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4.xml" ContentType="application/vnd.openxmlformats-officedocument.spreadsheetml.table+xml"/>
  <Override PartName="/xl/tables/table18.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<sst xmlns="http://schemas.openxmlformats.org/spreadsheetml/2006/main" count="18805" uniqueCount="2987">
  <si>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</si>
  <si>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</si>
  <si>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</si>
  <si>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</si>
  <si>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</si>
  <si>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</si>
  <si>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</si>
  <si>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</si>
  <si>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</si>
  <si>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</si>
  <si>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</si>
  <si>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</si>
  <si>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</si>
  <si>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</si>
  <si>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</si>
  <si>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</si>
  <si>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</si>
  <si>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</si>
  <si>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</si>
  <si>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</si>
  <si>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</si>
  <si>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</si>
  <si>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</si>
  <si>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</si>
  <si>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</si>
  <si>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</si>
  <si>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</si>
  <si>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</si>
  <si>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</si>
  <si>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</si>
  <si>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</si>
  <si>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</si>
  <si>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</si>
  <si>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</si>
  <si>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</si>
  <si>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</si>
  <si>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</si>
  <si>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</si>
  <si>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</si>
  <si>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</si>
  <si>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</si>
  <si>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</si>
  <si>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</si>
  <si>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</si>
  <si>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</si>
  <si>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</si>
  <si>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</si>
  <si>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</si>
  <si>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</si>
  <si>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</si>
  <si>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</si>
  <si>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</si>
  <si>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</si>
  <si>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</si>
  <si>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</si>
  <si>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</si>
  <si>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</si>
  <si>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</si>
  <si>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</si>
  <si>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</si>
  <si>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</si>
  <si>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</si>
  <si>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</si>
  <si>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</si>
  <si>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</si>
  <si>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</si>
  <si>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</si>
  <si>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</si>
  <si>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</si>
  <si>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</si>
  <si>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</si>
  <si>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</si>
  <si>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</si>
  <si>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</si>
  <si>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</si>
  <si>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</si>
  <si>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</si>
  <si>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</si>
  <si>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</si>
  <si>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</si>
  <si>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</si>
  <si>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</si>
  <si>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</si>
  <si>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</si>
  <si>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</si>
  <si>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</si>
  <si>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</si>
  <si>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</si>
  <si>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</si>
  <si>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</si>
  <si>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</si>
  <si>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</si>
  <si>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</si>
  <si>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</si>
  <si>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</si>
  <si>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</si>
  <si>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</si>
  <si>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</si>
  <si>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</si>
  <si>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</si>
  <si>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</si>
  <si>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</si>
  <si>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</si>
  <si>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</si>
  <si>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</si>
  <si>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</si>
  <si>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</si>
  <si>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</si>
  <si>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</si>
  <si>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</si>
  <si>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</si>
  <si>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</si>
  <si>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</si>
  <si>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</si>
  <si>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</si>
  <si>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</si>
  <si>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</si>
  <si>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</si>
  <si>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</si>
  <si>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</si>
  <si>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</si>
  <si>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</si>
  <si>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</si>
  <si>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</si>
  <si>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</si>
  <si>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</si>
  <si>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</si>
  <si>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</si>
  <si>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</si>
  <si>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</si>
  <si>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</si>
  <si>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</si>
  <si>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</si>
  <si>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</si>
  <si>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</si>
  <si>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</si>
  <si>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</si>
  <si>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</si>
  <si>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</si>
  <si>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</si>
  <si>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</si>
  <si>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</si>
  <si>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</si>
  <si>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</si>
  <si>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</si>
  <si>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</si>
  <si>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</si>
  <si>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</si>
  <si>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</si>
  <si>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</si>
  <si>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</si>
  <si>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</si>
  <si>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</si>
  <si>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</si>
  <si>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</si>
  <si>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</si>
  <si>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</si>
  <si>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</si>
  <si>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</si>
  <si>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</si>
  <si>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</si>
  <si>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</si>
  <si>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</si>
  <si>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</si>
  <si>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</si>
  <si>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</si>
  <si>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</si>
  <si>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</si>
  <si>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</si>
  <si>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</si>
  <si>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</si>
  <si>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</si>
  <si>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</si>
  <si>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</si>
  <si>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</si>
  <si>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</si>
  <si>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</si>
  <si>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</si>
  <si>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</si>
  <si>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</si>
  <si>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</si>
  <si>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</si>
  <si>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</si>
  <si>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</si>
  <si>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</si>
  <si>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</si>
  <si>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</si>
  <si>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</si>
  <si>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</si>
  <si>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</si>
  <si>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</si>
  <si>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</si>
  <si>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</si>
  <si>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</si>
  <si>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</si>
  <si>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</si>
  <si>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</si>
  <si>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</si>
  <si>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</si>
  <si>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</si>
  <si>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</si>
  <si>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</si>
  <si>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</si>
  <si>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</si>
  <si>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</si>
  <si>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</si>
  <si>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</si>
  <si>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</si>
  <si>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</si>
  <si>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</si>
  <si>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</si>
  <si>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</si>
  <si>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john25422204</t>
  </si>
  <si>
    <t>brittan89813204</t>
  </si>
  <si>
    <t>4sqsude</t>
  </si>
  <si>
    <t>corydavis321</t>
  </si>
  <si>
    <t>trusignal</t>
  </si>
  <si>
    <t>ryanvaughn44</t>
  </si>
  <si>
    <t>httpsmapsappgo8</t>
  </si>
  <si>
    <t>docusignpartner</t>
  </si>
  <si>
    <t>kieranmarkdaley</t>
  </si>
  <si>
    <t>malwknox</t>
  </si>
  <si>
    <t>amaneirom</t>
  </si>
  <si>
    <t>docusign</t>
  </si>
  <si>
    <t>alliedsolutions</t>
  </si>
  <si>
    <t>mic_mood</t>
  </si>
  <si>
    <t>sudipto_martech</t>
  </si>
  <si>
    <t>laras5272</t>
  </si>
  <si>
    <t>rachlyall</t>
  </si>
  <si>
    <t>boutonski</t>
  </si>
  <si>
    <t>chidambara09</t>
  </si>
  <si>
    <t>scottwax</t>
  </si>
  <si>
    <t>karankhanna</t>
  </si>
  <si>
    <t>thommyzephyr</t>
  </si>
  <si>
    <t>pat62567909</t>
  </si>
  <si>
    <t>baptistebloch</t>
  </si>
  <si>
    <t>coreyhartman13</t>
  </si>
  <si>
    <t>lgeezluiz</t>
  </si>
  <si>
    <t>madhivetech</t>
  </si>
  <si>
    <t>martechseries</t>
  </si>
  <si>
    <t>rqveuefreb0dzve</t>
  </si>
  <si>
    <t>kirkstanley12</t>
  </si>
  <si>
    <t>codycardinal5</t>
  </si>
  <si>
    <t>nguyncm1975</t>
  </si>
  <si>
    <t>udom_2526</t>
  </si>
  <si>
    <t>jackzimmerman</t>
  </si>
  <si>
    <t>bizcasthq</t>
  </si>
  <si>
    <t>anzhi_hu</t>
  </si>
  <si>
    <t>3g</t>
  </si>
  <si>
    <t>silent__type</t>
  </si>
  <si>
    <t>irishangels</t>
  </si>
  <si>
    <t>domerund</t>
  </si>
  <si>
    <t>amatiellesativa</t>
  </si>
  <si>
    <t>nargiza83025894</t>
  </si>
  <si>
    <t>chicagoedgehub</t>
  </si>
  <si>
    <t>marvinliao</t>
  </si>
  <si>
    <t>dativa4data</t>
  </si>
  <si>
    <t>nurngalway</t>
  </si>
  <si>
    <t>gerhardgrohs</t>
  </si>
  <si>
    <t>ronksley6</t>
  </si>
  <si>
    <t>kinivignesh</t>
  </si>
  <si>
    <t>vincentjv</t>
  </si>
  <si>
    <t>soundmotive</t>
  </si>
  <si>
    <t>mmmagtweets</t>
  </si>
  <si>
    <t>mmmagtyrone</t>
  </si>
  <si>
    <t>alexvinogradov4</t>
  </si>
  <si>
    <t>thomasa28522084</t>
  </si>
  <si>
    <t>amjidgaborhuss1</t>
  </si>
  <si>
    <t>khoprafive</t>
  </si>
  <si>
    <t>twice_eindhoven</t>
  </si>
  <si>
    <t>svenke10</t>
  </si>
  <si>
    <t>awbrntyger</t>
  </si>
  <si>
    <t>chamberssomya</t>
  </si>
  <si>
    <t>locken8</t>
  </si>
  <si>
    <t>aarongoldman</t>
  </si>
  <si>
    <t>verdictuk</t>
  </si>
  <si>
    <t>ester06242190</t>
  </si>
  <si>
    <t>nurisma21160800</t>
  </si>
  <si>
    <t>ivesfernandes</t>
  </si>
  <si>
    <t>4cinsights</t>
  </si>
  <si>
    <t>ecava</t>
  </si>
  <si>
    <t>foundremote</t>
  </si>
  <si>
    <t>lanceneuhauser</t>
  </si>
  <si>
    <t>rapidtvnews</t>
  </si>
  <si>
    <t>broadsheetcomms</t>
  </si>
  <si>
    <t>michaeltilus</t>
  </si>
  <si>
    <t>inscapetv</t>
  </si>
  <si>
    <t>jcmcafee</t>
  </si>
  <si>
    <t>greg_hampton_sf</t>
  </si>
  <si>
    <t>cabinetm1</t>
  </si>
  <si>
    <t>aithority</t>
  </si>
  <si>
    <t>cdpinstitute</t>
  </si>
  <si>
    <t>draab</t>
  </si>
  <si>
    <t>davidshim</t>
  </si>
  <si>
    <t>placed</t>
  </si>
  <si>
    <t>martechadvisor</t>
  </si>
  <si>
    <t>iriworldwide</t>
  </si>
  <si>
    <t>vertafore</t>
  </si>
  <si>
    <t>carahsoft</t>
  </si>
  <si>
    <t>sap</t>
  </si>
  <si>
    <t>salesforce</t>
  </si>
  <si>
    <t>freewheel</t>
  </si>
  <si>
    <t>bcbeat</t>
  </si>
  <si>
    <t>kiro7seattle</t>
  </si>
  <si>
    <t>naacp</t>
  </si>
  <si>
    <t>google</t>
  </si>
  <si>
    <t>auburnwapolice</t>
  </si>
  <si>
    <t>fedwaypd</t>
  </si>
  <si>
    <t>tacomapd</t>
  </si>
  <si>
    <t>seattlepd</t>
  </si>
  <si>
    <t>fbiseattle</t>
  </si>
  <si>
    <t>fbi</t>
  </si>
  <si>
    <t>itunes</t>
  </si>
  <si>
    <t>applesupport</t>
  </si>
  <si>
    <t>xpangler</t>
  </si>
  <si>
    <t>nishatmehta</t>
  </si>
  <si>
    <t>forrester</t>
  </si>
  <si>
    <t>milyli</t>
  </si>
  <si>
    <t>cleverbridge</t>
  </si>
  <si>
    <t>builtinchicago</t>
  </si>
  <si>
    <t>flightlyads</t>
  </si>
  <si>
    <t>radioleary</t>
  </si>
  <si>
    <t>adstage_drew</t>
  </si>
  <si>
    <t>adobeexpcloud</t>
  </si>
  <si>
    <t>adglow</t>
  </si>
  <si>
    <t>adbrix</t>
  </si>
  <si>
    <t>amobee</t>
  </si>
  <si>
    <t>nargizaradjabo2</t>
  </si>
  <si>
    <t>adamhelfgott</t>
  </si>
  <si>
    <t>blocktheprofits</t>
  </si>
  <si>
    <t>teammediaocean</t>
  </si>
  <si>
    <t>billwise</t>
  </si>
  <si>
    <t>thesqueezecast</t>
  </si>
  <si>
    <t>socialbakers</t>
  </si>
  <si>
    <t>croudmarketing</t>
  </si>
  <si>
    <t>mozilla</t>
  </si>
  <si>
    <t>netflixth</t>
  </si>
  <si>
    <t>civolution</t>
  </si>
  <si>
    <t>teletrax</t>
  </si>
  <si>
    <t>kinetiq_tv</t>
  </si>
  <si>
    <t>robbiebobbby</t>
  </si>
  <si>
    <t>linkedinmktg</t>
  </si>
  <si>
    <t>_gracieduke</t>
  </si>
  <si>
    <t>jlafayette</t>
  </si>
  <si>
    <t>amygesenhues</t>
  </si>
  <si>
    <t>marketingland</t>
  </si>
  <si>
    <t>variety</t>
  </si>
  <si>
    <t>4c</t>
  </si>
  <si>
    <t>digital_anupam</t>
  </si>
  <si>
    <t>Replies to</t>
  </si>
  <si>
    <t>Mentions</t>
  </si>
  <si>
    <t>@4Cinsights</t>
  </si>
  <si>
    <t>@4Cinsights https://t.co/ac9A4v8ZPl</t>
  </si>
  <si>
    <t>@4Cinsights https://t.co/brtdg352GI</t>
  </si>
  <si>
    <t>https://t.co/LZq7f5stFv</t>
  </si>
  <si>
    <t>https://t.co/wJ40S67Qpp</t>
  </si>
  <si>
    <t>RT @Placed: Excited to expand our partnership with @4Cinsights to include store visits for linear TV and OTT https://t.co/G8v1i7Eg4N</t>
  </si>
  <si>
    <t>@AaronGoldman @LanceNeuhauser @4Cinsights @MarTechAdvisor Word.</t>
  </si>
  <si>
    <t>We’re living in the era of digital video. @4Cinsights CEO @LanceNeuhauser shares his insights on data-driven #advertising techniques for TV and video. https://t.co/t7NW7FbBxd</t>
  </si>
  <si>
    <t>A big kudos goes out to @4Cinsights: they are the @DocuSign 2019 International Partner of the Year! #Momentum2019 #DSMo19 https://t.co/go4naxf7GJ</t>
  </si>
  <si>
    <t>RT @DocuSign: Congrats to the #DocuSign 2019 Partners of the Year! 
@salesforce | @SAP | @Carahsoft | @Vertafore | @4Cinsights | @alliedso…</t>
  </si>
  <si>
    <t>Congrats to the #DocuSign 2019 Partners of the Year! 
@salesforce | @SAP | @Carahsoft | @Vertafore | @4Cinsights | @alliedsolutions
#Momentum2019 #DSMo19 https://t.co/dZWPuKXnRg</t>
  </si>
  <si>
    <t>RT @4Cinsights: We’re proud to announce that we’ve been selected as a Snapchat Partner. #4CTheFutureofMedia https://t.co/hbxSTyvbYY https:/…</t>
  </si>
  <si>
    <t>RT @MarTechSeries: 4C Expands Partnership with Placed for TV and OTT Audiences and Measurement https://t.co/UYzcCfeoDJ @4Cinsights #MarTech…</t>
  </si>
  <si>
    <t>Congrats to the #DocuSign 2019 Partners of the Year! @salesforce | @SAP | @Carahsoft | @Vertafore | @4Cinsights | @alliedsolutions #Momentum2019 #DSMo19 https://t.co/37Vg5KGgNk</t>
  </si>
  <si>
    <t>RT @AaronGoldman: If a picture’s worth a thousand words, a video’s worth a thousand pictures. Shout out to our partners @FreeWheel #Crossin…</t>
  </si>
  <si>
    <t>. @4Cinsights @iriworldwide Expending Relationship | BusinessWire
#bigdata #media #analytics
https://t.co/C7FHm7W18o</t>
  </si>
  <si>
    <t>RT @Boutonski: . @4Cinsights @iriworldwide Expending Relationship | BusinessWire
#bigdata #media #analytics
https://t.co/C7FHm7W18o</t>
  </si>
  <si>
    <t>Location data from @Placed is now available for TV and OTT through Scope by @4Cinsights. Read more in @bcbeat. https://t.co/p6kZcOGJif</t>
  </si>
  <si>
    <t>Advertisers can now power their cross-channel video planning and buying with @iriworldwide purchase data through Scope by @4Cinsights.. https://t.co/d36gH6YNen</t>
  </si>
  <si>
    <t>RT @3G: Advertisers can now power their cross-channel video planning and buying with @iriworldwide purchase data through Scope by @4Cinsigh…</t>
  </si>
  <si>
    <t>@4Cinsights thommy zephyr-carriere i need information on mountains sight</t>
  </si>
  <si>
    <t>Congrats to the #DocuSign 2019 Partners of the Year! @salesforce | @SAP | @Carahsoft | @Vertafore | @4Cinsights | @alliedsolutions #Momentum2019 #DSMo19 https://t.co/lk3h6SJ4Zr</t>
  </si>
  <si>
    <t>@AaronGoldman @LanceNeuhauser @4Cinsights ''crossing the croisette'' - love it !</t>
  </si>
  <si>
    <t>Congrats to the #DocuSign 2019 Partners of the Year! @salesforce | @SAP | @Carahsoft | @Vertafore | @4Cinsights | @alliedsolutions #Momentum2019 #DSMo19 https://t.co/VReFPvpLae</t>
  </si>
  <si>
    <t>Tried a second time to get in my iCloud I’m not in federal way look at the time!!! Wow I must have a jet to get from federal way to Renton in 2 mins @FBI @FBISeattle @4Cinsights @NAACP @KIRO7Seattle https://t.co/h2HZjfstsK</t>
  </si>
  <si>
    <t>Proof Lawrence “cooper” Macdonald was involved. Question is... why are the words jumbled together. So I wouldn’t know about it. @FBI @FBISeattle @SeattlePD @TacomaPD @FedWayPD @AuburnWAPolice @Google @4Cinsights https://t.co/CRgMhFXOf2</t>
  </si>
  <si>
    <t>Who I was suppose to meet the night my accident was set up. Eugene lol he actually used his real name _xD83D__xDE02__xD83D__xDE02__xD83D__xDE02__xD83D__xDE02_@FBI @FBISeattle  @SeattlePD @4Cinsights https://t.co/ZxV3jVaQXT</t>
  </si>
  <si>
    <t>I never even heard of Pullman regional hospital @FBI @FBISeattle #forgery #fraud @4Cinsights https://t.co/muLkFjrrl2</t>
  </si>
  <si>
    <t>@AppleSupport  @iTunes @4Cinsights</t>
  </si>
  <si>
    <t>Had a great time chatting with @LanceNeuhauser from @4Cinsights and @xpangler about transparency and trust in #crossscreenadvertising at the @Variety Studio today at #CannesLions2019. https://t.co/DsMYmWMZ6B</t>
  </si>
  <si>
    <t>@madhivetech founder &amp;amp; CEO @adamhelfgott sat down with @Variety's @xpangler and 
@4Cinsights's CEO @LanceNeuhauser to discuss data, measurement, and sequential messaging in today's changing TV advertising landscape. #CannesLions 
https://t.co/Q6cj7RiF3s</t>
  </si>
  <si>
    <t>4C Expands Partnership with Placed for TV and OTT Audiences and Measurement https://t.co/UYzcCfeoDJ @4Cinsights #MarTech #Tech</t>
  </si>
  <si>
    <t>4C and IRI Deepen Relationship for Linear TV and OTT https://t.co/XSGPWBYpzh @4Cinsights @iriworldwide @nishatmehta #MarTech #Tech</t>
  </si>
  <si>
    <t>@4Cinsights Launches New Cross-Channel Video Solution to Help Marketers Reach Cord-Cutters and Cord-Nevers Across Streaming Environments https://t.co/UzBx9VBiTd #MarTech #Tech #Marketers</t>
  </si>
  <si>
    <t>@4Cinsights Shx7626</t>
  </si>
  <si>
    <t>Q1 2019 State of Media Report https://t.co/nLBr82i8aa via @4Cinsights</t>
  </si>
  <si>
    <t>RT @4Cinsights: Refuel your linear TV campaigns with data-driven strategies to increase efficiency and better reach your audience. Learn hoâ€¦</t>
  </si>
  <si>
    <t>@4Cinsights ดี</t>
  </si>
  <si>
    <t>@4Cinsights https://t.co/JJgBuMLXjS</t>
  </si>
  <si>
    <t>RT @VerdictUK: Given the changing media landscape and consumer behaviour, should marketers shift their budgets to social or continue to inv…</t>
  </si>
  <si>
    <t>We recently interviewed @AaronGoldman from @4Cinsights, and today’s #BizCastSpotlight is on him!  Stay connected with us for the full #BizCastVid coming shortly! https://t.co/DOrPn1Utzi</t>
  </si>
  <si>
    <t>RT @BizCastHQ: We recently interviewed @AaronGoldman from @4Cinsights, and today’s #BizCastSpotlight is on him!  Stay connected with us for…</t>
  </si>
  <si>
    <t>Advertisers can now power their cross-channel video planning and buying with @iriworldwide purchase data through Scope by @4Cinsights.. https://t.co/t1itvfqRkl</t>
  </si>
  <si>
    <t>In a new study commissioned by @4Cinsights and conducted by @forrester, nearly 80% of marketers say video is an increasingly important medium for consumers. Download the full study for more. https://t.co/1LPUYQSsiP</t>
  </si>
  <si>
    <t>On a boat on the Thames for the @4Cinsights summer party ⛴ https://t.co/Ue1hzfnnud</t>
  </si>
  <si>
    <t>Do you know what it takes to turn a great idea into a great company? Founders of leading #Chicago #tech companies share how they got started. @BuiltInChicago @4Cinsights @cleverbridge @Milyli https://t.co/GhoWJDJuty</t>
  </si>
  <si>
    <t>RT @IrishAngels: Do you know what it takes to turn a great idea into a great company? Founders of leading #Chicago #tech companies share ho…</t>
  </si>
  <si>
    <t>@amobee @4Cinsights @adbrix @Adglow @AdobeExpCloud @AdStage_Drew @radioleary @FlightlyAds 
Help spread the love! Give a donation! Donate your services, or just lend an ear! https://t.co/rOLx9btlfn</t>
  </si>
  <si>
    <t>@4Cinsights @NargizaRadjabo2 https://t.co/3zSoPOEovS</t>
  </si>
  <si>
    <t>RT @inscapetv: Inscape partners, @4Cinsights CEO @LanceNeuhauser and @madhivetech CEO @adamhelfgott, discuss the value of understanding aud…</t>
  </si>
  <si>
    <t>RT @inscapetv: Congratulations to our partners @4Cinsights and @Placed, working together to help marketers define audiences for TV and #OTT…</t>
  </si>
  <si>
    <t>RT @inscapetv: .@4Cinsights CEO @LanceNeuhauser on the importance of #privacy, and how working with partners like Inscape, which has the la…</t>
  </si>
  <si>
    <t>@billwise @LanceNeuhauser @thesqueezecast @TeamMediaocean @4Cinsights @blocktheprofits</t>
  </si>
  <si>
    <t>#4cthefutureofmedia
https://t.co/EmPniudh8L</t>
  </si>
  <si>
    <t>BOOM! Advertisers can now use @Placed to measure a lift in store visits via #AdvancedTV and #OTT marketing through @4Cinsights. https://t.co/QGnZ0hNVij</t>
  </si>
  <si>
    <t>Net Jets targeting me on Instagram only means they aren’t using @4Cinsights Affinities. #HotFact</t>
  </si>
  <si>
    <t>Video can do more than boost brand awareness. “70% of marketers agree that effective use of video can boost business performance in other channels, like delivering higher organic site visits &amp;amp; increasing position in search results.” via@forrester&amp;amp;@4Cinsights #VideoMarketing https://t.co/pOerN7jF8U</t>
  </si>
  <si>
    <t>Face off: @MMMagTyrone discusses Facebook's last few weeks and how the tech giant continues to win in battle with regulators and the public under the guise of 'making changes', with insights from @mozilla, @CroudMarketing, @socialbakers, and @4Cinsights
https://t.co/LwHZrsKOfq</t>
  </si>
  <si>
    <t>RT @MMMagTweets: Face off: @MMMagTyrone discusses Facebook's last few weeks and how the tech giant continues to win in battle with regulato…</t>
  </si>
  <si>
    <t>@4Cinsights @netflixth ADRY</t>
  </si>
  <si>
    <t>RT @ThomasA28522084: @4Cinsights @netflixth ADRY</t>
  </si>
  <si>
    <t>@4Cinsights https://t.co/RAcl6iCsFm</t>
  </si>
  <si>
    <t>RT @ThomasA28522084: @4Cinsights https://t.co/RAcl6iCsFm</t>
  </si>
  <si>
    <t>@4Cinsights @inscapetv @jcmcafee Agbhsl@gmail.com</t>
  </si>
  <si>
    <t>Zojuist mijn klus bij 4C Insights afgerond, waarbij ik me ongeveer een jaar prima vermaakt heb in de wereld van Video Broadcast Monitoring. 'It has been Awesome!' Dus nu weer op zoek naar een toffe, nieuwe .Net klus.
@4Cinsights @kinetiq_tv @teletrax @Civolution : Bedankt! https://t.co/sQT7BhpHOg</t>
  </si>
  <si>
    <t>Leuk om deze foto te zien van het hightech dak van Bèta op de High Tech Campus Eindhoven. Hopelijk heb je Bèta als een prettige basis ervaren en veel succes met de zoektocht naar een nieuwe klus! @KhopraFive @4Cinsights @kinetiq_tv @teletrax @Civolution</t>
  </si>
  <si>
    <t>RT @AaronGoldman: There’s never been a better time to be a cross-channel video marketer! @4Cinsights and @IRIworldwide deepen relationship…</t>
  </si>
  <si>
    <t>@AaronGoldman @robbiebobbby @4Cinsights Whoa... I need a shipment. Well done.</t>
  </si>
  <si>
    <t>Fresh swag _xD83D__xDE4C_ @robbiebobbby @4Cinsights #4CTheFutureofMedia https://t.co/gs8JAmQI0d</t>
  </si>
  <si>
    <t>@LockeN8 @robbiebobbby @4Cinsights Coming right up! https://t.co/vl95Om4PYj</t>
  </si>
  <si>
    <t>Given the changing media landscape and consumer behaviour, should marketers shift their budgets to social or continue to invest on TV? @4Cinsights @AaronGoldman
https://t.co/XK5Ix8WoH1</t>
  </si>
  <si>
    <t>Introducing LinkedIn Video Ad Creation Through Scope by @4Cinsights via @LinkedInMktg #4CTheFutureOfMedia #CrossChannelVideo https://t.co/QNNRyvZ8Rz</t>
  </si>
  <si>
    <t>Vidding out at #Vidcon2019 with @_gracieduke  https://t.co/pY1SjBBGU7 via @4Cinsights #CrossChannelVideo</t>
  </si>
  <si>
    <t>@4cinsights what is the service that you provide?</t>
  </si>
  <si>
    <t>Good look at what expanded partnership between @4Cinsights and @Placed means for TV and OTT by @jlafayette in @bcbeat #AdvancedTVNews #CrossChannelVideo #4CTheFutureofMedia https://t.co/WnVornoTTj</t>
  </si>
  <si>
    <t>RT @AaronGoldman: Good look at what expanded partnership between @4Cinsights and @Placed means for TV and OTT by @jlafayette in @bcbeat #Ad…</t>
  </si>
  <si>
    <t>_xD83D__xDCCC_ Location data from @Placed is now available for TV and OTT planning/buying through Scope by @4Cinsights! Read more here &amp;gt; https://t.co/YQ4XdWArAD</t>
  </si>
  <si>
    <t>Find cord-cutters and cord-nevers across digital and OTT with @4Cinsights' Elusive Audiences solution _xD83D__xDDE3_ https://t.co/huq9yW9oGp</t>
  </si>
  <si>
    <t>RT @ECava: _xD83D__xDCCC_ Location data from @Placed is now available for TV and OTT planning/buying through Scope by @4Cinsights! Read more here &amp;gt; http…</t>
  </si>
  <si>
    <t>If a picture’s worth a thousand words, a video’s worth a thousand pictures. Shout out to our partners @FreeWheel #CrossingTheCroisette #CrossChannelVideo #CannesLions @4Cinsights https://t.co/pNzDAjYrVc</t>
  </si>
  <si>
    <t>AT&amp;amp;T and Olive Garden top April TV Social Lift Rankings: https://t.co/PQHmaA6ssG v/ @4Cinsights</t>
  </si>
  <si>
    <t>Disney and Dior top May TV Social Lift Rankings: https://t.co/boSDVadkkC v/ @4Cinsights https://t.co/7znQ4HdQcA</t>
  </si>
  <si>
    <t>RT @FoundRemote: AT&amp;amp;T and Olive Garden top April TV Social Lift Rankings: https://t.co/PQHmaA6ssG v/ @4Cinsights</t>
  </si>
  <si>
    <t>RT @FoundRemote: Disney and Dior top May TV Social Lift Rankings: https://t.co/boSDVadkkC v/ @4Cinsights https://t.co/7znQ4HdQcA</t>
  </si>
  <si>
    <t>RT @AaronGoldman: Another "fuego" ep. of @thesqueezecast with @LanceNeuhauser! https://t.co/qJycf1Zlyp via @4Cinsights</t>
  </si>
  <si>
    <t>Another "fuego" ep. of @thesqueezecast with @LanceNeuhauser! https://t.co/qJycf1Zlyp via @4Cinsights</t>
  </si>
  <si>
    <t>New report hot off the press from @Forrester commissioned by @4Cinsights. 75% of marketers agree that video is evolving from a mass-reach medium to one that enables targeted reach to more precise audiences. https://t.co/4knykEbRze</t>
  </si>
  <si>
    <t>Check out highlights from @forrester research commissioned by @4Cinsights: "Mature Your Video Marketing to Drive Business Value" #4CTheFutureOfMedia #CrossChannelVideo https://t.co/lkAWUXNdw9</t>
  </si>
  <si>
    <t>Find out how you can mature your video marketing in a new study commissioned by 4C and conducted by @forrester. https://t.co/f9H1DgQ1RC</t>
  </si>
  <si>
    <t>Using custom reporting metrics to measure more effectively business outcomes and optimise advertising campaigns, global data science and marketing technology firm @4Cinsights  has launched what it calls a source-of-truth attribution solution.
https://t.co/IioQeEzzkH https://t.co/ncLvf0TbPf</t>
  </si>
  <si>
    <t>"@AaronGoldman,the CMO for @4Cinsights, an ad management platform and Facebook marketing partner, points out that Facebook has been positioning Instagram and WhatsApp as part of the “Facebook Family of Apps” for some time now."@Marketingland @amygesenhues https://t.co/uqETeCx2Z2</t>
  </si>
  <si>
    <t>"@LanceNeuhauser, CEO of @4Cinsights, and Adam Helfgott, CEO of MadHive and MAD Network, discussed sequential messaging with Variety‘s Todd Spangler at the Variety Studio at Cannes presented by Inscape &amp;amp; https://t.co/VO2kHXPkiX." @Variety https://t.co/JJUFdzysS6</t>
  </si>
  <si>
    <t>RT @broadsheetcomms: "@AaronGoldman,the CMO for @4Cinsights, an ad management platform and Facebook marketing partner, points out that Face…</t>
  </si>
  <si>
    <t>Inscape partners, @4Cinsights CEO @LanceNeuhauser and @madhivetech CEO @adamhelfgott, discuss the value of understanding audiences across platforms, an ability that’s fueled by #glassleveldata. @variety https://t.co/4U0AoZ2Tng</t>
  </si>
  <si>
    <t>.@4Cinsights CEO @LanceNeuhauser on the importance of #privacy, and how working with partners like Inscape, which has the largest TV opt-in dataset in the US, allows them to better understand the consumer. @variety #CannesLions https://t.co/4U0AoZ2Tng</t>
  </si>
  <si>
    <t>RT @AaronGoldman: #CrossingTheCroisette with @LanceNeuhauser sharing final takeaways from #CannesLions for @4Cinsights #4CTheFutureOfMedia…</t>
  </si>
  <si>
    <t>Here’s a video on Twitter about video on Twitter #CannesYouDigIt #CrossingTheCroisette #CrossChannelVideo https://t.co/HVWFeLJayG</t>
  </si>
  <si>
    <t>4C Introduces a Data Attribution Solution to Optimize Ad Campaigns https://t.co/c6uDw01GVw via @martechadvisor</t>
  </si>
  <si>
    <t>The State of Media #CrossChannelVideo #4CTheFutureofMedia https://t.co/MNSZLaQwsH via @4Cinsights</t>
  </si>
  <si>
    <t>Looking forward to #CrossingTheCroisette (sans rickshaw) at #CannesLions with a focus on #CrossChannelVideo! https://t.co/bHtxwYjYIu</t>
  </si>
  <si>
    <t>"Being able to deploy unified audiences means brands are not only reaching their best customers where they are, but reducing a significant amount of advertising inefficiency,” says @LanceNeuhauser, CEO of @4Cinsights. https://t.co/adEs2o4REm via @martechadvisor</t>
  </si>
  <si>
    <t>Coming into Focus at Cannes #CrossChannelVideo #CrossingTheCroisette https://t.co/M5jEQfG2Oq via @4Cinsights</t>
  </si>
  <si>
    <t>There’s never been a better time to be a cross-channel video marketer! @4Cinsights and @IRIworldwide deepen relationship for Linear TV and OTT. #CrossingTheCroisette #CrossChannelVideo #CannesLions #4CTheFutureOfMedia https://t.co/GoyxOAsrjf https://t.co/a0DteFQf2p</t>
  </si>
  <si>
    <t>Relaunch your video _xD83D__xDE80_ Refocus on OTT _xD83D__xDC40_ #CrossingTheCroisette #CrossChannelVideo #SafetyFirst @4Cinsights https://t.co/6jUTvEYDrp https://t.co/AkFbIlwBrd</t>
  </si>
  <si>
    <t>#CrossingTheCroisette with @LanceNeuhauser sharing final takeaways from #CannesLions for @4Cinsights #4CTheFutureOfMedia #ClosedEcosystems #CrossChannelVideo #TIOTLG https://t.co/06OT31SRle</t>
  </si>
  <si>
    <t>4C Launches New Cross-Channel Video Solution to Help Marketers Reach Cord-Cutters and Cord-Nevers Across Streaming Environments https://t.co/TqfLZ3N4md via @4Cinsights #4CTheFutureofMedia #CrossChannelVideo</t>
  </si>
  <si>
    <t>@jcmcafee @4Cinsights @inscapetv Thx Jodie! #mediafuel</t>
  </si>
  <si>
    <t>RT @inscapetv: “There’s more demand for #transparency than ever before” -- great having our partner @4Cinsights CEO @LanceNeuhauser in the…</t>
  </si>
  <si>
    <t>The Well-Manicured Walled Gardens of Video https://t.co/2VtwHmISdh via @4Cinsights #CrossChannelVideo #4CTheFutureOfMedia</t>
  </si>
  <si>
    <t>Marketing Lessons from Lollapalooza https://t.co/V4BzyGljJJ via @4Cinsights</t>
  </si>
  <si>
    <t>RT @AaronGoldman: "Being able to deploy unified audiences means brands are not only reaching their best customers where they are, but reduc…</t>
  </si>
  <si>
    <t>Follow along with our CMO @AaronGoldman this week as he discusses #CrossChannelVideo with industry experts at #CannesLions. https://t.co/GxikSEoIUJ</t>
  </si>
  <si>
    <t>RT @AaronGoldman: Here’s a video on Twitter about video on Twitter #CannesYouDigIt #CrossingTheCroisette #CrossChannelVideo https://t.co/HV…</t>
  </si>
  <si>
    <t>RT @AaronGoldman: Relaunch your video _xD83D__xDE80_ Refocus on OTT _xD83D__xDC40_ #CrossingTheCroisette #CrossChannelVideo #SafetyFirst @4Cinsights https://t.co/6jU…</t>
  </si>
  <si>
    <t>RT @AaronGoldman: The Well-Manicured Walled Gardens of Video https://t.co/2VtwHmISdh via @4Cinsights #CrossChannelVideo #4CTheFutureOfMedia</t>
  </si>
  <si>
    <t>RT @AaronGoldman: 4C Introduces a Data Attribution Solution to Optimize Ad Campaigns https://t.co/c6uDw01GVw via @martechadvisor</t>
  </si>
  <si>
    <t>RT @inscapetv: Catching up with Inscape partners in the #VarietyStudio: our VP @Greg_Hampton_SF with @madhivetech CEO @adamhelfgott and @4C…</t>
  </si>
  <si>
    <t>RT @inscapetv: â€œThereâ€™s more demand for #transparency than ever beforeâ€ -- great having our partner @4Cinsights CEO @LanceNeuhauser in theâ€¦</t>
  </si>
  <si>
    <t>Catching up with Inscape partners in the #VarietyStudio: our VP @Greg_Hampton_SF with @madhivetech CEO @adamhelfgott and @4Cinsights CEO @LanceNeuhauser #CannesLions https://t.co/qX9NRZ3mKK</t>
  </si>
  <si>
    <t>Happy to see our partners, @madhivetech CEO @adamhelfgott and @4Cinsights CEO @LanceNeuhauser, in the #VarietyStudio https://t.co/I7vSLODxey</t>
  </si>
  <si>
    <t>RT @jcmcafee: Congrats to @4Cinsights. Love it when @inscapetv partners lead the way. _xD83D__xDCAA_ https://t.co/8A3OJ5v3SN</t>
  </si>
  <si>
    <t>Read insights on cross-channel video measurement from @inscapetv's @jcmcafee in our Q1 2019 State of Media Report. https://t.co/Hcuh9wtN7H https://t.co/CurDaZ1zSG</t>
  </si>
  <si>
    <t>Congratulations to our partners @4Cinsights and @Placed, working together to help marketers define audiences for TV and #OTT, measure the increase in store visits resulting from ad exposure, and plan and execute linear TV buys as well as OTT buys. #mediafuel https://t.co/MY3gpyUozn</t>
  </si>
  <si>
    <t>RT @4Cinsights: Read insights on cross-channel video measurement from @inscapetv's @jcmcafee in our Q1 2019 State of Media Report. https://…</t>
  </si>
  <si>
    <t>â€œThereâ€™s more demand for #transparency than ever beforeâ€ -- great having our partner @4Cinsights CEO @LanceNeuhauser in the #CannesLions #VarietyStudio https://t.co/4U0AoZkueO</t>
  </si>
  <si>
    <t>Nice work by our partner @4Cinsights, empowering marketers with real-time optimization and measurement against business outcomes. https://t.co/YdNfmCwqoj</t>
  </si>
  <si>
    <t>Love it when @inscapetv partners, you know...partner. Congrats to @4Cinsights and @Placed https://t.co/aK6C8tkGzI</t>
  </si>
  <si>
    <t>Congrats to @4Cinsights. Love it when @inscapetv partners lead the way. _xD83D__xDCAA_ https://t.co/8A3OJ5v3SN</t>
  </si>
  <si>
    <t>RT @inscapetv: Nice work by our partner @4Cinsights, empowering marketers with real-time optimization and measurement against business outc…</t>
  </si>
  <si>
    <t>NEW: @4Cinsights has updated Scope, its platform for planning, buying, and measuring TV and social media. It has added a "Bring Your Own Data" function https://t.co/SmiVj8e2q0 #attribution #Marketers #Tech https://t.co/cnJZkG6Bzd</t>
  </si>
  <si>
    <t>4C Launches Source-Of-Truth Attribution for Linear TV, OTT, and Social Media https://t.co/m3jlgik1Hj @4Cinsights #AINews #AiThority #4C #LinearTV #OTT https://t.co/SAyLKyKlEv</t>
  </si>
  <si>
    <t>You've heard of BYOB. Now @4Cinsights has introduced BYOD: Bring Your Own Data. https://t.co/2pWfpmZLxP #customerdata #martech</t>
  </si>
  <si>
    <t>RT @CDPInstitute: You've heard of BYOB. Now @4Cinsights has introduced BYOD: Bring Your Own Data. https://t.co/2pWfpmZLxP #customerdata #ma…</t>
  </si>
  <si>
    <t>@4Cinsights Extends Deal With @Placed to TV and OTT
https://t.co/5RiERp2OMP</t>
  </si>
  <si>
    <t>Excited to expand our partnership with @4Cinsights to include store visits for linear TV and OTT https://t.co/G8v1i7Eg4N</t>
  </si>
  <si>
    <t>Brands can now leverage data from @Placed for measurement and targeting on TV and OTT through Scope by 4C. https://t.co/cm5SaMSATS</t>
  </si>
  <si>
    <t>@4Cinsights Integrates with Placed, Expands Its Location Based Solution
https://t.co/8s6vo7n8Hy
@davidshim @LanceNeuhauser @Placed
#MarTechAdvisor #Martech #AdTech #TVAdvertising</t>
  </si>
  <si>
    <t>4C Partners with IRI, Enhances Targeting for Advertisers
https://t.co/0KmmhGNAOr
@4Cinsights @iriworldwide @nishatmehta @LanceNeuhauser
#MarTechAdvisor #Martech #ProgrammaticAdvertising #ProgrammaticBuying  #TVAdvertising</t>
  </si>
  <si>
    <t>IRI is expanding its relationship with @4Cinsights so advertisers can better target their cross-channel #video planning and buying by using IRI purchase-based #data. #Insights #Advertising
Read the press release here: https://t.co/2db3jXtKH5</t>
  </si>
  <si>
    <t>RT @4Cinsights: Advertisers can now better target their cross-channel video planning and buying by leveraging @iriworldwide purchase-based…</t>
  </si>
  <si>
    <t>Advertisers can now better target their cross-channel video planning and buying by leveraging @iriworldwide purchase-based data through Scope by 4C. https://t.co/bAfkfY9YLE</t>
  </si>
  <si>
    <t>@4Cinsights Introduces a Data Attribution Solution to Optimize Ad Campaigns
https://t.co/dAJgiBkE8r
@digital_anupam
#MarTechAdvisor #Martech #AdTech #AdvertisingAndMarketing #SocialMediaMarketing</t>
  </si>
  <si>
    <t>We’re proud to announce that we’ve been selected as a Snapchat Partner. #4CTheFutureofMedia https://t.co/hbxSTyvbYY https://t.co/qQLPGOgM90</t>
  </si>
  <si>
    <t>Refuel your linear TV campaigns with data-driven strategies to increase efficiency and better reach your audience. Learn how in the first installment of our Relaunch Your Video series. https://t.co/CgKGKNd3UI https://t.co/0SSsmTCuBm</t>
  </si>
  <si>
    <t>Learn how you can elevate your OTT strategy in the second installment of our Relaunch Your Video series. https://t.co/8QWMaNIQAW</t>
  </si>
  <si>
    <t>Advertisers can now more effectively optimize ad campaigns and measure business outcomes across channels with our Bring Your Own Data solution. https://t.co/rium8enG1l</t>
  </si>
  <si>
    <t>https://www.4cinsights.com/scope/?industry=all</t>
  </si>
  <si>
    <t>https://www.4cinsights.com/2018/01/31/4c-insights-integrates-inscapes-smart-tv-data/</t>
  </si>
  <si>
    <t>https://www.broadcastingcable.com/news/4c-extends-deal-with-placed-to-tv-and-ott</t>
  </si>
  <si>
    <t>https://martechseries.com/mts-insights/tech-bytes/techbytes-lance-neuhauser-ceo-4c-insights/</t>
  </si>
  <si>
    <t>https://www.4cinsights.com/snapchat</t>
  </si>
  <si>
    <t>https://martechseries.com/analytics/behavioral-marketing/location-data/4c-expands-partnership-placed-tv-ott-audiences-measurement/</t>
  </si>
  <si>
    <t>https://www.businesswire.com/news/home/20190618005121/en/4C-IRI-Deepen-Relationship-Linear-TV-OTT#.XQjjcpHFBLc.twitter</t>
  </si>
  <si>
    <t>https://www.4cinsights.com/2019/06/18/4c-and-iri-deepen-relationship-for-linear-tv-and-ott/</t>
  </si>
  <si>
    <t>https://variety.com/video/sequential-messaging-lance-neuheuser-adam-helfgott/</t>
  </si>
  <si>
    <t>https://martechseries.com/analytics/audience-data/4c-iri-deepen-relationship-linear-tv-ott/</t>
  </si>
  <si>
    <t>https://martechseries.com/analytics/audience-data/4c-launches-new-cross-channel-video-solution-help-marketers-reach-cord-cutters-cord-nevers-across-streaming-environments/</t>
  </si>
  <si>
    <t>https://www.4cinsights.com/resource/q1-2019-state-media-report/</t>
  </si>
  <si>
    <t>https://www.4cinsights.com/VideoVanguards</t>
  </si>
  <si>
    <t>https://www.builtinchicago.org/2018/03/22/chicago-tech-founding-stories</t>
  </si>
  <si>
    <t>https://twitter.com/AmatielleSativa/status/1150468047230164994</t>
  </si>
  <si>
    <t>https://twitter.com/4Cinsights/status/742377913404776448?s=20</t>
  </si>
  <si>
    <t>https://www.4cinsights.com/2019/06/05/4c-expands-partnership-with-placed-for-tv-and-ott-audiences-and-measurement/</t>
  </si>
  <si>
    <t>https://mobilemarketingmagazine.com/facebook-ad-transparency-ftc-fine-cambridge-analytica-q2-2019-earnings-libra-mozilla-croud-socialbakers-4c-insights</t>
  </si>
  <si>
    <t>https://www.verdict.co.uk/social-tv/</t>
  </si>
  <si>
    <t>https://business.linkedin.com/marketing-solutions/blog/linkedin-news/2019/introducing-linkedin-video-ad-creation-through-scope-by-4c</t>
  </si>
  <si>
    <t>https://www.4cinsights.com/2019/07/24/vidding-out-at-vidcon/</t>
  </si>
  <si>
    <t>https://www.4cinsights.com/2019/06/27/4c-launches-new-cross-channel-video-solution-to-help-marketers-reach-cord-cutters-and-cord-nevers-across-streaming-environments/</t>
  </si>
  <si>
    <t>http://foundremote.com/att-and-olive-garden-top-april-tv-social-lift-rankings/</t>
  </si>
  <si>
    <t>http://foundremote.com/disney-and-dior-top-may-tv-social-lift-rankings/</t>
  </si>
  <si>
    <t>https://www.4cinsights.com/2019/07/01/episode-18-who-likes-adulting-feat-beri-meric/</t>
  </si>
  <si>
    <t>https://www.4cinsights.com/2019/07/10/new-study-finds-insights-driven-approach-to-cross-channel-video-leads-to-successful-marketing-efforts/</t>
  </si>
  <si>
    <t>https://www.4cinsights.com/2019/07/18/are-you-a-video-vanguard/</t>
  </si>
  <si>
    <t>https://www.4cinsights.com/VideoVanguards/?utm_source=twitter&amp;utm_medium=organic_social&amp;utm_campaign=wp_videovanguards</t>
  </si>
  <si>
    <t>https://www.rapidtvnews.com/2019081256958/4c-unveils-byod-for-linear-ott-social-media.html#ixzz5wPWUMvUX</t>
  </si>
  <si>
    <t>https://marketingland.com/will-facebook-branding-on-instagram-whatsapp-help-advertisers-marketers-have-mixed-reactions-265336</t>
  </si>
  <si>
    <t>http://www.ispot.tv/ https://variety.com/video/sequential-messaging-lance-neuheuser-adam-helfgott/</t>
  </si>
  <si>
    <t>https://www.martechadvisor.com/news/ads/4c-introduces-a-data-attribution-solution-to-optimize-ad-campaigns/</t>
  </si>
  <si>
    <t>https://www.4cinsights.com/stateofmedia/</t>
  </si>
  <si>
    <t>https://www.4cinsights.com/cannes/</t>
  </si>
  <si>
    <t>https://www.martechadvisor.com/news/geolocation/4c-integrates-with-placed-expands-its-location-based-solution/</t>
  </si>
  <si>
    <t>https://www.4cinsights.com/2019/06/06/coming-focus-cannes-crosschannelvideo-crossingthecroisette/</t>
  </si>
  <si>
    <t>https://www.4cinsights.com/relaunch</t>
  </si>
  <si>
    <t>https://www.4cinsights.com/2019/08/01/the-well-manicured-walled-gardens-of-video/</t>
  </si>
  <si>
    <t>https://www.4cinsights.com/2019/08/08/marketinglessonsfromlollapalooza/</t>
  </si>
  <si>
    <t>https://twitter.com/AaronGoldman/status/1140657990502166528</t>
  </si>
  <si>
    <t>https://twitter.com/Variety/status/1144077894785753088</t>
  </si>
  <si>
    <t>https://twitter.com/aarongoldman/status/1144268734674145281</t>
  </si>
  <si>
    <t>https://www.4cinsights.com/stateofmedia/?utm_source=twitter&amp;utm_medium=organic_social&amp;utm_campaign=wp_stateofmedia&amp;utm_content=jodie</t>
  </si>
  <si>
    <t>https://twitter.com/AaronGoldman/status/1136294101819777026</t>
  </si>
  <si>
    <t>https://twitter.com/RapidTVNews/status/1160972902147264513</t>
  </si>
  <si>
    <t>https://www.cabinetm.com/product/4c-insights/scope</t>
  </si>
  <si>
    <t>https://aithority.com/video/4c-launches-source-of-truth-attribution-for-linear-tv-ott-and-social-media/</t>
  </si>
  <si>
    <t>https://www.cdpinstitute.org/newsletter/Blog929/08-13-19-4C-Adds-Bring-Your-Own-Data-Video-Ad-Measurement</t>
  </si>
  <si>
    <t>https://www.martechadvisor.com/news/geolocation/4c-integrates-with-placed-expands-its-location-based-solution?utm_source=twitter&amp;utm_medium=social&amp;utm_campaign=mta_070619_Xbc_Link&amp;utm_content=$C&amp;utm_term=nina</t>
  </si>
  <si>
    <t>https://www.martechadvisor.com/news/ads/4c-partners-with-iri-enhances-targeting-for-advertisers?utm_source=twitter&amp;utm_medium=social&amp;utm_campaign=mta_210619_Xbc_Link&amp;utm_content=4c&amp;utm_term=nina</t>
  </si>
  <si>
    <t>https://www.iriworldwide.com/en-US/News/Press-Releases/4C-and-IRI-Deepen-Relationship-for-Linear-TV-and-OTT</t>
  </si>
  <si>
    <t>https://www.4cinsights.com/2019/06/18/4c-and-iri-deepen-relationship-for-linear-tv-and-ott/?utm_source=twitter&amp;utm_medium=organic_social&amp;utm_campaign=pressrelease</t>
  </si>
  <si>
    <t>https://www.martechadvisor.com/news/ads/4c-introduces-a-data-attribution-solution-to-optimize-ad-campaigns?utm_source=twitter&amp;utm_medium=social&amp;utm_campaign=mta_130819_Xbc_Link&amp;utm_content=4C&amp;utm_term=nina</t>
  </si>
  <si>
    <t>https://www.4cinsights.com/resource/relaunch-video-refuel/?utm_source=twitter&amp;utm_medium=organic_social&amp;utm_campaign=wp+refuel&amp;utm_content=refuel1</t>
  </si>
  <si>
    <t>https://www.4cinsights.com/relaunch/?utm_source=twitter&amp;utm_medium=organic_social&amp;utm_campaign=wp_refocus</t>
  </si>
  <si>
    <t>https://www.4cinsights.com/4c-launches-source-of-truth-attribution-for-linear-tv-ott-and-social-video/?utm_source=twitter&amp;utm_medium=organic_social&amp;utm_campaign=pressrelease&amp;utm_content=byod</t>
  </si>
  <si>
    <t>4cinsights.com</t>
  </si>
  <si>
    <t>broadcastingcable.com</t>
  </si>
  <si>
    <t>martechseries.com</t>
  </si>
  <si>
    <t>businesswire.com</t>
  </si>
  <si>
    <t>variety.com</t>
  </si>
  <si>
    <t>builtinchicago.org</t>
  </si>
  <si>
    <t>twitter.com</t>
  </si>
  <si>
    <t>mobilemarketingmagazine.com</t>
  </si>
  <si>
    <t>co.uk</t>
  </si>
  <si>
    <t>linkedin.com</t>
  </si>
  <si>
    <t>foundremote.com</t>
  </si>
  <si>
    <t>rapidtvnews.com</t>
  </si>
  <si>
    <t>marketingland.com</t>
  </si>
  <si>
    <t>ispot.tv variety.com</t>
  </si>
  <si>
    <t>martechadvisor.com</t>
  </si>
  <si>
    <t>cabinetm.com</t>
  </si>
  <si>
    <t>aithority.com</t>
  </si>
  <si>
    <t>cdpinstitute.org</t>
  </si>
  <si>
    <t>iriworldwide.com</t>
  </si>
  <si>
    <t>advertising</t>
  </si>
  <si>
    <t>momentum2019 dsmo19</t>
  </si>
  <si>
    <t>docusign momentum2019 dsmo19</t>
  </si>
  <si>
    <t>4cthefutureofmedia</t>
  </si>
  <si>
    <t>martech</t>
  </si>
  <si>
    <t>bigdata media analytics</t>
  </si>
  <si>
    <t>forgery fraud</t>
  </si>
  <si>
    <t>crossscreenadvertising canneslions2019</t>
  </si>
  <si>
    <t>canneslions</t>
  </si>
  <si>
    <t>martech tech</t>
  </si>
  <si>
    <t>martech tech marketers</t>
  </si>
  <si>
    <t>bizcastspotlight bizcastvid</t>
  </si>
  <si>
    <t>bizcastspotlight</t>
  </si>
  <si>
    <t>chicago tech</t>
  </si>
  <si>
    <t>ott</t>
  </si>
  <si>
    <t>privacy</t>
  </si>
  <si>
    <t>advancedtv ott</t>
  </si>
  <si>
    <t>hotfact</t>
  </si>
  <si>
    <t>videomarketing</t>
  </si>
  <si>
    <t>4cthefutureofmedia crosschannelvideo</t>
  </si>
  <si>
    <t>vidcon2019 crosschannelvideo</t>
  </si>
  <si>
    <t>advancedtvnews crosschannelvideo 4cthefutureofmedia</t>
  </si>
  <si>
    <t>crossingthecroisette crosschannelvideo canneslions</t>
  </si>
  <si>
    <t>glassleveldata</t>
  </si>
  <si>
    <t>privacy canneslions</t>
  </si>
  <si>
    <t>crossingthecroisette canneslions 4cthefutureofmedia</t>
  </si>
  <si>
    <t>cannesyoudigit crossingthecroisette crosschannelvideo</t>
  </si>
  <si>
    <t>crosschannelvideo 4cthefutureofmedia</t>
  </si>
  <si>
    <t>crossingthecroisette canneslions crosschannelvideo</t>
  </si>
  <si>
    <t>crosschannelvideo crossingthecroisette</t>
  </si>
  <si>
    <t>crossingthecroisette crosschannelvideo canneslions 4cthefutureofmedia</t>
  </si>
  <si>
    <t>crossingthecroisette crosschannelvideo safetyfirst</t>
  </si>
  <si>
    <t>crossingthecroisette canneslions 4cthefutureofmedia closedecosystems crosschannelvideo tiotlg</t>
  </si>
  <si>
    <t>mediafuel</t>
  </si>
  <si>
    <t>transparency</t>
  </si>
  <si>
    <t>crosschannelvideo canneslions</t>
  </si>
  <si>
    <t>varietystudio</t>
  </si>
  <si>
    <t>varietystudio canneslions</t>
  </si>
  <si>
    <t>ott mediafuel</t>
  </si>
  <si>
    <t>transparency canneslions varietystudio</t>
  </si>
  <si>
    <t>attribution marketers tech</t>
  </si>
  <si>
    <t>ainews aithority 4c lineartv ott</t>
  </si>
  <si>
    <t>customerdata martech</t>
  </si>
  <si>
    <t>customerdata</t>
  </si>
  <si>
    <t>martechadvisor martech adtech tvadvertising</t>
  </si>
  <si>
    <t>martechadvisor martech programmaticadvertising programmaticbuying tvadvertising</t>
  </si>
  <si>
    <t>video data insights advertising</t>
  </si>
  <si>
    <t>martechadvisor martech adtech advertisingandmarketing socialmediamarketing</t>
  </si>
  <si>
    <t>https://pbs.twimg.com/media/D8CoAYXXUAAfmXS.jpg</t>
  </si>
  <si>
    <t>https://pbs.twimg.com/media/D8Db-RCWsAAamt9.jpg</t>
  </si>
  <si>
    <t>https://pbs.twimg.com/media/D80bWmjXoAY6Fhi.jpg</t>
  </si>
  <si>
    <t>https://pbs.twimg.com/media/D80b-lIWkAEY8Nr.jpg</t>
  </si>
  <si>
    <t>https://pbs.twimg.com/media/D9NfAGZWkAUMz4Z.jpg</t>
  </si>
  <si>
    <t>https://pbs.twimg.com/media/D9hZ8IAWsAANFmp.jpg</t>
  </si>
  <si>
    <t>https://pbs.twimg.com/media/D9mKXglWkAAirOh.jpg</t>
  </si>
  <si>
    <t>https://pbs.twimg.com/media/D9L5TV4U8AEKTDO.jpg</t>
  </si>
  <si>
    <t>https://pbs.twimg.com/media/D9hTboaVAAE9vSz.jpg</t>
  </si>
  <si>
    <t>https://pbs.twimg.com/media/D9hqyphXsAkXomW.jpg</t>
  </si>
  <si>
    <t>https://pbs.twimg.com/media/D9gP9gJUEAAlxL2.jpg</t>
  </si>
  <si>
    <t>https://pbs.twimg.com/media/D9hHKysXUAMb1Ct.jpg</t>
  </si>
  <si>
    <t>https://pbs.twimg.com/tweet_video_thumb/D-p9JhcVUAAa46I.jpg</t>
  </si>
  <si>
    <t>https://pbs.twimg.com/media/Drf-_0bW4AEnZvM.jpg</t>
  </si>
  <si>
    <t>https://pbs.twimg.com/media/D_NvBohXUAA-pV0.jpg</t>
  </si>
  <si>
    <t>https://pbs.twimg.com/media/D_dtxE1XsAA9CEt.jpg</t>
  </si>
  <si>
    <t>https://pbs.twimg.com/media/EAP7aJMUwAE-RD-.jpg</t>
  </si>
  <si>
    <t>https://pbs.twimg.com/media/EAe3QmHVUAE1HPV.jpg</t>
  </si>
  <si>
    <t>https://pbs.twimg.com/media/EA0BWdRWkAMbPWc.jpg</t>
  </si>
  <si>
    <t>https://pbs.twimg.com/media/D8-q0EjWsAIMsUh.jpg</t>
  </si>
  <si>
    <t>https://pbs.twimg.com/media/D8_My2TXkAEAn-a.jpg</t>
  </si>
  <si>
    <t>https://pbs.twimg.com/ext_tw_video_thumb/1140910198485221381/pu/img/AavoDua_nw4BWr8A.jpg</t>
  </si>
  <si>
    <t>https://pbs.twimg.com/media/D9_X-lBXoAA8RsI.jpg</t>
  </si>
  <si>
    <t>https://pbs.twimg.com/media/EByaszVX4AAz0Ys.png</t>
  </si>
  <si>
    <t>https://pbs.twimg.com/ext_tw_video_thumb/1141022890957123585/pu/img/kOzSuWlMQBmyQy7A.jpg</t>
  </si>
  <si>
    <t>https://pbs.twimg.com/ext_tw_video_thumb/1141320362317275138/pu/img/sIFIqqrUZdOjazom.jpg</t>
  </si>
  <si>
    <t>https://pbs.twimg.com/ext_tw_video_thumb/1141398095802093568/pu/img/L9f5A0uFHT5p-RL6.jpg</t>
  </si>
  <si>
    <t>https://pbs.twimg.com/ext_tw_video_thumb/1141692180328800257/pu/img/P4hgoeBwmCW07c86.jpg</t>
  </si>
  <si>
    <t>https://pbs.twimg.com/media/D9gS45IXYAAK09R.jpg</t>
  </si>
  <si>
    <t>https://pbs.twimg.com/ext_tw_video_thumb/1141337083434491904/pu/img/ok8rRDG_wiQpUkLv.jpg</t>
  </si>
  <si>
    <t>https://pbs.twimg.com/media/EBz7IEUW4AIEnkw.jpg</t>
  </si>
  <si>
    <t>https://pbs.twimg.com/media/EB19gCSW4AIpdHX.jpg</t>
  </si>
  <si>
    <t>https://pbs.twimg.com/media/Ck10xk8WkAAaDeG.jpg</t>
  </si>
  <si>
    <t>https://pbs.twimg.com/ext_tw_video_thumb/1143240041084465152/pu/img/WXTeolei05oYkuIP.jpg</t>
  </si>
  <si>
    <t>http://abs.twimg.com/sticky/default_profile_images/default_profile_normal.png</t>
  </si>
  <si>
    <t>http://pbs.twimg.com/profile_images/978883526102847488/nqn7wRjB_normal.jpg</t>
  </si>
  <si>
    <t>http://pbs.twimg.com/profile_images/1080904450540212225/HA6BCpq9_normal.jpg</t>
  </si>
  <si>
    <t>http://pbs.twimg.com/profile_images/2144246088/pulsar_150__normal.png</t>
  </si>
  <si>
    <t>http://pbs.twimg.com/profile_images/725295868618915842/HJf_CC2-_normal.jpg</t>
  </si>
  <si>
    <t>http://pbs.twimg.com/profile_images/1137790832604352512/bxqd-3XN_normal.jpg</t>
  </si>
  <si>
    <t>http://pbs.twimg.com/profile_images/2633946343/a5761d6d0183d8cf83257767ef0bcfe3_normal.jpeg</t>
  </si>
  <si>
    <t>http://pbs.twimg.com/profile_images/1042866622115983360/kbyDKJmn_normal.jpg</t>
  </si>
  <si>
    <t>http://pbs.twimg.com/profile_images/1137749383447949312/4jdaklhs_normal.jpg</t>
  </si>
  <si>
    <t>http://pbs.twimg.com/profile_images/788469897118355456/eV735Jpt_normal.jpg</t>
  </si>
  <si>
    <t>http://pbs.twimg.com/profile_images/1141094147635339264/fzexk0qc_normal.jpg</t>
  </si>
  <si>
    <t>http://pbs.twimg.com/profile_images/1134390010252353536/3NbBQ1np_normal.jpg</t>
  </si>
  <si>
    <t>http://pbs.twimg.com/profile_images/994764065439436801/LpOvPmXF_normal.jpg</t>
  </si>
  <si>
    <t>http://pbs.twimg.com/profile_images/760774125522518016/jhzjWv0i_normal.jpg</t>
  </si>
  <si>
    <t>http://pbs.twimg.com/profile_images/2321094288/9yt12n2fil945ey37imn_normal.jpeg</t>
  </si>
  <si>
    <t>http://pbs.twimg.com/profile_images/626456717086167040/c7aCdU5u_normal.png</t>
  </si>
  <si>
    <t>http://pbs.twimg.com/profile_images/1138781442291503110/CpbPJNNL_normal.jpg</t>
  </si>
  <si>
    <t>http://pbs.twimg.com/profile_images/672790107498266624/y37ipxgK_normal.jpg</t>
  </si>
  <si>
    <t>http://pbs.twimg.com/profile_images/1140199954041802752/cAXUU8ZG_normal.jpg</t>
  </si>
  <si>
    <t>http://pbs.twimg.com/profile_images/1147373229528379392/Hmj6G8S8_normal.jpg</t>
  </si>
  <si>
    <t>http://pbs.twimg.com/profile_images/1011625208208338944/9bRLHwxq_normal.jpg</t>
  </si>
  <si>
    <t>http://pbs.twimg.com/profile_images/1145441892093575168/GNF1dz9r_normal.jpg</t>
  </si>
  <si>
    <t>http://pbs.twimg.com/profile_images/1125213398088568832/JDUW9i6Q_normal.jpg</t>
  </si>
  <si>
    <t>http://pbs.twimg.com/profile_images/1145444914429169665/6HMuZlgf_normal.jpg</t>
  </si>
  <si>
    <t>http://pbs.twimg.com/profile_images/1147085172510035968/iH4JRW8n_normal.jpg</t>
  </si>
  <si>
    <t>http://pbs.twimg.com/profile_images/239511625/Jack_normal.jpg</t>
  </si>
  <si>
    <t>http://pbs.twimg.com/profile_images/1148210255639134208/mRee81oj_normal.jpg</t>
  </si>
  <si>
    <t>http://pbs.twimg.com/profile_images/1045548097944920064/6RVOTk78_normal.jpg</t>
  </si>
  <si>
    <t>http://pbs.twimg.com/profile_images/1016815290221563905/o8st2FEF_normal.jpg</t>
  </si>
  <si>
    <t>http://pbs.twimg.com/profile_images/576015433620451328/fgcEVFku_normal.jpeg</t>
  </si>
  <si>
    <t>http://pbs.twimg.com/profile_images/1150448264115830784/kxCVHNFW_normal.jpg</t>
  </si>
  <si>
    <t>http://pbs.twimg.com/profile_images/868404731760312321/faAeQgxA_normal.jpg</t>
  </si>
  <si>
    <t>http://pbs.twimg.com/profile_images/2901332079/82e00623e89754c0b36178e65facb612_normal.jpeg</t>
  </si>
  <si>
    <t>http://pbs.twimg.com/profile_images/955359649225756672/-qqAbnxd_normal.jpg</t>
  </si>
  <si>
    <t>http://pbs.twimg.com/profile_images/1079215654824226817/iAfMNROe_normal.jpg</t>
  </si>
  <si>
    <t>http://pbs.twimg.com/profile_images/862730030895570944/ZXdNJXJU_normal.jpg</t>
  </si>
  <si>
    <t>http://pbs.twimg.com/profile_images/1143429117951401984/IhzZMVP3_normal.jpg</t>
  </si>
  <si>
    <t>http://pbs.twimg.com/profile_images/775722760605544448/COxigSM6_normal.jpg</t>
  </si>
  <si>
    <t>http://pbs.twimg.com/profile_images/1010125647665139713/fWf-9ej3_normal.jpg</t>
  </si>
  <si>
    <t>http://pbs.twimg.com/profile_images/802605790397927424/VXCCMtlZ_normal.jpg</t>
  </si>
  <si>
    <t>http://pbs.twimg.com/profile_images/984113808317837313/2aRCVbI4_normal.jpg</t>
  </si>
  <si>
    <t>http://pbs.twimg.com/profile_images/1159057634265145344/aRy6-L8a_normal.jpg</t>
  </si>
  <si>
    <t>http://pbs.twimg.com/profile_images/1152216679469998080/ku30H8WG_normal.jpg</t>
  </si>
  <si>
    <t>http://pbs.twimg.com/profile_images/800682096582914048/tkExqs84_normal.jpg</t>
  </si>
  <si>
    <t>http://pbs.twimg.com/profile_images/1419645222/image_normal.jpg</t>
  </si>
  <si>
    <t>http://pbs.twimg.com/profile_images/705244349873917952/fcD6A8Ws_normal.jpg</t>
  </si>
  <si>
    <t>http://pbs.twimg.com/profile_images/1031557788848324610/PilAQ6WP_normal.jpg</t>
  </si>
  <si>
    <t>http://pbs.twimg.com/profile_images/504729262/who_tweeted3_normal.gif</t>
  </si>
  <si>
    <t>http://pbs.twimg.com/profile_images/1159405772373143553/lnBjoZkJ_normal.jpg</t>
  </si>
  <si>
    <t>http://pbs.twimg.com/profile_images/291963316/Z1dju3l6_normal.jpg</t>
  </si>
  <si>
    <t>http://pbs.twimg.com/profile_images/686666576288845825/j138bbEs_normal.png</t>
  </si>
  <si>
    <t>http://pbs.twimg.com/profile_images/591339505874898944/1_KkSxp__normal.jpg</t>
  </si>
  <si>
    <t>http://pbs.twimg.com/profile_images/856690870967336961/-wY6CITb_normal.jpg</t>
  </si>
  <si>
    <t>http://pbs.twimg.com/profile_images/521086833665392640/LWY7m9NF_normal.png</t>
  </si>
  <si>
    <t>http://pbs.twimg.com/profile_images/825386307362787329/WlTqtdn6_normal.jpg</t>
  </si>
  <si>
    <t>http://pbs.twimg.com/profile_images/1123321995293331458/-AIli8L9_normal.jpg</t>
  </si>
  <si>
    <t>http://pbs.twimg.com/profile_images/819331001922920448/TCb6gYtx_normal.jpg</t>
  </si>
  <si>
    <t>http://pbs.twimg.com/profile_images/1741241334/image_normal.jpg</t>
  </si>
  <si>
    <t>http://pbs.twimg.com/profile_images/2340199436/Greg_normal.jpg</t>
  </si>
  <si>
    <t>http://pbs.twimg.com/profile_images/1158830616974020608/UVDZeFsY_normal.jpg</t>
  </si>
  <si>
    <t>http://pbs.twimg.com/profile_images/72608427/David_03_06_normal.jpg</t>
  </si>
  <si>
    <t>http://pbs.twimg.com/profile_images/1325597800/David_Shim_normal.png</t>
  </si>
  <si>
    <t>http://pbs.twimg.com/profile_images/1007731980706836480/w3uc9HNL_normal.jpg</t>
  </si>
  <si>
    <t>http://pbs.twimg.com/profile_images/950314498685939712/P-fb4dsM_normal.jpg</t>
  </si>
  <si>
    <t>http://pbs.twimg.com/profile_images/3531114501/0340b04f13f3ab2d3eb08fe8170365db_normal.jpeg</t>
  </si>
  <si>
    <t>https://twitter.com/#!/john25422204/status/1135063780289896448</t>
  </si>
  <si>
    <t>https://twitter.com/#!/john25422204/status/1135091843602014208</t>
  </si>
  <si>
    <t>https://twitter.com/#!/john25422204/status/1135148975366004736</t>
  </si>
  <si>
    <t>https://twitter.com/#!/brittan89813204/status/1135813616366759937</t>
  </si>
  <si>
    <t>https://twitter.com/#!/brittan89813204/status/1135814121847435264</t>
  </si>
  <si>
    <t>https://twitter.com/#!/brittan89813204/status/1135821636630929408</t>
  </si>
  <si>
    <t>https://twitter.com/#!/4sqsude/status/1136341025943953413</t>
  </si>
  <si>
    <t>https://twitter.com/#!/corydavis321/status/1136627269147987969</t>
  </si>
  <si>
    <t>https://twitter.com/#!/trusignal/status/1136733284656975872</t>
  </si>
  <si>
    <t>https://twitter.com/#!/ryanvaughn44/status/1137919484101058562</t>
  </si>
  <si>
    <t>https://twitter.com/#!/httpsmapsappgo8/status/1138339763935559682</t>
  </si>
  <si>
    <t>https://twitter.com/#!/docusignpartner/status/1138596359819464704</t>
  </si>
  <si>
    <t>https://twitter.com/#!/kieranmarkdaley/status/1138628419720163329</t>
  </si>
  <si>
    <t>https://twitter.com/#!/malwknox/status/1138656711126863872</t>
  </si>
  <si>
    <t>https://twitter.com/#!/amaneirom/status/1138841964584013831</t>
  </si>
  <si>
    <t>https://twitter.com/#!/docusign/status/1138597045382635520</t>
  </si>
  <si>
    <t>https://twitter.com/#!/alliedsolutions/status/1138876883385364481</t>
  </si>
  <si>
    <t>https://twitter.com/#!/mic_mood/status/1140003296196775936</t>
  </si>
  <si>
    <t>https://twitter.com/#!/sudipto_martech/status/1140250731997351936</t>
  </si>
  <si>
    <t>https://twitter.com/#!/laras5272/status/1140359587670974465</t>
  </si>
  <si>
    <t>https://twitter.com/#!/rachlyall/status/1140916941835657216</t>
  </si>
  <si>
    <t>https://twitter.com/#!/boutonski/status/1140971328964628480</t>
  </si>
  <si>
    <t>https://twitter.com/#!/chidambara09/status/1140978744917540864</t>
  </si>
  <si>
    <t>https://twitter.com/#!/scottwax/status/1136325963858554881</t>
  </si>
  <si>
    <t>https://twitter.com/#!/scottwax/status/1141036130256732162</t>
  </si>
  <si>
    <t>https://twitter.com/#!/karankhanna/status/1141234698774958081</t>
  </si>
  <si>
    <t>https://twitter.com/#!/thommyzephyr/status/1141380462096654337</t>
  </si>
  <si>
    <t>https://twitter.com/#!/pat62567909/status/1141761396666982400</t>
  </si>
  <si>
    <t>https://twitter.com/#!/baptistebloch/status/1142000464675901441</t>
  </si>
  <si>
    <t>https://twitter.com/#!/coreyhartman13/status/1142096118484033536</t>
  </si>
  <si>
    <t>https://twitter.com/#!/lgeezluiz/status/1140247775973502977</t>
  </si>
  <si>
    <t>https://twitter.com/#!/lgeezluiz/status/1141754296486072321</t>
  </si>
  <si>
    <t>https://twitter.com/#!/lgeezluiz/status/1141779933917618176</t>
  </si>
  <si>
    <t>https://twitter.com/#!/lgeezluiz/status/1141680075718348803</t>
  </si>
  <si>
    <t>https://twitter.com/#!/lgeezluiz/status/1142116534958977025</t>
  </si>
  <si>
    <t>https://twitter.com/#!/madhivetech/status/1141740760238157824</t>
  </si>
  <si>
    <t>https://twitter.com/#!/madhivetech/status/1143657836364193793</t>
  </si>
  <si>
    <t>https://twitter.com/#!/martechseries/status/1137090649579294721</t>
  </si>
  <si>
    <t>https://twitter.com/#!/martechseries/status/1141484601967333377</t>
  </si>
  <si>
    <t>https://twitter.com/#!/martechseries/status/1144270566012014592</t>
  </si>
  <si>
    <t>https://twitter.com/#!/rqveuefreb0dzve/status/1145349277897678850</t>
  </si>
  <si>
    <t>https://twitter.com/#!/kirkstanley12/status/1145542126274535432</t>
  </si>
  <si>
    <t>https://twitter.com/#!/codycardinal5/status/1145737703620612097</t>
  </si>
  <si>
    <t>https://twitter.com/#!/nguyncm1975/status/1146506800201469953</t>
  </si>
  <si>
    <t>https://twitter.com/#!/udom_2526/status/1146865953684066304</t>
  </si>
  <si>
    <t>https://twitter.com/#!/udom_2526/status/1146866087289479168</t>
  </si>
  <si>
    <t>https://twitter.com/#!/udom_2526/status/1146866668926189568</t>
  </si>
  <si>
    <t>https://twitter.com/#!/udom_2526/status/1147271530734211072</t>
  </si>
  <si>
    <t>https://twitter.com/#!/jackzimmerman/status/1147383618605584385</t>
  </si>
  <si>
    <t>https://twitter.com/#!/bizcasthq/status/1060596613301878784</t>
  </si>
  <si>
    <t>https://twitter.com/#!/anzhi_hu/status/1148542155691978752</t>
  </si>
  <si>
    <t>https://twitter.com/#!/3g/status/1140994751136768000</t>
  </si>
  <si>
    <t>https://twitter.com/#!/3g/status/1148961133224706048</t>
  </si>
  <si>
    <t>https://twitter.com/#!/silent__type/status/1149384413848985601</t>
  </si>
  <si>
    <t>https://twitter.com/#!/irishangels/status/1150405884255846401</t>
  </si>
  <si>
    <t>https://twitter.com/#!/domerund/status/1150422877939929088</t>
  </si>
  <si>
    <t>https://twitter.com/#!/amatiellesativa/status/1150475852842438656</t>
  </si>
  <si>
    <t>https://twitter.com/#!/nargiza83025894/status/1150508926741426176</t>
  </si>
  <si>
    <t>https://twitter.com/#!/chicagoedgehub/status/1150679290360582144</t>
  </si>
  <si>
    <t>https://twitter.com/#!/marvinliao/status/1150777495391653900</t>
  </si>
  <si>
    <t>https://twitter.com/#!/dativa4data/status/1136521205559771136</t>
  </si>
  <si>
    <t>https://twitter.com/#!/dativa4data/status/1150782515210268673</t>
  </si>
  <si>
    <t>https://twitter.com/#!/nurngalway/status/1150893030766981126</t>
  </si>
  <si>
    <t>https://twitter.com/#!/gerhardgrohs/status/1151258199036747783</t>
  </si>
  <si>
    <t>https://twitter.com/#!/ronksley6/status/1151895630589001728</t>
  </si>
  <si>
    <t>https://twitter.com/#!/kinivignesh/status/1152685581530365952</t>
  </si>
  <si>
    <t>https://twitter.com/#!/vincentjv/status/1137049236741267457</t>
  </si>
  <si>
    <t>https://twitter.com/#!/vincentjv/status/1152815458086739968</t>
  </si>
  <si>
    <t>https://twitter.com/#!/soundmotive/status/1154042359903948802</t>
  </si>
  <si>
    <t>https://twitter.com/#!/mmmagtweets/status/1154794758977404930</t>
  </si>
  <si>
    <t>https://twitter.com/#!/mmmagtyrone/status/1154796125049802754</t>
  </si>
  <si>
    <t>https://twitter.com/#!/alexvinogradov4/status/1154954285999898634</t>
  </si>
  <si>
    <t>https://twitter.com/#!/thomasa28522084/status/1155106792717737991</t>
  </si>
  <si>
    <t>https://twitter.com/#!/thomasa28522084/status/1155106841770090498</t>
  </si>
  <si>
    <t>https://twitter.com/#!/thomasa28522084/status/1155093332915134464</t>
  </si>
  <si>
    <t>https://twitter.com/#!/thomasa28522084/status/1155093375369895936</t>
  </si>
  <si>
    <t>https://twitter.com/#!/thomasa28522084/status/1155106818290413569</t>
  </si>
  <si>
    <t>https://twitter.com/#!/amjidgaborhuss1/status/1156704160693313537</t>
  </si>
  <si>
    <t>https://twitter.com/#!/khoprafive/status/1156582174008729600</t>
  </si>
  <si>
    <t>https://twitter.com/#!/twice_eindhoven/status/1157188602285219841</t>
  </si>
  <si>
    <t>https://twitter.com/#!/svenke10/status/1157699361314418690</t>
  </si>
  <si>
    <t>https://twitter.com/#!/awbrntyger/status/1157769730553450496</t>
  </si>
  <si>
    <t>https://twitter.com/#!/chamberssomya/status/1158224620589391872</t>
  </si>
  <si>
    <t>https://twitter.com/#!/locken8/status/1139342231230386177</t>
  </si>
  <si>
    <t>https://twitter.com/#!/aarongoldman/status/1139317049820405760</t>
  </si>
  <si>
    <t>https://twitter.com/#!/aarongoldman/status/1139354412739125249</t>
  </si>
  <si>
    <t>https://twitter.com/#!/verdictuk/status/1147158693965914114</t>
  </si>
  <si>
    <t>https://twitter.com/#!/aarongoldman/status/1147171930191138816</t>
  </si>
  <si>
    <t>https://twitter.com/#!/aarongoldman/status/1151564185278603264</t>
  </si>
  <si>
    <t>https://twitter.com/#!/aarongoldman/status/1154081585706258437</t>
  </si>
  <si>
    <t>https://twitter.com/#!/ester06242190/status/1160018581654036482</t>
  </si>
  <si>
    <t>https://twitter.com/#!/nurisma21160800/status/1160410434064637952</t>
  </si>
  <si>
    <t>https://twitter.com/#!/ivesfernandes/status/1160730801258061824</t>
  </si>
  <si>
    <t>https://twitter.com/#!/aarongoldman/status/1136294101819777026</t>
  </si>
  <si>
    <t>https://twitter.com/#!/4cinsights/status/1136368127321788416</t>
  </si>
  <si>
    <t>https://twitter.com/#!/ecava/status/1137052119469629442</t>
  </si>
  <si>
    <t>https://twitter.com/#!/ecava/status/1144292405908316160</t>
  </si>
  <si>
    <t>https://twitter.com/#!/4cinsights/status/1138447826566995969</t>
  </si>
  <si>
    <t>https://twitter.com/#!/aarongoldman/status/1140910985286340608</t>
  </si>
  <si>
    <t>https://twitter.com/#!/4cinsights/status/1140917036350156801</t>
  </si>
  <si>
    <t>https://twitter.com/#!/foundremote/status/1135763262832877568</t>
  </si>
  <si>
    <t>https://twitter.com/#!/foundremote/status/1143870302369255424</t>
  </si>
  <si>
    <t>https://twitter.com/#!/4cinsights/status/1135912864743428097</t>
  </si>
  <si>
    <t>https://twitter.com/#!/4cinsights/status/1143892028721381382</t>
  </si>
  <si>
    <t>https://twitter.com/#!/lanceneuhauser/status/1146226525072764928</t>
  </si>
  <si>
    <t>https://twitter.com/#!/aarongoldman/status/1146192108023402496</t>
  </si>
  <si>
    <t>https://twitter.com/#!/4cinsights/status/1148684457764896768</t>
  </si>
  <si>
    <t>https://twitter.com/#!/aarongoldman/status/1148975652533690369</t>
  </si>
  <si>
    <t>https://twitter.com/#!/aarongoldman/status/1151879639083704321</t>
  </si>
  <si>
    <t>https://twitter.com/#!/4cinsights/status/1148959633282863104</t>
  </si>
  <si>
    <t>https://twitter.com/#!/rapidtvnews/status/1160972902147264513</t>
  </si>
  <si>
    <t>https://twitter.com/#!/broadsheetcomms/status/1161017720999223296</t>
  </si>
  <si>
    <t>https://twitter.com/#!/broadsheetcomms/status/1143601042342461441</t>
  </si>
  <si>
    <t>https://twitter.com/#!/michaeltilus/status/1161018021466562561</t>
  </si>
  <si>
    <t>https://twitter.com/#!/inscapetv/status/1143866500241141761</t>
  </si>
  <si>
    <t>https://twitter.com/#!/inscapetv/status/1150759420697227264</t>
  </si>
  <si>
    <t>https://twitter.com/#!/lanceneuhauser/status/1141692717753393153</t>
  </si>
  <si>
    <t>https://twitter.com/#!/aarongoldman/status/1141022958472839168</t>
  </si>
  <si>
    <t>https://twitter.com/#!/aarongoldman/status/1160933293883346944</t>
  </si>
  <si>
    <t>https://twitter.com/#!/aarongoldman/status/1135990806609833986</t>
  </si>
  <si>
    <t>https://twitter.com/#!/aarongoldman/status/1135995213200134144</t>
  </si>
  <si>
    <t>https://twitter.com/#!/aarongoldman/status/1136625165570334720</t>
  </si>
  <si>
    <t>https://twitter.com/#!/aarongoldman/status/1136666920265179137</t>
  </si>
  <si>
    <t>https://twitter.com/#!/aarongoldman/status/1141321350142930945</t>
  </si>
  <si>
    <t>https://twitter.com/#!/aarongoldman/status/1141398174692773893</t>
  </si>
  <si>
    <t>https://twitter.com/#!/aarongoldman/status/1141692573075083264</t>
  </si>
  <si>
    <t>https://twitter.com/#!/aarongoldman/status/1144268734674145281</t>
  </si>
  <si>
    <t>https://twitter.com/#!/aarongoldman/status/1144375768966991872</t>
  </si>
  <si>
    <t>https://twitter.com/#!/aarongoldman/status/1146752001105158144</t>
  </si>
  <si>
    <t>https://twitter.com/#!/aarongoldman/status/1156974155608334337</t>
  </si>
  <si>
    <t>https://twitter.com/#!/aarongoldman/status/1159509660107517952</t>
  </si>
  <si>
    <t>https://twitter.com/#!/4cinsights/status/1136641720605642753</t>
  </si>
  <si>
    <t>https://twitter.com/#!/4cinsights/status/1140701154038439938</t>
  </si>
  <si>
    <t>https://twitter.com/#!/4cinsights/status/1141079755745320960</t>
  </si>
  <si>
    <t>https://twitter.com/#!/4cinsights/status/1141321738904657923</t>
  </si>
  <si>
    <t>https://twitter.com/#!/4cinsights/status/1141423144563068929</t>
  </si>
  <si>
    <t>https://twitter.com/#!/4cinsights/status/1141692829250535426</t>
  </si>
  <si>
    <t>https://twitter.com/#!/4cinsights/status/1158829220463894529</t>
  </si>
  <si>
    <t>https://twitter.com/#!/4cinsights/status/1160941192986746880</t>
  </si>
  <si>
    <t>https://twitter.com/#!/jcmcafee/status/1136655122488889345</t>
  </si>
  <si>
    <t>https://twitter.com/#!/madhivetech/status/1142239375658369025</t>
  </si>
  <si>
    <t>https://twitter.com/#!/jcmcafee/status/1141700556853039107</t>
  </si>
  <si>
    <t>https://twitter.com/#!/greg_hampton_sf/status/1146447812713832448</t>
  </si>
  <si>
    <t>https://twitter.com/#!/inscapetv/status/1141683279596273666</t>
  </si>
  <si>
    <t>https://twitter.com/#!/madhivetech/status/1143868899622105088</t>
  </si>
  <si>
    <t>https://twitter.com/#!/4cinsights/status/1143937219025080320</t>
  </si>
  <si>
    <t>https://twitter.com/#!/inscapetv/status/1144253555962011650</t>
  </si>
  <si>
    <t>https://twitter.com/#!/jcmcafee/status/1143872692564746240</t>
  </si>
  <si>
    <t>https://twitter.com/#!/lanceneuhauser/status/1144593623859814407</t>
  </si>
  <si>
    <t>https://twitter.com/#!/4cinsights/status/1141337108466061314</t>
  </si>
  <si>
    <t>https://twitter.com/#!/4cinsights/status/1146421358269739008</t>
  </si>
  <si>
    <t>https://twitter.com/#!/4cinsights/status/1151201833622343680</t>
  </si>
  <si>
    <t>https://twitter.com/#!/inscapetv/status/1136379561929654272</t>
  </si>
  <si>
    <t>https://twitter.com/#!/inscapetv/status/1141341422672646145</t>
  </si>
  <si>
    <t>https://twitter.com/#!/inscapetv/status/1144376418597367809</t>
  </si>
  <si>
    <t>https://twitter.com/#!/inscapetv/status/1146418318988857344</t>
  </si>
  <si>
    <t>https://twitter.com/#!/inscapetv/status/1161019401824378880</t>
  </si>
  <si>
    <t>https://twitter.com/#!/jcmcafee/status/1136399502183583744</t>
  </si>
  <si>
    <t>https://twitter.com/#!/jcmcafee/status/1136455819715735557</t>
  </si>
  <si>
    <t>https://twitter.com/#!/jcmcafee/status/1141355839862845440</t>
  </si>
  <si>
    <t>https://twitter.com/#!/jcmcafee/status/1144374664698957824</t>
  </si>
  <si>
    <t>https://twitter.com/#!/jcmcafee/status/1146662827576451072</t>
  </si>
  <si>
    <t>https://twitter.com/#!/jcmcafee/status/1150765952751026176</t>
  </si>
  <si>
    <t>https://twitter.com/#!/jcmcafee/status/1161042930783707136</t>
  </si>
  <si>
    <t>https://twitter.com/#!/cabinetm1/status/1161078921800146945</t>
  </si>
  <si>
    <t>https://twitter.com/#!/aithority/status/1161222269651312642</t>
  </si>
  <si>
    <t>https://twitter.com/#!/cdpinstitute/status/1161255762049536003</t>
  </si>
  <si>
    <t>https://twitter.com/#!/draab/status/1161255813513719808</t>
  </si>
  <si>
    <t>https://twitter.com/#!/davidshim/status/1136336459181379584</t>
  </si>
  <si>
    <t>https://twitter.com/#!/placed/status/1136338418412036096</t>
  </si>
  <si>
    <t>https://twitter.com/#!/4cinsights/status/1136367969548820480</t>
  </si>
  <si>
    <t>https://twitter.com/#!/martechadvisor/status/1137094494246121475</t>
  </si>
  <si>
    <t>https://twitter.com/#!/martechadvisor/status/1142248352026898434</t>
  </si>
  <si>
    <t>https://twitter.com/#!/iriworldwide/status/1141058090672054272</t>
  </si>
  <si>
    <t>https://twitter.com/#!/iriworldwide/status/1143226896831963136</t>
  </si>
  <si>
    <t>https://twitter.com/#!/4cinsights/status/1140989523050078209</t>
  </si>
  <si>
    <t>https://twitter.com/#!/martechadvisor/status/1161424719226310663</t>
  </si>
  <si>
    <t>https://twitter.com/#!/4cinsights/status/742377913404776448</t>
  </si>
  <si>
    <t>https://twitter.com/#!/4cinsights/status/1143240081039380480</t>
  </si>
  <si>
    <t>https://twitter.com/#!/4cinsights/status/1143952569557049344</t>
  </si>
  <si>
    <t>https://twitter.com/#!/4cinsights/status/1160928739406045184</t>
  </si>
  <si>
    <t>1135063780289896448</t>
  </si>
  <si>
    <t>1135091843602014208</t>
  </si>
  <si>
    <t>1135148975366004736</t>
  </si>
  <si>
    <t>1135813616366759937</t>
  </si>
  <si>
    <t>1135814121847435264</t>
  </si>
  <si>
    <t>1135821636630929408</t>
  </si>
  <si>
    <t>1136341025943953413</t>
  </si>
  <si>
    <t>1136627269147987969</t>
  </si>
  <si>
    <t>1136733284656975872</t>
  </si>
  <si>
    <t>1137919484101058562</t>
  </si>
  <si>
    <t>1138339763935559682</t>
  </si>
  <si>
    <t>1138596359819464704</t>
  </si>
  <si>
    <t>1138628419720163329</t>
  </si>
  <si>
    <t>1138656711126863872</t>
  </si>
  <si>
    <t>1138841964584013831</t>
  </si>
  <si>
    <t>1138597045382635520</t>
  </si>
  <si>
    <t>1138876883385364481</t>
  </si>
  <si>
    <t>1140003296196775936</t>
  </si>
  <si>
    <t>1140250731997351936</t>
  </si>
  <si>
    <t>1140359587670974465</t>
  </si>
  <si>
    <t>1140916941835657216</t>
  </si>
  <si>
    <t>1140971328964628480</t>
  </si>
  <si>
    <t>1140978744917540864</t>
  </si>
  <si>
    <t>1136325963858554881</t>
  </si>
  <si>
    <t>1141036130256732162</t>
  </si>
  <si>
    <t>1141234698774958081</t>
  </si>
  <si>
    <t>1141380462096654337</t>
  </si>
  <si>
    <t>1141761396666982400</t>
  </si>
  <si>
    <t>1142000464675901441</t>
  </si>
  <si>
    <t>1142096118484033536</t>
  </si>
  <si>
    <t>1140247775973502977</t>
  </si>
  <si>
    <t>1141754296486072321</t>
  </si>
  <si>
    <t>1141779933917618176</t>
  </si>
  <si>
    <t>1141680075718348803</t>
  </si>
  <si>
    <t>1142116534958977025</t>
  </si>
  <si>
    <t>1141740760238157824</t>
  </si>
  <si>
    <t>1143657836364193793</t>
  </si>
  <si>
    <t>1137090649579294721</t>
  </si>
  <si>
    <t>1141484601967333377</t>
  </si>
  <si>
    <t>1144270566012014592</t>
  </si>
  <si>
    <t>1145349277897678850</t>
  </si>
  <si>
    <t>1145542126274535432</t>
  </si>
  <si>
    <t>1145737703620612097</t>
  </si>
  <si>
    <t>1146506800201469953</t>
  </si>
  <si>
    <t>1146865953684066304</t>
  </si>
  <si>
    <t>1146866087289479168</t>
  </si>
  <si>
    <t>1146866668926189568</t>
  </si>
  <si>
    <t>1147271530734211072</t>
  </si>
  <si>
    <t>1147383618605584385</t>
  </si>
  <si>
    <t>1060596613301878784</t>
  </si>
  <si>
    <t>1148542155691978752</t>
  </si>
  <si>
    <t>1140994751136768000</t>
  </si>
  <si>
    <t>1148961133224706048</t>
  </si>
  <si>
    <t>1149384413848985601</t>
  </si>
  <si>
    <t>1150405884255846401</t>
  </si>
  <si>
    <t>1150422877939929088</t>
  </si>
  <si>
    <t>1150475852842438656</t>
  </si>
  <si>
    <t>1150508926741426176</t>
  </si>
  <si>
    <t>1150679290360582144</t>
  </si>
  <si>
    <t>1150777495391653900</t>
  </si>
  <si>
    <t>1136521205559771136</t>
  </si>
  <si>
    <t>1150782515210268673</t>
  </si>
  <si>
    <t>1150893030766981126</t>
  </si>
  <si>
    <t>1151258199036747783</t>
  </si>
  <si>
    <t>1151895630589001728</t>
  </si>
  <si>
    <t>1152685581530365952</t>
  </si>
  <si>
    <t>1137049236741267457</t>
  </si>
  <si>
    <t>1152815458086739968</t>
  </si>
  <si>
    <t>1154042359903948802</t>
  </si>
  <si>
    <t>1154794758977404930</t>
  </si>
  <si>
    <t>1154796125049802754</t>
  </si>
  <si>
    <t>1154954285999898634</t>
  </si>
  <si>
    <t>1155106792717737991</t>
  </si>
  <si>
    <t>1155106841770090498</t>
  </si>
  <si>
    <t>1155093332915134464</t>
  </si>
  <si>
    <t>1155093375369895936</t>
  </si>
  <si>
    <t>1155106818290413569</t>
  </si>
  <si>
    <t>1156704160693313537</t>
  </si>
  <si>
    <t>1156582174008729600</t>
  </si>
  <si>
    <t>1157188602285219841</t>
  </si>
  <si>
    <t>1157699361314418690</t>
  </si>
  <si>
    <t>1157769730553450496</t>
  </si>
  <si>
    <t>1158224620589391872</t>
  </si>
  <si>
    <t>1139342231230386177</t>
  </si>
  <si>
    <t>1139317049820405760</t>
  </si>
  <si>
    <t>1139354412739125249</t>
  </si>
  <si>
    <t>1147158693965914114</t>
  </si>
  <si>
    <t>1147171930191138816</t>
  </si>
  <si>
    <t>1151564185278603264</t>
  </si>
  <si>
    <t>1154081585706258437</t>
  </si>
  <si>
    <t>1160018581654036482</t>
  </si>
  <si>
    <t>1160410434064637952</t>
  </si>
  <si>
    <t>1160730801258061824</t>
  </si>
  <si>
    <t>1136294101819777026</t>
  </si>
  <si>
    <t>1136368127321788416</t>
  </si>
  <si>
    <t>1137052119469629442</t>
  </si>
  <si>
    <t>1144292405908316160</t>
  </si>
  <si>
    <t>1138447826566995969</t>
  </si>
  <si>
    <t>1140910985286340608</t>
  </si>
  <si>
    <t>1140917036350156801</t>
  </si>
  <si>
    <t>1135763262832877568</t>
  </si>
  <si>
    <t>1143870302369255424</t>
  </si>
  <si>
    <t>1135912864743428097</t>
  </si>
  <si>
    <t>1143892028721381382</t>
  </si>
  <si>
    <t>1146226525072764928</t>
  </si>
  <si>
    <t>1146192108023402496</t>
  </si>
  <si>
    <t>1148684457764896768</t>
  </si>
  <si>
    <t>1148975652533690369</t>
  </si>
  <si>
    <t>1151879639083704321</t>
  </si>
  <si>
    <t>1148959633282863104</t>
  </si>
  <si>
    <t>1160972902147264513</t>
  </si>
  <si>
    <t>1161017720999223296</t>
  </si>
  <si>
    <t>1143601042342461441</t>
  </si>
  <si>
    <t>1161018021466562561</t>
  </si>
  <si>
    <t>1143866500241141761</t>
  </si>
  <si>
    <t>1150759420697227264</t>
  </si>
  <si>
    <t>1141692717753393153</t>
  </si>
  <si>
    <t>1141022958472839168</t>
  </si>
  <si>
    <t>1160933293883346944</t>
  </si>
  <si>
    <t>1135990806609833986</t>
  </si>
  <si>
    <t>1135995213200134144</t>
  </si>
  <si>
    <t>1136625165570334720</t>
  </si>
  <si>
    <t>1136666920265179137</t>
  </si>
  <si>
    <t>1141321350142930945</t>
  </si>
  <si>
    <t>1141398174692773893</t>
  </si>
  <si>
    <t>1141692573075083264</t>
  </si>
  <si>
    <t>1144268734674145281</t>
  </si>
  <si>
    <t>1144375768966991872</t>
  </si>
  <si>
    <t>1146752001105158144</t>
  </si>
  <si>
    <t>1156974155608334337</t>
  </si>
  <si>
    <t>1159509660107517952</t>
  </si>
  <si>
    <t>1136641720605642753</t>
  </si>
  <si>
    <t>1140701154038439938</t>
  </si>
  <si>
    <t>1141079755745320960</t>
  </si>
  <si>
    <t>1141321738904657923</t>
  </si>
  <si>
    <t>1141423144563068929</t>
  </si>
  <si>
    <t>1141692829250535426</t>
  </si>
  <si>
    <t>1158829220463894529</t>
  </si>
  <si>
    <t>1160941192986746880</t>
  </si>
  <si>
    <t>1136655122488889345</t>
  </si>
  <si>
    <t>1142239375658369025</t>
  </si>
  <si>
    <t>1141700556853039107</t>
  </si>
  <si>
    <t>1146447812713832448</t>
  </si>
  <si>
    <t>1141683279596273666</t>
  </si>
  <si>
    <t>1143868899622105088</t>
  </si>
  <si>
    <t>1143937219025080320</t>
  </si>
  <si>
    <t>1144253555962011650</t>
  </si>
  <si>
    <t>1143872692564746240</t>
  </si>
  <si>
    <t>1144593623859814407</t>
  </si>
  <si>
    <t>1141337108466061314</t>
  </si>
  <si>
    <t>1146421358269739008</t>
  </si>
  <si>
    <t>1151201833622343680</t>
  </si>
  <si>
    <t>1136379561929654272</t>
  </si>
  <si>
    <t>1141341422672646145</t>
  </si>
  <si>
    <t>1144376418597367809</t>
  </si>
  <si>
    <t>1146418318988857344</t>
  </si>
  <si>
    <t>1161019401824378880</t>
  </si>
  <si>
    <t>1136399502183583744</t>
  </si>
  <si>
    <t>1136455819715735557</t>
  </si>
  <si>
    <t>1141355839862845440</t>
  </si>
  <si>
    <t>1144374664698957824</t>
  </si>
  <si>
    <t>1146662827576451072</t>
  </si>
  <si>
    <t>1150765952751026176</t>
  </si>
  <si>
    <t>1161042930783707136</t>
  </si>
  <si>
    <t>1161078921800146945</t>
  </si>
  <si>
    <t>1161222269651312642</t>
  </si>
  <si>
    <t>1161255762049536003</t>
  </si>
  <si>
    <t>1161255813513719808</t>
  </si>
  <si>
    <t>1136336459181379584</t>
  </si>
  <si>
    <t>1136338418412036096</t>
  </si>
  <si>
    <t>1136367969548820480</t>
  </si>
  <si>
    <t>1137094494246121475</t>
  </si>
  <si>
    <t>1142248352026898434</t>
  </si>
  <si>
    <t>1141058090672054272</t>
  </si>
  <si>
    <t>1143226896831963136</t>
  </si>
  <si>
    <t>1140989523050078209</t>
  </si>
  <si>
    <t>1161424719226310663</t>
  </si>
  <si>
    <t>742377913404776448</t>
  </si>
  <si>
    <t>1143240081039380480</t>
  </si>
  <si>
    <t>1143952569557049344</t>
  </si>
  <si>
    <t>1160928739406045184</t>
  </si>
  <si>
    <t>1135148689285144576</t>
  </si>
  <si>
    <t>1141679502801506304</t>
  </si>
  <si>
    <t>1142116182603919360</t>
  </si>
  <si>
    <t>1059535913427054594</t>
  </si>
  <si>
    <t>2253788118</t>
  </si>
  <si>
    <t>1127130571245850624</t>
  </si>
  <si>
    <t/>
  </si>
  <si>
    <t>14606007</t>
  </si>
  <si>
    <t>1140199738290999296</t>
  </si>
  <si>
    <t>794572397772939264</t>
  </si>
  <si>
    <t>1135628145774682112</t>
  </si>
  <si>
    <t>46651529</t>
  </si>
  <si>
    <t>16382471</t>
  </si>
  <si>
    <t>1139090378601127937</t>
  </si>
  <si>
    <t>905364548517068801</t>
  </si>
  <si>
    <t>900631628</t>
  </si>
  <si>
    <t>301642387</t>
  </si>
  <si>
    <t>und</t>
  </si>
  <si>
    <t>en</t>
  </si>
  <si>
    <t>th</t>
  </si>
  <si>
    <t>in</t>
  </si>
  <si>
    <t>nl</t>
  </si>
  <si>
    <t>ht</t>
  </si>
  <si>
    <t>1150468047230164994</t>
  </si>
  <si>
    <t>1140657990502166528</t>
  </si>
  <si>
    <t>1144077894785753088</t>
  </si>
  <si>
    <t>Twitter Web App</t>
  </si>
  <si>
    <t>Twitter for Android</t>
  </si>
  <si>
    <t>Twitter for iPhone</t>
  </si>
  <si>
    <t>Hootsuite Inc.</t>
  </si>
  <si>
    <t>Spredfast</t>
  </si>
  <si>
    <t>Twitter Web Client</t>
  </si>
  <si>
    <t>Twitter for iPad</t>
  </si>
  <si>
    <t>Buffer</t>
  </si>
  <si>
    <t>Postcron App</t>
  </si>
  <si>
    <t>TweetDeck</t>
  </si>
  <si>
    <t>OBI4wan</t>
  </si>
  <si>
    <t>Twitter Ads Composer</t>
  </si>
  <si>
    <t>Retweet</t>
  </si>
  <si>
    <t>-81.281029,35.173615 
-81.083206,35.173615 
-81.083206,35.305409 
-81.281029,35.305409</t>
  </si>
  <si>
    <t>-87.940033,41.644102 
-87.523993,41.644102 
-87.523993,42.0230669 
-87.940033,42.0230669</t>
  </si>
  <si>
    <t>-122.2687696,47.475396 
-122.217896,47.475396 
-122.217896,47.5100181 
-122.2687696,47.5100181</t>
  </si>
  <si>
    <t>-122.326102,47.396426 
-122.2668746,47.396426 
-122.2668746,47.4887404 
-122.326102,47.4887404</t>
  </si>
  <si>
    <t>16.18218,48.117666 
16.577511,48.117666 
16.577511,48.322574 
16.18218,48.322574</t>
  </si>
  <si>
    <t>-86.8493659,33.574834 
-86.774763,33.574834 
-86.774763,33.636958 
-86.8493659,33.636958</t>
  </si>
  <si>
    <t>-85.186921,35.065799 
-85.035296,35.065799 
-85.035296,35.199961 
-85.186921,35.199961</t>
  </si>
  <si>
    <t>6.944769,43.5050121 
7.0740105,43.5050121 
7.0740105,43.5747458 
6.944769,43.5747458</t>
  </si>
  <si>
    <t>7.02775273472071,43.5488683907433 
7.02775273472071,43.5488683907433 
7.02775273472071,43.5488683907433 
7.02775273472071,43.5488683907433</t>
  </si>
  <si>
    <t>United States</t>
  </si>
  <si>
    <t>Austria</t>
  </si>
  <si>
    <t>France</t>
  </si>
  <si>
    <t>US</t>
  </si>
  <si>
    <t>AT</t>
  </si>
  <si>
    <t>FR</t>
  </si>
  <si>
    <t>Gastonia, NC</t>
  </si>
  <si>
    <t>Chicago, IL</t>
  </si>
  <si>
    <t>Bryn Mawr, WA</t>
  </si>
  <si>
    <t>SeaTac, WA</t>
  </si>
  <si>
    <t>Vienna, Austria</t>
  </si>
  <si>
    <t>Fultondale, AL</t>
  </si>
  <si>
    <t>Harrison, TN</t>
  </si>
  <si>
    <t>Cannes, France</t>
  </si>
  <si>
    <t>La Croisette</t>
  </si>
  <si>
    <t>e7aa53e3e1531b99</t>
  </si>
  <si>
    <t>1d9a5370a355ab0c</t>
  </si>
  <si>
    <t>01c1a37921fc0226</t>
  </si>
  <si>
    <t>c8b06a459cc8f78a</t>
  </si>
  <si>
    <t>9f659d51e5c5deae</t>
  </si>
  <si>
    <t>36e9260970b09987</t>
  </si>
  <si>
    <t>0139134865d963c2</t>
  </si>
  <si>
    <t>002f75b6382e431e</t>
  </si>
  <si>
    <t>09529a6338d67004</t>
  </si>
  <si>
    <t>Gastonia</t>
  </si>
  <si>
    <t>Chicago</t>
  </si>
  <si>
    <t>Bryn Mawr</t>
  </si>
  <si>
    <t>SeaTac</t>
  </si>
  <si>
    <t>Vienna</t>
  </si>
  <si>
    <t>Fultondale</t>
  </si>
  <si>
    <t>Harrison</t>
  </si>
  <si>
    <t>Cannes</t>
  </si>
  <si>
    <t>city</t>
  </si>
  <si>
    <t>poi</t>
  </si>
  <si>
    <t>https://api.twitter.com/1.1/geo/id/e7aa53e3e1531b99.json</t>
  </si>
  <si>
    <t>https://api.twitter.com/1.1/geo/id/1d9a5370a355ab0c.json</t>
  </si>
  <si>
    <t>https://api.twitter.com/1.1/geo/id/01c1a37921fc0226.json</t>
  </si>
  <si>
    <t>https://api.twitter.com/1.1/geo/id/c8b06a459cc8f78a.json</t>
  </si>
  <si>
    <t>https://api.twitter.com/1.1/geo/id/9f659d51e5c5deae.json</t>
  </si>
  <si>
    <t>https://api.twitter.com/1.1/geo/id/36e9260970b09987.json</t>
  </si>
  <si>
    <t>https://api.twitter.com/1.1/geo/id/0139134865d963c2.json</t>
  </si>
  <si>
    <t>https://api.twitter.com/1.1/geo/id/002f75b6382e431e.json</t>
  </si>
  <si>
    <t>https://api.twitter.com/1.1/geo/id/09529a6338d67004.json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</si>
  <si>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</si>
  <si>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</si>
  <si>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</si>
  <si>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</si>
  <si>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</si>
  <si>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</si>
  <si>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</si>
  <si>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</si>
  <si>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</si>
  <si>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</si>
  <si>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</si>
  <si>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</si>
  <si>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</si>
  <si>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</si>
  <si>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</si>
  <si>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</si>
  <si>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</si>
  <si>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</si>
  <si>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</si>
  <si>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</si>
  <si>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</si>
  <si>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John</t>
  </si>
  <si>
    <t>4C</t>
  </si>
  <si>
    <t>Brittany</t>
  </si>
  <si>
    <t>Foursquare SUs Germany</t>
  </si>
  <si>
    <t>Placed</t>
  </si>
  <si>
    <t>Cory Davis</t>
  </si>
  <si>
    <t>MarTech Advisor</t>
  </si>
  <si>
    <t>Lance Neuhauser</t>
  </si>
  <si>
    <t>Aaron Goldman</t>
  </si>
  <si>
    <t>TruSignal</t>
  </si>
  <si>
    <t>Ryan Vaughn</t>
  </si>
  <si>
    <t>https://maps.app.goo.gl/6zwDFFnADLiCtEU4A</t>
  </si>
  <si>
    <t>DocuSign Partners</t>
  </si>
  <si>
    <t>DocuSign</t>
  </si>
  <si>
    <t>Kieran Daley</t>
  </si>
  <si>
    <t>Vertafore</t>
  </si>
  <si>
    <t>Carahsoft</t>
  </si>
  <si>
    <t>SAP</t>
  </si>
  <si>
    <t>Salesforce</t>
  </si>
  <si>
    <t>Mal Knox</t>
  </si>
  <si>
    <t>Almudena Maneiro</t>
  </si>
  <si>
    <t>Allied Solutions</t>
  </si>
  <si>
    <t>Angelmorfin</t>
  </si>
  <si>
    <t>Sudipto Z. Ghosh</t>
  </si>
  <si>
    <t>MarTech Series</t>
  </si>
  <si>
    <t>lara silva</t>
  </si>
  <si>
    <t>Rachel Lyall</t>
  </si>
  <si>
    <t>FreeWheel, A Comcast Company</t>
  </si>
  <si>
    <t>Warner PB</t>
  </si>
  <si>
    <t>IRI</t>
  </si>
  <si>
    <t>Chidambara .ML.</t>
  </si>
  <si>
    <t>Scott Waxenberg</t>
  </si>
  <si>
    <t>Broadcasting &amp; Cable</t>
  </si>
  <si>
    <t>Karan Khanna</t>
  </si>
  <si>
    <t>Gregg Heslop</t>
  </si>
  <si>
    <t>Thommy zephyr</t>
  </si>
  <si>
    <t>Pat</t>
  </si>
  <si>
    <t>bloch baptiste</t>
  </si>
  <si>
    <t>Corey Hartman</t>
  </si>
  <si>
    <t>Antoine3Lgeezluiz</t>
  </si>
  <si>
    <t>KIRO 7</t>
  </si>
  <si>
    <t>NAACP</t>
  </si>
  <si>
    <t>Google</t>
  </si>
  <si>
    <t>AuburnWA Police Dept</t>
  </si>
  <si>
    <t>Federal Way Police</t>
  </si>
  <si>
    <t>Tacoma Police Department</t>
  </si>
  <si>
    <t>Seattle Police Dept.</t>
  </si>
  <si>
    <t>FBI Seattle</t>
  </si>
  <si>
    <t>FBI</t>
  </si>
  <si>
    <t>iTunes</t>
  </si>
  <si>
    <t>Apple Support</t>
  </si>
  <si>
    <t>MadHive</t>
  </si>
  <si>
    <t>Todd Spangler</t>
  </si>
  <si>
    <t>Nishat Mehta</t>
  </si>
  <si>
    <t>هنوفا</t>
  </si>
  <si>
    <t>Kirk Stanley</t>
  </si>
  <si>
    <t>Cody Cardinal</t>
  </si>
  <si>
    <t>nguyễn cầm</t>
  </si>
  <si>
    <t>@nan</t>
  </si>
  <si>
    <t>Jack Zimmerman</t>
  </si>
  <si>
    <t>Verdict</t>
  </si>
  <si>
    <t>BizCast HQ</t>
  </si>
  <si>
    <t>zhianyu</t>
  </si>
  <si>
    <t>Forrester</t>
  </si>
  <si>
    <t>Michael Williams</t>
  </si>
  <si>
    <t>IrishAngels</t>
  </si>
  <si>
    <t>Milyli</t>
  </si>
  <si>
    <t>Built In Chicago</t>
  </si>
  <si>
    <t>joe vedder</t>
  </si>
  <si>
    <t>Amatielle</t>
  </si>
  <si>
    <t>Flightly</t>
  </si>
  <si>
    <t>Dermot O'Leary</t>
  </si>
  <si>
    <t>Andrew Villanueva</t>
  </si>
  <si>
    <t>Experience Cloud</t>
  </si>
  <si>
    <t>Adglow</t>
  </si>
  <si>
    <t>Amobee</t>
  </si>
  <si>
    <t>mediitalnargiza</t>
  </si>
  <si>
    <t>Nargiza Radjabova</t>
  </si>
  <si>
    <t>Chicago Edge</t>
  </si>
  <si>
    <t>Marvin Liao</t>
  </si>
  <si>
    <t>adam helfgott</t>
  </si>
  <si>
    <t>Inscape</t>
  </si>
  <si>
    <t>Dativa</t>
  </si>
  <si>
    <t>Noreen Duffy</t>
  </si>
  <si>
    <t>Mediaocean</t>
  </si>
  <si>
    <t>Bill Wise</t>
  </si>
  <si>
    <t>The Squeeze</t>
  </si>
  <si>
    <t>Gerhard Grohs</t>
  </si>
  <si>
    <t>Betty Ronksley</t>
  </si>
  <si>
    <t>Vignesh Kini</t>
  </si>
  <si>
    <t>Vince Velasquez</t>
  </si>
  <si>
    <t>sound-motive</t>
  </si>
  <si>
    <t>Mobile Marketing</t>
  </si>
  <si>
    <t>Socialbakers</t>
  </si>
  <si>
    <t>Croud</t>
  </si>
  <si>
    <t>Mozilla</t>
  </si>
  <si>
    <t>Tyrone Stewart</t>
  </si>
  <si>
    <t>Oleksii Vynogradov_xD83D__xDDEF_️</t>
  </si>
  <si>
    <t>Thomas Aquinas</t>
  </si>
  <si>
    <t>Netflix Thailand</t>
  </si>
  <si>
    <t>Amjid Gabor Hussain Szadeczky</t>
  </si>
  <si>
    <t>Jodie McAfee</t>
  </si>
  <si>
    <t>KhopraFive</t>
  </si>
  <si>
    <t>Civolution</t>
  </si>
  <si>
    <t>TWICE Eindhoven</t>
  </si>
  <si>
    <t>Teletrax</t>
  </si>
  <si>
    <t>Kinetiq</t>
  </si>
  <si>
    <t>Sven-åke</t>
  </si>
  <si>
    <t>Ronnie May</t>
  </si>
  <si>
    <t>Somya M Chambers</t>
  </si>
  <si>
    <t>Nate Locke</t>
  </si>
  <si>
    <t>robbie</t>
  </si>
  <si>
    <t>LinkedIn Marketing</t>
  </si>
  <si>
    <t>Grace LeDuc</t>
  </si>
  <si>
    <t>Ester</t>
  </si>
  <si>
    <t>Nurismail</t>
  </si>
  <si>
    <t>Ives  Dias Fernandes</t>
  </si>
  <si>
    <t>Jon Lafayette</t>
  </si>
  <si>
    <t>Emily Cavalier</t>
  </si>
  <si>
    <t>Found Remote</t>
  </si>
  <si>
    <t>Rapid TV News</t>
  </si>
  <si>
    <t>Broadsheet Comms</t>
  </si>
  <si>
    <t>amy gesenhues</t>
  </si>
  <si>
    <t>Marketing Land</t>
  </si>
  <si>
    <t>Variety</t>
  </si>
  <si>
    <t>Michael Tilus</t>
  </si>
  <si>
    <t>シドーナツコ</t>
  </si>
  <si>
    <t>Greg Hampton</t>
  </si>
  <si>
    <t>CabinetM</t>
  </si>
  <si>
    <t>AiThority</t>
  </si>
  <si>
    <t>CDP Institute</t>
  </si>
  <si>
    <t>David Raab</t>
  </si>
  <si>
    <t>David Shim</t>
  </si>
  <si>
    <t>Anupam Gupta</t>
  </si>
  <si>
    <t>4C powers Scope, the leading self-serve software for brands to execute video-centric marketing and optimize business outcomes. #4CTheFutureofMedia</t>
  </si>
  <si>
    <t>Superusers (SUs) are the most passionate members of the #Foursquare community who help keep its #locationdata organized. Follow the buzz from @Foursquare here!</t>
  </si>
  <si>
    <t>Connecting the physical and digital worlds, Placed provides the most comprehensive understanding of consumers' offline behaviors.</t>
  </si>
  <si>
    <t>Biz guy @Infutor: ID Graph 4 #MarTech &amp; #AdTech. Contrarian. Alternative Investor. Gif aficionado. I write here: https://t.co/wB0CUa15Ww</t>
  </si>
  <si>
    <t>MarTech Advisor is one of the fastest growing media brands providing unbiased news, in-depth research, reviews, expert views &amp; perspectives in the martech space</t>
  </si>
  <si>
    <t>CEO of 4C. Entrepreneur. Digital Anthropologist. Trying to give life perpetual consent.</t>
  </si>
  <si>
    <t>CMO (http://t.co/Nog5yoVKSB), Author/Rapper (http://t.co/J9uYTnPuz4), Family Man (http://t.co/wQta548R1Q)</t>
  </si>
  <si>
    <t>TruSignal, Inc., a TransUnion company, uses people-based #martech and AI-powered predictive scoring to make #bigdata actionable for addressable marketing.</t>
  </si>
  <si>
    <t>You’ve come to the right place to stay up to date on the latest @DocuSign Partner insights, tools, and tips for success. Let’s do more together.</t>
  </si>
  <si>
    <t>Welcome to the official @DocuSign Twitter. Be in the know for the latest in DocuSign's Agreement Cloud &amp; more. Need help? Tweet @AskDocuSign</t>
  </si>
  <si>
    <t>Our software and services are transforming the business of insurance.</t>
  </si>
  <si>
    <t>Trusted #FedIT solutions provider &amp; top-ranked GSA Schedule Contract holder - #CountOnCarahsoft for fast acquisitions before fiscal year-end!</t>
  </si>
  <si>
    <t>SAP is helping the best-run businesses make the world run better. #TheBestRun | SAP privacy statement for followers: https://t.co/JRq4xVCJA4</t>
  </si>
  <si>
    <t>We bring companies and customers together. Sharing the news, events, and innovation you need to change the world for good.
Need support? Tweet @asksalesforce</t>
  </si>
  <si>
    <t>ecosystem @salesforce. former @pivotal, @engineyard, @sap, @PwC.</t>
  </si>
  <si>
    <t>Passionate innovator &amp; marketer driven by an innate curiosity. Partner Marketing EMEA @Salesforce #WomenInTech 
Tweets are my own</t>
  </si>
  <si>
    <t>Allied Solutions uses technology based products and services to meet the insurance, lending and marketing needs of your financial institution.</t>
  </si>
  <si>
    <t>Tech-Maverick. Pantomath. @MarTechSeries @TecHRSeries @SalesTechStar| DM for Editorial &amp; Events| Likes/RT≠Endorsement. Views my own</t>
  </si>
  <si>
    <t>MarTech Series covers the Marketing Technology (#MarTech) industry through editorial insights, trends &amp; benchmarks.</t>
  </si>
  <si>
    <t>We bring automation to media planning, buying, and selling and provide the transparency and control needed to make every plan for every brand better.</t>
  </si>
  <si>
    <t>Regtech, fintech media junkie | Connecting Orgs and Audiences @BusinessWire • views mine •</t>
  </si>
  <si>
    <t>IRI is a leader in powerful market and shopper #data, predictive #analytics and the foresight that leads to action. #BigData #insights</t>
  </si>
  <si>
    <t>Be happy  Be healthy Be smile Be cool Be good human</t>
  </si>
  <si>
    <t>VP Strategic Partnerships @ 4C, plus husband, father, brother, son, and friend who loves skiing, scuba diving, tennis, golf and any outdoor adventure</t>
  </si>
  <si>
    <t>B&amp;C is the authoritative news source for the business of television.</t>
  </si>
  <si>
    <t>Avid Squash player, Golfer, Technologist</t>
  </si>
  <si>
    <t>Greggarious l Illinois Alum l Director, Sales @4CInsights l Movie Buff l Beer &amp; Bourbon Drinker _xD83E__xDD43_</t>
  </si>
  <si>
    <t>La boucane des becfer</t>
  </si>
  <si>
    <t>This page is solely meant to give documentation to law enforcement</t>
  </si>
  <si>
    <t>News, traffic, &amp; weather from Seattle and Western WA. Download our apps: https://t.co/QHuM65be3k (Note: Tweets to us may be showcased in any of our media.)</t>
  </si>
  <si>
    <t>Founded 1909, the NAACP is the nation's first and largest grassroots–based civil rights organization. Over 2,000 volunteer-run branches nationwide.</t>
  </si>
  <si>
    <t>#HeyGoogle</t>
  </si>
  <si>
    <t>Auburn WA PD news and events. This account is not monitored 24/7. Call 911 for emergencies.</t>
  </si>
  <si>
    <t>Federal Way Police news and events. Site not monitored 24/7. Call 911 for emergencies. Anonymous tips at: https://t.co/ktlCWhxPNT</t>
  </si>
  <si>
    <t>TPD news and events. Not monitored 24/7. In emergency, call 911. RTs &amp; follows aren't endorsements. Comments, followers subject to public disclosure (RCW 42.56)</t>
  </si>
  <si>
    <t>Seattle Police news/events. Call 911 to report emergencies. Site is not monitored 24/7. Comments, list of followers subject to public disclosure (RCW 42.56).</t>
  </si>
  <si>
    <t>Official Twitter for FBI Seattle. Do not report tips here. Submit tips on terrorism or federal crimes at https://t.co/bvLnLbg98y. For emergencies, dial 911.</t>
  </si>
  <si>
    <t>Official Twitter Page of the FBI. Do not report tips here. Submit tips on terrorism or federal crimes at http://tips.fbi.gov. For emergencies, dial 911.</t>
  </si>
  <si>
    <t>Own or rent your favorite Movies and TV. Follow @AppleTV for even more entertainment updates.</t>
  </si>
  <si>
    <t>We’re here to provide tips, tricks and helpful information when you need it most. We’re available every day to answer your questions, from 5am-8pm Pacific.</t>
  </si>
  <si>
    <t>MadHive is an end-to-end advanced advertising solution for digital video that leverages cryptography, blockchain, and AI to optimize business outcomes.</t>
  </si>
  <si>
    <t>NY Digital Editor @Variety</t>
  </si>
  <si>
    <t>Nishat Mehta is EVP, Global Partners for dunnhumby. MS in Computer Science and BA in Applied Math from Harvard University.</t>
  </si>
  <si>
    <t>اا</t>
  </si>
  <si>
    <t>man of many faces</t>
  </si>
  <si>
    <t>I like jeeping</t>
  </si>
  <si>
    <t>nguyencam.cp@examle.com</t>
  </si>
  <si>
    <t>รับงาน</t>
  </si>
  <si>
    <t>Telecom, Sales, Analyst, Research, Basketball, Travel, Family, Friends, Music</t>
  </si>
  <si>
    <t>The latest news on technology, disruption and businesses, including cybersecurity, blockchain, AI and everything in between.</t>
  </si>
  <si>
    <t>Behind every great company is a great story. We’re interviewing the leaders who make things happen as we capture the trends that matter. Let us tell your story!</t>
  </si>
  <si>
    <t>Forrester works with business and technology leaders to develop customer-obsessed strategies that drive growth.</t>
  </si>
  <si>
    <t>Social @JellyfishGlobal | Musician @QuietLions | #SwanseaCityFC fan</t>
  </si>
  <si>
    <t>VC firm &amp; angel group focused on early investments in high potential startups. Affiliated with the University of Notre Dame but considers other opportunities.</t>
  </si>
  <si>
    <t>Milyli is a software development firm dedicated to making #eDiscovery easier for anyone working with #legaltech and legal documents.</t>
  </si>
  <si>
    <t>All-in-one ecommerce and subscription billing solution for monetizing software, SaaS &amp; digital goods</t>
  </si>
  <si>
    <t>Working in tech is a way of life. Now go out + live it. Find your professional purpose on https://t.co/QhBOSD7qjX. Tech news, events, jobs you were born to do.</t>
  </si>
  <si>
    <t>Isaiah 55:8-9 N.I.V.
Follow me on Linkedin &amp; IG: Amatielle Sativa Gospel 4 Booking contact: Mario Smith @ 210-883-4099 / ASG (A&amp;R) Amatielle Sativa 404-333-7476</t>
  </si>
  <si>
    <t>A Twitter Official Partner. We help advertisers get more from #TwitterAds || Go mobile with the Flightly for Twitter Ads app - free for all advertisers.</t>
  </si>
  <si>
    <t>Are you crazy? The fall will probably kill you.' instagram: @radioleary .Not the best at DMs. Please contact 
John Noel for that kind of thing.</t>
  </si>
  <si>
    <t>Customer Success Manager</t>
  </si>
  <si>
    <t>Adobe Experience Cloud provides integrated solutions to build campaigns, manage advertising, &amp; gain deep intelligence about your biz.</t>
  </si>
  <si>
    <t>Leaders in digital advertising &amp; campaign management in 16 countries. Official Facebook, Twitter, Amazon, Pinterest &amp; Snapchat Partners.</t>
  </si>
  <si>
    <t>Build your own data platform in 10 miuntes!</t>
  </si>
  <si>
    <t>Advertising solutions for the converging world</t>
  </si>
  <si>
    <t>TITOLO-1 CAPO-1 IEEE-ECONOMICO-FINANZIARIA E L'EQUITA SOCIALE.</t>
  </si>
  <si>
    <t>@EXAMPLER DECISIONE DEL CONSIGLIO del 26 giugno 1990 relativa a talune spese nel settore veterinario (90/424/CEE)</t>
  </si>
  <si>
    <t>Blogging about the nexus of tech, business and dreams in Chicago.</t>
  </si>
  <si>
    <t>Ever curious: Tsundoku, Reader, World Traveler, Investor &amp; Tech/Media exec interested in almost everything! Aspiring Shokunin.</t>
  </si>
  <si>
    <t>ceo of https://t.co/UI67Mp2gAC &amp; https://t.co/j0jEBDswRE, founder https://t.co/TtU5xE7AoS. https://t.co/4Bm2k8Lkrd (exit 2014), https://t.co/eqQY7yAqLz (exit 2006). father. husband. brother. nyc.</t>
  </si>
  <si>
    <t>We bring transparency to the TV industry with #glasslevel TV insights. 100% opt-in ACR data from millions of Smart TVs, no B.S.</t>
  </si>
  <si>
    <t>A global consulting firm providing data strategy, science, and engineering services, and connected car services</t>
  </si>
  <si>
    <t>To force twitter to ban nazis, racists &amp; abusers - hit them where it hurts; profits. Sign up to the website to block!</t>
  </si>
  <si>
    <t>The leading software platform for the advertising world. | formerly @Media_ocean</t>
  </si>
  <si>
    <t>CEO of Mediaocean, founder of Click Ventures (early stage investing), believes in applying passion with calculated risk-taking...</t>
  </si>
  <si>
    <t>Welcome to The Squeeze. Hope you find it juicy.</t>
  </si>
  <si>
    <t>Indian male</t>
  </si>
  <si>
    <t>Realist • Libertarian • Lover _xD83D__xDC6C_ • Nebraskan, in Northside Chicago • Purdue alum • ⚾️ is life • _xD83C__xDDFA__xD83C__xDDF8__xD83C__xDDF5__xD83C__xDDF7_ • Hustle 24/7 @ 4C • Tweets = Love, Truth, &amp; Sarcasm</t>
  </si>
  <si>
    <t>Attractive animated and live-action marketing films designed to engage through concise messages _xD83C__xDFAC_</t>
  </si>
  <si>
    <t>Website serving the global #mobile #marketing industry.</t>
  </si>
  <si>
    <t>The industry’s leading AI-powered marketing suite. Helping marketers make smarter decisions across their digital channels.</t>
  </si>
  <si>
    <t>Croud is a global digital marketing agency, powered by the best talent, custom-built tech and the world's first crowd-sourced network of digital experts.</t>
  </si>
  <si>
    <t>A non-profit with one mission: defend the free and open web. Makers of @Firefox. Subscribe to our award-winning podcast, IRL: https://t.co/IfPQ7gR1cg</t>
  </si>
  <si>
    <t>Reporter, Mobile Marketing Magazine (@MMMagTweets)</t>
  </si>
  <si>
    <t>https://t.co/q871vRHeGg - IT, telecommunications , healthcare, blockchain. CTO, CEO, Founder roles.</t>
  </si>
  <si>
    <t>hi</t>
  </si>
  <si>
    <t>มาติดตาม Netflix แหล่งรวมซีรี่ส์เด็ดๆ และหนังโดนๆ ให้คุณดูได้ทุกที่ ทุกเวลา บนทุกอุปกรณ์ของคุณ</t>
  </si>
  <si>
    <t>Kwaliteit in .Net Ontwikkeling</t>
  </si>
  <si>
    <t>Civolution is a 2x Emmy® Award winning innovator of watermarking and fingerprinting based products and service for the media industry.</t>
  </si>
  <si>
    <t>Twice provides tech companies room to speed up their growth at high tech hotspots @Hightechcampus Eindhoven and @TUeindhoven.</t>
  </si>
  <si>
    <t>real-time tv analytics and tv-synced ads, part of 4C.</t>
  </si>
  <si>
    <t>Kinetiq is the world's largest unified TV intelligence network.</t>
  </si>
  <si>
    <t>Ronnie 33275522</t>
  </si>
  <si>
    <t>growth equity sports politics pop culture</t>
  </si>
  <si>
    <t>Inspiring marketers to succeed in business and in their careers. Reach the people that matter most on LinkedIn. For support contact @LinkedInHelp</t>
  </si>
  <si>
    <t>content &amp; social @4Cinsights + entertainment writer @litdarling | @medillschool grad. cactus enthusiast.</t>
  </si>
  <si>
    <t>Lo especial para vos j..</t>
  </si>
  <si>
    <t>Ok</t>
  </si>
  <si>
    <t>Check out my blog about television at http://t.co/98pXYzVvnH</t>
  </si>
  <si>
    <t>"Highly intelligent bachelorette." - Big Pun. Sales lead for Tech/Telco @4CInsights. Alum: @Twitter @HavasMedia @ArgyleExecForum. _xD83D__xDC51_of @MidnightBrunch</t>
  </si>
  <si>
    <t>Found Remote is your source for #FutureTV news. @twatan and @flobombin are the Executive Editors.</t>
  </si>
  <si>
    <t>Rapid TV News is a high quality, international publication that reports on all aspects of the broadcast industry and new media technology sectors</t>
  </si>
  <si>
    <t>Broadsheet Communications is a PR and marketing agency founded by Ben Billingsley. We work with startups and established brands to increase value and trust.</t>
  </si>
  <si>
    <t>Writer, mom &amp; wife in Georgetown, Indiana covering digital marketing, social &amp; search for @Marketingland, @sengineland &amp; @Martech_Today.</t>
  </si>
  <si>
    <t>We love #Social #Analytics #Mobile #Video #Email #Retail. Sister to @sengineland @smx @martech_today @martechconf. Stay in the loop: https://marketingland.com</t>
  </si>
  <si>
    <t>The business of entertainment.</t>
  </si>
  <si>
    <t>Lover of tech, shiny gadgets, travel and tons of music. [Views are my own!]</t>
  </si>
  <si>
    <t>designer</t>
  </si>
  <si>
    <t>Vice President, Business Development @inscapeTV Championing advanced TV targeting and measurement</t>
  </si>
  <si>
    <t>CabinetM is where marketing stacks up</t>
  </si>
  <si>
    <t>AiThority covers the Artificial Intelligence (AI), Machine Learning (ML), Blockchain, AR, VR, &amp; SaaS verticals, through editorial insights, trends &amp; benchmarks.</t>
  </si>
  <si>
    <t>Customer Data Platform Institute educates marketers about tools and techniques for creating unified, persistent customer data➡️Subscribe to our newsletter.</t>
  </si>
  <si>
    <t>author Guide to Demand Generation Systems http://t.co/yjQaNEYchN; marketing technology and analysis consultant</t>
  </si>
  <si>
    <t>Founder and CEO of Placed</t>
  </si>
  <si>
    <t>Building products combining data, science and software. CPO @4CInsights, former CEO @Mixpo, @Microsoft alum. Love Seahawks, Golf, Travel.</t>
  </si>
  <si>
    <t>12435balston rd</t>
  </si>
  <si>
    <t>Global</t>
  </si>
  <si>
    <t>Deutschland</t>
  </si>
  <si>
    <t>Seattle, WA</t>
  </si>
  <si>
    <t>San Francisco, CA</t>
  </si>
  <si>
    <t>New York</t>
  </si>
  <si>
    <t>Foley, AL</t>
  </si>
  <si>
    <t>Chester</t>
  </si>
  <si>
    <t>Denver, CO</t>
  </si>
  <si>
    <t>Reston, Virginia</t>
  </si>
  <si>
    <t>San Francisco</t>
  </si>
  <si>
    <t>Global citizen</t>
  </si>
  <si>
    <t>Carmel, IN</t>
  </si>
  <si>
    <t>Mumbai, India</t>
  </si>
  <si>
    <t>Hawthorne, CA</t>
  </si>
  <si>
    <t>London, England</t>
  </si>
  <si>
    <t xml:space="preserve">Mysore  and  BERLIN </t>
  </si>
  <si>
    <t>Bellevue, WA, USA</t>
  </si>
  <si>
    <t>Seattle</t>
  </si>
  <si>
    <t>Baltimore, MD</t>
  </si>
  <si>
    <t>Mountain View, CA</t>
  </si>
  <si>
    <t>Auburn, WA</t>
  </si>
  <si>
    <t>Federal Way, Washington</t>
  </si>
  <si>
    <t>Tacoma, WA</t>
  </si>
  <si>
    <t>Seattle, Washington</t>
  </si>
  <si>
    <t>Washington, DC</t>
  </si>
  <si>
    <t>Cupertino, CA</t>
  </si>
  <si>
    <t>New York, NY</t>
  </si>
  <si>
    <t>رأس الخيمة</t>
  </si>
  <si>
    <t>Regina, Saskatchewan</t>
  </si>
  <si>
    <t>Quảng Ninh, Việt Nam</t>
  </si>
  <si>
    <t>กวม</t>
  </si>
  <si>
    <t>Paris, France</t>
  </si>
  <si>
    <t>Northbrook, IL</t>
  </si>
  <si>
    <t>Cambridge, MA</t>
  </si>
  <si>
    <t>Brighton, England</t>
  </si>
  <si>
    <t>Chicago, IL, USA</t>
  </si>
  <si>
    <t>Atlanta, GA</t>
  </si>
  <si>
    <t>Los Angeles</t>
  </si>
  <si>
    <t>In your telly.</t>
  </si>
  <si>
    <t>Worldwide</t>
  </si>
  <si>
    <t>EMEA, LATAM, US &amp; APAC</t>
  </si>
  <si>
    <t>Seoul, Republic of Korea</t>
  </si>
  <si>
    <t>Redwood City, CA</t>
  </si>
  <si>
    <t>Italia</t>
  </si>
  <si>
    <t>NYC</t>
  </si>
  <si>
    <t>New York &amp; London</t>
  </si>
  <si>
    <t>Studio 54-C</t>
  </si>
  <si>
    <t>Wiener Neudorf, Österreich</t>
  </si>
  <si>
    <t>Bangalore</t>
  </si>
  <si>
    <t>Nebraska, wherever I go</t>
  </si>
  <si>
    <t>Oxford, UK</t>
  </si>
  <si>
    <t>London</t>
  </si>
  <si>
    <t>London | New York | Sydney</t>
  </si>
  <si>
    <t>Internet</t>
  </si>
  <si>
    <t>Miami, Florida, USA</t>
  </si>
  <si>
    <t>한국</t>
  </si>
  <si>
    <t>Bangkok, Thailand</t>
  </si>
  <si>
    <t>Eindhoven, Nederland</t>
  </si>
  <si>
    <t>The Netherlands</t>
  </si>
  <si>
    <t>Eindhoven, Netherlands</t>
  </si>
  <si>
    <t>Birmingham, AL</t>
  </si>
  <si>
    <t>California, USA</t>
  </si>
  <si>
    <t>Sunnyvale, CA</t>
  </si>
  <si>
    <t>new york</t>
  </si>
  <si>
    <t>Brooklyn, NY (but RLY on a ✈️)</t>
  </si>
  <si>
    <t>New York, USA</t>
  </si>
  <si>
    <t>Everywhere marketers are.</t>
  </si>
  <si>
    <t>Los Angeles, CA</t>
  </si>
  <si>
    <t>JAPAN</t>
  </si>
  <si>
    <t>Boston, MA</t>
  </si>
  <si>
    <t>http://t.co/KjWgvTi51A</t>
  </si>
  <si>
    <t>https://t.co/q5ot2XC7em</t>
  </si>
  <si>
    <t>http://t.co/hIvN2rtrtO</t>
  </si>
  <si>
    <t>https://t.co/Wd5sF351O0</t>
  </si>
  <si>
    <t>https://t.co/XePKmfIPK1</t>
  </si>
  <si>
    <t>http://t.co/jTHSzlBkVI</t>
  </si>
  <si>
    <t>https://t.co/GKeinORCup</t>
  </si>
  <si>
    <t>https://t.co/MJoDxhuz4t</t>
  </si>
  <si>
    <t>http://www.vertafore.com</t>
  </si>
  <si>
    <t>http://www.carahsoft.com</t>
  </si>
  <si>
    <t>https://t.co/Eh2TEAZzvN</t>
  </si>
  <si>
    <t>https://t.co/e0bKO1wgIo</t>
  </si>
  <si>
    <t>http://www.alliedsolutions.net/</t>
  </si>
  <si>
    <t>https://t.co/eHBBm9OPjz</t>
  </si>
  <si>
    <t>https://t.co/ndnhxqfYFX</t>
  </si>
  <si>
    <t>http://t.co/mADhPiZKOs</t>
  </si>
  <si>
    <t>https://t.co/4IcKMDqfAk</t>
  </si>
  <si>
    <t>http://www.iriworldwide.com</t>
  </si>
  <si>
    <t>https://t.co/J81V6snqTU</t>
  </si>
  <si>
    <t>https://t.co/pHIPHSHbVg</t>
  </si>
  <si>
    <t>http://t.co/POwMoOsBdR</t>
  </si>
  <si>
    <t>https://t.co/qEznLadmjp</t>
  </si>
  <si>
    <t>https://t.co/rKXfUtZJ3Y</t>
  </si>
  <si>
    <t>http://naacpconvention.org</t>
  </si>
  <si>
    <t>https://t.co/ZKjExFWujb</t>
  </si>
  <si>
    <t>https://t.co/ihUcSI26Ia</t>
  </si>
  <si>
    <t>https://t.co/zfufuFljel</t>
  </si>
  <si>
    <t>https://t.co/vKHw2yMZ57</t>
  </si>
  <si>
    <t>https://t.co/uuZehwCnOF</t>
  </si>
  <si>
    <t>http://t.co/rMgEN2HDzF</t>
  </si>
  <si>
    <t>http://www.fbi.gov/</t>
  </si>
  <si>
    <t>https://t.co/TCBPMutawq</t>
  </si>
  <si>
    <t>https://t.co/zFeqTSVTef</t>
  </si>
  <si>
    <t>https://madhive.com/</t>
  </si>
  <si>
    <t>http://t.co/N2tQIv1LIY</t>
  </si>
  <si>
    <t>https://t.co/990q7OH5T0</t>
  </si>
  <si>
    <t>https://twitter.com/jackzimmerman</t>
  </si>
  <si>
    <t>https://t.co/ouMaDWkouU</t>
  </si>
  <si>
    <t>http://bizcasthq.com/</t>
  </si>
  <si>
    <t>http://t.co/e0IGylsaQw</t>
  </si>
  <si>
    <t>https://t.co/XK8qY7B5zw</t>
  </si>
  <si>
    <t>http://irishangels.com</t>
  </si>
  <si>
    <t>https://t.co/FSuzjMP6Kl</t>
  </si>
  <si>
    <t>https://t.co/1hozOlSgoZ</t>
  </si>
  <si>
    <t>http://t.co/uJJ0L3Hdsj</t>
  </si>
  <si>
    <t>http://t.co/MCsnFZwqR1</t>
  </si>
  <si>
    <t>https://t.co/n3QI1UOLea</t>
  </si>
  <si>
    <t>http://www.flightly.com</t>
  </si>
  <si>
    <t>http://johnnoel.com</t>
  </si>
  <si>
    <t>http://t.co/UgneYCvvbN</t>
  </si>
  <si>
    <t>https://t.co/CfK9IiGJtw</t>
  </si>
  <si>
    <t>https://t.co/fACJLpFdvo</t>
  </si>
  <si>
    <t>http://www.amobee.com</t>
  </si>
  <si>
    <t>https://t.co/YdnXqqjzKh</t>
  </si>
  <si>
    <t>http://madhive.com</t>
  </si>
  <si>
    <t>https://t.co/8ieBApEtv9</t>
  </si>
  <si>
    <t>https://t.co/5TZG5L2nvP</t>
  </si>
  <si>
    <t>https://t.co/bxwHPPHjbs</t>
  </si>
  <si>
    <t>http://www.mediaocean.com</t>
  </si>
  <si>
    <t>https://t.co/92STsAbmaX</t>
  </si>
  <si>
    <t>https://t.co/XmgjZSZcsb</t>
  </si>
  <si>
    <t>http://t.co/NjBirYTr7G</t>
  </si>
  <si>
    <t>http://t.co/DzuPTx2FYT</t>
  </si>
  <si>
    <t>http://croud.com</t>
  </si>
  <si>
    <t>http://t.co/u0BeY6QdxV</t>
  </si>
  <si>
    <t>https://t.co/cnHPn2rdIV</t>
  </si>
  <si>
    <t>https://t.co/b0fpVEWZAG</t>
  </si>
  <si>
    <t>http://netflix.com/th</t>
  </si>
  <si>
    <t>https://t.co/zHJg7A7CRI</t>
  </si>
  <si>
    <t>https://t.co/6rpLS0UM46</t>
  </si>
  <si>
    <t>https://t.co/w9AL2SUcc1</t>
  </si>
  <si>
    <t>http://t.co/D9hdV4KZjA</t>
  </si>
  <si>
    <t>https://t.co/arDl4Gxga7</t>
  </si>
  <si>
    <t>https://t.co/jBJMqU9Ua2</t>
  </si>
  <si>
    <t>http://t.co/UWBHTQiAYt</t>
  </si>
  <si>
    <t>https://t.co/3YZSk6kF3E</t>
  </si>
  <si>
    <t>http://t.co/98pXYzVvnH</t>
  </si>
  <si>
    <t>https://t.co/1KZ2ofwvAI</t>
  </si>
  <si>
    <t>http://t.co/Vhpf6GEh1H</t>
  </si>
  <si>
    <t>https://t.co/5w1cO3LX1y</t>
  </si>
  <si>
    <t>https://t.co/NB97Uwura3</t>
  </si>
  <si>
    <t>https://t.co/EpYZyAFT3i</t>
  </si>
  <si>
    <t>http://marketingland.com/</t>
  </si>
  <si>
    <t>http://www.variety.com</t>
  </si>
  <si>
    <t>https://t.co/AnN9CEGvnw</t>
  </si>
  <si>
    <t>https://t.co/z68cYQ82ml</t>
  </si>
  <si>
    <t>https://t.co/01lTqxcOJ7</t>
  </si>
  <si>
    <t>https://t.co/hfCg696JKH</t>
  </si>
  <si>
    <t>http://t.co/oq6g88pwTP</t>
  </si>
  <si>
    <t>http://t.co/n8y8662jnj</t>
  </si>
  <si>
    <t>https://t.co/ApfbldpKw2</t>
  </si>
  <si>
    <t>Pacific Time (US &amp; Canada)</t>
  </si>
  <si>
    <t>https://pbs.twimg.com/profile_banners/2253788118/1452549065</t>
  </si>
  <si>
    <t>https://pbs.twimg.com/profile_banners/4442036752/1491341148</t>
  </si>
  <si>
    <t>https://pbs.twimg.com/profile_banners/2777169328/1553481494</t>
  </si>
  <si>
    <t>https://pbs.twimg.com/profile_banners/949228828324331520/1554464411</t>
  </si>
  <si>
    <t>https://pbs.twimg.com/profile_banners/138826695/1405089742</t>
  </si>
  <si>
    <t>https://pbs.twimg.com/profile_banners/14606007/1525453152</t>
  </si>
  <si>
    <t>https://pbs.twimg.com/profile_banners/448290855/1533828677</t>
  </si>
  <si>
    <t>https://pbs.twimg.com/profile_banners/950967403/1461758979</t>
  </si>
  <si>
    <t>https://pbs.twimg.com/profile_banners/1081226567395684352/1547680142</t>
  </si>
  <si>
    <t>https://pbs.twimg.com/profile_banners/18909248/1560537295</t>
  </si>
  <si>
    <t>https://pbs.twimg.com/profile_banners/480436183/1353156076</t>
  </si>
  <si>
    <t>https://pbs.twimg.com/profile_banners/45585118/1503594713</t>
  </si>
  <si>
    <t>https://pbs.twimg.com/profile_banners/24230328/1561981477</t>
  </si>
  <si>
    <t>https://pbs.twimg.com/profile_banners/76117579/1562100617</t>
  </si>
  <si>
    <t>https://pbs.twimg.com/profile_banners/33612317/1565045455</t>
  </si>
  <si>
    <t>https://pbs.twimg.com/profile_banners/32908800/1513738642</t>
  </si>
  <si>
    <t>https://pbs.twimg.com/profile_banners/12743572/1558019282</t>
  </si>
  <si>
    <t>https://pbs.twimg.com/profile_banners/2876610106/1476888205</t>
  </si>
  <si>
    <t>https://pbs.twimg.com/profile_banners/816251702462455808/1551874984</t>
  </si>
  <si>
    <t>https://pbs.twimg.com/profile_banners/799226790065508352/1553268379</t>
  </si>
  <si>
    <t>https://pbs.twimg.com/profile_banners/890020598/1358216289</t>
  </si>
  <si>
    <t>https://pbs.twimg.com/profile_banners/43354914/1485871091</t>
  </si>
  <si>
    <t>https://pbs.twimg.com/profile_banners/95908609/1559667715</t>
  </si>
  <si>
    <t>https://pbs.twimg.com/profile_banners/65445177/1515635362</t>
  </si>
  <si>
    <t>https://pbs.twimg.com/profile_banners/142832001/1552582557</t>
  </si>
  <si>
    <t>https://pbs.twimg.com/profile_banners/737142202481016832/1538216794</t>
  </si>
  <si>
    <t>https://pbs.twimg.com/profile_banners/15472552/1347993114</t>
  </si>
  <si>
    <t>https://pbs.twimg.com/profile_banners/14705027/1526404651</t>
  </si>
  <si>
    <t>https://pbs.twimg.com/profile_banners/275787723/1538117572</t>
  </si>
  <si>
    <t>https://pbs.twimg.com/profile_banners/1128396535/1433846038</t>
  </si>
  <si>
    <t>https://pbs.twimg.com/profile_banners/21116401/1528485454</t>
  </si>
  <si>
    <t>https://pbs.twimg.com/profile_banners/44988185/1559347545</t>
  </si>
  <si>
    <t>https://pbs.twimg.com/profile_banners/20536157/1560894096</t>
  </si>
  <si>
    <t>https://pbs.twimg.com/profile_banners/748254696633098240/1529339195</t>
  </si>
  <si>
    <t>https://pbs.twimg.com/profile_banners/1205489305/1361467118</t>
  </si>
  <si>
    <t>https://pbs.twimg.com/profile_banners/1491528110/1548869225</t>
  </si>
  <si>
    <t>https://pbs.twimg.com/profile_banners/25101704/1521156928</t>
  </si>
  <si>
    <t>https://pbs.twimg.com/profile_banners/351895346/1402680975</t>
  </si>
  <si>
    <t>https://pbs.twimg.com/profile_banners/17629860/1400528060</t>
  </si>
  <si>
    <t>https://pbs.twimg.com/profile_banners/66515223/1512573537</t>
  </si>
  <si>
    <t>https://pbs.twimg.com/profile_banners/3309375033/1564680009</t>
  </si>
  <si>
    <t>https://pbs.twimg.com/profile_banners/794572397772939264/1561566323</t>
  </si>
  <si>
    <t>https://pbs.twimg.com/profile_banners/23262217/1364556002</t>
  </si>
  <si>
    <t>https://pbs.twimg.com/profile_banners/1125204419136483328/1557106755</t>
  </si>
  <si>
    <t>https://pbs.twimg.com/profile_banners/1145444304015335424/1561930677</t>
  </si>
  <si>
    <t>https://pbs.twimg.com/profile_banners/760046461824409600/1534783898</t>
  </si>
  <si>
    <t>https://pbs.twimg.com/profile_banners/703728300531658752/1464714538</t>
  </si>
  <si>
    <t>https://pbs.twimg.com/profile_banners/1147288514188341248/1562589676</t>
  </si>
  <si>
    <t>https://pbs.twimg.com/profile_banners/7712452/1558311495</t>
  </si>
  <si>
    <t>https://pbs.twimg.com/profile_banners/200742099/1488546480</t>
  </si>
  <si>
    <t>https://pbs.twimg.com/profile_banners/2337371605/1498848977</t>
  </si>
  <si>
    <t>https://pbs.twimg.com/profile_banners/2550988674/1545158090</t>
  </si>
  <si>
    <t>https://pbs.twimg.com/profile_banners/14692593/1526407846</t>
  </si>
  <si>
    <t>https://pbs.twimg.com/profile_banners/298717440/1545150019</t>
  </si>
  <si>
    <t>https://pbs.twimg.com/profile_banners/78661261/1449941221</t>
  </si>
  <si>
    <t>https://pbs.twimg.com/profile_banners/1594156410/1563123247</t>
  </si>
  <si>
    <t>https://pbs.twimg.com/profile_banners/2592466027/1480554406</t>
  </si>
  <si>
    <t>https://pbs.twimg.com/profile_banners/176486829/1536855349</t>
  </si>
  <si>
    <t>https://pbs.twimg.com/profile_banners/3187999118/1431103363</t>
  </si>
  <si>
    <t>https://pbs.twimg.com/profile_banners/15151711/1535642502</t>
  </si>
  <si>
    <t>https://pbs.twimg.com/profile_banners/543515908/1538397567</t>
  </si>
  <si>
    <t>https://pbs.twimg.com/profile_banners/933527228029136896/1534215420</t>
  </si>
  <si>
    <t>https://pbs.twimg.com/profile_banners/46651529/1544716998</t>
  </si>
  <si>
    <t>https://pbs.twimg.com/profile_banners/1059036346264813569/1542700759</t>
  </si>
  <si>
    <t>https://pbs.twimg.com/profile_banners/868395168688480256/1495879288</t>
  </si>
  <si>
    <t>https://pbs.twimg.com/profile_banners/809539071252905984/1528935348</t>
  </si>
  <si>
    <t>https://pbs.twimg.com/profile_banners/891853453/1516610501</t>
  </si>
  <si>
    <t>https://pbs.twimg.com/profile_banners/981335066/1440543629</t>
  </si>
  <si>
    <t>https://pbs.twimg.com/profile_banners/375708293/1538675817</t>
  </si>
  <si>
    <t>https://pbs.twimg.com/profile_banners/16382471/1421092860</t>
  </si>
  <si>
    <t>https://pbs.twimg.com/profile_banners/849631168001712130/1491477780</t>
  </si>
  <si>
    <t>https://pbs.twimg.com/profile_banners/160951543/1555249969</t>
  </si>
  <si>
    <t>https://pbs.twimg.com/profile_banners/352935163/1521715496</t>
  </si>
  <si>
    <t>https://pbs.twimg.com/profile_banners/95888725/1448392954</t>
  </si>
  <si>
    <t>https://pbs.twimg.com/profile_banners/78569316/1564729544</t>
  </si>
  <si>
    <t>https://pbs.twimg.com/profile_banners/273852397/1547575031</t>
  </si>
  <si>
    <t>https://pbs.twimg.com/profile_banners/106682853/1533133115</t>
  </si>
  <si>
    <t>https://pbs.twimg.com/profile_banners/800724907088703488/1479761429</t>
  </si>
  <si>
    <t>https://pbs.twimg.com/profile_banners/2327047891/1555585298</t>
  </si>
  <si>
    <t>https://pbs.twimg.com/profile_banners/1139090378601127937/1565175850</t>
  </si>
  <si>
    <t>https://pbs.twimg.com/profile_banners/856908850959482880/1540540975</t>
  </si>
  <si>
    <t>https://pbs.twimg.com/profile_banners/905364548517068801/1504691205</t>
  </si>
  <si>
    <t>https://pbs.twimg.com/profile_banners/273896136/1467368832</t>
  </si>
  <si>
    <t>https://pbs.twimg.com/profile_banners/900631628/1454136345</t>
  </si>
  <si>
    <t>https://pbs.twimg.com/profile_banners/116855998/1508370528</t>
  </si>
  <si>
    <t>https://pbs.twimg.com/profile_banners/33993367/1552491035</t>
  </si>
  <si>
    <t>https://pbs.twimg.com/profile_banners/492581730/1420570233</t>
  </si>
  <si>
    <t>https://pbs.twimg.com/profile_banners/820394/1507610994</t>
  </si>
  <si>
    <t>https://pbs.twimg.com/profile_banners/3074135008/1493085976</t>
  </si>
  <si>
    <t>https://pbs.twimg.com/profile_banners/143484502/1407225272</t>
  </si>
  <si>
    <t>https://pbs.twimg.com/profile_banners/822812386650390531/1485621539</t>
  </si>
  <si>
    <t>https://pbs.twimg.com/profile_banners/238795625/1551152675</t>
  </si>
  <si>
    <t>https://pbs.twimg.com/profile_banners/12553672/1563200171</t>
  </si>
  <si>
    <t>https://pbs.twimg.com/profile_banners/17525171/1565708790</t>
  </si>
  <si>
    <t>https://pbs.twimg.com/profile_banners/2164961492/1432340807</t>
  </si>
  <si>
    <t>https://pbs.twimg.com/profile_banners/10272172/1354163191</t>
  </si>
  <si>
    <t>https://pbs.twimg.com/profile_banners/2401526467/1554911604</t>
  </si>
  <si>
    <t>https://pbs.twimg.com/profile_banners/910050092744302592/1553591880</t>
  </si>
  <si>
    <t>https://pbs.twimg.com/profile_banners/787012163026190336/1565121588</t>
  </si>
  <si>
    <t>fr</t>
  </si>
  <si>
    <t>http://abs.twimg.com/images/themes/theme1/bg.png</t>
  </si>
  <si>
    <t>http://abs.twimg.com/images/themes/theme4/bg.gif</t>
  </si>
  <si>
    <t>http://abs.twimg.com/images/themes/theme14/bg.gif</t>
  </si>
  <si>
    <t>http://abs.twimg.com/images/themes/theme9/bg.gif</t>
  </si>
  <si>
    <t>http://abs.twimg.com/images/themes/theme7/bg.gif</t>
  </si>
  <si>
    <t>http://abs.twimg.com/images/themes/theme5/bg.gif</t>
  </si>
  <si>
    <t>http://abs.twimg.com/images/themes/theme13/bg.gif</t>
  </si>
  <si>
    <t>http://abs.twimg.com/images/themes/theme6/bg.gif</t>
  </si>
  <si>
    <t>http://abs.twimg.com/images/themes/theme16/bg.gif</t>
  </si>
  <si>
    <t>http://abs.twimg.com/images/themes/theme15/bg.png</t>
  </si>
  <si>
    <t>http://abs.twimg.com/images/themes/theme17/bg.gif</t>
  </si>
  <si>
    <t>http://abs.twimg.com/images/themes/theme18/bg.gif</t>
  </si>
  <si>
    <t>http://abs.twimg.com/images/themes/theme2/bg.gif</t>
  </si>
  <si>
    <t>http://pbs.twimg.com/profile_images/1095420942673600512/uJjbrz47_normal.jpg</t>
  </si>
  <si>
    <t>http://pbs.twimg.com/profile_images/1138492490732859393/mf5hT9nL_normal.png</t>
  </si>
  <si>
    <t>http://pbs.twimg.com/profile_images/1148347256795365376/-T7iYU2g_normal.png</t>
  </si>
  <si>
    <t>http://pbs.twimg.com/profile_images/1129004575372009472/8-X01JHe_normal.png</t>
  </si>
  <si>
    <t>http://pbs.twimg.com/profile_images/1145800649440997377/oVjNm_4i_normal.png</t>
  </si>
  <si>
    <t>http://pbs.twimg.com/profile_images/1151553354377469952/b9bSaSr5_normal.jpg</t>
  </si>
  <si>
    <t>http://pbs.twimg.com/profile_images/2735072229/cd7d6dcdfa6f849fbd67cf761b1f501d_normal.jpeg</t>
  </si>
  <si>
    <t>http://pbs.twimg.com/profile_images/1136279063180431362/T-mE_dZK_normal.png</t>
  </si>
  <si>
    <t>http://pbs.twimg.com/profile_images/1067915531301249024/hanwQAgS_normal.jpg</t>
  </si>
  <si>
    <t>http://pbs.twimg.com/profile_images/1143180870314078209/2NtccM4B_normal.jpg</t>
  </si>
  <si>
    <t>http://pbs.twimg.com/profile_images/1148387842894118912/pkajFQmv_normal.png</t>
  </si>
  <si>
    <t>http://pbs.twimg.com/profile_images/1065319658805293056/cQYPK4ve_normal.jpg</t>
  </si>
  <si>
    <t>http://pbs.twimg.com/profile_images/1057899591708753921/PSpUS-Hp_normal.jpg</t>
  </si>
  <si>
    <t>http://pbs.twimg.com/profile_images/748256171836923904/F2tyXgql_normal.jpg</t>
  </si>
  <si>
    <t>http://pbs.twimg.com/profile_images/499245778359971840/1N0KfXdW_normal.jpeg</t>
  </si>
  <si>
    <t>http://pbs.twimg.com/profile_images/1090659536950546433/7VGy6FO4_normal.jpg</t>
  </si>
  <si>
    <t>http://pbs.twimg.com/profile_images/1145744447021256704/G5imALhm_normal.png</t>
  </si>
  <si>
    <t>http://pbs.twimg.com/profile_images/1079782311741321221/ZGCsJqo-_normal.jpg</t>
  </si>
  <si>
    <t>http://pbs.twimg.com/profile_images/1079780911418408961/YXYAye0S_normal.jpg</t>
  </si>
  <si>
    <t>http://pbs.twimg.com/profile_images/910199084652171265/Y-sIUT2H_normal.jpg</t>
  </si>
  <si>
    <t>http://pbs.twimg.com/profile_images/906757285145227264/k-kE4Bg0_normal.jpg</t>
  </si>
  <si>
    <t>http://pbs.twimg.com/profile_images/730451144514875392/Mn_FAfTk_normal.jpg</t>
  </si>
  <si>
    <t>http://pbs.twimg.com/profile_images/2623578505/kq85nd0j0qy1wa04sozo_normal.jpeg</t>
  </si>
  <si>
    <t>http://pbs.twimg.com/profile_images/737692298608148481/OuvAU0oX_normal.jpg</t>
  </si>
  <si>
    <t>http://pbs.twimg.com/profile_images/557536783252996097/2mkZ4an0_normal.png</t>
  </si>
  <si>
    <t>http://pbs.twimg.com/profile_images/1130133943423000576/LGws3OVA_normal.png</t>
  </si>
  <si>
    <t>http://pbs.twimg.com/profile_images/887393738955390978/bD7re6Dv_normal.jpg</t>
  </si>
  <si>
    <t>http://pbs.twimg.com/profile_images/562271407929716736/5kq0KQcI_normal.png</t>
  </si>
  <si>
    <t>http://pbs.twimg.com/profile_images/1073704543249039360/fnrx5sy0_normal.jpg</t>
  </si>
  <si>
    <t>http://pbs.twimg.com/profile_images/759163163086426112/zFklridk_normal.jpg</t>
  </si>
  <si>
    <t>http://pbs.twimg.com/profile_images/1040272101092065281/B8FcSbWo_normal.jpg</t>
  </si>
  <si>
    <t>http://pbs.twimg.com/profile_images/596488686553812992/IqpZAanH_normal.png</t>
  </si>
  <si>
    <t>http://pbs.twimg.com/profile_images/1035183109614915586/GpVJITK__normal.jpg</t>
  </si>
  <si>
    <t>http://pbs.twimg.com/profile_images/1148120379078127618/oSfT0HpQ_normal.png</t>
  </si>
  <si>
    <t>http://pbs.twimg.com/profile_images/1029191045622292480/tL-YkQjD_normal.jpg</t>
  </si>
  <si>
    <t>http://pbs.twimg.com/profile_images/1073246929625042944/OaHDEv2q_normal.jpg</t>
  </si>
  <si>
    <t>http://pbs.twimg.com/profile_images/1064124141073256448/DVqFSEdv_normal.jpg</t>
  </si>
  <si>
    <t>http://pbs.twimg.com/profile_images/1127609933707534337/zwn0Vf6E_normal.jpg</t>
  </si>
  <si>
    <t>http://pbs.twimg.com/profile_images/54415454/adam_m_normal.jpg</t>
  </si>
  <si>
    <t>http://pbs.twimg.com/profile_images/1142640055623847937/RNL62iSz_normal.jpg</t>
  </si>
  <si>
    <t>http://pbs.twimg.com/profile_images/430098329603567616/Tz-ar2xE_normal.png</t>
  </si>
  <si>
    <t>http://pbs.twimg.com/profile_images/461867213415137280/puQ3418R_normal.jpeg</t>
  </si>
  <si>
    <t>http://pbs.twimg.com/profile_images/1047511710339420162/DFsOKAQh_normal.jpg</t>
  </si>
  <si>
    <t>http://pbs.twimg.com/profile_images/831526958106292224/wrS7YeoS_normal.jpg</t>
  </si>
  <si>
    <t>http://pbs.twimg.com/profile_images/914844931830812672/IP9-HT8K_normal.jpg</t>
  </si>
  <si>
    <t>http://pbs.twimg.com/profile_images/1104834864614989824/o1I6CZM6_normal.png</t>
  </si>
  <si>
    <t>http://pbs.twimg.com/profile_images/997174147066150912/IKKk8dpb_normal.jpg</t>
  </si>
  <si>
    <t>http://pbs.twimg.com/profile_images/856909714390634496/GrQzag25_normal.jpg</t>
  </si>
  <si>
    <t>http://pbs.twimg.com/profile_images/905366694490755072/oiS0r-IZ_normal.jpg</t>
  </si>
  <si>
    <t>http://pbs.twimg.com/profile_images/1428967810/civolution-C_icon_512X512_normal.jpg</t>
  </si>
  <si>
    <t>http://pbs.twimg.com/profile_images/560101127882960899/Cj8bqrtK_normal.png</t>
  </si>
  <si>
    <t>http://pbs.twimg.com/profile_images/1116724804277686273/ZWYRxLns_normal.jpg</t>
  </si>
  <si>
    <t>http://pbs.twimg.com/profile_images/378800000578439432/844e73171d75aac9bee2a0aa96502324_normal.jpeg</t>
  </si>
  <si>
    <t>http://pbs.twimg.com/profile_images/1105853595226857472/I73MBMjE_normal.png</t>
  </si>
  <si>
    <t>http://pbs.twimg.com/profile_images/811592623639105536/eagesLL6_normal.jpg</t>
  </si>
  <si>
    <t>http://pbs.twimg.com/profile_images/339353760/madmen_icon_normal.jpg</t>
  </si>
  <si>
    <t>http://pbs.twimg.com/profile_images/496329719697010689/ut9g6RDW_normal.png</t>
  </si>
  <si>
    <t>http://pbs.twimg.com/profile_images/1079889701228687360/1vGrP43f_normal.jpg</t>
  </si>
  <si>
    <t>http://pbs.twimg.com/profile_images/679041598848696320/Cdf1SOnc_normal.png</t>
  </si>
  <si>
    <t>http://pbs.twimg.com/profile_images/1060236422500704257/jltNN1hQ_normal.jpg</t>
  </si>
  <si>
    <t>http://pbs.twimg.com/profile_images/899202167059357696/clJKFkPo_normal.jpg</t>
  </si>
  <si>
    <t>http://pbs.twimg.com/profile_images/1032358254813167616/6b1HzDko_normal.jpg</t>
  </si>
  <si>
    <t>http://pbs.twimg.com/profile_images/1012284893383090176/lN_pX5Gy_normal.jpg</t>
  </si>
  <si>
    <t>http://pbs.twimg.com/profile_images/954416604288176128/zyl4in2S_normal.jpg</t>
  </si>
  <si>
    <t>Open Twitter Page for This Person</t>
  </si>
  <si>
    <t>https://twitter.com/john25422204</t>
  </si>
  <si>
    <t>https://twitter.com/4cinsights</t>
  </si>
  <si>
    <t>https://twitter.com/brittan89813204</t>
  </si>
  <si>
    <t>https://twitter.com/4sqsude</t>
  </si>
  <si>
    <t>https://twitter.com/placed</t>
  </si>
  <si>
    <t>https://twitter.com/corydavis321</t>
  </si>
  <si>
    <t>https://twitter.com/martechadvisor</t>
  </si>
  <si>
    <t>https://twitter.com/lanceneuhauser</t>
  </si>
  <si>
    <t>https://twitter.com/aarongoldman</t>
  </si>
  <si>
    <t>https://twitter.com/trusignal</t>
  </si>
  <si>
    <t>https://twitter.com/ryanvaughn44</t>
  </si>
  <si>
    <t>https://twitter.com/httpsmapsappgo8</t>
  </si>
  <si>
    <t>https://twitter.com/docusignpartner</t>
  </si>
  <si>
    <t>https://twitter.com/docusign</t>
  </si>
  <si>
    <t>https://twitter.com/kieranmarkdaley</t>
  </si>
  <si>
    <t>https://twitter.com/vertafore</t>
  </si>
  <si>
    <t>https://twitter.com/carahsoft</t>
  </si>
  <si>
    <t>https://twitter.com/sap</t>
  </si>
  <si>
    <t>https://twitter.com/salesforce</t>
  </si>
  <si>
    <t>https://twitter.com/malwknox</t>
  </si>
  <si>
    <t>https://twitter.com/amaneirom</t>
  </si>
  <si>
    <t>https://twitter.com/alliedsolutions</t>
  </si>
  <si>
    <t>https://twitter.com/mic_mood</t>
  </si>
  <si>
    <t>https://twitter.com/sudipto_martech</t>
  </si>
  <si>
    <t>https://twitter.com/martechseries</t>
  </si>
  <si>
    <t>https://twitter.com/laras5272</t>
  </si>
  <si>
    <t>https://twitter.com/rachlyall</t>
  </si>
  <si>
    <t>https://twitter.com/freewheel</t>
  </si>
  <si>
    <t>https://twitter.com/boutonski</t>
  </si>
  <si>
    <t>https://twitter.com/iriworldwide</t>
  </si>
  <si>
    <t>https://twitter.com/chidambara09</t>
  </si>
  <si>
    <t>https://twitter.com/scottwax</t>
  </si>
  <si>
    <t>https://twitter.com/bcbeat</t>
  </si>
  <si>
    <t>https://twitter.com/karankhanna</t>
  </si>
  <si>
    <t>https://twitter.com/3g</t>
  </si>
  <si>
    <t>https://twitter.com/thommyzephyr</t>
  </si>
  <si>
    <t>https://twitter.com/pat62567909</t>
  </si>
  <si>
    <t>https://twitter.com/baptistebloch</t>
  </si>
  <si>
    <t>https://twitter.com/coreyhartman13</t>
  </si>
  <si>
    <t>https://twitter.com/lgeezluiz</t>
  </si>
  <si>
    <t>https://twitter.com/kiro7seattle</t>
  </si>
  <si>
    <t>https://twitter.com/naacp</t>
  </si>
  <si>
    <t>https://twitter.com/google</t>
  </si>
  <si>
    <t>https://twitter.com/auburnwapolice</t>
  </si>
  <si>
    <t>https://twitter.com/fedwaypd</t>
  </si>
  <si>
    <t>https://twitter.com/tacomapd</t>
  </si>
  <si>
    <t>https://twitter.com/seattlepd</t>
  </si>
  <si>
    <t>https://twitter.com/fbiseattle</t>
  </si>
  <si>
    <t>https://twitter.com/fbi</t>
  </si>
  <si>
    <t>https://twitter.com/itunes</t>
  </si>
  <si>
    <t>https://twitter.com/applesupport</t>
  </si>
  <si>
    <t>https://twitter.com/madhivetech</t>
  </si>
  <si>
    <t>https://twitter.com/xpangler</t>
  </si>
  <si>
    <t>https://twitter.com/nishatmehta</t>
  </si>
  <si>
    <t>https://twitter.com/rqveuefreb0dzve</t>
  </si>
  <si>
    <t>https://twitter.com/kirkstanley12</t>
  </si>
  <si>
    <t>https://twitter.com/codycardinal5</t>
  </si>
  <si>
    <t>https://twitter.com/nguyncm1975</t>
  </si>
  <si>
    <t>https://twitter.com/udom_2526</t>
  </si>
  <si>
    <t>https://twitter.com/verdictuk</t>
  </si>
  <si>
    <t>https://twitter.com/bizcasthq</t>
  </si>
  <si>
    <t>https://twitter.com/anzhi_hu</t>
  </si>
  <si>
    <t>https://twitter.com/forrester</t>
  </si>
  <si>
    <t>https://twitter.com/silent__type</t>
  </si>
  <si>
    <t>https://twitter.com/irishangels</t>
  </si>
  <si>
    <t>https://twitter.com/milyli</t>
  </si>
  <si>
    <t>https://twitter.com/cleverbridge</t>
  </si>
  <si>
    <t>https://twitter.com/builtinchicago</t>
  </si>
  <si>
    <t>https://twitter.com/domerund</t>
  </si>
  <si>
    <t>https://twitter.com/amatiellesativa</t>
  </si>
  <si>
    <t>https://twitter.com/flightlyads</t>
  </si>
  <si>
    <t>https://twitter.com/radioleary</t>
  </si>
  <si>
    <t>https://twitter.com/adstage_drew</t>
  </si>
  <si>
    <t>https://twitter.com/adobeexpcloud</t>
  </si>
  <si>
    <t>https://twitter.com/adglow</t>
  </si>
  <si>
    <t>https://twitter.com/adbrix</t>
  </si>
  <si>
    <t>https://twitter.com/amobee</t>
  </si>
  <si>
    <t>https://twitter.com/nargiza83025894</t>
  </si>
  <si>
    <t>https://twitter.com/nargizaradjabo2</t>
  </si>
  <si>
    <t>https://twitter.com/chicagoedgehub</t>
  </si>
  <si>
    <t>https://twitter.com/marvinliao</t>
  </si>
  <si>
    <t>https://twitter.com/adamhelfgott</t>
  </si>
  <si>
    <t>https://twitter.com/inscapetv</t>
  </si>
  <si>
    <t>https://twitter.com/dativa4data</t>
  </si>
  <si>
    <t>https://twitter.com/nurngalway</t>
  </si>
  <si>
    <t>https://twitter.com/blocktheprofits</t>
  </si>
  <si>
    <t>https://twitter.com/teammediaocean</t>
  </si>
  <si>
    <t>https://twitter.com/billwise</t>
  </si>
  <si>
    <t>https://twitter.com/thesqueezecast</t>
  </si>
  <si>
    <t>https://twitter.com/gerhardgrohs</t>
  </si>
  <si>
    <t>https://twitter.com/ronksley6</t>
  </si>
  <si>
    <t>https://twitter.com/kinivignesh</t>
  </si>
  <si>
    <t>https://twitter.com/vincentjv</t>
  </si>
  <si>
    <t>https://twitter.com/soundmotive</t>
  </si>
  <si>
    <t>https://twitter.com/mmmagtweets</t>
  </si>
  <si>
    <t>https://twitter.com/socialbakers</t>
  </si>
  <si>
    <t>https://twitter.com/croudmarketing</t>
  </si>
  <si>
    <t>https://twitter.com/mozilla</t>
  </si>
  <si>
    <t>https://twitter.com/mmmagtyrone</t>
  </si>
  <si>
    <t>https://twitter.com/alexvinogradov4</t>
  </si>
  <si>
    <t>https://twitter.com/thomasa28522084</t>
  </si>
  <si>
    <t>https://twitter.com/netflixth</t>
  </si>
  <si>
    <t>https://twitter.com/amjidgaborhuss1</t>
  </si>
  <si>
    <t>https://twitter.com/jcmcafee</t>
  </si>
  <si>
    <t>https://twitter.com/khoprafive</t>
  </si>
  <si>
    <t>https://twitter.com/civolution</t>
  </si>
  <si>
    <t>https://twitter.com/twice_eindhoven</t>
  </si>
  <si>
    <t>https://twitter.com/teletrax</t>
  </si>
  <si>
    <t>https://twitter.com/kinetiq_tv</t>
  </si>
  <si>
    <t>https://twitter.com/svenke10</t>
  </si>
  <si>
    <t>https://twitter.com/awbrntyger</t>
  </si>
  <si>
    <t>https://twitter.com/chamberssomya</t>
  </si>
  <si>
    <t>https://twitter.com/locken8</t>
  </si>
  <si>
    <t>https://twitter.com/robbiebobbby</t>
  </si>
  <si>
    <t>https://twitter.com/linkedinmktg</t>
  </si>
  <si>
    <t>https://twitter.com/_gracieduke</t>
  </si>
  <si>
    <t>https://twitter.com/ester06242190</t>
  </si>
  <si>
    <t>https://twitter.com/nurisma21160800</t>
  </si>
  <si>
    <t>https://twitter.com/ivesfernandes</t>
  </si>
  <si>
    <t>https://twitter.com/jlafayette</t>
  </si>
  <si>
    <t>https://twitter.com/ecava</t>
  </si>
  <si>
    <t>https://twitter.com/foundremote</t>
  </si>
  <si>
    <t>https://twitter.com/rapidtvnews</t>
  </si>
  <si>
    <t>https://twitter.com/broadsheetcomms</t>
  </si>
  <si>
    <t>https://twitter.com/amygesenhues</t>
  </si>
  <si>
    <t>https://twitter.com/marketingland</t>
  </si>
  <si>
    <t>https://twitter.com/variety</t>
  </si>
  <si>
    <t>https://twitter.com/michaeltilus</t>
  </si>
  <si>
    <t>https://twitter.com/4c</t>
  </si>
  <si>
    <t>https://twitter.com/greg_hampton_sf</t>
  </si>
  <si>
    <t>https://twitter.com/cabinetm1</t>
  </si>
  <si>
    <t>https://twitter.com/aithority</t>
  </si>
  <si>
    <t>https://twitter.com/cdpinstitute</t>
  </si>
  <si>
    <t>https://twitter.com/draab</t>
  </si>
  <si>
    <t>https://twitter.com/davidshim</t>
  </si>
  <si>
    <t>https://twitter.com/digital_anupam</t>
  </si>
  <si>
    <t>john25422204
@4Cinsights https://t.co/brtdg352GI</t>
  </si>
  <si>
    <t>4cinsights
RT @AaronGoldman: 4C Introduces
a Data Attribution Solution to
Optimize Ad Campaigns https://t.co/c6uDw01GVw
via @martechadvisor</t>
  </si>
  <si>
    <t>brittan89813204
@4Cinsights</t>
  </si>
  <si>
    <t>4sqsude
RT @Placed: Excited to expand our
partnership with @4Cinsights to
include store visits for linear
TV and OTT https://t.co/G8v1i7Eg4N</t>
  </si>
  <si>
    <t>placed
Excited to expand our partnership
with @4Cinsights to include store
visits for linear TV and OTT https://t.co/G8v1i7Eg4N</t>
  </si>
  <si>
    <t>corydavis321
@AaronGoldman @LanceNeuhauser @4Cinsights
@MarTechAdvisor Word.</t>
  </si>
  <si>
    <t>martechadvisor
@4Cinsights Introduces a Data Attribution
Solution to Optimize Ad Campaigns
https://t.co/dAJgiBkE8r @digital_anupam
#MarTechAdvisor #Martech #AdTech
#AdvertisingAndMarketing #SocialMediaMarketing</t>
  </si>
  <si>
    <t>lanceneuhauser
RT @AaronGoldman: Another "fuego"
ep. of @thesqueezecast with @LanceNeuhauser!
https://t.co/qJycf1Zlyp via @4Cinsights</t>
  </si>
  <si>
    <t>aarongoldman
Marketing Lessons from Lollapalooza
https://t.co/V4BzyGljJJ via @4Cinsights</t>
  </si>
  <si>
    <t>trusignal
We’re living in the era of digital
video. @4Cinsights CEO @LanceNeuhauser
shares his insights on data-driven
#advertising techniques for TV
and video. https://t.co/t7NW7FbBxd</t>
  </si>
  <si>
    <t>ryanvaughn44
@4Cinsights</t>
  </si>
  <si>
    <t>httpsmapsappgo8
@4Cinsights</t>
  </si>
  <si>
    <t>docusignpartner
A big kudos goes out to @4Cinsights:
they are the @DocuSign 2019 International
Partner of the Year! #Momentum2019
#DSMo19 https://t.co/go4naxf7GJ</t>
  </si>
  <si>
    <t>docusign
Congrats to the #DocuSign 2019
Partners of the Year! @salesforce
| @SAP | @Carahsoft | @Vertafore
| @4Cinsights | @alliedsolutions
#Momentum2019 #DSMo19 https://t.co/dZWPuKXnRg</t>
  </si>
  <si>
    <t>kieranmarkdaley
RT @DocuSign: Congrats to the #DocuSign
2019 Partners of the Year! @salesforce
| @SAP | @Carahsoft | @Vertafore
| @4Cinsights | @alliedso…</t>
  </si>
  <si>
    <t xml:space="preserve">vertafore
</t>
  </si>
  <si>
    <t xml:space="preserve">carahsoft
</t>
  </si>
  <si>
    <t xml:space="preserve">sap
</t>
  </si>
  <si>
    <t xml:space="preserve">salesforce
</t>
  </si>
  <si>
    <t>malwknox
RT @DocuSign: Congrats to the #DocuSign
2019 Partners of the Year! @salesforce
| @SAP | @Carahsoft | @Vertafore
| @4Cinsights | @alliedso…</t>
  </si>
  <si>
    <t>amaneirom
RT @DocuSign: Congrats to the #DocuSign
2019 Partners of the Year! @salesforce
| @SAP | @Carahsoft | @Vertafore
| @4Cinsights | @alliedso…</t>
  </si>
  <si>
    <t>alliedsolutions
RT @DocuSign: Congrats to the #DocuSign
2019 Partners of the Year! @salesforce
| @SAP | @Carahsoft | @Vertafore
| @4Cinsights | @alliedso…</t>
  </si>
  <si>
    <t>mic_mood
RT @4Cinsights: We’re proud to
announce that we’ve been selected
as a Snapchat Partner. #4CTheFutureofMedia
https://t.co/hbxSTyvbYY https:/…</t>
  </si>
  <si>
    <t>sudipto_martech
RT @MarTechSeries: 4C Expands Partnership
with Placed for TV and OTT Audiences
and Measurement https://t.co/UYzcCfeoDJ
@4Cinsights #MarTech…</t>
  </si>
  <si>
    <t>martechseries
@4Cinsights Launches New Cross-Channel
Video Solution to Help Marketers
Reach Cord-Cutters and Cord-Nevers
Across Streaming Environments https://t.co/UzBx9VBiTd
#MarTech #Tech #Marketers</t>
  </si>
  <si>
    <t>laras5272
Congrats to the #DocuSign 2019
Partners of the Year! @salesforce
| @SAP | @Carahsoft | @Vertafore
| @4Cinsights | @alliedsolutions
#Momentum2019 #DSMo19 https://t.co/37Vg5KGgNk</t>
  </si>
  <si>
    <t>rachlyall
RT @AaronGoldman: If a picture’s
worth a thousand words, a video’s
worth a thousand pictures. Shout
out to our partners @FreeWheel
#Crossin…</t>
  </si>
  <si>
    <t xml:space="preserve">freewheel
</t>
  </si>
  <si>
    <t>boutonski
. @4Cinsights @iriworldwide Expending
Relationship | BusinessWire #bigdata
#media #analytics https://t.co/C7FHm7W18o</t>
  </si>
  <si>
    <t>iriworldwide
RT @4Cinsights: Advertisers can
now better target their cross-channel
video planning and buying by leveraging
@iriworldwide purchase-based…</t>
  </si>
  <si>
    <t>chidambara09
RT @Boutonski: . @4Cinsights @iriworldwide
Expending Relationship | BusinessWire
#bigdata #media #analytics https://t.co/C7FHm7W18o</t>
  </si>
  <si>
    <t>scottwax
Advertisers can now power their
cross-channel video planning and
buying with @iriworldwide purchase
data through Scope by @4Cinsights..
https://t.co/d36gH6YNen</t>
  </si>
  <si>
    <t xml:space="preserve">bcbeat
</t>
  </si>
  <si>
    <t>karankhanna
RT @3G: Advertisers can now power
their cross-channel video planning
and buying with @iriworldwide purchase
data through Scope by @4Cinsigh…</t>
  </si>
  <si>
    <t>3g
In a new study commissioned by
@4Cinsights and conducted by @forrester,
nearly 80% of marketers say video
is an increasingly important medium
for consumers. Download the full
study for more. https://t.co/1LPUYQSsiP</t>
  </si>
  <si>
    <t>thommyzephyr
@4Cinsights thommy zephyr-carriere
i need information on mountains
sight</t>
  </si>
  <si>
    <t>pat62567909
Congrats to the #DocuSign 2019
Partners of the Year! @salesforce
| @SAP | @Carahsoft | @Vertafore
| @4Cinsights | @alliedsolutions
#Momentum2019 #DSMo19 https://t.co/lk3h6SJ4Zr</t>
  </si>
  <si>
    <t>baptistebloch
@AaronGoldman @LanceNeuhauser @4Cinsights
''crossing the croisette'' - love
it !</t>
  </si>
  <si>
    <t>coreyhartman13
Congrats to the #DocuSign 2019
Partners of the Year! @salesforce
| @SAP | @Carahsoft | @Vertafore
| @4Cinsights | @alliedsolutions
#Momentum2019 #DSMo19 https://t.co/VReFPvpLae</t>
  </si>
  <si>
    <t>lgeezluiz
@AppleSupport @iTunes @4Cinsights</t>
  </si>
  <si>
    <t xml:space="preserve">kiro7seattle
</t>
  </si>
  <si>
    <t xml:space="preserve">naacp
</t>
  </si>
  <si>
    <t xml:space="preserve">google
</t>
  </si>
  <si>
    <t xml:space="preserve">auburnwapolice
</t>
  </si>
  <si>
    <t xml:space="preserve">fedwaypd
</t>
  </si>
  <si>
    <t xml:space="preserve">tacomapd
</t>
  </si>
  <si>
    <t xml:space="preserve">seattlepd
</t>
  </si>
  <si>
    <t xml:space="preserve">fbiseattle
</t>
  </si>
  <si>
    <t xml:space="preserve">fbi
</t>
  </si>
  <si>
    <t xml:space="preserve">itunes
</t>
  </si>
  <si>
    <t xml:space="preserve">applesupport
</t>
  </si>
  <si>
    <t>madhivetech
RT @inscapetv: Inscape partners,
@4Cinsights CEO @LanceNeuhauser
and @madhivetech CEO @adamhelfgott,
discuss the value of understanding
aud…</t>
  </si>
  <si>
    <t xml:space="preserve">xpangler
</t>
  </si>
  <si>
    <t xml:space="preserve">nishatmehta
</t>
  </si>
  <si>
    <t>rqveuefreb0dzve
@4Cinsights Shx7626</t>
  </si>
  <si>
    <t>kirkstanley12
Q1 2019 State of Media Report https://t.co/nLBr82i8aa
via @4Cinsights</t>
  </si>
  <si>
    <t>codycardinal5
RT @4Cinsights: Refuel your linear
TV campaigns with data-driven strategies
to increase efficiency and better
reach your audience. Learn hoâ€¦</t>
  </si>
  <si>
    <t>nguyncm1975
@4Cinsights</t>
  </si>
  <si>
    <t>udom_2526
@4Cinsights</t>
  </si>
  <si>
    <t>jackzimmerman
RT @VerdictUK: Given the changing
media landscape and consumer behaviour,
should marketers shift their budgets
to social or continue to inv…</t>
  </si>
  <si>
    <t>verdictuk
Given the changing media landscape
and consumer behaviour, should
marketers shift their budgets to
social or continue to invest on
TV? @4Cinsights @AaronGoldman https://t.co/XK5Ix8WoH1</t>
  </si>
  <si>
    <t>bizcasthq
We recently interviewed @AaronGoldman
from @4Cinsights, and today’s #BizCastSpotlight
is on him! Stay connected with
us for the full #BizCastVid coming
shortly! https://t.co/DOrPn1Utzi</t>
  </si>
  <si>
    <t>anzhi_hu
RT @BizCastHQ: We recently interviewed
@AaronGoldman from @4Cinsights,
and today’s #BizCastSpotlight is
on him! Stay connected with us
for…</t>
  </si>
  <si>
    <t xml:space="preserve">forrester
</t>
  </si>
  <si>
    <t>silent__type
On a boat on the Thames for the
@4Cinsights summer party ⛴ https://t.co/Ue1hzfnnud</t>
  </si>
  <si>
    <t>irishangels
Do you know what it takes to turn
a great idea into a great company?
Founders of leading #Chicago #tech
companies share how they got started.
@BuiltInChicago @4Cinsights @cleverbridge
@Milyli https://t.co/GhoWJDJuty</t>
  </si>
  <si>
    <t xml:space="preserve">milyli
</t>
  </si>
  <si>
    <t xml:space="preserve">cleverbridge
</t>
  </si>
  <si>
    <t xml:space="preserve">builtinchicago
</t>
  </si>
  <si>
    <t>domerund
RT @IrishAngels: Do you know what
it takes to turn a great idea into
a great company? Founders of leading
#Chicago #tech companies share
ho…</t>
  </si>
  <si>
    <t>amatiellesativa
@amobee @4Cinsights @adbrix @Adglow
@AdobeExpCloud @AdStage_Drew @radioleary
@FlightlyAds Help spread the love!
Give a donation! Donate your services,
or just lend an ear! https://t.co/rOLx9btlfn</t>
  </si>
  <si>
    <t xml:space="preserve">flightlyads
</t>
  </si>
  <si>
    <t xml:space="preserve">radioleary
</t>
  </si>
  <si>
    <t xml:space="preserve">adstage_drew
</t>
  </si>
  <si>
    <t xml:space="preserve">adobeexpcloud
</t>
  </si>
  <si>
    <t xml:space="preserve">adglow
</t>
  </si>
  <si>
    <t xml:space="preserve">adbrix
</t>
  </si>
  <si>
    <t xml:space="preserve">amobee
</t>
  </si>
  <si>
    <t>nargiza83025894
@4Cinsights @NargizaRadjabo2 https://t.co/3zSoPOEovS</t>
  </si>
  <si>
    <t xml:space="preserve">nargizaradjabo2
</t>
  </si>
  <si>
    <t>chicagoedgehub
RT @IrishAngels: Do you know what
it takes to turn a great idea into
a great company? Founders of leading
#Chicago #tech companies share
ho…</t>
  </si>
  <si>
    <t>marvinliao
RT @inscapetv: Inscape partners,
@4Cinsights CEO @LanceNeuhauser
and @madhivetech CEO @adamhelfgott,
discuss the value of understanding
aud…</t>
  </si>
  <si>
    <t xml:space="preserve">adamhelfgott
</t>
  </si>
  <si>
    <t>inscapetv
Nice work by our partner @4Cinsights,
empowering marketers with real-time
optimization and measurement against
business outcomes. https://t.co/YdNfmCwqoj</t>
  </si>
  <si>
    <t>dativa4data
RT @inscapetv: .@4Cinsights CEO
@LanceNeuhauser on the importance
of #privacy, and how working with
partners like Inscape, which has
the la…</t>
  </si>
  <si>
    <t>nurngalway
@billwise @LanceNeuhauser @thesqueezecast
@TeamMediaocean @4Cinsights @blocktheprofits</t>
  </si>
  <si>
    <t xml:space="preserve">blocktheprofits
</t>
  </si>
  <si>
    <t xml:space="preserve">teammediaocean
</t>
  </si>
  <si>
    <t xml:space="preserve">billwise
</t>
  </si>
  <si>
    <t xml:space="preserve">thesqueezecast
</t>
  </si>
  <si>
    <t>gerhardgrohs
@4Cinsights</t>
  </si>
  <si>
    <t>ronksley6
@4Cinsights</t>
  </si>
  <si>
    <t>kinivignesh
#4cthefutureofmedia https://t.co/EmPniudh8L</t>
  </si>
  <si>
    <t>vincentjv
Net Jets targeting me on Instagram
only means they aren’t using @4Cinsights
Affinities. #HotFact</t>
  </si>
  <si>
    <t>soundmotive
Video can do more than boost brand
awareness. “70% of marketers agree
that effective use of video can
boost business performance in other
channels, like delivering higher
organic site visits &amp;amp; increasing
position in search results.” via@forrester&amp;amp;@4Cinsights #VideoMarketing
https://t.co/pOerN7jF8U</t>
  </si>
  <si>
    <t>mmmagtweets
Face off: @MMMagTyrone discusses
Facebook's last few weeks and how
the tech giant continues to win
in battle with regulators and the
public under the guise of 'making
changes', with insights from @mozilla,
@CroudMarketing, @socialbakers,
and @4Cinsights https://t.co/LwHZrsKOfq</t>
  </si>
  <si>
    <t xml:space="preserve">socialbakers
</t>
  </si>
  <si>
    <t xml:space="preserve">croudmarketing
</t>
  </si>
  <si>
    <t xml:space="preserve">mozilla
</t>
  </si>
  <si>
    <t>mmmagtyrone
RT @MMMagTweets: Face off: @MMMagTyrone
discusses Facebook's last few weeks
and how the tech giant continues
to win in battle with regulato…</t>
  </si>
  <si>
    <t>alexvinogradov4
RT @MMMagTweets: Face off: @MMMagTyrone
discusses Facebook's last few weeks
and how the tech giant continues
to win in battle with regulato…</t>
  </si>
  <si>
    <t>thomasa28522084
RT @ThomasA28522084: @4Cinsights
@netflixth ADRY</t>
  </si>
  <si>
    <t xml:space="preserve">netflixth
</t>
  </si>
  <si>
    <t>amjidgaborhuss1
@4Cinsights @inscapetv @jcmcafee
Agbhsl@gmail.com</t>
  </si>
  <si>
    <t>jcmcafee
RT @inscapetv: Nice work by our
partner @4Cinsights, empowering
marketers with real-time optimization
and measurement against business
outc…</t>
  </si>
  <si>
    <t>khoprafive
Zojuist mijn klus bij 4C Insights
afgerond, waarbij ik me ongeveer
een jaar prima vermaakt heb in
de wereld van Video Broadcast Monitoring.
'It has been Awesome!' Dus nu weer
op zoek naar een toffe, nieuwe
.Net klus. @4Cinsights @kinetiq_tv
@teletrax @Civolution : Bedankt!
https://t.co/sQT7BhpHOg</t>
  </si>
  <si>
    <t xml:space="preserve">civolution
</t>
  </si>
  <si>
    <t>twice_eindhoven
Leuk om deze foto te zien van het
hightech dak van Bèta op de High
Tech Campus Eindhoven. Hopelijk
heb je Bèta als een prettige basis
ervaren en veel succes met de zoektocht
naar een nieuwe klus! @KhopraFive
@4Cinsights @kinetiq_tv @teletrax
@Civolution</t>
  </si>
  <si>
    <t xml:space="preserve">teletrax
</t>
  </si>
  <si>
    <t xml:space="preserve">kinetiq_tv
</t>
  </si>
  <si>
    <t>svenke10
RT @AaronGoldman: There’s never
been a better time to be a cross-channel
video marketer! @4Cinsights and
@IRIworldwide deepen relationship…</t>
  </si>
  <si>
    <t>awbrntyger
@4Cinsights</t>
  </si>
  <si>
    <t>chamberssomya
@4Cinsights</t>
  </si>
  <si>
    <t>locken8
@AaronGoldman @robbiebobbby @4Cinsights
Whoa... I need a shipment. Well
done.</t>
  </si>
  <si>
    <t xml:space="preserve">robbiebobbby
</t>
  </si>
  <si>
    <t xml:space="preserve">linkedinmktg
</t>
  </si>
  <si>
    <t xml:space="preserve">_gracieduke
</t>
  </si>
  <si>
    <t>ester06242190
@4Cinsights</t>
  </si>
  <si>
    <t>nurisma21160800
@4Cinsights</t>
  </si>
  <si>
    <t>ivesfernandes
@4cinsights what is the service
that you provide?</t>
  </si>
  <si>
    <t xml:space="preserve">jlafayette
</t>
  </si>
  <si>
    <t>ecava
Find cord-cutters and cord-nevers
across digital and OTT with @4Cinsights'
Elusive Audiences solution _xD83D__xDDE3_ https://t.co/huq9yW9oGp</t>
  </si>
  <si>
    <t>foundremote
Disney and Dior top May TV Social
Lift Rankings: https://t.co/boSDVadkkC
v/ @4Cinsights https://t.co/7znQ4HdQcA</t>
  </si>
  <si>
    <t>rapidtvnews
Using custom reporting metrics
to measure more effectively business
outcomes and optimise advertising
campaigns, global data science
and marketing technology firm @4Cinsights
has launched what it calls a source-of-truth
attribution solution. https://t.co/IioQeEzzkH
https://t.co/ncLvf0TbPf</t>
  </si>
  <si>
    <t>broadsheetcomms
"@AaronGoldman,the CMO for @4Cinsights,
an ad management platform and Facebook
marketing partner, points out that
Facebook has been positioning Instagram
and WhatsApp as part of the “Facebook
Family of Apps” for some time now."@Marketingland
@amygesenhues https://t.co/uqETeCx2Z2</t>
  </si>
  <si>
    <t xml:space="preserve">amygesenhues
</t>
  </si>
  <si>
    <t xml:space="preserve">marketingland
</t>
  </si>
  <si>
    <t xml:space="preserve">variety
</t>
  </si>
  <si>
    <t>michaeltilus
RT @broadsheetcomms: "@AaronGoldman,the
CMO for @4Cinsights, an ad management
platform and Facebook marketing
partner, points out that Face…</t>
  </si>
  <si>
    <t xml:space="preserve">4c
</t>
  </si>
  <si>
    <t>greg_hampton_sf
RT @inscapetv: â€œThereâ€™s more
demand for #transparency than ever
beforeâ€ -- great having our partner
@4Cinsights CEO @LanceNeuhauser
in theâ€¦</t>
  </si>
  <si>
    <t>cabinetm1
NEW: @4Cinsights has updated Scope,
its platform for planning, buying,
and measuring TV and social media.
It has added a "Bring Your Own
Data" function https://t.co/SmiVj8e2q0
#attribution #Marketers #Tech https://t.co/cnJZkG6Bzd</t>
  </si>
  <si>
    <t>aithority
4C Launches Source-Of-Truth Attribution
for Linear TV, OTT, and Social
Media https://t.co/m3jlgik1Hj @4Cinsights
#AINews #AiThority #4C #LinearTV
#OTT https://t.co/SAyLKyKlEv</t>
  </si>
  <si>
    <t>cdpinstitute
You've heard of BYOB. Now @4Cinsights
has introduced BYOD: Bring Your
Own Data. https://t.co/2pWfpmZLxP
#customerdata #martech</t>
  </si>
  <si>
    <t>draab
RT @CDPInstitute: You've heard
of BYOB. Now @4Cinsights has introduced
BYOD: Bring Your Own Data. https://t.co/2pWfpmZLxP
#customerdata #ma…</t>
  </si>
  <si>
    <t>davidshim
@4Cinsights Extends Deal With @Placed
to TV and OTT https://t.co/5RiERp2OMP</t>
  </si>
  <si>
    <t xml:space="preserve">digital_anupam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</si>
  <si>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</si>
  <si>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</si>
  <si>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</si>
  <si>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</si>
  <si>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</si>
  <si>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</si>
  <si>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</si>
  <si>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&lt;value&gt;lgreen_redengine@sbcglobal.net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t>
  </si>
  <si>
    <t>Workbook Settings 5</t>
  </si>
  <si>
    <t xml:space="preserve">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t>
  </si>
  <si>
    <t>Workbook Settings 6</t>
  </si>
  <si>
    <t>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t>
  </si>
  <si>
    <t>Workbook Settings 7</t>
  </si>
  <si>
    <t>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
  </si>
  <si>
    <t>Workbook Settings 8</t>
  </si>
  <si>
    <t>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
  </si>
  <si>
    <t>Workbook Settings 9</t>
  </si>
  <si>
    <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t>
  </si>
  <si>
    <t>Workbook Settings 10</t>
  </si>
  <si>
    <t xml:space="preserv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t>
  </si>
  <si>
    <t>Workbook Settings 11</t>
  </si>
  <si>
    <t>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t>
  </si>
  <si>
    <t>Workbook Settings 12</t>
  </si>
  <si>
    <t>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t>
  </si>
  <si>
    <t>Workbook Settings 13</t>
  </si>
  <si>
    <t>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t>
  </si>
  <si>
    <t>Workbook Settings 14</t>
  </si>
  <si>
    <t xml:space="preserve">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t>
  </si>
  <si>
    <t>Workbook Settings 15</t>
  </si>
  <si>
    <t xml:space="preserve">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t>
  </si>
  <si>
    <t>Workbook Settings 16</t>
  </si>
  <si>
    <t>zapped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t>
  </si>
  <si>
    <t>Workbook Settings 17</t>
  </si>
  <si>
    <t>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t>
  </si>
  <si>
    <t>Workbook Settings 18</t>
  </si>
  <si>
    <t>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</si>
  <si>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</si>
  <si>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</si>
  <si>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</si>
  <si>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</si>
  <si>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</si>
  <si>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</si>
  <si>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</si>
  <si>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</si>
  <si>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</si>
  <si>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</si>
  <si>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</si>
  <si>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</si>
  <si>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</si>
  <si>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</si>
  <si>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</si>
  <si>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</si>
  <si>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</si>
  <si>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</si>
  <si>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</si>
  <si>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</si>
  <si>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</si>
  <si>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</si>
  <si>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</si>
  <si>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</si>
  <si>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</si>
  <si>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</si>
  <si>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</si>
  <si>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</si>
  <si>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</si>
  <si>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</si>
  <si>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</si>
  <si>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</si>
  <si>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</si>
  <si>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</si>
  <si>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</si>
  <si>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</si>
  <si>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</si>
  <si>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</si>
  <si>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</si>
  <si>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</si>
  <si>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</si>
  <si>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</si>
  <si>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</si>
  <si>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</si>
  <si>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</si>
  <si>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</si>
  <si>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</si>
  <si>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</si>
  <si>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</si>
  <si>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</si>
  <si>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</si>
  <si>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</si>
  <si>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https://www.4cinsights.com/snapchat http://foundremote.com/disney-and-dior-top-may-tv-social-lift-rankings/ http://foundremote.com/att-and-olive-garden-top-april-tv-social-lift-rankings/ https://www.cdpinstitute.org/newsletter/Blog929/08-13-19-4C-Adds-Bring-Your-Own-Data-Video-Ad-Measurement https://www.4cinsights.com/2019/06/18/4c-and-iri-deepen-relationship-for-linear-tv-and-ott/ https://martechseries.com/analytics/behavioral-marketing/location-data/4c-expands-partnership-placed-tv-ott-audiences-measurement/ https://www.businesswire.com/news/home/20190618005121/en/4C-IRI-Deepen-Relationship-Linear-TV-OTT#.XQjjcpHFBLc.twitter https://www.4cinsights.com/resource/relaunch-video-refuel/?utm_source=twitter&amp;utm_medium=organic_social&amp;utm_campaign=wp+refuel&amp;utm_content=refuel1 https://www.4cinsights.com/relaunch/?utm_source=twitter&amp;utm_medium=organic_social&amp;utm_campaign=wp_refocus https://www.4cinsights.com/4c-launches-source-of-truth-attribution-for-linear-tv-ott-and-social-video/?utm_source=twitter&amp;utm_medium=organic_social&amp;utm_campaign=pressrelease&amp;utm_content=byod</t>
  </si>
  <si>
    <t>https://www.broadcastingcable.com/news/4c-extends-deal-with-placed-to-tv-and-ott https://variety.com/video/sequential-messaging-lance-neuheuser-adam-helfgott/ https://twitter.com/aarongoldman/status/1144268734674145281 https://twitter.com/AaronGoldman/status/1136294101819777026 https://www.martechadvisor.com/news/ads/4c-introduces-a-data-attribution-solution-to-optimize-ad-campaigns?utm_source=twitter&amp;utm_medium=social&amp;utm_campaign=mta_130819_Xbc_Link&amp;utm_content=4C&amp;utm_term=nina https://www.martechadvisor.com/news/ads/4c-partners-with-iri-enhances-targeting-for-advertisers?utm_source=twitter&amp;utm_medium=social&amp;utm_campaign=mta_210619_Xbc_Link&amp;utm_content=4c&amp;utm_term=nina https://www.martechadvisor.com/news/geolocation/4c-integrates-with-placed-expands-its-location-based-solution?utm_source=twitter&amp;utm_medium=social&amp;utm_campaign=mta_070619_Xbc_Link&amp;utm_content=$C&amp;utm_term=nina https://twitter.com/Variety/status/1144077894785753088 https://twitter.com/RapidTVNews/status/1160972902147264513 https://www.4cinsights.com/2019/07/01/episode-18-who-likes-adulting-feat-beri-meric/</t>
  </si>
  <si>
    <t>https://www.broadcastingcable.com/news/4c-extends-deal-with-placed-to-tv-and-ott https://www.martechadvisor.com/news/ads/4c-introduces-a-data-attribution-solution-to-optimize-ad-campaigns/ https://www.4cinsights.com/stateofmedia/ https://www.4cinsights.com/cannes/ https://www.martechadvisor.com/news/geolocation/4c-integrates-with-placed-expands-its-location-based-solution/ https://www.4cinsights.com/2019/06/06/coming-focus-cannes-crosschannelvideo-crossingthecroisette/ https://www.4cinsights.com/relaunch https://www.4cinsights.com/2019/06/27/4c-launches-new-cross-channel-video-solution-to-help-marketers-reach-cord-cutters-and-cord-nevers-across-streaming-environments/ https://www.4cinsights.com/2019/08/01/the-well-manicured-walled-gardens-of-video/ https://www.4cinsights.com/2019/08/08/marketinglessonsfromlollapalooza/</t>
  </si>
  <si>
    <t>Top Domains in Tweet in Entire Graph</t>
  </si>
  <si>
    <t>Top Domains in Tweet in G1</t>
  </si>
  <si>
    <t>Top Domains in Tweet in G2</t>
  </si>
  <si>
    <t>Top Domains in Tweet in G3</t>
  </si>
  <si>
    <t>ispot.tv</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</si>
  <si>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</si>
  <si>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</si>
  <si>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</si>
  <si>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</si>
  <si>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</si>
  <si>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</si>
  <si>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</si>
  <si>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</si>
  <si>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4cinsights.com foundremote.com martechseries.com cdpinstitute.org businesswire.com twitter.com martechadvisor.com aithority.com cabinetm.com rapidtvnews.com</t>
  </si>
  <si>
    <t>twitter.com broadcastingcable.com variety.com martechadvisor.com 4cinsights.com martechseries.com</t>
  </si>
  <si>
    <t>4cinsights.com martechadvisor.com broadcastingcable.com linkedin.com ispot.tv variety.com marketingland.com co.uk</t>
  </si>
  <si>
    <t>Top Hashtags in Tweet in Entire Graph</t>
  </si>
  <si>
    <t>crosschannelvideo</t>
  </si>
  <si>
    <t>crossingthecroisette</t>
  </si>
  <si>
    <t>tech</t>
  </si>
  <si>
    <t>Top Hashtags in Tweet in G1</t>
  </si>
  <si>
    <t>marketers</t>
  </si>
  <si>
    <t>bigdata</t>
  </si>
  <si>
    <t>media</t>
  </si>
  <si>
    <t>Top Hashtags in Tweet in G2</t>
  </si>
  <si>
    <t>adtech</t>
  </si>
  <si>
    <t>tvadvertising</t>
  </si>
  <si>
    <t>advertisingandmarketing</t>
  </si>
  <si>
    <t>Top Hashtags in Tweet in G3</t>
  </si>
  <si>
    <t>advancedtvnews</t>
  </si>
  <si>
    <t>cannesyoudigit</t>
  </si>
  <si>
    <t>safetyfirst</t>
  </si>
  <si>
    <t>closedecosystems</t>
  </si>
  <si>
    <t>tiotlg</t>
  </si>
  <si>
    <t>Top Hashtags in Tweet in G4</t>
  </si>
  <si>
    <t>momentum2019</t>
  </si>
  <si>
    <t>dsmo19</t>
  </si>
  <si>
    <t>Top Hashtags in Tweet in G5</t>
  </si>
  <si>
    <t>forgery</t>
  </si>
  <si>
    <t>fraud</t>
  </si>
  <si>
    <t>Top Hashtags in Tweet in G6</t>
  </si>
  <si>
    <t>Top Hashtags in Tweet in G7</t>
  </si>
  <si>
    <t>Top Hashtags in Tweet in G8</t>
  </si>
  <si>
    <t>chicago</t>
  </si>
  <si>
    <t>Top Hashtags in Tweet in G9</t>
  </si>
  <si>
    <t>Top Hashtags in Tweet in G10</t>
  </si>
  <si>
    <t>Top Hashtags in Tweet</t>
  </si>
  <si>
    <t>4cthefutureofmedia martech crosschannelvideo tech crossingthecroisette canneslions customerdata marketers bigdata media</t>
  </si>
  <si>
    <t>varietystudio canneslions ott martechadvisor martech transparency privacy adtech tvadvertising advertisingandmarketing</t>
  </si>
  <si>
    <t>crosschannelvideo 4cthefutureofmedia crossingthecroisette canneslions bizcastspotlight advancedtvnews cannesyoudigit safetyfirst closedecosystems tiotlg</t>
  </si>
  <si>
    <t>Top Words in Tweet in Entire Graph</t>
  </si>
  <si>
    <t>Words in Sentiment List#1: Positive</t>
  </si>
  <si>
    <t>Words in Sentiment List#2: Negative</t>
  </si>
  <si>
    <t>Words in Sentiment List#3: Angry/Violent</t>
  </si>
  <si>
    <t>Non-categorized Words</t>
  </si>
  <si>
    <t>Total Words</t>
  </si>
  <si>
    <t>video</t>
  </si>
  <si>
    <t>partners</t>
  </si>
  <si>
    <t>ceo</t>
  </si>
  <si>
    <t>Top Words in Tweet in G1</t>
  </si>
  <si>
    <t>tv</t>
  </si>
  <si>
    <t>data</t>
  </si>
  <si>
    <t>now</t>
  </si>
  <si>
    <t>cross</t>
  </si>
  <si>
    <t>channel</t>
  </si>
  <si>
    <t>Top Words in Tweet in G2</t>
  </si>
  <si>
    <t>inscape</t>
  </si>
  <si>
    <t>Top Words in Tweet in G3</t>
  </si>
  <si>
    <t>#crosschannelvideo</t>
  </si>
  <si>
    <t>s</t>
  </si>
  <si>
    <t>#4cthefutureofmedia</t>
  </si>
  <si>
    <t>#crossingthecroisette</t>
  </si>
  <si>
    <t>out</t>
  </si>
  <si>
    <t>Top Words in Tweet in G4</t>
  </si>
  <si>
    <t>2019</t>
  </si>
  <si>
    <t>year</t>
  </si>
  <si>
    <t>congrats</t>
  </si>
  <si>
    <t>#docusign</t>
  </si>
  <si>
    <t>Top Words in Tweet in G5</t>
  </si>
  <si>
    <t>time</t>
  </si>
  <si>
    <t>federal</t>
  </si>
  <si>
    <t>way</t>
  </si>
  <si>
    <t>Top Words in Tweet in G6</t>
  </si>
  <si>
    <t>Top Words in Tweet in G7</t>
  </si>
  <si>
    <t>face</t>
  </si>
  <si>
    <t>discusses</t>
  </si>
  <si>
    <t>facebook's</t>
  </si>
  <si>
    <t>last</t>
  </si>
  <si>
    <t>few</t>
  </si>
  <si>
    <t>weeks</t>
  </si>
  <si>
    <t>giant</t>
  </si>
  <si>
    <t>continues</t>
  </si>
  <si>
    <t>Top Words in Tweet in G8</t>
  </si>
  <si>
    <t>great</t>
  </si>
  <si>
    <t>know</t>
  </si>
  <si>
    <t>takes</t>
  </si>
  <si>
    <t>turn</t>
  </si>
  <si>
    <t>idea</t>
  </si>
  <si>
    <t>company</t>
  </si>
  <si>
    <t>founders</t>
  </si>
  <si>
    <t>leading</t>
  </si>
  <si>
    <t>#chicago</t>
  </si>
  <si>
    <t>#tech</t>
  </si>
  <si>
    <t>Top Words in Tweet in G9</t>
  </si>
  <si>
    <t>van</t>
  </si>
  <si>
    <t>klus</t>
  </si>
  <si>
    <t>bèta</t>
  </si>
  <si>
    <t>op</t>
  </si>
  <si>
    <t>heb</t>
  </si>
  <si>
    <t>naar</t>
  </si>
  <si>
    <t>nieuwe</t>
  </si>
  <si>
    <t>Top Words in Tweet in G10</t>
  </si>
  <si>
    <t>Top Words in Tweet</t>
  </si>
  <si>
    <t>4cinsights video tv data aarongoldman now ott cross channel iriworldwide</t>
  </si>
  <si>
    <t>4cinsights ceo lanceneuhauser partners inscapetv tv placed inscape madhivetech adamhelfgott</t>
  </si>
  <si>
    <t>4cinsights #crosschannelvideo video s #4cthefutureofmedia aarongoldman #crossingthecroisette out lanceneuhauser marketers</t>
  </si>
  <si>
    <t>2019 year 4cinsights congrats #docusign partners salesforce sap carahsoft vertafore</t>
  </si>
  <si>
    <t>4cinsights fbi fbiseattle time federal way seattlepd</t>
  </si>
  <si>
    <t>face mmmagtyrone discusses facebook's last few weeks tech giant continues</t>
  </si>
  <si>
    <t>great know takes turn idea company founders leading #chicago #tech</t>
  </si>
  <si>
    <t>van klus bèta op heb naar nieuwe 4cinsights kinetiq_tv teletrax</t>
  </si>
  <si>
    <t>Top Word Pairs in Tweet in Entire Graph</t>
  </si>
  <si>
    <t>ceo,lanceneuhauser</t>
  </si>
  <si>
    <t>4cinsights,ceo</t>
  </si>
  <si>
    <t>tv,ott</t>
  </si>
  <si>
    <t>cross,channel</t>
  </si>
  <si>
    <t>channel,video</t>
  </si>
  <si>
    <t>ceo,adamhelfgott</t>
  </si>
  <si>
    <t>planning,buying</t>
  </si>
  <si>
    <t>madhivetech,ceo</t>
  </si>
  <si>
    <t>through,scope</t>
  </si>
  <si>
    <t>linear,tv</t>
  </si>
  <si>
    <t>Top Word Pairs in Tweet in G1</t>
  </si>
  <si>
    <t>advertisers,now</t>
  </si>
  <si>
    <t>tv,social</t>
  </si>
  <si>
    <t>video,planning</t>
  </si>
  <si>
    <t>iriworldwide,purchase</t>
  </si>
  <si>
    <t>4cinsights,iriworldwide</t>
  </si>
  <si>
    <t>Top Word Pairs in Tweet in G2</t>
  </si>
  <si>
    <t>inscape,partners</t>
  </si>
  <si>
    <t>partners,4cinsights</t>
  </si>
  <si>
    <t>partner,4cinsights</t>
  </si>
  <si>
    <t>store,visits</t>
  </si>
  <si>
    <t>4cinsights,placed</t>
  </si>
  <si>
    <t>Top Word Pairs in Tweet in G3</t>
  </si>
  <si>
    <t>#crossingthecroisette,#crosschannelvideo</t>
  </si>
  <si>
    <t>s,worth</t>
  </si>
  <si>
    <t>worth,thousand</t>
  </si>
  <si>
    <t>#crosschannelvideo,#4cthefutureofmedia</t>
  </si>
  <si>
    <t>4cinsights,#4cthefutureofmedia</t>
  </si>
  <si>
    <t>#4cthefutureofmedia,#crosschannelvideo</t>
  </si>
  <si>
    <t>given,changing</t>
  </si>
  <si>
    <t>changing,media</t>
  </si>
  <si>
    <t>media,landscape</t>
  </si>
  <si>
    <t>landscape,consumer</t>
  </si>
  <si>
    <t>Top Word Pairs in Tweet in G4</t>
  </si>
  <si>
    <t>congrats,#docusign</t>
  </si>
  <si>
    <t>#docusign,2019</t>
  </si>
  <si>
    <t>2019,partners</t>
  </si>
  <si>
    <t>partners,year</t>
  </si>
  <si>
    <t>year,salesforce</t>
  </si>
  <si>
    <t>salesforce,sap</t>
  </si>
  <si>
    <t>sap,carahsoft</t>
  </si>
  <si>
    <t>carahsoft,vertafore</t>
  </si>
  <si>
    <t>vertafore,4cinsights</t>
  </si>
  <si>
    <t>#momentum2019,#dsmo19</t>
  </si>
  <si>
    <t>Top Word Pairs in Tweet in G5</t>
  </si>
  <si>
    <t>fbi,fbiseattle</t>
  </si>
  <si>
    <t>federal,way</t>
  </si>
  <si>
    <t>fbiseattle,seattlepd</t>
  </si>
  <si>
    <t>Top Word Pairs in Tweet in G6</t>
  </si>
  <si>
    <t>Top Word Pairs in Tweet in G7</t>
  </si>
  <si>
    <t>face,mmmagtyrone</t>
  </si>
  <si>
    <t>mmmagtyrone,discusses</t>
  </si>
  <si>
    <t>discusses,facebook's</t>
  </si>
  <si>
    <t>facebook's,last</t>
  </si>
  <si>
    <t>last,few</t>
  </si>
  <si>
    <t>few,weeks</t>
  </si>
  <si>
    <t>weeks,tech</t>
  </si>
  <si>
    <t>tech,giant</t>
  </si>
  <si>
    <t>giant,continues</t>
  </si>
  <si>
    <t>continues,win</t>
  </si>
  <si>
    <t>Top Word Pairs in Tweet in G8</t>
  </si>
  <si>
    <t>know,takes</t>
  </si>
  <si>
    <t>takes,turn</t>
  </si>
  <si>
    <t>turn,great</t>
  </si>
  <si>
    <t>great,idea</t>
  </si>
  <si>
    <t>idea,great</t>
  </si>
  <si>
    <t>great,company</t>
  </si>
  <si>
    <t>company,founders</t>
  </si>
  <si>
    <t>founders,leading</t>
  </si>
  <si>
    <t>leading,#chicago</t>
  </si>
  <si>
    <t>#chicago,#tech</t>
  </si>
  <si>
    <t>Top Word Pairs in Tweet in G9</t>
  </si>
  <si>
    <t>4cinsights,kinetiq_tv</t>
  </si>
  <si>
    <t>kinetiq_tv,teletrax</t>
  </si>
  <si>
    <t>teletrax,civolution</t>
  </si>
  <si>
    <t>Top Word Pairs in Tweet in G10</t>
  </si>
  <si>
    <t>Top Word Pairs in Tweet</t>
  </si>
  <si>
    <t>cross,channel  channel,video  tv,ott  planning,buying  through,scope  advertisers,now  tv,social  video,planning  iriworldwide,purchase  4cinsights,iriworldwide</t>
  </si>
  <si>
    <t>ceo,lanceneuhauser  4cinsights,ceo  ceo,adamhelfgott  madhivetech,ceo  inscape,partners  partners,4cinsights  partner,4cinsights  tv,ott  store,visits  4cinsights,placed</t>
  </si>
  <si>
    <t>#crossingthecroisette,#crosschannelvideo  s,worth  worth,thousand  #crosschannelvideo,#4cthefutureofmedia  4cinsights,#4cthefutureofmedia  #4cthefutureofmedia,#crosschannelvideo  given,changing  changing,media  media,landscape  landscape,consumer</t>
  </si>
  <si>
    <t>congrats,#docusign  #docusign,2019  2019,partners  partners,year  year,salesforce  salesforce,sap  sap,carahsoft  carahsoft,vertafore  vertafore,4cinsights  #momentum2019,#dsmo19</t>
  </si>
  <si>
    <t>fbi,fbiseattle  federal,way  fbiseattle,seattlepd</t>
  </si>
  <si>
    <t>face,mmmagtyrone  mmmagtyrone,discusses  discusses,facebook's  facebook's,last  last,few  few,weeks  weeks,tech  tech,giant  giant,continues  continues,win</t>
  </si>
  <si>
    <t>know,takes  takes,turn  turn,great  great,idea  idea,great  great,company  company,founders  founders,leading  leading,#chicago  #chicago,#tech</t>
  </si>
  <si>
    <t>4cinsights,kinetiq_tv  kinetiq_tv,teletrax  teletrax,civolution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</si>
  <si>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</si>
  <si>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</si>
  <si>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</si>
  <si>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</si>
  <si>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</si>
  <si>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</si>
  <si>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</si>
  <si>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</si>
  <si>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</si>
  <si>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</si>
  <si>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</si>
  <si>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alliedso</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</si>
  <si>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</si>
  <si>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</si>
  <si>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</si>
  <si>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</si>
  <si>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</si>
  <si>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</si>
  <si>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</si>
  <si>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</si>
  <si>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</si>
  <si>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</si>
  <si>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</si>
  <si>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</si>
  <si>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4cinsights madhivetech aarongoldman</t>
  </si>
  <si>
    <t>aarongoldman jcmcafee locken8</t>
  </si>
  <si>
    <t>Top Mentioned in Tweet</t>
  </si>
  <si>
    <t>4cinsights aarongoldman iriworldwide lanceneuhauser placed inscapetv foundremote forrester bcbeat thomasa28522084</t>
  </si>
  <si>
    <t>4cinsights lanceneuhauser inscapetv placed adamhelfgott madhivetech jcmcafee variety greg_hampton_sf aarongoldman</t>
  </si>
  <si>
    <t>4cinsights aarongoldman lanceneuhauser robbiebobbby martechadvisor freewheel verdictuk forrester inscapetv broadsheetcomms</t>
  </si>
  <si>
    <t>4cinsights salesforce sap carahsoft vertafore docusign alliedsolutions alliedso</t>
  </si>
  <si>
    <t>4cinsights fbi fbiseattle seattlepd itunes naacp kiro7seattle tacomapd fedwaypd auburnwapolice</t>
  </si>
  <si>
    <t>4cinsights adbrix adglow adobeexpcloud adstage_drew radioleary flightlyads</t>
  </si>
  <si>
    <t>mmmagtyrone mmmagtweets mozilla croudmarketing socialbakers 4cinsights</t>
  </si>
  <si>
    <t>irishangels builtinchicago 4cinsights cleverbridge milyli</t>
  </si>
  <si>
    <t>4cinsights kinetiq_tv teletrax civolution khoprafive</t>
  </si>
  <si>
    <t>lanceneuhauser thesqueezecast teammediaocean 4cinsights blocktheprofits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</si>
  <si>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</si>
  <si>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</si>
  <si>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</si>
  <si>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</si>
  <si>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</si>
  <si>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</si>
  <si>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</si>
  <si>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</si>
  <si>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</si>
  <si>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</si>
  <si>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</si>
  <si>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</si>
  <si>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chidambara09 bcbeat martechseries rapidtvnews boutonski forrester cdpinstitute aithority iriworldwide cabinetm1</t>
  </si>
  <si>
    <t>variety marvinliao 4c ecava xpangler 4sqsude vincentjv jcmcafee martechadvisor corydavis321</t>
  </si>
  <si>
    <t>marketingland linkedinmktg verdictuk freewheel jackzimmerman amygesenhues jlafayette aarongoldman robbiebobbby michaeltilus</t>
  </si>
  <si>
    <t>salesforce docusign carahsoft sap vertafore amaneirom alliedsolutions malwknox kieranmarkdaley laras5272</t>
  </si>
  <si>
    <t>applesupport kiro7seattle google naacp seattlepd fbi itunes fbiseattle auburnwapolice fedwaypd</t>
  </si>
  <si>
    <t>adobeexpcloud radioleary adglow amobee amatiellesativa flightlyads adstage_drew adbrix</t>
  </si>
  <si>
    <t>mmmagtweets alexvinogradov4 socialbakers mozilla croudmarketing mmmagtyrone</t>
  </si>
  <si>
    <t>domerund chicagoedgehub builtinchicago irishangels cleverbridge milyli</t>
  </si>
  <si>
    <t>civolution twice_eindhoven teletrax khoprafive kinetiq_tv</t>
  </si>
  <si>
    <t>teammediaocean billwise nurngalway blocktheprofits thesqueezecast</t>
  </si>
  <si>
    <t>Top URLs in Tweet by Count</t>
  </si>
  <si>
    <t>http://foundremote.com/disney-and-dior-top-may-tv-social-lift-rankings/ http://foundremote.com/att-and-olive-garden-top-april-tv-social-lift-rankings/ https://www.4cinsights.com/stateofmedia/?utm_source=twitter&amp;utm_medium=organic_social&amp;utm_campaign=wp_stateofmedia&amp;utm_content=jodie https://www.4cinsights.com/2019/07/01/episode-18-who-likes-adulting-feat-beri-meric/ https://www.4cinsights.com/VideoVanguards/?utm_source=twitter&amp;utm_medium=organic_social&amp;utm_campaign=wp_videovanguards https://www.4cinsights.com/2019/06/18/4c-and-iri-deepen-relationship-for-linear-tv-and-ott/?utm_source=twitter&amp;utm_medium=organic_social&amp;utm_campaign=pressrelease https://www.martechadvisor.com/news/ads/4c-introduces-a-data-attribution-solution-to-optimize-ad-campaigns/ https://www.4cinsights.com/2019/08/01/the-well-manicured-walled-gardens-of-video/ https://twitter.com/AaronGoldman/status/1140657990502166528 https://www.4cinsights.com/2019/06/05/4c-expands-partnership-with-placed-for-tv-and-ott-audiences-and-measurement/</t>
  </si>
  <si>
    <t>https://www.4cinsights.com/2018/01/31/4c-insights-integrates-inscapes-smart-tv-data/ https://www.4cinsights.com/scope/?industry=all</t>
  </si>
  <si>
    <t>https://www.martechadvisor.com/news/ads/4c-introduces-a-data-attribution-solution-to-optimize-ad-campaigns?utm_source=twitter&amp;utm_medium=social&amp;utm_campaign=mta_130819_Xbc_Link&amp;utm_content=4C&amp;utm_term=nina https://www.martechadvisor.com/news/geolocation/4c-integrates-with-placed-expands-its-location-based-solution?utm_source=twitter&amp;utm_medium=social&amp;utm_campaign=mta_070619_Xbc_Link&amp;utm_content=$C&amp;utm_term=nina https://www.martechadvisor.com/news/ads/4c-partners-with-iri-enhances-targeting-for-advertisers?utm_source=twitter&amp;utm_medium=social&amp;utm_campaign=mta_210619_Xbc_Link&amp;utm_content=4c&amp;utm_term=nina</t>
  </si>
  <si>
    <t>https://twitter.com/aarongoldman/status/1144268734674145281 https://www.4cinsights.com/2019/07/01/episode-18-who-likes-adulting-feat-beri-meric/</t>
  </si>
  <si>
    <t>https://www.broadcastingcable.com/news/4c-extends-deal-with-placed-to-tv-and-ott https://www.4cinsights.com/2019/07/24/vidding-out-at-vidcon/ https://business.linkedin.com/marketing-solutions/blog/linkedin-news/2019/introducing-linkedin-video-ad-creation-through-scope-by-4c https://www.4cinsights.com/2019/07/01/episode-18-who-likes-adulting-feat-beri-meric/ https://www.4cinsights.com/2019/07/18/are-you-a-video-vanguard/ https://www.4cinsights.com/2019/07/10/new-study-finds-insights-driven-approach-to-cross-channel-video-leads-to-successful-marketing-efforts/ https://www.4cinsights.com/2019/06/18/4c-and-iri-deepen-relationship-for-linear-tv-and-ott/ https://www.4cinsights.com/2019/08/08/marketinglessonsfromlollapalooza/ https://www.4cinsights.com/2019/08/01/the-well-manicured-walled-gardens-of-video/ https://www.4cinsights.com/2019/06/27/4c-launches-new-cross-channel-video-solution-to-help-marketers-reach-cord-cutters-and-cord-nevers-across-streaming-environments/</t>
  </si>
  <si>
    <t>https://martechseries.com/analytics/audience-data/4c-iri-deepen-relationship-linear-tv-ott/ https://martechseries.com/analytics/audience-data/4c-launches-new-cross-channel-video-solution-help-marketers-reach-cord-cutters-cord-nevers-across-streaming-environments/ https://martechseries.com/analytics/behavioral-marketing/location-data/4c-expands-partnership-placed-tv-ott-audiences-measurement/</t>
  </si>
  <si>
    <t>https://www.broadcastingcable.com/news/4c-extends-deal-with-placed-to-tv-and-ott https://www.4cinsights.com/2019/06/18/4c-and-iri-deepen-relationship-for-linear-tv-and-ott/</t>
  </si>
  <si>
    <t>https://www.4cinsights.com/VideoVanguards https://www.4cinsights.com/2019/06/18/4c-and-iri-deepen-relationship-for-linear-tv-and-ott/</t>
  </si>
  <si>
    <t>https://variety.com/video/sequential-messaging-lance-neuheuser-adam-helfgott/ https://twitter.com/aarongoldman/status/1144268734674145281 https://twitter.com/RapidTVNews/status/1160972902147264513 https://twitter.com/Variety/status/1144077894785753088 https://twitter.com/AaronGoldman/status/1136294101819777026</t>
  </si>
  <si>
    <t>https://twitter.com/aarongoldman/status/1144268734674145281 https://twitter.com/AaronGoldman/status/1136294101819777026</t>
  </si>
  <si>
    <t>https://www.4cinsights.com/2019/06/27/4c-launches-new-cross-channel-video-solution-to-help-marketers-reach-cord-cutters-and-cord-nevers-across-streaming-environments/ https://www.broadcastingcable.com/news/4c-extends-deal-with-placed-to-tv-and-ott</t>
  </si>
  <si>
    <t>http://foundremote.com/disney-and-dior-top-may-tv-social-lift-rankings/ http://foundremote.com/att-and-olive-garden-top-april-tv-social-lift-rankings/</t>
  </si>
  <si>
    <t>http://www.ispot.tv/ https://variety.com/video/sequential-messaging-lance-neuheuser-adam-helfgott/ https://marketingland.com/will-facebook-branding-on-instagram-whatsapp-help-advertisers-marketers-have-mixed-reactions-265336</t>
  </si>
  <si>
    <t>Top URLs in Tweet by Salience</t>
  </si>
  <si>
    <t>Top Domains in Tweet by Count</t>
  </si>
  <si>
    <t>4cinsights.com foundremote.com martechadvisor.com twitter.com</t>
  </si>
  <si>
    <t>twitter.com 4cinsights.com</t>
  </si>
  <si>
    <t>4cinsights.com martechadvisor.com broadcastingcable.com linkedin.com</t>
  </si>
  <si>
    <t>broadcastingcable.com 4cinsights.com</t>
  </si>
  <si>
    <t>twitter.com variety.com</t>
  </si>
  <si>
    <t>4cinsights.com broadcastingcable.com</t>
  </si>
  <si>
    <t>ispot.tv variety.com marketingland.com</t>
  </si>
  <si>
    <t>Top Domains in Tweet by Salience</t>
  </si>
  <si>
    <t>foundremote.com 4cinsights.com martechadvisor.com twitter.com</t>
  </si>
  <si>
    <t>martechadvisor.com 4cinsights.com broadcastingcable.com linkedin.com</t>
  </si>
  <si>
    <t>variety.com twitter.com</t>
  </si>
  <si>
    <t>Top Hashtags in Tweet by Count</t>
  </si>
  <si>
    <t>crosschannelvideo 4cthefutureofmedia crossingthecroisette canneslions privacy transparency safetyfirst cannesyoudigit</t>
  </si>
  <si>
    <t>martechadvisor martech adtech tvadvertising advertisingandmarketing socialmediamarketing programmaticadvertising programmaticbuying</t>
  </si>
  <si>
    <t>crosschannelvideo 4cthefutureofmedia crossingthecroisette canneslions advancedtvnews vidcon2019 mediafuel transparency closedecosystems tiotlg</t>
  </si>
  <si>
    <t>varietystudio canneslions crossscreenadvertising canneslions2019</t>
  </si>
  <si>
    <t>varietystudio canneslions privacy glassleveldata transparency ott mediafuel</t>
  </si>
  <si>
    <t>privacy ott</t>
  </si>
  <si>
    <t>hotfact advancedtv ott</t>
  </si>
  <si>
    <t>varietystudio privacy transparency ott</t>
  </si>
  <si>
    <t>Top Hashtags in Tweet by Salience</t>
  </si>
  <si>
    <t>4cthefutureofmedia crossingthecroisette crosschannelvideo canneslions privacy transparency safetyfirst cannesyoudigit</t>
  </si>
  <si>
    <t>advertisingandmarketing socialmediamarketing programmaticadvertising programmaticbuying adtech tvadvertising martechadvisor martech</t>
  </si>
  <si>
    <t>crossingthecroisette canneslions 4cthefutureofmedia advancedtvnews vidcon2019 mediafuel transparency closedecosystems tiotlg safetyfirst</t>
  </si>
  <si>
    <t>marketers martech tech</t>
  </si>
  <si>
    <t>Top Words in Tweet by Count</t>
  </si>
  <si>
    <t>aarongoldman video tv data ott lanceneuhauser s now ceo 4c</t>
  </si>
  <si>
    <t>placed excited expand partnership include store visits linear tv ott</t>
  </si>
  <si>
    <t>excited expand partnership include store visits linear tv ott</t>
  </si>
  <si>
    <t>aarongoldman lanceneuhauser martechadvisor word</t>
  </si>
  <si>
    <t>#martechadvisor #martech solution #adtech placed lanceneuhauser #tvadvertising introduces data attribution</t>
  </si>
  <si>
    <t>aarongoldman lanceneuhauser jcmcafee congrats love inscapetv partners lead way another</t>
  </si>
  <si>
    <t>#crosschannelvideo via video #4cthefutureofmedia #crossingthecroisette s lanceneuhauser #canneslions ott out</t>
  </si>
  <si>
    <t>video re living era digital ceo lanceneuhauser shares insights data</t>
  </si>
  <si>
    <t>big kudos goes out docusign 2019 international partner year #momentum2019</t>
  </si>
  <si>
    <t>congrats #docusign 2019 partners year salesforce sap carahsoft vertafore alliedsolutions</t>
  </si>
  <si>
    <t>docusign congrats #docusign 2019 partners year salesforce sap carahsoft vertafore</t>
  </si>
  <si>
    <t>re proud announce ve selected snapchat partner #4cthefutureofmedia https</t>
  </si>
  <si>
    <t>martechseries 4c expands partnership placed tv ott audiences measurement #martech</t>
  </si>
  <si>
    <t>#martech #tech 4c tv ott cord iri deepen relationship linear</t>
  </si>
  <si>
    <t>s worth thousand aarongoldman picture words video pictures shout out</t>
  </si>
  <si>
    <t>iriworldwide expending relationship businesswire #bigdata #media #analytics</t>
  </si>
  <si>
    <t>advertisers better target cross channel planning buying purchase based iri</t>
  </si>
  <si>
    <t>boutonski iriworldwide expending relationship businesswire #bigdata #media #analytics</t>
  </si>
  <si>
    <t>data now through scope location placed available tv ott read</t>
  </si>
  <si>
    <t>3g advertisers now power cross channel video planning buying iriworldwide</t>
  </si>
  <si>
    <t>study video new commissioned conducted forrester nearly 80 marketers increasingly</t>
  </si>
  <si>
    <t>thommy zephyr carriere need information mountains sight</t>
  </si>
  <si>
    <t>aarongoldman lanceneuhauser ''crossing croisette'' love</t>
  </si>
  <si>
    <t>fbi fbiseattle seattlepd time federal way applesupport itunes suppose meet</t>
  </si>
  <si>
    <t>ceo madhivetech adamhelfgott lanceneuhauser inscapetv inscape partners xpangler discuss catching</t>
  </si>
  <si>
    <t>shx7626</t>
  </si>
  <si>
    <t>q1 2019 state media report via</t>
  </si>
  <si>
    <t>refuel linear tv campaigns data driven strategies increase efficiency better</t>
  </si>
  <si>
    <t>ด</t>
  </si>
  <si>
    <t>verdictuk given changing media landscape consumer behaviour marketers shift budgets</t>
  </si>
  <si>
    <t>given changing media landscape consumer behaviour marketers shift budgets social</t>
  </si>
  <si>
    <t>recently interviewed aarongoldman today s #bizcastspotlight stay connected full #bizcastvid</t>
  </si>
  <si>
    <t>bizcasthq recently interviewed aarongoldman today s #bizcastspotlight stay connected</t>
  </si>
  <si>
    <t>boat thames summer party</t>
  </si>
  <si>
    <t>great irishangels know takes turn idea company founders leading #chicago</t>
  </si>
  <si>
    <t>amobee adbrix adglow adobeexpcloud adstage_drew radioleary flightlyads help spread love</t>
  </si>
  <si>
    <t>ceo inscapetv inscape partners lanceneuhauser madhivetech adamhelfgott discuss value understanding</t>
  </si>
  <si>
    <t>ceo partners lanceneuhauser inscape #varietystudio madhivetech adamhelfgott #canneslions tv working</t>
  </si>
  <si>
    <t>inscapetv working partners ceo lanceneuhauser importance #privacy inscape la congratulations</t>
  </si>
  <si>
    <t>billwise lanceneuhauser thesqueezecast teammediaocean blocktheprofits</t>
  </si>
  <si>
    <t>net jets targeting instagram means aren t using affinities #hotfact</t>
  </si>
  <si>
    <t>video boost more brand awareness 70 marketers agree effective use</t>
  </si>
  <si>
    <t>mmmagtweets face mmmagtyrone discusses facebook's last few weeks tech giant</t>
  </si>
  <si>
    <t>thomasa28522084 netflixth adry re proud announce ve selected snapchat partner</t>
  </si>
  <si>
    <t>inscapetv jcmcafee agbhsl gmail com</t>
  </si>
  <si>
    <t>inscapetv partners ceo inscape partner lanceneuhauser madhivetech adamhelfgott marketers measurement</t>
  </si>
  <si>
    <t>klus een zojuist mijn bij 4c insights afgerond waarbij ik</t>
  </si>
  <si>
    <t>van bèta de een leuk om deze foto te zien</t>
  </si>
  <si>
    <t>aarongoldman s never better time cross channel video marketer iriworldwide</t>
  </si>
  <si>
    <t>aarongoldman robbiebobbby whoa need shipment well done</t>
  </si>
  <si>
    <t>service provide</t>
  </si>
  <si>
    <t>cord ott find cutters nevers digital 4cinsights' elusive audiences solution</t>
  </si>
  <si>
    <t>top tv social lift rankings v disney dior t olive</t>
  </si>
  <si>
    <t>using custom reporting metrics measure more effectively business outcomes optimise</t>
  </si>
  <si>
    <t>variety facebook ceo lanceneuhauser adam helfgott madhive mad network discussed</t>
  </si>
  <si>
    <t>broadsheetcomms aarongoldman cmo ad management platform facebook marketing partner points</t>
  </si>
  <si>
    <t>inscapetv â œthereâ s more demand #transparency beforeâ great having</t>
  </si>
  <si>
    <t>new updated scope platform planning buying measuring tv social media</t>
  </si>
  <si>
    <t>4c launches source truth attribution linear tv ott social media</t>
  </si>
  <si>
    <t>heard byob now introduced byod bring data #customerdata #martech</t>
  </si>
  <si>
    <t>cdpinstitute heard byob now introduced byod bring data #customerdata #ma</t>
  </si>
  <si>
    <t>extends deal placed tv ott</t>
  </si>
  <si>
    <t>Top Words in Tweet by Salience</t>
  </si>
  <si>
    <t>video s aarongoldman tv data ceo ott lanceneuhauser now 4c</t>
  </si>
  <si>
    <t>placed introduces data attribution optimize ad campaigns digital_anupam #advertisingandmarketing #socialmediamarketing</t>
  </si>
  <si>
    <t>jcmcafee congrats love inscapetv partners lead way another fuego ep</t>
  </si>
  <si>
    <t>video s #4cthefutureofmedia via #crossingthecroisette #crosschannelvideo reach lanceneuhauser #canneslions worth</t>
  </si>
  <si>
    <t>cord iri deepen relationship linear iriworldwide nishatmehta launches new cross</t>
  </si>
  <si>
    <t>iri now video leveraging iriworldwide expanding relationship #video using #data</t>
  </si>
  <si>
    <t>location placed available tv ott read more bcbeat advertisers power</t>
  </si>
  <si>
    <t>study new commissioned conducted forrester nearly 80 marketers increasingly important</t>
  </si>
  <si>
    <t>time federal way seattlepd applesupport itunes suppose meet night accident</t>
  </si>
  <si>
    <t>ceo inscapetv inscape partners xpangler discuss catching up #varietystudio vp</t>
  </si>
  <si>
    <t>ceo tv buys inscape #varietystudio madhivetech adamhelfgott #canneslions working variety</t>
  </si>
  <si>
    <t>ceo lanceneuhauser importance #privacy inscape la congratulations placed together help</t>
  </si>
  <si>
    <t>ceo inscape partner lanceneuhauser madhivetech adamhelfgott marketers measurement working congrats</t>
  </si>
  <si>
    <t>cord find cutters nevers digital 4cinsights' elusive audiences solution location</t>
  </si>
  <si>
    <t>disney dior t olive garden april top tv social lift</t>
  </si>
  <si>
    <t>Top Word Pairs in Tweet by Count</t>
  </si>
  <si>
    <t>tv,ott  through,scope  cross,channel  channel,video  4cinsights,ceo  ceo,lanceneuhauser  relaunch,video  tv,social  social,lift  lift,rankings</t>
  </si>
  <si>
    <t>placed,excited  excited,expand  expand,partnership  partnership,4cinsights  4cinsights,include  include,store  store,visits  visits,linear  linear,tv  tv,ott</t>
  </si>
  <si>
    <t>excited,expand  expand,partnership  partnership,4cinsights  4cinsights,include  include,store  store,visits  visits,linear  linear,tv  tv,ott</t>
  </si>
  <si>
    <t>aarongoldman,lanceneuhauser  lanceneuhauser,4cinsights  4cinsights,martechadvisor  martechadvisor,word</t>
  </si>
  <si>
    <t>#martechadvisor,#martech  #martech,#adtech  4cinsights,introduces  introduces,data  data,attribution  attribution,solution  solution,optimize  optimize,ad  ad,campaigns  campaigns,digital_anupam</t>
  </si>
  <si>
    <t>jcmcafee,congrats  congrats,4cinsights  4cinsights,love  love,inscapetv  inscapetv,partners  partners,lead  lead,way  aarongoldman,another  another,fuego  fuego,ep</t>
  </si>
  <si>
    <t>via,4cinsights  #crossingthecroisette,#crosschannelvideo  #crosschannelvideo,#4cthefutureofmedia  #4cthefutureofmedia,#crosschannelvideo  4cinsights,#4cthefutureofmedia  tv,ott  4cinsights,#crosschannelvideo  4cinsights,via  robbiebobbby,4cinsights  commissioned,4cinsights</t>
  </si>
  <si>
    <t>re,living  living,era  era,digital  digital,video  video,4cinsights  4cinsights,ceo  ceo,lanceneuhauser  lanceneuhauser,shares  shares,insights  insights,data</t>
  </si>
  <si>
    <t>big,kudos  kudos,goes  goes,out  out,4cinsights  4cinsights,docusign  docusign,2019  2019,international  international,partner  partner,year  year,#momentum2019</t>
  </si>
  <si>
    <t>congrats,#docusign  #docusign,2019  2019,partners  partners,year  year,salesforce  salesforce,sap  sap,carahsoft  carahsoft,vertafore  vertafore,4cinsights  4cinsights,alliedsolutions</t>
  </si>
  <si>
    <t>docusign,congrats  congrats,#docusign  #docusign,2019  2019,partners  partners,year  year,salesforce  salesforce,sap  sap,carahsoft  carahsoft,vertafore  vertafore,4cinsights</t>
  </si>
  <si>
    <t>4cinsights,re  re,proud  proud,announce  announce,ve  ve,selected  selected,snapchat  snapchat,partner  partner,#4cthefutureofmedia  #4cthefutureofmedia,https</t>
  </si>
  <si>
    <t>martechseries,4c  4c,expands  expands,partnership  partnership,placed  placed,tv  tv,ott  ott,audiences  audiences,measurement  measurement,4cinsights  4cinsights,#martech</t>
  </si>
  <si>
    <t>#martech,#tech  tv,ott  4c,iri  iri,deepen  deepen,relationship  relationship,linear  linear,tv  ott,4cinsights  4cinsights,iriworldwide  iriworldwide,nishatmehta</t>
  </si>
  <si>
    <t>s,worth  worth,thousand  aarongoldman,picture  picture,s  thousand,words  words,video  video,s  thousand,pictures  pictures,shout  shout,out</t>
  </si>
  <si>
    <t>4cinsights,iriworldwide  iriworldwide,expending  expending,relationship  relationship,businesswire  businesswire,#bigdata  #bigdata,#media  #media,#analytics</t>
  </si>
  <si>
    <t>4cinsights,advertisers  better,target  target,cross  cross,channel  planning,buying  purchase,based  advertisers,now  now,better  channel,video  video,planning</t>
  </si>
  <si>
    <t>boutonski,4cinsights  4cinsights,iriworldwide  iriworldwide,expending  expending,relationship  relationship,businesswire  businesswire,#bigdata  #bigdata,#media  #media,#analytics</t>
  </si>
  <si>
    <t>through,scope  scope,4cinsights  location,data  data,placed  placed,now  now,available  available,tv  tv,ott  ott,through  4cinsights,read</t>
  </si>
  <si>
    <t>3g,advertisers  advertisers,now  now,power  power,cross  cross,channel  channel,video  video,planning  planning,buying  buying,iriworldwide  iriworldwide,purchase</t>
  </si>
  <si>
    <t>new,study  study,commissioned  commissioned,4cinsights  4cinsights,conducted  conducted,forrester  forrester,nearly  nearly,80  80,marketers  marketers,video  video,increasingly</t>
  </si>
  <si>
    <t>4cinsights,thommy  thommy,zephyr  zephyr,carriere  carriere,need  need,information  information,mountains  mountains,sight</t>
  </si>
  <si>
    <t>aarongoldman,lanceneuhauser  lanceneuhauser,4cinsights  4cinsights,''crossing  ''crossing,croisette''  croisette'',love</t>
  </si>
  <si>
    <t>fbi,fbiseattle  fbiseattle,seattlepd  federal,way  applesupport,itunes  itunes,4cinsights  suppose,meet  meet,night  night,accident  accident,set  set,up</t>
  </si>
  <si>
    <t>ceo,adamhelfgott  inscape,partners  madhivetech,ceo  ceo,lanceneuhauser  inscapetv,catching  catching,up  up,inscape  partners,#varietystudio  #varietystudio,vp  vp,greg_hampton_sf</t>
  </si>
  <si>
    <t>4cinsights,shx7626</t>
  </si>
  <si>
    <t>q1,2019  2019,state  state,media  media,report  report,via  via,4cinsights</t>
  </si>
  <si>
    <t>4cinsights,refuel  refuel,linear  linear,tv  tv,campaigns  campaigns,data  data,driven  driven,strategies  strategies,increase  increase,efficiency  efficiency,better</t>
  </si>
  <si>
    <t>4cinsights,ด</t>
  </si>
  <si>
    <t>verdictuk,given  given,changing  changing,media  media,landscape  landscape,consumer  consumer,behaviour  behaviour,marketers  marketers,shift  shift,budgets  budgets,social</t>
  </si>
  <si>
    <t>given,changing  changing,media  media,landscape  landscape,consumer  consumer,behaviour  behaviour,marketers  marketers,shift  shift,budgets  budgets,social  social,continue</t>
  </si>
  <si>
    <t>recently,interviewed  interviewed,aarongoldman  aarongoldman,4cinsights  4cinsights,today  today,s  s,#bizcastspotlight  #bizcastspotlight,stay  stay,connected  connected,full  full,#bizcastvid</t>
  </si>
  <si>
    <t>bizcasthq,recently  recently,interviewed  interviewed,aarongoldman  aarongoldman,4cinsights  4cinsights,today  today,s  s,#bizcastspotlight  #bizcastspotlight,stay  stay,connected</t>
  </si>
  <si>
    <t>boat,thames  thames,4cinsights  4cinsights,summer  summer,party</t>
  </si>
  <si>
    <t>irishangels,know  know,takes  takes,turn  turn,great  great,idea  idea,great  great,company  company,founders  founders,leading  leading,#chicago</t>
  </si>
  <si>
    <t>amobee,4cinsights  4cinsights,adbrix  adbrix,adglow  adglow,adobeexpcloud  adobeexpcloud,adstage_drew  adstage_drew,radioleary  radioleary,flightlyads  flightlyads,help  help,spread  spread,love</t>
  </si>
  <si>
    <t>4cinsights,nargizaradjabo2</t>
  </si>
  <si>
    <t>inscapetv,inscape  inscape,partners  partners,4cinsights  4cinsights,ceo  ceo,lanceneuhauser  lanceneuhauser,madhivetech  madhivetech,ceo  ceo,adamhelfgott  adamhelfgott,discuss  discuss,value</t>
  </si>
  <si>
    <t>4cinsights,ceo  ceo,lanceneuhauser  madhivetech,ceo  ceo,adamhelfgott  inscape,partners  adamhelfgott,4cinsights  lanceneuhauser,#canneslions  partners,4cinsights  partner,4cinsights  catching,up</t>
  </si>
  <si>
    <t>inscapetv,4cinsights  4cinsights,ceo  ceo,lanceneuhauser  lanceneuhauser,importance  importance,#privacy  #privacy,working  working,partners  partners,inscape  inscape,la  inscapetv,congratulations</t>
  </si>
  <si>
    <t>billwise,lanceneuhauser  lanceneuhauser,thesqueezecast  thesqueezecast,teammediaocean  teammediaocean,4cinsights  4cinsights,blocktheprofits</t>
  </si>
  <si>
    <t>net,jets  jets,targeting  targeting,instagram  instagram,means  means,aren  aren,t  t,using  using,4cinsights  4cinsights,affinities  affinities,#hotfact</t>
  </si>
  <si>
    <t>video,more  more,boost  boost,brand  brand,awareness  awareness,70  70,marketers  marketers,agree  agree,effective  effective,use  use,video</t>
  </si>
  <si>
    <t>mmmagtweets,face  face,mmmagtyrone  mmmagtyrone,discusses  discusses,facebook's  facebook's,last  last,few  few,weeks  weeks,tech  tech,giant  giant,continues</t>
  </si>
  <si>
    <t>thomasa28522084,4cinsights  4cinsights,netflixth  netflixth,adry  4cinsights,re  re,proud  proud,announce  announce,ve  ve,selected  selected,snapchat  snapchat,partner</t>
  </si>
  <si>
    <t>4cinsights,inscapetv  inscapetv,jcmcafee  jcmcafee,agbhsl  agbhsl,gmail  gmail,com</t>
  </si>
  <si>
    <t>4cinsights,ceo  ceo,lanceneuhauser  inscape,partners  madhivetech,ceo  ceo,adamhelfgott  partner,4cinsights  congrats,4cinsights  love,inscapetv  inscapetv,partners  partners,4cinsights</t>
  </si>
  <si>
    <t>zojuist,mijn  mijn,klus  klus,bij  bij,4c  4c,insights  insights,afgerond  afgerond,waarbij  waarbij,ik  ik,ongeveer  ongeveer,een</t>
  </si>
  <si>
    <t>leuk,om  om,deze  deze,foto  foto,te  te,zien  zien,van  van,het  het,hightech  hightech,dak  dak,van</t>
  </si>
  <si>
    <t>aarongoldman,s  s,never  never,better  better,time  time,cross  cross,channel  channel,video  video,marketer  marketer,4cinsights  4cinsights,iriworldwide</t>
  </si>
  <si>
    <t>aarongoldman,robbiebobbby  robbiebobbby,4cinsights  4cinsights,whoa  whoa,need  need,shipment  shipment,well  well,done</t>
  </si>
  <si>
    <t>4cinsights,service  service,provide</t>
  </si>
  <si>
    <t>find,cord  cord,cutters  cutters,cord  cord,nevers  nevers,digital  digital,ott  ott,4cinsights'  4cinsights',elusive  elusive,audiences  audiences,solution</t>
  </si>
  <si>
    <t>tv,social  social,lift  lift,rankings  rankings,v  v,4cinsights  disney,dior  dior,top  top,tv  t,olive  olive,garden</t>
  </si>
  <si>
    <t>using,custom  custom,reporting  reporting,metrics  metrics,measure  measure,more  more,effectively  effectively,business  business,outcomes  outcomes,optimise  optimise,advertising</t>
  </si>
  <si>
    <t>lanceneuhauser,ceo  ceo,4cinsights  4cinsights,adam  adam,helfgott  helfgott,ceo  ceo,madhive  madhive,mad  mad,network  network,discussed  discussed,sequential</t>
  </si>
  <si>
    <t>broadsheetcomms,aarongoldman  aarongoldman,cmo  cmo,4cinsights  4cinsights,ad  ad,management  management,platform  platform,facebook  facebook,marketing  marketing,partner  partner,points</t>
  </si>
  <si>
    <t>inscapetv,â  â,œthereâ  œthereâ,s  s,more  more,demand  demand,#transparency  #transparency,beforeâ  beforeâ,great  great,having  having,partner</t>
  </si>
  <si>
    <t>new,4cinsights  4cinsights,updated  updated,scope  scope,platform  platform,planning  planning,buying  buying,measuring  measuring,tv  tv,social  social,media</t>
  </si>
  <si>
    <t>4c,launches  launches,source  source,truth  truth,attribution  attribution,linear  linear,tv  tv,ott  ott,social  social,media  media,4cinsights</t>
  </si>
  <si>
    <t>heard,byob  byob,now  now,4cinsights  4cinsights,introduced  introduced,byod  byod,bring  bring,data  data,#customerdata  #customerdata,#martech</t>
  </si>
  <si>
    <t>cdpinstitute,heard  heard,byob  byob,now  now,4cinsights  4cinsights,introduced  introduced,byod  byod,bring  bring,data  data,#customerdata  #customerdata,#ma</t>
  </si>
  <si>
    <t>4cinsights,extends  extends,deal  deal,placed  placed,tv  tv,ott</t>
  </si>
  <si>
    <t>Top Word Pairs in Tweet by Salience</t>
  </si>
  <si>
    <t>s,worth  worth,thousand  video,twitter  tv,ott  through,scope  cross,channel  channel,video  4cinsights,ceo  ceo,lanceneuhauser  relaunch,video</t>
  </si>
  <si>
    <t>4cinsights,introduces  introduces,data  data,attribution  attribution,solution  solution,optimize  optimize,ad  ad,campaigns  campaigns,digital_anupam  digital_anupam,#martechadvisor  #adtech,#advertisingandmarketing</t>
  </si>
  <si>
    <t>via,4cinsights  #crossingthecroisette,#crosschannelvideo  s,worth  worth,thousand  video,twitter  #crosschannelvideo,#4cthefutureofmedia  #4cthefutureofmedia,#crosschannelvideo  4cinsights,#4cthefutureofmedia  tv,ott  4cinsights,#crosschannelvideo</t>
  </si>
  <si>
    <t>4c,iri  iri,deepen  deepen,relationship  relationship,linear  linear,tv  ott,4cinsights  4cinsights,iriworldwide  iriworldwide,nishatmehta  nishatmehta,#martech  4cinsights,launches</t>
  </si>
  <si>
    <t>advertisers,now  now,better  channel,video  video,planning  buying,leveraging  leveraging,iriworldwide  iriworldwide,purchase  iri,expanding  expanding,relationship  relationship,4cinsights</t>
  </si>
  <si>
    <t>location,data  data,placed  placed,now  now,available  available,tv  tv,ott  ott,through  4cinsights,read  read,more  more,bcbeat</t>
  </si>
  <si>
    <t>federal,way  fbiseattle,seattlepd  applesupport,itunes  itunes,4cinsights  suppose,meet  meet,night  night,accident  accident,set  set,up  up,eugene</t>
  </si>
  <si>
    <t>inscape,partners  madhivetech,ceo  ceo,lanceneuhauser  inscapetv,catching  catching,up  up,inscape  partners,#varietystudio  #varietystudio,vp  vp,greg_hampton_sf  greg_hampton_sf,madhivetech</t>
  </si>
  <si>
    <t>madhivetech,ceo  ceo,adamhelfgott  inscape,partners  adamhelfgott,4cinsights  lanceneuhauser,#canneslions  partners,4cinsights  partner,4cinsights  4cinsights,ceo  ceo,lanceneuhauser  catching,up</t>
  </si>
  <si>
    <t>disney,dior  dior,top  top,tv  t,olive  olive,garden  garden,top  top,april  april,tv  tv,social  social,lift</t>
  </si>
  <si>
    <t>Word</t>
  </si>
  <si>
    <t>partner</t>
  </si>
  <si>
    <t>more</t>
  </si>
  <si>
    <t>#canneslions</t>
  </si>
  <si>
    <t>audiences</t>
  </si>
  <si>
    <t>scope</t>
  </si>
  <si>
    <t>through</t>
  </si>
  <si>
    <t>solution</t>
  </si>
  <si>
    <t>social</t>
  </si>
  <si>
    <t>planning</t>
  </si>
  <si>
    <t>buying</t>
  </si>
  <si>
    <t>better</t>
  </si>
  <si>
    <t>measurement</t>
  </si>
  <si>
    <t>advertisers</t>
  </si>
  <si>
    <t>ad</t>
  </si>
  <si>
    <t>#martech</t>
  </si>
  <si>
    <t>linear</t>
  </si>
  <si>
    <t>campaigns</t>
  </si>
  <si>
    <t>marketing</t>
  </si>
  <si>
    <t>working</t>
  </si>
  <si>
    <t>read</t>
  </si>
  <si>
    <t>relationship</t>
  </si>
  <si>
    <t>new</t>
  </si>
  <si>
    <t>discuss</t>
  </si>
  <si>
    <t>value</t>
  </si>
  <si>
    <t>business</t>
  </si>
  <si>
    <t>cord</t>
  </si>
  <si>
    <t>partnership</t>
  </si>
  <si>
    <t>means</t>
  </si>
  <si>
    <t>insights</t>
  </si>
  <si>
    <t>love</t>
  </si>
  <si>
    <t>help</t>
  </si>
  <si>
    <t>reach</t>
  </si>
  <si>
    <t>purchase</t>
  </si>
  <si>
    <t>worth</t>
  </si>
  <si>
    <t>thousand</t>
  </si>
  <si>
    <t>attribution</t>
  </si>
  <si>
    <t>#ott</t>
  </si>
  <si>
    <t>up</t>
  </si>
  <si>
    <t>#varietystudio</t>
  </si>
  <si>
    <t>demand</t>
  </si>
  <si>
    <t>#transparency</t>
  </si>
  <si>
    <t>having</t>
  </si>
  <si>
    <t>understanding</t>
  </si>
  <si>
    <t>lift</t>
  </si>
  <si>
    <t>here</t>
  </si>
  <si>
    <t>state</t>
  </si>
  <si>
    <t>report</t>
  </si>
  <si>
    <t>visits</t>
  </si>
  <si>
    <t>#momentum2019</t>
  </si>
  <si>
    <t>#dsmo19</t>
  </si>
  <si>
    <t>optimize</t>
  </si>
  <si>
    <t>location</t>
  </si>
  <si>
    <t>based</t>
  </si>
  <si>
    <t>bring</t>
  </si>
  <si>
    <t>facebook</t>
  </si>
  <si>
    <t>importance</t>
  </si>
  <si>
    <t>#privacy</t>
  </si>
  <si>
    <t>consumer</t>
  </si>
  <si>
    <t>changing</t>
  </si>
  <si>
    <t>landscape</t>
  </si>
  <si>
    <t>measure</t>
  </si>
  <si>
    <t>top</t>
  </si>
  <si>
    <t>rankings</t>
  </si>
  <si>
    <t>v</t>
  </si>
  <si>
    <t>t</t>
  </si>
  <si>
    <t>well</t>
  </si>
  <si>
    <t>never</t>
  </si>
  <si>
    <t>deepen</t>
  </si>
  <si>
    <t>aud</t>
  </si>
  <si>
    <t>q1</t>
  </si>
  <si>
    <t>together</t>
  </si>
  <si>
    <t>brands</t>
  </si>
  <si>
    <t>re</t>
  </si>
  <si>
    <t>store</t>
  </si>
  <si>
    <t>commissioned</t>
  </si>
  <si>
    <t>iri</t>
  </si>
  <si>
    <t>words</t>
  </si>
  <si>
    <t>relaunch</t>
  </si>
  <si>
    <t>twitter</t>
  </si>
  <si>
    <t>introduces</t>
  </si>
  <si>
    <t>#martechadvisor</t>
  </si>
  <si>
    <t>expands</t>
  </si>
  <si>
    <t>heard</t>
  </si>
  <si>
    <t>launches</t>
  </si>
  <si>
    <t>platform</t>
  </si>
  <si>
    <t>catching</t>
  </si>
  <si>
    <t>vp</t>
  </si>
  <si>
    <t>â</t>
  </si>
  <si>
    <t>œthereâ</t>
  </si>
  <si>
    <t>beforeâ</t>
  </si>
  <si>
    <t>cmo</t>
  </si>
  <si>
    <t>today</t>
  </si>
  <si>
    <t>using</t>
  </si>
  <si>
    <t>outcomes</t>
  </si>
  <si>
    <t>available</t>
  </si>
  <si>
    <t>cutters</t>
  </si>
  <si>
    <t>nevers</t>
  </si>
  <si>
    <t>look</t>
  </si>
  <si>
    <t>coming</t>
  </si>
  <si>
    <t>marketer</t>
  </si>
  <si>
    <t>real</t>
  </si>
  <si>
    <t>lead</t>
  </si>
  <si>
    <t>inscapetv's</t>
  </si>
  <si>
    <t>congratulations</t>
  </si>
  <si>
    <t>define</t>
  </si>
  <si>
    <t>being</t>
  </si>
  <si>
    <t>deploy</t>
  </si>
  <si>
    <t>unified</t>
  </si>
  <si>
    <t>reaching</t>
  </si>
  <si>
    <t>best</t>
  </si>
  <si>
    <t>customers</t>
  </si>
  <si>
    <t>proud</t>
  </si>
  <si>
    <t>announce</t>
  </si>
  <si>
    <t>ve</t>
  </si>
  <si>
    <t>selected</t>
  </si>
  <si>
    <t>snapchat</t>
  </si>
  <si>
    <t>win</t>
  </si>
  <si>
    <t>battle</t>
  </si>
  <si>
    <t>targeting</t>
  </si>
  <si>
    <t>another</t>
  </si>
  <si>
    <t>fuego</t>
  </si>
  <si>
    <t>ep</t>
  </si>
  <si>
    <t>increase</t>
  </si>
  <si>
    <t>companies</t>
  </si>
  <si>
    <t>share</t>
  </si>
  <si>
    <t>study</t>
  </si>
  <si>
    <t>given</t>
  </si>
  <si>
    <t>behaviour</t>
  </si>
  <si>
    <t>shift</t>
  </si>
  <si>
    <t>budgets</t>
  </si>
  <si>
    <t>continue</t>
  </si>
  <si>
    <t>driven</t>
  </si>
  <si>
    <t>learn</t>
  </si>
  <si>
    <t>power</t>
  </si>
  <si>
    <t>target</t>
  </si>
  <si>
    <t>picture</t>
  </si>
  <si>
    <t>pictures</t>
  </si>
  <si>
    <t>shout</t>
  </si>
  <si>
    <t>sharing</t>
  </si>
  <si>
    <t>final</t>
  </si>
  <si>
    <t>takeaways</t>
  </si>
  <si>
    <t>#adtech</t>
  </si>
  <si>
    <t>#tvadvertising</t>
  </si>
  <si>
    <t>byob</t>
  </si>
  <si>
    <t>introduced</t>
  </si>
  <si>
    <t>byod</t>
  </si>
  <si>
    <t>#customerdata</t>
  </si>
  <si>
    <t>source</t>
  </si>
  <si>
    <t>truth</t>
  </si>
  <si>
    <t>#marketers</t>
  </si>
  <si>
    <t>theâ</t>
  </si>
  <si>
    <t>management</t>
  </si>
  <si>
    <t>points</t>
  </si>
  <si>
    <t>sequential</t>
  </si>
  <si>
    <t>messaging</t>
  </si>
  <si>
    <t>studio</t>
  </si>
  <si>
    <t>cannes</t>
  </si>
  <si>
    <t>instagram</t>
  </si>
  <si>
    <t>effectively</t>
  </si>
  <si>
    <t>disney</t>
  </si>
  <si>
    <t>dior</t>
  </si>
  <si>
    <t>olive</t>
  </si>
  <si>
    <t>garden</t>
  </si>
  <si>
    <t>april</t>
  </si>
  <si>
    <t>gt</t>
  </si>
  <si>
    <t>find</t>
  </si>
  <si>
    <t>digital</t>
  </si>
  <si>
    <t>good</t>
  </si>
  <si>
    <t>expanded</t>
  </si>
  <si>
    <t>between</t>
  </si>
  <si>
    <t>need</t>
  </si>
  <si>
    <t>net</t>
  </si>
  <si>
    <t>nice</t>
  </si>
  <si>
    <t>work</t>
  </si>
  <si>
    <t>empowering</t>
  </si>
  <si>
    <t>optimization</t>
  </si>
  <si>
    <t>against</t>
  </si>
  <si>
    <t>before</t>
  </si>
  <si>
    <t>reduc</t>
  </si>
  <si>
    <t>#mediafuel</t>
  </si>
  <si>
    <t>adry</t>
  </si>
  <si>
    <t>https</t>
  </si>
  <si>
    <t>regulato</t>
  </si>
  <si>
    <t>boost</t>
  </si>
  <si>
    <t>agree</t>
  </si>
  <si>
    <t>use</t>
  </si>
  <si>
    <t>channels</t>
  </si>
  <si>
    <t>buys</t>
  </si>
  <si>
    <t>ho</t>
  </si>
  <si>
    <t>mature</t>
  </si>
  <si>
    <t>conducted</t>
  </si>
  <si>
    <t>press</t>
  </si>
  <si>
    <t>medium</t>
  </si>
  <si>
    <t>full</t>
  </si>
  <si>
    <t>recently</t>
  </si>
  <si>
    <t>interviewed</t>
  </si>
  <si>
    <t>#bizcastspotlight</t>
  </si>
  <si>
    <t>stay</t>
  </si>
  <si>
    <t>connected</t>
  </si>
  <si>
    <t>inv</t>
  </si>
  <si>
    <t>refuel</t>
  </si>
  <si>
    <t>strategies</t>
  </si>
  <si>
    <t>efficiency</t>
  </si>
  <si>
    <t>audience</t>
  </si>
  <si>
    <t>second</t>
  </si>
  <si>
    <t>expending</t>
  </si>
  <si>
    <t>businesswire</t>
  </si>
  <si>
    <t>#bigdata</t>
  </si>
  <si>
    <t>#media</t>
  </si>
  <si>
    <t>#analytics</t>
  </si>
  <si>
    <t>leveraging</t>
  </si>
  <si>
    <t>#advertising</t>
  </si>
  <si>
    <t>#crossin</t>
  </si>
  <si>
    <t>streaming</t>
  </si>
  <si>
    <t>environments</t>
  </si>
  <si>
    <t>manicured</t>
  </si>
  <si>
    <t>walled</t>
  </si>
  <si>
    <t>gardens</t>
  </si>
  <si>
    <t>refocus</t>
  </si>
  <si>
    <t>#safetyfirst</t>
  </si>
  <si>
    <t>#cannesyoudigit</t>
  </si>
  <si>
    <t>focus</t>
  </si>
  <si>
    <t>excited</t>
  </si>
  <si>
    <t>expand</t>
  </si>
  <si>
    <t>include</t>
  </si>
  <si>
    <t>installment</t>
  </si>
  <si>
    <t>series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</si>
  <si>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</si>
  <si>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</si>
  <si>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</si>
  <si>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</si>
  <si>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</si>
  <si>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</si>
  <si>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</si>
  <si>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</si>
  <si>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</si>
  <si>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</si>
  <si>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</si>
  <si>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</si>
  <si>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</si>
  <si>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</si>
  <si>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</si>
  <si>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</si>
  <si>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</si>
  <si>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</si>
  <si>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</si>
  <si>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</si>
  <si>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</si>
  <si>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</si>
  <si>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</si>
  <si>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</si>
  <si>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</si>
  <si>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</si>
  <si>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</si>
  <si>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</si>
  <si>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</si>
  <si>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</si>
  <si>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</si>
  <si>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</si>
  <si>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</si>
  <si>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</si>
  <si>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</si>
  <si>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</si>
  <si>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</si>
  <si>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</si>
  <si>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</si>
  <si>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</si>
  <si>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</si>
  <si>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</si>
  <si>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</si>
  <si>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</si>
  <si>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</si>
  <si>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</si>
  <si>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</si>
  <si>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</si>
  <si>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</si>
  <si>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</si>
  <si>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2016</t>
  </si>
  <si>
    <t>Jun</t>
  </si>
  <si>
    <t>13-Jun</t>
  </si>
  <si>
    <t>3 PM</t>
  </si>
  <si>
    <t>2018</t>
  </si>
  <si>
    <t>Nov</t>
  </si>
  <si>
    <t>8-Nov</t>
  </si>
  <si>
    <t>6 PM</t>
  </si>
  <si>
    <t>2-Jun</t>
  </si>
  <si>
    <t>6 AM</t>
  </si>
  <si>
    <t>7 AM</t>
  </si>
  <si>
    <t>11 AM</t>
  </si>
  <si>
    <t>4-Jun</t>
  </si>
  <si>
    <t>4 AM</t>
  </si>
  <si>
    <t>8 AM</t>
  </si>
  <si>
    <t>2 PM</t>
  </si>
  <si>
    <t>7 PM</t>
  </si>
  <si>
    <t>5-Jun</t>
  </si>
  <si>
    <t>5 PM</t>
  </si>
  <si>
    <t>8 PM</t>
  </si>
  <si>
    <t>9 PM</t>
  </si>
  <si>
    <t>10 PM</t>
  </si>
  <si>
    <t>6-Jun</t>
  </si>
  <si>
    <t>2 AM</t>
  </si>
  <si>
    <t>1 PM</t>
  </si>
  <si>
    <t>4 PM</t>
  </si>
  <si>
    <t>7-Jun</t>
  </si>
  <si>
    <t>10-Jun</t>
  </si>
  <si>
    <t>3 AM</t>
  </si>
  <si>
    <t>11-Jun</t>
  </si>
  <si>
    <t>11 PM</t>
  </si>
  <si>
    <t>12-Jun</t>
  </si>
  <si>
    <t>12 AM</t>
  </si>
  <si>
    <t>14-Jun</t>
  </si>
  <si>
    <t>1 AM</t>
  </si>
  <si>
    <t>15-Jun</t>
  </si>
  <si>
    <t>16-Jun</t>
  </si>
  <si>
    <t>17-Jun</t>
  </si>
  <si>
    <t>18-Jun</t>
  </si>
  <si>
    <t>9 AM</t>
  </si>
  <si>
    <t>19-Jun</t>
  </si>
  <si>
    <t>12 PM</t>
  </si>
  <si>
    <t>20-Jun</t>
  </si>
  <si>
    <t>21-Jun</t>
  </si>
  <si>
    <t>22-Jun</t>
  </si>
  <si>
    <t>24-Jun</t>
  </si>
  <si>
    <t>25-Jun</t>
  </si>
  <si>
    <t>26-Jun</t>
  </si>
  <si>
    <t>27-Jun</t>
  </si>
  <si>
    <t>28-Jun</t>
  </si>
  <si>
    <t>30-Jun</t>
  </si>
  <si>
    <t>Jul</t>
  </si>
  <si>
    <t>1-Jul</t>
  </si>
  <si>
    <t>2-Jul</t>
  </si>
  <si>
    <t>3-Jul</t>
  </si>
  <si>
    <t>4-Jul</t>
  </si>
  <si>
    <t>5-Jul</t>
  </si>
  <si>
    <t>6-Jul</t>
  </si>
  <si>
    <t>5 AM</t>
  </si>
  <si>
    <t>9-Jul</t>
  </si>
  <si>
    <t>10 AM</t>
  </si>
  <si>
    <t>10-Jul</t>
  </si>
  <si>
    <t>11-Jul</t>
  </si>
  <si>
    <t>14-Jul</t>
  </si>
  <si>
    <t>15-Jul</t>
  </si>
  <si>
    <t>16-Jul</t>
  </si>
  <si>
    <t>17-Jul</t>
  </si>
  <si>
    <t>18-Jul</t>
  </si>
  <si>
    <t>20-Jul</t>
  </si>
  <si>
    <t>21-Jul</t>
  </si>
  <si>
    <t>24-Jul</t>
  </si>
  <si>
    <t>26-Jul</t>
  </si>
  <si>
    <t>27-Jul</t>
  </si>
  <si>
    <t>31-Jul</t>
  </si>
  <si>
    <t>Aug</t>
  </si>
  <si>
    <t>1-Aug</t>
  </si>
  <si>
    <t>2-Aug</t>
  </si>
  <si>
    <t>3-Aug</t>
  </si>
  <si>
    <t>5-Aug</t>
  </si>
  <si>
    <t>6-Aug</t>
  </si>
  <si>
    <t>8-Aug</t>
  </si>
  <si>
    <t>10-Aug</t>
  </si>
  <si>
    <t>11-Aug</t>
  </si>
  <si>
    <t>12-Aug</t>
  </si>
  <si>
    <t>13-Aug</t>
  </si>
  <si>
    <t>193, 62, 62</t>
  </si>
  <si>
    <t>161, 95, 95</t>
  </si>
  <si>
    <t>128, 128, 128</t>
  </si>
  <si>
    <t>225, 30, 30</t>
  </si>
  <si>
    <t>Red</t>
  </si>
  <si>
    <t>G1: 4cinsights video tv data aarongoldman now ott cross channel iriworldwide</t>
  </si>
  <si>
    <t>G2: 4cinsights ceo lanceneuhauser partners inscapetv tv placed inscape madhivetech adamhelfgott</t>
  </si>
  <si>
    <t>G3: 4cinsights #crosschannelvideo video s #4cthefutureofmedia aarongoldman #crossingthecroisette out lanceneuhauser marketers</t>
  </si>
  <si>
    <t>G4: 2019 year 4cinsights congrats #docusign partners salesforce sap carahsoft vertafore</t>
  </si>
  <si>
    <t>G5: 4cinsights fbi fbiseattle time federal way seattlepd</t>
  </si>
  <si>
    <t>G7: face mmmagtyrone discusses facebook's last few weeks tech giant continues</t>
  </si>
  <si>
    <t>G8: great know takes turn idea company founders leading #chicago #tech</t>
  </si>
  <si>
    <t>G9: van klus bèta op heb naar nieuwe 4cinsights kinetiq_tv teletrax</t>
  </si>
  <si>
    <t>Autofill Workbook Results</t>
  </si>
  <si>
    <t>Edge Weight▓1▓5▓0▓True▓Gray▓Red▓▓Edge Weight▓1▓5▓0▓3▓10▓False▓Edge Weight▓1▓5▓0▓35▓12▓False▓▓0▓0▓0▓True▓Black▓Black▓▓Followers▓0▓1328881▓0▓162▓1000▓False▓▓0▓0▓0▓0▓0▓False▓▓0▓0▓0▓0▓0▓False▓▓0▓0▓0▓0▓0▓False</t>
  </si>
  <si>
    <t>GraphSource░GraphServerTwitterSearch▓GraphTerm░4Cinsights▓ImportDescription░The graph represents a network of 137 Twitter users whose tweets in the requested range contained "4Cinsights", or who were replied to or mentioned in those tweets.  The network was obtained from the NodeXL Graph Server on Saturday, 17 August 2019 at 02:46 UTC.
The requested start date was Wednesday, 14 August 2019 at 00:01 UTC and the maximum number of tweets (going backward in time) was 5,000.
The tweets in the network were tweeted over the 72-day, 17-hour, 48-minute period from Sunday, 02 June 2019 at 06:01 UTC to Tuesday, 13 August 2019 at 23:50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</si>
</sst>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1"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7537861"/>
        <c:axId val="25187566"/>
      </c:barChart>
      <c:catAx>
        <c:axId val="4753786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5187566"/>
        <c:crosses val="autoZero"/>
        <c:auto val="1"/>
        <c:lblOffset val="100"/>
        <c:noMultiLvlLbl val="0"/>
      </c:catAx>
      <c:valAx>
        <c:axId val="251875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5378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4Cinsights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Series'!$A$26:$A$230</c:f>
              <c:strCache>
                <c:ptCount val="140"/>
                <c:pt idx="0">
                  <c:v>3 PM
13-Jun
Jun
2016</c:v>
                </c:pt>
                <c:pt idx="1">
                  <c:v>6 PM
8-Nov
Nov
2018</c:v>
                </c:pt>
                <c:pt idx="2">
                  <c:v>6 AM
2-Jun
Jun
2019</c:v>
                </c:pt>
                <c:pt idx="3">
                  <c:v>7 AM</c:v>
                </c:pt>
                <c:pt idx="4">
                  <c:v>11 AM</c:v>
                </c:pt>
                <c:pt idx="5">
                  <c:v>4 AM
4-Jun</c:v>
                </c:pt>
                <c:pt idx="6">
                  <c:v>7 AM</c:v>
                </c:pt>
                <c:pt idx="7">
                  <c:v>8 AM</c:v>
                </c:pt>
                <c:pt idx="8">
                  <c:v>2 PM</c:v>
                </c:pt>
                <c:pt idx="9">
                  <c:v>7 PM</c:v>
                </c:pt>
                <c:pt idx="10">
                  <c:v>3 PM
5-Jun</c:v>
                </c:pt>
                <c:pt idx="11">
                  <c:v>5 PM</c:v>
                </c:pt>
                <c:pt idx="12">
                  <c:v>6 PM</c:v>
                </c:pt>
                <c:pt idx="13">
                  <c:v>8 PM</c:v>
                </c:pt>
                <c:pt idx="14">
                  <c:v>9 PM</c:v>
                </c:pt>
                <c:pt idx="15">
                  <c:v>10 PM</c:v>
                </c:pt>
                <c:pt idx="16">
                  <c:v>2 AM
6-Jun</c:v>
                </c:pt>
                <c:pt idx="17">
                  <c:v>6 AM</c:v>
                </c:pt>
                <c:pt idx="18">
                  <c:v>1 PM</c:v>
                </c:pt>
                <c:pt idx="19">
                  <c:v>2 PM</c:v>
                </c:pt>
                <c:pt idx="20">
                  <c:v>3 PM</c:v>
                </c:pt>
                <c:pt idx="21">
                  <c:v>4 PM</c:v>
                </c:pt>
                <c:pt idx="22">
                  <c:v>8 PM</c:v>
                </c:pt>
                <c:pt idx="23">
                  <c:v>5 PM
7-Jun</c:v>
                </c:pt>
                <c:pt idx="24">
                  <c:v>8 PM</c:v>
                </c:pt>
                <c:pt idx="25">
                  <c:v>3 AM
10-Jun</c:v>
                </c:pt>
                <c:pt idx="26">
                  <c:v>6 AM
11-Jun</c:v>
                </c:pt>
                <c:pt idx="27">
                  <c:v>2 PM</c:v>
                </c:pt>
                <c:pt idx="28">
                  <c:v>11 PM</c:v>
                </c:pt>
                <c:pt idx="29">
                  <c:v>12 AM
12-Jun</c:v>
                </c:pt>
                <c:pt idx="30">
                  <c:v>2 AM</c:v>
                </c:pt>
                <c:pt idx="31">
                  <c:v>3 AM</c:v>
                </c:pt>
                <c:pt idx="32">
                  <c:v>4 PM</c:v>
                </c:pt>
                <c:pt idx="33">
                  <c:v>6 PM</c:v>
                </c:pt>
                <c:pt idx="34">
                  <c:v>11 PM
13-Jun</c:v>
                </c:pt>
                <c:pt idx="35">
                  <c:v>1 AM
14-Jun</c:v>
                </c:pt>
                <c:pt idx="36">
                  <c:v>2 AM</c:v>
                </c:pt>
                <c:pt idx="37">
                  <c:v>9 PM
15-Jun</c:v>
                </c:pt>
                <c:pt idx="38">
                  <c:v>1 PM
16-Jun</c:v>
                </c:pt>
                <c:pt idx="39">
                  <c:v>8 PM</c:v>
                </c:pt>
                <c:pt idx="40">
                  <c:v>7 PM
17-Jun</c:v>
                </c:pt>
                <c:pt idx="41">
                  <c:v>9 AM
18-Jun</c:v>
                </c:pt>
                <c:pt idx="42">
                  <c:v>1 PM</c:v>
                </c:pt>
                <c:pt idx="43">
                  <c:v>2 PM</c:v>
                </c:pt>
                <c:pt idx="44">
                  <c:v>4 PM</c:v>
                </c:pt>
                <c:pt idx="45">
                  <c:v>5 PM</c:v>
                </c:pt>
                <c:pt idx="46">
                  <c:v>7 PM</c:v>
                </c:pt>
                <c:pt idx="47">
                  <c:v>8 PM</c:v>
                </c:pt>
                <c:pt idx="48">
                  <c:v>6 AM
19-Jun</c:v>
                </c:pt>
                <c:pt idx="49">
                  <c:v>12 PM</c:v>
                </c:pt>
                <c:pt idx="50">
                  <c:v>1 PM</c:v>
                </c:pt>
                <c:pt idx="51">
                  <c:v>2 PM</c:v>
                </c:pt>
                <c:pt idx="52">
                  <c:v>4 PM</c:v>
                </c:pt>
                <c:pt idx="53">
                  <c:v>5 PM</c:v>
                </c:pt>
                <c:pt idx="54">
                  <c:v>7 PM</c:v>
                </c:pt>
                <c:pt idx="55">
                  <c:v>11 PM</c:v>
                </c:pt>
                <c:pt idx="56">
                  <c:v>12 PM
20-Jun</c:v>
                </c:pt>
                <c:pt idx="57">
                  <c:v>1 PM</c:v>
                </c:pt>
                <c:pt idx="58">
                  <c:v>4 PM</c:v>
                </c:pt>
                <c:pt idx="59">
                  <c:v>5 PM</c:v>
                </c:pt>
                <c:pt idx="60">
                  <c:v>6 PM</c:v>
                </c:pt>
                <c:pt idx="61">
                  <c:v>9 AM
21-Jun</c:v>
                </c:pt>
                <c:pt idx="62">
                  <c:v>3 PM</c:v>
                </c:pt>
                <c:pt idx="63">
                  <c:v>5 PM</c:v>
                </c:pt>
                <c:pt idx="64">
                  <c:v>1 AM
22-Jun</c:v>
                </c:pt>
                <c:pt idx="65">
                  <c:v>6 PM
24-Jun</c:v>
                </c:pt>
                <c:pt idx="66">
                  <c:v>7 PM</c:v>
                </c:pt>
                <c:pt idx="67">
                  <c:v>7 PM
25-Jun</c:v>
                </c:pt>
                <c:pt idx="68">
                  <c:v>11 PM</c:v>
                </c:pt>
                <c:pt idx="69">
                  <c:v>1 PM
26-Jun</c:v>
                </c:pt>
                <c:pt idx="70">
                  <c:v>2 PM</c:v>
                </c:pt>
                <c:pt idx="71">
                  <c:v>5 PM</c:v>
                </c:pt>
                <c:pt idx="72">
                  <c:v>6 PM</c:v>
                </c:pt>
                <c:pt idx="73">
                  <c:v>2 PM
27-Jun</c:v>
                </c:pt>
                <c:pt idx="74">
                  <c:v>3 PM</c:v>
                </c:pt>
                <c:pt idx="75">
                  <c:v>5 PM</c:v>
                </c:pt>
                <c:pt idx="76">
                  <c:v>10 PM</c:v>
                </c:pt>
                <c:pt idx="77">
                  <c:v>1 PM
28-Jun</c:v>
                </c:pt>
                <c:pt idx="78">
                  <c:v>3 PM
30-Jun</c:v>
                </c:pt>
                <c:pt idx="79">
                  <c:v>3 AM
1-Jul
Jul</c:v>
                </c:pt>
                <c:pt idx="80">
                  <c:v>4 PM</c:v>
                </c:pt>
                <c:pt idx="81">
                  <c:v>11 PM
2-Jul</c:v>
                </c:pt>
                <c:pt idx="82">
                  <c:v>1 AM
3-Jul</c:v>
                </c:pt>
                <c:pt idx="83">
                  <c:v>2 PM</c:v>
                </c:pt>
                <c:pt idx="84">
                  <c:v>3 PM</c:v>
                </c:pt>
                <c:pt idx="85">
                  <c:v>7 PM</c:v>
                </c:pt>
                <c:pt idx="86">
                  <c:v>6 AM
4-Jul</c:v>
                </c:pt>
                <c:pt idx="87">
                  <c:v>12 PM</c:v>
                </c:pt>
                <c:pt idx="88">
                  <c:v>7 PM</c:v>
                </c:pt>
                <c:pt idx="89">
                  <c:v>3 PM
5-Jul</c:v>
                </c:pt>
                <c:pt idx="90">
                  <c:v>10 PM</c:v>
                </c:pt>
                <c:pt idx="91">
                  <c:v>5 AM
6-Jul</c:v>
                </c:pt>
                <c:pt idx="92">
                  <c:v>10 AM
9-Jul</c:v>
                </c:pt>
                <c:pt idx="93">
                  <c:v>8 PM</c:v>
                </c:pt>
                <c:pt idx="94">
                  <c:v>2 PM
10-Jul</c:v>
                </c:pt>
                <c:pt idx="95">
                  <c:v>3 PM</c:v>
                </c:pt>
                <c:pt idx="96">
                  <c:v>6 PM
11-Jul</c:v>
                </c:pt>
                <c:pt idx="97">
                  <c:v>2 PM
14-Jul</c:v>
                </c:pt>
                <c:pt idx="98">
                  <c:v>3 PM</c:v>
                </c:pt>
                <c:pt idx="99">
                  <c:v>6 PM</c:v>
                </c:pt>
                <c:pt idx="100">
                  <c:v>8 PM</c:v>
                </c:pt>
                <c:pt idx="101">
                  <c:v>8 AM
15-Jul</c:v>
                </c:pt>
                <c:pt idx="102">
                  <c:v>1 PM</c:v>
                </c:pt>
                <c:pt idx="103">
                  <c:v>2 PM</c:v>
                </c:pt>
                <c:pt idx="104">
                  <c:v>3 PM</c:v>
                </c:pt>
                <c:pt idx="105">
                  <c:v>10 PM</c:v>
                </c:pt>
                <c:pt idx="106">
                  <c:v>6 PM
16-Jul</c:v>
                </c:pt>
                <c:pt idx="107">
                  <c:v>10 PM</c:v>
                </c:pt>
                <c:pt idx="108">
                  <c:v>6 PM
17-Jul</c:v>
                </c:pt>
                <c:pt idx="109">
                  <c:v>3 PM
18-Jul</c:v>
                </c:pt>
                <c:pt idx="110">
                  <c:v>4 PM</c:v>
                </c:pt>
                <c:pt idx="111">
                  <c:v>9 PM
20-Jul</c:v>
                </c:pt>
                <c:pt idx="112">
                  <c:v>5 AM
21-Jul</c:v>
                </c:pt>
                <c:pt idx="113">
                  <c:v>2 PM
24-Jul</c:v>
                </c:pt>
                <c:pt idx="114">
                  <c:v>5 PM</c:v>
                </c:pt>
                <c:pt idx="115">
                  <c:v>4 PM
26-Jul</c:v>
                </c:pt>
                <c:pt idx="116">
                  <c:v>3 AM
27-Jul</c:v>
                </c:pt>
                <c:pt idx="117">
                  <c:v>12 PM</c:v>
                </c:pt>
                <c:pt idx="118">
                  <c:v>1 PM</c:v>
                </c:pt>
                <c:pt idx="119">
                  <c:v>3 PM
31-Jul</c:v>
                </c:pt>
                <c:pt idx="120">
                  <c:v>11 PM</c:v>
                </c:pt>
                <c:pt idx="121">
                  <c:v>5 PM
1-Aug
Aug</c:v>
                </c:pt>
                <c:pt idx="122">
                  <c:v>7 AM
2-Aug</c:v>
                </c:pt>
                <c:pt idx="123">
                  <c:v>5 PM
3-Aug</c:v>
                </c:pt>
                <c:pt idx="124">
                  <c:v>9 PM</c:v>
                </c:pt>
                <c:pt idx="125">
                  <c:v>3 AM
5-Aug</c:v>
                </c:pt>
                <c:pt idx="126">
                  <c:v>7 PM
6-Aug</c:v>
                </c:pt>
                <c:pt idx="127">
                  <c:v>5 PM
8-Aug</c:v>
                </c:pt>
                <c:pt idx="128">
                  <c:v>2 AM
10-Aug</c:v>
                </c:pt>
                <c:pt idx="129">
                  <c:v>4 AM
11-Aug</c:v>
                </c:pt>
                <c:pt idx="130">
                  <c:v>1 AM
12-Aug</c:v>
                </c:pt>
                <c:pt idx="131">
                  <c:v>2 PM</c:v>
                </c:pt>
                <c:pt idx="132">
                  <c:v>3 PM</c:v>
                </c:pt>
                <c:pt idx="133">
                  <c:v>5 PM</c:v>
                </c:pt>
                <c:pt idx="134">
                  <c:v>8 PM</c:v>
                </c:pt>
                <c:pt idx="135">
                  <c:v>10 PM</c:v>
                </c:pt>
                <c:pt idx="136">
                  <c:v>12 AM
13-Aug</c:v>
                </c:pt>
                <c:pt idx="137">
                  <c:v>10 AM</c:v>
                </c:pt>
                <c:pt idx="138">
                  <c:v>12 PM</c:v>
                </c:pt>
                <c:pt idx="139">
                  <c:v>11 PM</c:v>
                </c:pt>
              </c:strCache>
            </c:strRef>
          </c:cat>
          <c:val>
            <c:numRef>
              <c:f>'Time Series'!$B$26:$B$230</c:f>
              <c:numCache>
                <c:formatCode>General</c:formatCode>
                <c:ptCount val="140"/>
                <c:pt idx="0">
                  <c:v>1</c:v>
                </c:pt>
                <c:pt idx="1">
                  <c:v>1</c:v>
                </c:pt>
                <c:pt idx="2">
                  <c:v>1</c:v>
                </c:pt>
                <c:pt idx="3">
                  <c:v>1</c:v>
                </c:pt>
                <c:pt idx="4">
                  <c:v>1</c:v>
                </c:pt>
                <c:pt idx="5">
                  <c:v>1</c:v>
                </c:pt>
                <c:pt idx="6">
                  <c:v>2</c:v>
                </c:pt>
                <c:pt idx="7">
                  <c:v>1</c:v>
                </c:pt>
                <c:pt idx="8">
                  <c:v>1</c:v>
                </c:pt>
                <c:pt idx="9">
                  <c:v>2</c:v>
                </c:pt>
                <c:pt idx="10">
                  <c:v>1</c:v>
                </c:pt>
                <c:pt idx="11">
                  <c:v>1</c:v>
                </c:pt>
                <c:pt idx="12">
                  <c:v>3</c:v>
                </c:pt>
                <c:pt idx="13">
                  <c:v>2</c:v>
                </c:pt>
                <c:pt idx="14">
                  <c:v>1</c:v>
                </c:pt>
                <c:pt idx="15">
                  <c:v>1</c:v>
                </c:pt>
                <c:pt idx="16">
                  <c:v>1</c:v>
                </c:pt>
                <c:pt idx="17">
                  <c:v>1</c:v>
                </c:pt>
                <c:pt idx="18">
                  <c:v>2</c:v>
                </c:pt>
                <c:pt idx="19">
                  <c:v>1</c:v>
                </c:pt>
                <c:pt idx="20">
                  <c:v>1</c:v>
                </c:pt>
                <c:pt idx="21">
                  <c:v>1</c:v>
                </c:pt>
                <c:pt idx="22">
                  <c:v>1</c:v>
                </c:pt>
                <c:pt idx="23">
                  <c:v>2</c:v>
                </c:pt>
                <c:pt idx="24">
                  <c:v>2</c:v>
                </c:pt>
                <c:pt idx="25">
                  <c:v>1</c:v>
                </c:pt>
                <c:pt idx="26">
                  <c:v>1</c:v>
                </c:pt>
                <c:pt idx="27">
                  <c:v>1</c:v>
                </c:pt>
                <c:pt idx="28">
                  <c:v>1</c:v>
                </c:pt>
                <c:pt idx="29">
                  <c:v>1</c:v>
                </c:pt>
                <c:pt idx="30">
                  <c:v>1</c:v>
                </c:pt>
                <c:pt idx="31">
                  <c:v>1</c:v>
                </c:pt>
                <c:pt idx="32">
                  <c:v>1</c:v>
                </c:pt>
                <c:pt idx="33">
                  <c:v>1</c:v>
                </c:pt>
                <c:pt idx="34">
                  <c:v>1</c:v>
                </c:pt>
                <c:pt idx="35">
                  <c:v>1</c:v>
                </c:pt>
                <c:pt idx="36">
                  <c:v>1</c:v>
                </c:pt>
                <c:pt idx="37">
                  <c:v>1</c:v>
                </c:pt>
                <c:pt idx="38">
                  <c:v>2</c:v>
                </c:pt>
                <c:pt idx="39">
                  <c:v>1</c:v>
                </c:pt>
                <c:pt idx="40">
                  <c:v>1</c:v>
                </c:pt>
                <c:pt idx="41">
                  <c:v>3</c:v>
                </c:pt>
                <c:pt idx="42">
                  <c:v>2</c:v>
                </c:pt>
                <c:pt idx="43">
                  <c:v>2</c:v>
                </c:pt>
                <c:pt idx="44">
                  <c:v>1</c:v>
                </c:pt>
                <c:pt idx="45">
                  <c:v>1</c:v>
                </c:pt>
                <c:pt idx="46">
                  <c:v>1</c:v>
                </c:pt>
                <c:pt idx="47">
                  <c:v>1</c:v>
                </c:pt>
                <c:pt idx="48">
                  <c:v>1</c:v>
                </c:pt>
                <c:pt idx="49">
                  <c:v>2</c:v>
                </c:pt>
                <c:pt idx="50">
                  <c:v>2</c:v>
                </c:pt>
                <c:pt idx="51">
                  <c:v>1</c:v>
                </c:pt>
                <c:pt idx="52">
                  <c:v>1</c:v>
                </c:pt>
                <c:pt idx="53">
                  <c:v>1</c:v>
                </c:pt>
                <c:pt idx="54">
                  <c:v>1</c:v>
                </c:pt>
                <c:pt idx="55">
                  <c:v>1</c:v>
                </c:pt>
                <c:pt idx="56">
                  <c:v>2</c:v>
                </c:pt>
                <c:pt idx="57">
                  <c:v>4</c:v>
                </c:pt>
                <c:pt idx="58">
                  <c:v>1</c:v>
                </c:pt>
                <c:pt idx="59">
                  <c:v>2</c:v>
                </c:pt>
                <c:pt idx="60">
                  <c:v>1</c:v>
                </c:pt>
                <c:pt idx="61">
                  <c:v>1</c:v>
                </c:pt>
                <c:pt idx="62">
                  <c:v>1</c:v>
                </c:pt>
                <c:pt idx="63">
                  <c:v>1</c:v>
                </c:pt>
                <c:pt idx="64">
                  <c:v>2</c:v>
                </c:pt>
                <c:pt idx="65">
                  <c:v>1</c:v>
                </c:pt>
                <c:pt idx="66">
                  <c:v>1</c:v>
                </c:pt>
                <c:pt idx="67">
                  <c:v>1</c:v>
                </c:pt>
                <c:pt idx="68">
                  <c:v>1</c:v>
                </c:pt>
                <c:pt idx="69">
                  <c:v>4</c:v>
                </c:pt>
                <c:pt idx="70">
                  <c:v>1</c:v>
                </c:pt>
                <c:pt idx="71">
                  <c:v>1</c:v>
                </c:pt>
                <c:pt idx="72">
                  <c:v>1</c:v>
                </c:pt>
                <c:pt idx="73">
                  <c:v>1</c:v>
                </c:pt>
                <c:pt idx="74">
                  <c:v>2</c:v>
                </c:pt>
                <c:pt idx="75">
                  <c:v>1</c:v>
                </c:pt>
                <c:pt idx="76">
                  <c:v>3</c:v>
                </c:pt>
                <c:pt idx="77">
                  <c:v>1</c:v>
                </c:pt>
                <c:pt idx="78">
                  <c:v>1</c:v>
                </c:pt>
                <c:pt idx="79">
                  <c:v>1</c:v>
                </c:pt>
                <c:pt idx="80">
                  <c:v>1</c:v>
                </c:pt>
                <c:pt idx="81">
                  <c:v>1</c:v>
                </c:pt>
                <c:pt idx="82">
                  <c:v>1</c:v>
                </c:pt>
                <c:pt idx="83">
                  <c:v>2</c:v>
                </c:pt>
                <c:pt idx="84">
                  <c:v>1</c:v>
                </c:pt>
                <c:pt idx="85">
                  <c:v>1</c:v>
                </c:pt>
                <c:pt idx="86">
                  <c:v>1</c:v>
                </c:pt>
                <c:pt idx="87">
                  <c:v>1</c:v>
                </c:pt>
                <c:pt idx="88">
                  <c:v>3</c:v>
                </c:pt>
                <c:pt idx="89">
                  <c:v>2</c:v>
                </c:pt>
                <c:pt idx="90">
                  <c:v>1</c:v>
                </c:pt>
                <c:pt idx="91">
                  <c:v>1</c:v>
                </c:pt>
                <c:pt idx="92">
                  <c:v>1</c:v>
                </c:pt>
                <c:pt idx="93">
                  <c:v>1</c:v>
                </c:pt>
                <c:pt idx="94">
                  <c:v>2</c:v>
                </c:pt>
                <c:pt idx="95">
                  <c:v>1</c:v>
                </c:pt>
                <c:pt idx="96">
                  <c:v>1</c:v>
                </c:pt>
                <c:pt idx="97">
                  <c:v>1</c:v>
                </c:pt>
                <c:pt idx="98">
                  <c:v>1</c:v>
                </c:pt>
                <c:pt idx="99">
                  <c:v>1</c:v>
                </c:pt>
                <c:pt idx="100">
                  <c:v>1</c:v>
                </c:pt>
                <c:pt idx="101">
                  <c:v>1</c:v>
                </c:pt>
                <c:pt idx="102">
                  <c:v>2</c:v>
                </c:pt>
                <c:pt idx="103">
                  <c:v>1</c:v>
                </c:pt>
                <c:pt idx="104">
                  <c:v>1</c:v>
                </c:pt>
                <c:pt idx="105">
                  <c:v>1</c:v>
                </c:pt>
                <c:pt idx="106">
                  <c:v>1</c:v>
                </c:pt>
                <c:pt idx="107">
                  <c:v>1</c:v>
                </c:pt>
                <c:pt idx="108">
                  <c:v>1</c:v>
                </c:pt>
                <c:pt idx="109">
                  <c:v>1</c:v>
                </c:pt>
                <c:pt idx="110">
                  <c:v>1</c:v>
                </c:pt>
                <c:pt idx="111">
                  <c:v>1</c:v>
                </c:pt>
                <c:pt idx="112">
                  <c:v>1</c:v>
                </c:pt>
                <c:pt idx="113">
                  <c:v>1</c:v>
                </c:pt>
                <c:pt idx="114">
                  <c:v>1</c:v>
                </c:pt>
                <c:pt idx="115">
                  <c:v>2</c:v>
                </c:pt>
                <c:pt idx="116">
                  <c:v>1</c:v>
                </c:pt>
                <c:pt idx="117">
                  <c:v>2</c:v>
                </c:pt>
                <c:pt idx="118">
                  <c:v>3</c:v>
                </c:pt>
                <c:pt idx="119">
                  <c:v>1</c:v>
                </c:pt>
                <c:pt idx="120">
                  <c:v>1</c:v>
                </c:pt>
                <c:pt idx="121">
                  <c:v>1</c:v>
                </c:pt>
                <c:pt idx="122">
                  <c:v>1</c:v>
                </c:pt>
                <c:pt idx="123">
                  <c:v>1</c:v>
                </c:pt>
                <c:pt idx="124">
                  <c:v>1</c:v>
                </c:pt>
                <c:pt idx="125">
                  <c:v>1</c:v>
                </c:pt>
                <c:pt idx="126">
                  <c:v>1</c:v>
                </c:pt>
                <c:pt idx="127">
                  <c:v>1</c:v>
                </c:pt>
                <c:pt idx="128">
                  <c:v>1</c:v>
                </c:pt>
                <c:pt idx="129">
                  <c:v>1</c:v>
                </c:pt>
                <c:pt idx="130">
                  <c:v>1</c:v>
                </c:pt>
                <c:pt idx="131">
                  <c:v>1</c:v>
                </c:pt>
                <c:pt idx="132">
                  <c:v>2</c:v>
                </c:pt>
                <c:pt idx="133">
                  <c:v>1</c:v>
                </c:pt>
                <c:pt idx="134">
                  <c:v>3</c:v>
                </c:pt>
                <c:pt idx="135">
                  <c:v>1</c:v>
                </c:pt>
                <c:pt idx="136">
                  <c:v>1</c:v>
                </c:pt>
                <c:pt idx="137">
                  <c:v>1</c:v>
                </c:pt>
                <c:pt idx="138">
                  <c:v>2</c:v>
                </c:pt>
                <c:pt idx="139">
                  <c:v>1</c:v>
                </c:pt>
              </c:numCache>
            </c:numRef>
          </c:val>
        </c:ser>
        <c:axId val="25556399"/>
        <c:axId val="28681000"/>
      </c:barChart>
      <c:catAx>
        <c:axId val="25556399"/>
        <c:scaling>
          <c:orientation val="minMax"/>
        </c:scaling>
        <c:axPos val="b"/>
        <c:delete val="0"/>
        <c:numFmt formatCode="General" sourceLinked="1"/>
        <c:majorTickMark val="out"/>
        <c:minorTickMark val="none"/>
        <c:tickLblPos val="nextTo"/>
        <c:crossAx val="28681000"/>
        <c:crosses val="autoZero"/>
        <c:auto val="1"/>
        <c:lblOffset val="100"/>
        <c:noMultiLvlLbl val="0"/>
      </c:catAx>
      <c:valAx>
        <c:axId val="28681000"/>
        <c:scaling>
          <c:orientation val="minMax"/>
        </c:scaling>
        <c:axPos val="l"/>
        <c:majorGridlines/>
        <c:delete val="0"/>
        <c:numFmt formatCode="General" sourceLinked="1"/>
        <c:majorTickMark val="out"/>
        <c:minorTickMark val="none"/>
        <c:tickLblPos val="nextTo"/>
        <c:crossAx val="2555639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5361503"/>
        <c:axId val="26926936"/>
      </c:barChart>
      <c:catAx>
        <c:axId val="2536150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6926936"/>
        <c:crosses val="autoZero"/>
        <c:auto val="1"/>
        <c:lblOffset val="100"/>
        <c:noMultiLvlLbl val="0"/>
      </c:catAx>
      <c:valAx>
        <c:axId val="269269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3615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1015833"/>
        <c:axId val="33598178"/>
      </c:barChart>
      <c:catAx>
        <c:axId val="4101583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3598178"/>
        <c:crosses val="autoZero"/>
        <c:auto val="1"/>
        <c:lblOffset val="100"/>
        <c:noMultiLvlLbl val="0"/>
      </c:catAx>
      <c:valAx>
        <c:axId val="335981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0158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3948147"/>
        <c:axId val="37097868"/>
      </c:barChart>
      <c:catAx>
        <c:axId val="3394814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7097868"/>
        <c:crosses val="autoZero"/>
        <c:auto val="1"/>
        <c:lblOffset val="100"/>
        <c:noMultiLvlLbl val="0"/>
      </c:catAx>
      <c:valAx>
        <c:axId val="370978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9481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65445357"/>
        <c:axId val="52137302"/>
      </c:barChart>
      <c:catAx>
        <c:axId val="6544535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2137302"/>
        <c:crosses val="autoZero"/>
        <c:auto val="1"/>
        <c:lblOffset val="100"/>
        <c:noMultiLvlLbl val="0"/>
      </c:catAx>
      <c:valAx>
        <c:axId val="521373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4453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6582535"/>
        <c:axId val="62371904"/>
      </c:barChart>
      <c:catAx>
        <c:axId val="6658253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2371904"/>
        <c:crosses val="autoZero"/>
        <c:auto val="1"/>
        <c:lblOffset val="100"/>
        <c:noMultiLvlLbl val="0"/>
      </c:catAx>
      <c:valAx>
        <c:axId val="623719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5825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4476225"/>
        <c:axId val="18959434"/>
      </c:barChart>
      <c:catAx>
        <c:axId val="2447622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8959434"/>
        <c:crosses val="autoZero"/>
        <c:auto val="1"/>
        <c:lblOffset val="100"/>
        <c:noMultiLvlLbl val="0"/>
      </c:catAx>
      <c:valAx>
        <c:axId val="189594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4762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6417179"/>
        <c:axId val="59319156"/>
      </c:barChart>
      <c:catAx>
        <c:axId val="3641717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9319156"/>
        <c:crosses val="autoZero"/>
        <c:auto val="1"/>
        <c:lblOffset val="100"/>
        <c:noMultiLvlLbl val="0"/>
      </c:catAx>
      <c:valAx>
        <c:axId val="593191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4171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64110357"/>
        <c:axId val="40122302"/>
      </c:barChart>
      <c:catAx>
        <c:axId val="64110357"/>
        <c:scaling>
          <c:orientation val="minMax"/>
        </c:scaling>
        <c:axPos val="b"/>
        <c:delete val="1"/>
        <c:majorTickMark val="out"/>
        <c:minorTickMark val="none"/>
        <c:tickLblPos val="none"/>
        <c:crossAx val="40122302"/>
        <c:crosses val="autoZero"/>
        <c:auto val="1"/>
        <c:lblOffset val="100"/>
        <c:noMultiLvlLbl val="0"/>
      </c:catAx>
      <c:valAx>
        <c:axId val="40122302"/>
        <c:scaling>
          <c:orientation val="minMax"/>
        </c:scaling>
        <c:axPos val="l"/>
        <c:delete val="1"/>
        <c:majorTickMark val="out"/>
        <c:minorTickMark val="none"/>
        <c:tickLblPos val="none"/>
        <c:crossAx val="6411035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1" refreshedBy="Marc Smith" refreshedVersion="5">
  <cacheSource type="worksheet">
    <worksheetSource ref="A2:BL183"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Replies to"/>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0">
        <m/>
        <s v="advertising"/>
        <s v="momentum2019 dsmo19"/>
        <s v="docusign"/>
        <s v="docusign momentum2019 dsmo19"/>
        <s v="4cthefutureofmedia"/>
        <s v="martech"/>
        <s v="bigdata media analytics"/>
        <s v="forgery fraud"/>
        <s v="crossscreenadvertising canneslions2019"/>
        <s v="canneslions"/>
        <s v="martech tech"/>
        <s v="martech tech marketers"/>
        <s v="bizcastspotlight bizcastvid"/>
        <s v="bizcastspotlight"/>
        <s v="chicago tech"/>
        <s v="ott"/>
        <s v="privacy"/>
        <s v="advancedtv ott"/>
        <s v="hotfact"/>
        <s v="videomarketing"/>
        <s v="4cthefutureofmedia crosschannelvideo"/>
        <s v="vidcon2019 crosschannelvideo"/>
        <s v="advancedtvnews crosschannelvideo 4cthefutureofmedia"/>
        <s v="crossingthecroisette crosschannelvideo canneslions"/>
        <s v="glassleveldata"/>
        <s v="privacy canneslions"/>
        <s v="crossingthecroisette canneslions 4cthefutureofmedia"/>
        <s v="cannesyoudigit crossingthecroisette crosschannelvideo"/>
        <s v="crosschannelvideo 4cthefutureofmedia"/>
        <s v="crossingthecroisette canneslions crosschannelvideo"/>
        <s v="crosschannelvideo crossingthecroisette"/>
        <s v="crossingthecroisette crosschannelvideo canneslions 4cthefutureofmedia"/>
        <s v="crossingthecroisette crosschannelvideo safetyfirst"/>
        <s v="crossingthecroisette canneslions 4cthefutureofmedia closedecosystems crosschannelvideo tiotlg"/>
        <s v="mediafuel"/>
        <s v="transparency"/>
        <s v="crosschannelvideo canneslions"/>
        <s v="varietystudio"/>
        <s v="varietystudio canneslions"/>
        <s v="ott mediafuel"/>
        <s v="transparency canneslions varietystudio"/>
        <s v="attribution marketers tech"/>
        <s v="ainews aithority 4c lineartv ott"/>
        <s v="customerdata martech"/>
        <s v="customerdata"/>
        <s v="martechadvisor martech adtech tvadvertising"/>
        <s v="martechadvisor martech programmaticadvertising programmaticbuying tvadvertising"/>
        <s v="video data insights advertising"/>
        <s v="martechadvisor martech adtech advertisingandmarketing socialmediamarketin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81">
        <d v="2019-06-02T06:01:08.000"/>
        <d v="2019-06-02T07:52:39.000"/>
        <d v="2019-06-02T11:39:40.000"/>
        <d v="2019-06-04T07:40:43.000"/>
        <d v="2019-06-04T07:42:43.000"/>
        <d v="2019-06-04T08:12:35.000"/>
        <d v="2019-06-05T18:36:27.000"/>
        <d v="2019-06-06T13:33:53.000"/>
        <d v="2019-06-06T20:35:09.000"/>
        <d v="2019-06-10T03:08:41.000"/>
        <d v="2019-06-11T06:58:43.000"/>
        <d v="2019-06-11T23:58:20.000"/>
        <d v="2019-06-12T02:05:44.000"/>
        <d v="2019-06-12T03:58:09.000"/>
        <d v="2019-06-12T16:14:17.000"/>
        <d v="2019-06-12T00:01:04.000"/>
        <d v="2019-06-12T18:33:02.000"/>
        <d v="2019-06-15T21:09:00.000"/>
        <d v="2019-06-16T13:32:13.000"/>
        <d v="2019-06-16T20:44:47.000"/>
        <d v="2019-06-18T09:39:30.000"/>
        <d v="2019-06-18T13:15:37.000"/>
        <d v="2019-06-18T13:45:05.000"/>
        <d v="2019-06-05T17:36:36.000"/>
        <d v="2019-06-18T17:33:07.000"/>
        <d v="2019-06-19T06:42:09.000"/>
        <d v="2019-06-19T16:21:22.000"/>
        <d v="2019-06-20T17:35:04.000"/>
        <d v="2019-06-21T09:25:02.000"/>
        <d v="2019-06-21T15:45:08.000"/>
        <d v="2019-06-16T13:20:29.000"/>
        <d v="2019-06-20T17:06:51.000"/>
        <d v="2019-06-20T18:48:44.000"/>
        <d v="2019-06-20T12:11:56.000"/>
        <d v="2019-06-21T17:06:16.000"/>
        <d v="2019-06-20T16:13:04.000"/>
        <d v="2019-06-25T23:10:50.000"/>
        <d v="2019-06-07T20:15:11.000"/>
        <d v="2019-06-19T23:15:11.000"/>
        <d v="2019-06-27T15:45:37.000"/>
        <d v="2019-06-30T15:12:02.000"/>
        <d v="2019-07-01T03:58:20.000"/>
        <d v="2019-07-01T16:55:29.000"/>
        <d v="2019-07-03T19:51:36.000"/>
        <d v="2019-07-04T19:38:45.000"/>
        <d v="2019-07-04T19:39:17.000"/>
        <d v="2019-07-04T19:41:36.000"/>
        <d v="2019-07-05T22:30:22.000"/>
        <d v="2019-07-06T05:55:46.000"/>
        <d v="2018-11-08T18:15:12.000"/>
        <d v="2019-07-09T10:39:23.000"/>
        <d v="2019-06-18T14:48:41.000"/>
        <d v="2019-07-10T14:24:15.000"/>
        <d v="2019-07-11T18:26:13.000"/>
        <d v="2019-07-14T14:05:10.000"/>
        <d v="2019-07-14T15:12:42.000"/>
        <d v="2019-07-14T18:43:12.000"/>
        <d v="2019-07-14T20:54:38.000"/>
        <d v="2019-07-15T08:11:36.000"/>
        <d v="2019-07-15T14:41:49.000"/>
        <d v="2019-06-06T06:32:25.000"/>
        <d v="2019-07-15T15:01:46.000"/>
        <d v="2019-07-15T22:20:55.000"/>
        <d v="2019-07-16T22:31:58.000"/>
        <d v="2019-07-18T16:44:54.000"/>
        <d v="2019-07-20T21:03:53.000"/>
        <d v="2019-06-07T17:30:38.000"/>
        <d v="2019-07-21T05:39:58.000"/>
        <d v="2019-07-24T14:55:14.000"/>
        <d v="2019-07-26T16:45:00.000"/>
        <d v="2019-07-26T16:50:25.000"/>
        <d v="2019-07-27T03:18:54.000"/>
        <d v="2019-07-27T13:24:54.000"/>
        <d v="2019-07-27T13:25:06.000"/>
        <d v="2019-07-27T12:31:25.000"/>
        <d v="2019-07-27T12:31:35.000"/>
        <d v="2019-07-27T13:25:00.000"/>
        <d v="2019-07-31T23:12:17.000"/>
        <d v="2019-07-31T15:07:33.000"/>
        <d v="2019-08-02T07:17:16.000"/>
        <d v="2019-08-03T17:06:51.000"/>
        <d v="2019-08-03T21:46:28.000"/>
        <d v="2019-08-05T03:54:02.000"/>
        <d v="2019-06-14T01:22:10.000"/>
        <d v="2019-06-13T23:42:06.000"/>
        <d v="2019-06-14T02:10:34.000"/>
        <d v="2019-07-05T15:02:00.000"/>
        <d v="2019-07-05T15:54:36.000"/>
        <d v="2019-07-17T18:47:51.000"/>
        <d v="2019-07-24T17:31:06.000"/>
        <d v="2019-08-10T02:42:36.000"/>
        <d v="2019-08-11T04:39:41.000"/>
        <d v="2019-08-12T01:52:43.000"/>
        <d v="2019-06-05T15:29:59.000"/>
        <d v="2019-06-05T20:24:08.000"/>
        <d v="2019-06-07T17:42:05.000"/>
        <d v="2019-06-27T17:12:24.000"/>
        <d v="2019-06-11T14:08:07.000"/>
        <d v="2019-06-18T09:15:50.000"/>
        <d v="2019-06-18T09:39:53.000"/>
        <d v="2019-06-04T04:20:37.000"/>
        <d v="2019-06-26T13:15:06.000"/>
        <d v="2019-06-04T14:15:05.000"/>
        <d v="2019-06-26T14:41:26.000"/>
        <d v="2019-07-03T01:17:54.000"/>
        <d v="2019-07-02T23:01:08.000"/>
        <d v="2019-07-09T20:04:50.000"/>
        <d v="2019-07-10T15:21:57.000"/>
        <d v="2019-07-18T15:41:21.000"/>
        <d v="2019-07-10T14:18:17.000"/>
        <d v="2019-08-12T17:54:44.000"/>
        <d v="2019-08-12T20:52:50.000"/>
        <d v="2019-06-25T19:25:10.000"/>
        <d v="2019-08-12T20:54:01.000"/>
        <d v="2019-06-26T13:00:00.000"/>
        <d v="2019-07-15T13:30:00.000"/>
        <d v="2019-06-20T13:02:10.000"/>
        <d v="2019-06-18T16:40:47.000"/>
        <d v="2019-08-12T15:17:21.000"/>
        <d v="2019-06-04T19:24:48.000"/>
        <d v="2019-06-04T19:42:19.000"/>
        <d v="2019-06-06T13:25:31.000"/>
        <d v="2019-06-06T16:11:26.000"/>
        <d v="2019-06-19T12:26:29.000"/>
        <d v="2019-06-19T17:31:45.000"/>
        <d v="2019-06-20T13:01:35.000"/>
        <d v="2019-06-27T15:38:20.000"/>
        <d v="2019-06-27T22:43:39.000"/>
        <d v="2019-07-04T12:05:57.000"/>
        <d v="2019-08-01T17:05:08.000"/>
        <d v="2019-08-08T17:00:20.000"/>
        <d v="2019-06-06T14:31:18.000"/>
        <d v="2019-06-17T19:22:02.000"/>
        <d v="2019-06-18T20:26:28.000"/>
        <d v="2019-06-19T12:28:01.000"/>
        <d v="2019-06-19T19:10:58.000"/>
        <d v="2019-06-20T13:02:36.000"/>
        <d v="2019-08-06T19:56:30.000"/>
        <d v="2019-08-12T15:48:44.000"/>
        <d v="2019-06-06T15:24:33.000"/>
        <d v="2019-06-22T01:14:23.000"/>
        <d v="2019-06-20T13:33:19.000"/>
        <d v="2019-07-03T15:57:13.000"/>
        <d v="2019-06-20T12:24:39.000"/>
        <d v="2019-06-26T13:09:32.000"/>
        <d v="2019-06-26T17:41:00.000"/>
        <d v="2019-06-27T14:38:01.000"/>
        <d v="2019-06-26T13:24:36.000"/>
        <d v="2019-06-28T13:09:20.000"/>
        <d v="2019-06-19T13:29:06.000"/>
        <d v="2019-07-03T14:12:05.000"/>
        <d v="2019-07-16T18:48:00.000"/>
        <d v="2019-06-05T21:09:35.000"/>
        <d v="2019-06-19T13:46:14.000"/>
        <d v="2019-06-27T22:46:14.000"/>
        <d v="2019-07-03T14:00:01.000"/>
        <d v="2019-08-12T20:59:30.000"/>
        <d v="2019-06-05T22:28:49.000"/>
        <d v="2019-06-06T02:12:36.000"/>
        <d v="2019-06-19T14:43:32.000"/>
        <d v="2019-06-27T22:39:16.000"/>
        <d v="2019-07-04T06:11:36.000"/>
        <d v="2019-07-15T13:55:57.000"/>
        <d v="2019-08-12T22:33:00.000"/>
        <d v="2019-08-13T00:56:01.000"/>
        <d v="2019-08-13T10:25:38.000"/>
        <d v="2019-08-13T12:38:43.000"/>
        <d v="2019-08-13T12:38:55.000"/>
        <d v="2019-06-05T18:18:18.000"/>
        <d v="2019-06-05T18:26:05.000"/>
        <d v="2019-06-05T20:23:31.000"/>
        <d v="2019-06-07T20:30:28.000"/>
        <d v="2019-06-22T01:50:03.000"/>
        <d v="2019-06-18T19:00:23.000"/>
        <d v="2019-06-24T18:38:26.000"/>
        <d v="2019-06-18T14:27:55.000"/>
        <d v="2019-08-13T23:50:05.000"/>
        <d v="2016-06-13T15:27:41.000"/>
        <d v="2019-06-24T19:30:50.000"/>
        <d v="2019-06-26T18:42:00.000"/>
        <d v="2019-08-12T14:59:15.000"/>
      </sharedItems>
      <fieldGroup par="66" base="22">
        <rangePr groupBy="hours" autoEnd="1" autoStart="1" startDate="2016-06-13T15:27:41.000" endDate="2019-08-13T23:50:05.000"/>
        <groupItems count="26">
          <s v="&lt;6/13/2016"/>
          <s v="12 AM"/>
          <s v="1 AM"/>
          <s v="2 AM"/>
          <s v="3 AM"/>
          <s v="4 AM"/>
          <s v="5 AM"/>
          <s v="6 AM"/>
          <s v="7 AM"/>
          <s v="8 AM"/>
          <s v="9 AM"/>
          <s v="10 AM"/>
          <s v="11 AM"/>
          <s v="12 PM"/>
          <s v="1 PM"/>
          <s v="2 PM"/>
          <s v="3 PM"/>
          <s v="4 PM"/>
          <s v="5 PM"/>
          <s v="6 PM"/>
          <s v="7 PM"/>
          <s v="8 PM"/>
          <s v="9 PM"/>
          <s v="10 PM"/>
          <s v="11 PM"/>
          <s v="&gt;8/13/2019"/>
        </groupItems>
      </fieldGroup>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6-06-13T15:27:41.000" endDate="2019-08-13T23:50:05.000"/>
        <groupItems count="368">
          <s v="&lt;6/13/2016"/>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13/2019"/>
        </groupItems>
      </fieldGroup>
    </cacheField>
    <cacheField name="Months" databaseField="0">
      <sharedItems containsMixedTypes="0" count="0"/>
      <fieldGroup base="22">
        <rangePr groupBy="months" autoEnd="1" autoStart="1" startDate="2016-06-13T15:27:41.000" endDate="2019-08-13T23:50:05.000"/>
        <groupItems count="14">
          <s v="&lt;6/13/2016"/>
          <s v="Jan"/>
          <s v="Feb"/>
          <s v="Mar"/>
          <s v="Apr"/>
          <s v="May"/>
          <s v="Jun"/>
          <s v="Jul"/>
          <s v="Aug"/>
          <s v="Sep"/>
          <s v="Oct"/>
          <s v="Nov"/>
          <s v="Dec"/>
          <s v="&gt;8/13/2019"/>
        </groupItems>
      </fieldGroup>
    </cacheField>
    <cacheField name="Years" databaseField="0">
      <sharedItems containsMixedTypes="0" count="0"/>
      <fieldGroup base="22">
        <rangePr groupBy="years" autoEnd="1" autoStart="1" startDate="2016-06-13T15:27:41.000" endDate="2019-08-13T23:50:05.000"/>
        <groupItems count="6">
          <s v="&lt;6/13/2016"/>
          <s v="2016"/>
          <s v="2017"/>
          <s v="2018"/>
          <s v="2019"/>
          <s v="&gt;8/13/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81">
  <r>
    <s v="john25422204"/>
    <s v="4cinsights"/>
    <m/>
    <m/>
    <m/>
    <m/>
    <m/>
    <m/>
    <m/>
    <m/>
    <s v="No"/>
    <n v="3"/>
    <m/>
    <m/>
    <x v="0"/>
    <d v="2019-06-02T06:01:08.000"/>
    <s v="@4Cinsights"/>
    <m/>
    <m/>
    <x v="0"/>
    <m/>
    <s v="http://abs.twimg.com/sticky/default_profile_images/default_profile_normal.png"/>
    <x v="0"/>
    <s v="https://twitter.com/#!/john25422204/status/1135063780289896448"/>
    <m/>
    <m/>
    <s v="1135063780289896448"/>
    <m/>
    <b v="0"/>
    <n v="0"/>
    <s v="2253788118"/>
    <b v="0"/>
    <s v="und"/>
    <m/>
    <s v=""/>
    <b v="0"/>
    <n v="0"/>
    <s v=""/>
    <s v="Twitter Web App"/>
    <b v="0"/>
    <s v="1135063780289896448"/>
    <s v="Tweet"/>
    <n v="0"/>
    <n v="0"/>
    <m/>
    <m/>
    <m/>
    <m/>
    <m/>
    <m/>
    <m/>
    <m/>
    <n v="3"/>
    <s v="1"/>
    <s v="1"/>
    <n v="0"/>
    <n v="0"/>
    <n v="0"/>
    <n v="0"/>
    <n v="0"/>
    <n v="0"/>
    <n v="1"/>
    <n v="100"/>
    <n v="1"/>
  </r>
  <r>
    <s v="john25422204"/>
    <s v="4cinsights"/>
    <m/>
    <m/>
    <m/>
    <m/>
    <m/>
    <m/>
    <m/>
    <m/>
    <s v="No"/>
    <n v="4"/>
    <m/>
    <m/>
    <x v="0"/>
    <d v="2019-06-02T07:52:39.000"/>
    <s v="@4Cinsights https://t.co/ac9A4v8ZPl"/>
    <m/>
    <m/>
    <x v="0"/>
    <s v="https://pbs.twimg.com/media/D8CoAYXXUAAfmXS.jpg"/>
    <s v="https://pbs.twimg.com/media/D8CoAYXXUAAfmXS.jpg"/>
    <x v="1"/>
    <s v="https://twitter.com/#!/john25422204/status/1135091843602014208"/>
    <m/>
    <m/>
    <s v="1135091843602014208"/>
    <m/>
    <b v="0"/>
    <n v="0"/>
    <s v="2253788118"/>
    <b v="0"/>
    <s v="und"/>
    <m/>
    <s v=""/>
    <b v="0"/>
    <n v="0"/>
    <s v=""/>
    <s v="Twitter Web App"/>
    <b v="0"/>
    <s v="1135091843602014208"/>
    <s v="Tweet"/>
    <n v="0"/>
    <n v="0"/>
    <m/>
    <m/>
    <m/>
    <m/>
    <m/>
    <m/>
    <m/>
    <m/>
    <n v="3"/>
    <s v="1"/>
    <s v="1"/>
    <n v="0"/>
    <n v="0"/>
    <n v="0"/>
    <n v="0"/>
    <n v="0"/>
    <n v="0"/>
    <n v="1"/>
    <n v="100"/>
    <n v="1"/>
  </r>
  <r>
    <s v="john25422204"/>
    <s v="4cinsights"/>
    <m/>
    <m/>
    <m/>
    <m/>
    <m/>
    <m/>
    <m/>
    <m/>
    <s v="No"/>
    <n v="5"/>
    <m/>
    <m/>
    <x v="0"/>
    <d v="2019-06-02T11:39:40.000"/>
    <s v="@4Cinsights https://t.co/brtdg352GI"/>
    <m/>
    <m/>
    <x v="0"/>
    <s v="https://pbs.twimg.com/media/D8Db-RCWsAAamt9.jpg"/>
    <s v="https://pbs.twimg.com/media/D8Db-RCWsAAamt9.jpg"/>
    <x v="2"/>
    <s v="https://twitter.com/#!/john25422204/status/1135148975366004736"/>
    <m/>
    <m/>
    <s v="1135148975366004736"/>
    <s v="1135148689285144576"/>
    <b v="0"/>
    <n v="0"/>
    <s v="1127130571245850624"/>
    <b v="0"/>
    <s v="und"/>
    <m/>
    <s v=""/>
    <b v="0"/>
    <n v="0"/>
    <s v=""/>
    <s v="Twitter Web App"/>
    <b v="0"/>
    <s v="1135148689285144576"/>
    <s v="Tweet"/>
    <n v="0"/>
    <n v="0"/>
    <m/>
    <m/>
    <m/>
    <m/>
    <m/>
    <m/>
    <m/>
    <m/>
    <n v="3"/>
    <s v="1"/>
    <s v="1"/>
    <n v="0"/>
    <n v="0"/>
    <n v="0"/>
    <n v="0"/>
    <n v="0"/>
    <n v="0"/>
    <n v="1"/>
    <n v="100"/>
    <n v="1"/>
  </r>
  <r>
    <s v="brittan89813204"/>
    <s v="brittan89813204"/>
    <m/>
    <m/>
    <m/>
    <m/>
    <m/>
    <m/>
    <m/>
    <m/>
    <s v="No"/>
    <n v="6"/>
    <m/>
    <m/>
    <x v="1"/>
    <d v="2019-06-04T07:40:43.000"/>
    <s v="https://t.co/LZq7f5stFv"/>
    <s v="https://www.4cinsights.com/scope/?industry=all"/>
    <s v="4cinsights.com"/>
    <x v="0"/>
    <m/>
    <s v="http://abs.twimg.com/sticky/default_profile_images/default_profile_normal.png"/>
    <x v="3"/>
    <s v="https://twitter.com/#!/brittan89813204/status/1135813616366759937"/>
    <n v="35.2408963"/>
    <n v="-81.2151038"/>
    <s v="1135813616366759937"/>
    <m/>
    <b v="0"/>
    <n v="1"/>
    <s v=""/>
    <b v="0"/>
    <s v="und"/>
    <m/>
    <s v=""/>
    <b v="0"/>
    <n v="0"/>
    <s v=""/>
    <s v="Twitter for Android"/>
    <b v="0"/>
    <s v="1135813616366759937"/>
    <s v="Tweet"/>
    <n v="0"/>
    <n v="0"/>
    <s v="-81.281029,35.173615 _x000a_-81.083206,35.173615 _x000a_-81.083206,35.305409 _x000a_-81.281029,35.305409"/>
    <s v="United States"/>
    <s v="US"/>
    <s v="Gastonia, NC"/>
    <s v="e7aa53e3e1531b99"/>
    <s v="Gastonia"/>
    <s v="city"/>
    <s v="https://api.twitter.com/1.1/geo/id/e7aa53e3e1531b99.json"/>
    <n v="2"/>
    <s v="1"/>
    <s v="1"/>
    <n v="0"/>
    <n v="0"/>
    <n v="0"/>
    <n v="0"/>
    <n v="0"/>
    <n v="0"/>
    <n v="0"/>
    <n v="0"/>
    <n v="0"/>
  </r>
  <r>
    <s v="brittan89813204"/>
    <s v="brittan89813204"/>
    <m/>
    <m/>
    <m/>
    <m/>
    <m/>
    <m/>
    <m/>
    <m/>
    <s v="No"/>
    <n v="7"/>
    <m/>
    <m/>
    <x v="1"/>
    <d v="2019-06-04T07:42:43.000"/>
    <s v="https://t.co/wJ40S67Qpp"/>
    <s v="https://www.4cinsights.com/2018/01/31/4c-insights-integrates-inscapes-smart-tv-data/"/>
    <s v="4cinsights.com"/>
    <x v="0"/>
    <m/>
    <s v="http://abs.twimg.com/sticky/default_profile_images/default_profile_normal.png"/>
    <x v="4"/>
    <s v="https://twitter.com/#!/brittan89813204/status/1135814121847435264"/>
    <m/>
    <m/>
    <s v="1135814121847435264"/>
    <m/>
    <b v="0"/>
    <n v="0"/>
    <s v=""/>
    <b v="0"/>
    <s v="und"/>
    <m/>
    <s v=""/>
    <b v="0"/>
    <n v="0"/>
    <s v=""/>
    <s v="Twitter for Android"/>
    <b v="0"/>
    <s v="1135814121847435264"/>
    <s v="Tweet"/>
    <n v="0"/>
    <n v="0"/>
    <m/>
    <m/>
    <m/>
    <m/>
    <m/>
    <m/>
    <m/>
    <m/>
    <n v="2"/>
    <s v="1"/>
    <s v="1"/>
    <n v="0"/>
    <n v="0"/>
    <n v="0"/>
    <n v="0"/>
    <n v="0"/>
    <n v="0"/>
    <n v="0"/>
    <n v="0"/>
    <n v="0"/>
  </r>
  <r>
    <s v="brittan89813204"/>
    <s v="4cinsights"/>
    <m/>
    <m/>
    <m/>
    <m/>
    <m/>
    <m/>
    <m/>
    <m/>
    <s v="No"/>
    <n v="8"/>
    <m/>
    <m/>
    <x v="0"/>
    <d v="2019-06-04T08:12:35.000"/>
    <s v="@4Cinsights"/>
    <m/>
    <m/>
    <x v="0"/>
    <m/>
    <s v="http://abs.twimg.com/sticky/default_profile_images/default_profile_normal.png"/>
    <x v="5"/>
    <s v="https://twitter.com/#!/brittan89813204/status/1135821636630929408"/>
    <m/>
    <m/>
    <s v="1135821636630929408"/>
    <m/>
    <b v="0"/>
    <n v="0"/>
    <s v="2253788118"/>
    <b v="0"/>
    <s v="und"/>
    <m/>
    <s v=""/>
    <b v="0"/>
    <n v="0"/>
    <s v=""/>
    <s v="Twitter for Android"/>
    <b v="0"/>
    <s v="1135821636630929408"/>
    <s v="Tweet"/>
    <n v="0"/>
    <n v="0"/>
    <m/>
    <m/>
    <m/>
    <m/>
    <m/>
    <m/>
    <m/>
    <m/>
    <n v="1"/>
    <s v="1"/>
    <s v="1"/>
    <n v="0"/>
    <n v="0"/>
    <n v="0"/>
    <n v="0"/>
    <n v="0"/>
    <n v="0"/>
    <n v="1"/>
    <n v="100"/>
    <n v="1"/>
  </r>
  <r>
    <s v="4sqsude"/>
    <s v="4cinsights"/>
    <m/>
    <m/>
    <m/>
    <m/>
    <m/>
    <m/>
    <m/>
    <m/>
    <s v="No"/>
    <n v="9"/>
    <m/>
    <m/>
    <x v="2"/>
    <d v="2019-06-05T18:36:27.000"/>
    <s v="RT @Placed: Excited to expand our partnership with @4Cinsights to include store visits for linear TV and OTT https://t.co/G8v1i7Eg4N"/>
    <s v="https://www.broadcastingcable.com/news/4c-extends-deal-with-placed-to-tv-and-ott"/>
    <s v="broadcastingcable.com"/>
    <x v="0"/>
    <m/>
    <s v="http://pbs.twimg.com/profile_images/978883526102847488/nqn7wRjB_normal.jpg"/>
    <x v="6"/>
    <s v="https://twitter.com/#!/4sqsude/status/1136341025943953413"/>
    <m/>
    <m/>
    <s v="1136341025943953413"/>
    <m/>
    <b v="0"/>
    <n v="0"/>
    <s v=""/>
    <b v="0"/>
    <s v="en"/>
    <m/>
    <s v=""/>
    <b v="0"/>
    <n v="1"/>
    <s v="1136338418412036096"/>
    <s v="Twitter for iPhone"/>
    <b v="0"/>
    <s v="1136338418412036096"/>
    <s v="Tweet"/>
    <n v="0"/>
    <n v="0"/>
    <m/>
    <m/>
    <m/>
    <m/>
    <m/>
    <m/>
    <m/>
    <m/>
    <n v="1"/>
    <s v="2"/>
    <s v="1"/>
    <m/>
    <m/>
    <m/>
    <m/>
    <m/>
    <m/>
    <m/>
    <m/>
    <m/>
  </r>
  <r>
    <s v="corydavis321"/>
    <s v="martechadvisor"/>
    <m/>
    <m/>
    <m/>
    <m/>
    <m/>
    <m/>
    <m/>
    <m/>
    <s v="No"/>
    <n v="11"/>
    <m/>
    <m/>
    <x v="2"/>
    <d v="2019-06-06T13:33:53.000"/>
    <s v="@AaronGoldman @LanceNeuhauser @4Cinsights @MarTechAdvisor Word."/>
    <m/>
    <m/>
    <x v="0"/>
    <m/>
    <s v="http://pbs.twimg.com/profile_images/1080904450540212225/HA6BCpq9_normal.jpg"/>
    <x v="7"/>
    <s v="https://twitter.com/#!/corydavis321/status/1136627269147987969"/>
    <m/>
    <m/>
    <s v="1136627269147987969"/>
    <s v="1136625165570334720"/>
    <b v="0"/>
    <n v="2"/>
    <s v="14606007"/>
    <b v="0"/>
    <s v="en"/>
    <m/>
    <s v=""/>
    <b v="0"/>
    <n v="0"/>
    <s v=""/>
    <s v="Twitter for iPhone"/>
    <b v="0"/>
    <s v="1136625165570334720"/>
    <s v="Tweet"/>
    <n v="0"/>
    <n v="0"/>
    <s v="-87.940033,41.644102 _x000a_-87.523993,41.644102 _x000a_-87.523993,42.0230669 _x000a_-87.940033,42.0230669"/>
    <s v="United States"/>
    <s v="US"/>
    <s v="Chicago, IL"/>
    <s v="1d9a5370a355ab0c"/>
    <s v="Chicago"/>
    <s v="city"/>
    <s v="https://api.twitter.com/1.1/geo/id/1d9a5370a355ab0c.json"/>
    <n v="1"/>
    <s v="2"/>
    <s v="2"/>
    <m/>
    <m/>
    <m/>
    <m/>
    <m/>
    <m/>
    <m/>
    <m/>
    <m/>
  </r>
  <r>
    <s v="trusignal"/>
    <s v="lanceneuhauser"/>
    <m/>
    <m/>
    <m/>
    <m/>
    <m/>
    <m/>
    <m/>
    <m/>
    <s v="No"/>
    <n v="15"/>
    <m/>
    <m/>
    <x v="2"/>
    <d v="2019-06-06T20:35:09.000"/>
    <s v="We’re living in the era of digital video. @4Cinsights CEO @LanceNeuhauser shares his insights on data-driven #advertising techniques for TV and video. https://t.co/t7NW7FbBxd"/>
    <s v="https://martechseries.com/mts-insights/tech-bytes/techbytes-lance-neuhauser-ceo-4c-insights/"/>
    <s v="martechseries.com"/>
    <x v="1"/>
    <m/>
    <s v="http://pbs.twimg.com/profile_images/2144246088/pulsar_150__normal.png"/>
    <x v="8"/>
    <s v="https://twitter.com/#!/trusignal/status/1136733284656975872"/>
    <m/>
    <m/>
    <s v="1136733284656975872"/>
    <m/>
    <b v="0"/>
    <n v="0"/>
    <s v=""/>
    <b v="0"/>
    <s v="en"/>
    <m/>
    <s v=""/>
    <b v="0"/>
    <n v="0"/>
    <s v=""/>
    <s v="Hootsuite Inc."/>
    <b v="0"/>
    <s v="1136733284656975872"/>
    <s v="Tweet"/>
    <n v="0"/>
    <n v="0"/>
    <m/>
    <m/>
    <m/>
    <m/>
    <m/>
    <m/>
    <m/>
    <m/>
    <n v="1"/>
    <s v="2"/>
    <s v="2"/>
    <m/>
    <m/>
    <m/>
    <m/>
    <m/>
    <m/>
    <m/>
    <m/>
    <m/>
  </r>
  <r>
    <s v="ryanvaughn44"/>
    <s v="4cinsights"/>
    <m/>
    <m/>
    <m/>
    <m/>
    <m/>
    <m/>
    <m/>
    <m/>
    <s v="No"/>
    <n v="17"/>
    <m/>
    <m/>
    <x v="0"/>
    <d v="2019-06-10T03:08:41.000"/>
    <s v="@4Cinsights"/>
    <m/>
    <m/>
    <x v="0"/>
    <m/>
    <s v="http://pbs.twimg.com/profile_images/725295868618915842/HJf_CC2-_normal.jpg"/>
    <x v="9"/>
    <s v="https://twitter.com/#!/ryanvaughn44/status/1137919484101058562"/>
    <m/>
    <m/>
    <s v="1137919484101058562"/>
    <m/>
    <b v="0"/>
    <n v="0"/>
    <s v="2253788118"/>
    <b v="0"/>
    <s v="und"/>
    <m/>
    <s v=""/>
    <b v="0"/>
    <n v="0"/>
    <s v=""/>
    <s v="Twitter for Android"/>
    <b v="0"/>
    <s v="1137919484101058562"/>
    <s v="Tweet"/>
    <n v="0"/>
    <n v="0"/>
    <m/>
    <m/>
    <m/>
    <m/>
    <m/>
    <m/>
    <m/>
    <m/>
    <n v="1"/>
    <s v="1"/>
    <s v="1"/>
    <n v="0"/>
    <n v="0"/>
    <n v="0"/>
    <n v="0"/>
    <n v="0"/>
    <n v="0"/>
    <n v="1"/>
    <n v="100"/>
    <n v="1"/>
  </r>
  <r>
    <s v="httpsmapsappgo8"/>
    <s v="4cinsights"/>
    <m/>
    <m/>
    <m/>
    <m/>
    <m/>
    <m/>
    <m/>
    <m/>
    <s v="No"/>
    <n v="18"/>
    <m/>
    <m/>
    <x v="0"/>
    <d v="2019-06-11T06:58:43.000"/>
    <s v="@4Cinsights"/>
    <m/>
    <m/>
    <x v="0"/>
    <m/>
    <s v="http://pbs.twimg.com/profile_images/1137790832604352512/bxqd-3XN_normal.jpg"/>
    <x v="10"/>
    <s v="https://twitter.com/#!/httpsmapsappgo8/status/1138339763935559682"/>
    <m/>
    <m/>
    <s v="1138339763935559682"/>
    <m/>
    <b v="0"/>
    <n v="0"/>
    <s v="2253788118"/>
    <b v="0"/>
    <s v="und"/>
    <m/>
    <s v=""/>
    <b v="0"/>
    <n v="0"/>
    <s v=""/>
    <s v="Twitter for Android"/>
    <b v="0"/>
    <s v="1138339763935559682"/>
    <s v="Tweet"/>
    <n v="0"/>
    <n v="0"/>
    <m/>
    <m/>
    <m/>
    <m/>
    <m/>
    <m/>
    <m/>
    <m/>
    <n v="1"/>
    <s v="1"/>
    <s v="1"/>
    <n v="0"/>
    <n v="0"/>
    <n v="0"/>
    <n v="0"/>
    <n v="0"/>
    <n v="0"/>
    <n v="1"/>
    <n v="100"/>
    <n v="1"/>
  </r>
  <r>
    <s v="docusignpartner"/>
    <s v="docusign"/>
    <m/>
    <m/>
    <m/>
    <m/>
    <m/>
    <m/>
    <m/>
    <m/>
    <s v="No"/>
    <n v="19"/>
    <m/>
    <m/>
    <x v="2"/>
    <d v="2019-06-11T23:58:20.000"/>
    <s v="A big kudos goes out to @4Cinsights: they are the @DocuSign 2019 International Partner of the Year! #Momentum2019 #DSMo19 https://t.co/go4naxf7GJ"/>
    <m/>
    <m/>
    <x v="2"/>
    <s v="https://pbs.twimg.com/media/D80bWmjXoAY6Fhi.jpg"/>
    <s v="https://pbs.twimg.com/media/D80bWmjXoAY6Fhi.jpg"/>
    <x v="11"/>
    <s v="https://twitter.com/#!/docusignpartner/status/1138596359819464704"/>
    <m/>
    <m/>
    <s v="1138596359819464704"/>
    <m/>
    <b v="0"/>
    <n v="2"/>
    <s v=""/>
    <b v="0"/>
    <s v="en"/>
    <m/>
    <s v=""/>
    <b v="0"/>
    <n v="0"/>
    <s v=""/>
    <s v="Spredfast"/>
    <b v="0"/>
    <s v="1138596359819464704"/>
    <s v="Tweet"/>
    <n v="0"/>
    <n v="0"/>
    <m/>
    <m/>
    <m/>
    <m/>
    <m/>
    <m/>
    <m/>
    <m/>
    <n v="1"/>
    <s v="4"/>
    <s v="4"/>
    <n v="1"/>
    <n v="5.2631578947368425"/>
    <n v="0"/>
    <n v="0"/>
    <n v="0"/>
    <n v="0"/>
    <n v="18"/>
    <n v="94.73684210526316"/>
    <n v="19"/>
  </r>
  <r>
    <s v="kieranmarkdaley"/>
    <s v="4cinsights"/>
    <m/>
    <m/>
    <m/>
    <m/>
    <m/>
    <m/>
    <m/>
    <m/>
    <s v="No"/>
    <n v="21"/>
    <m/>
    <m/>
    <x v="2"/>
    <d v="2019-06-12T02:05:44.000"/>
    <s v="RT @DocuSign: Congrats to the #DocuSign 2019 Partners of the Year! _x000a__x000a_@salesforce | @SAP | @Carahsoft | @Vertafore | @4Cinsights | @alliedso…"/>
    <m/>
    <m/>
    <x v="3"/>
    <m/>
    <s v="http://pbs.twimg.com/profile_images/2633946343/a5761d6d0183d8cf83257767ef0bcfe3_normal.jpeg"/>
    <x v="12"/>
    <s v="https://twitter.com/#!/kieranmarkdaley/status/1138628419720163329"/>
    <m/>
    <m/>
    <s v="1138628419720163329"/>
    <m/>
    <b v="0"/>
    <n v="0"/>
    <s v=""/>
    <b v="0"/>
    <s v="en"/>
    <m/>
    <s v=""/>
    <b v="0"/>
    <n v="4"/>
    <s v="1138597045382635520"/>
    <s v="Twitter for iPhone"/>
    <b v="0"/>
    <s v="1138597045382635520"/>
    <s v="Tweet"/>
    <n v="0"/>
    <n v="0"/>
    <m/>
    <m/>
    <m/>
    <m/>
    <m/>
    <m/>
    <m/>
    <m/>
    <n v="1"/>
    <s v="4"/>
    <s v="1"/>
    <m/>
    <m/>
    <m/>
    <m/>
    <m/>
    <m/>
    <m/>
    <m/>
    <m/>
  </r>
  <r>
    <s v="malwknox"/>
    <s v="4cinsights"/>
    <m/>
    <m/>
    <m/>
    <m/>
    <m/>
    <m/>
    <m/>
    <m/>
    <s v="No"/>
    <n v="27"/>
    <m/>
    <m/>
    <x v="2"/>
    <d v="2019-06-12T03:58:09.000"/>
    <s v="RT @DocuSign: Congrats to the #DocuSign 2019 Partners of the Year! _x000a__x000a_@salesforce | @SAP | @Carahsoft | @Vertafore | @4Cinsights | @alliedso…"/>
    <m/>
    <m/>
    <x v="3"/>
    <m/>
    <s v="http://pbs.twimg.com/profile_images/1042866622115983360/kbyDKJmn_normal.jpg"/>
    <x v="13"/>
    <s v="https://twitter.com/#!/malwknox/status/1138656711126863872"/>
    <m/>
    <m/>
    <s v="1138656711126863872"/>
    <m/>
    <b v="0"/>
    <n v="0"/>
    <s v=""/>
    <b v="0"/>
    <s v="en"/>
    <m/>
    <s v=""/>
    <b v="0"/>
    <n v="4"/>
    <s v="1138597045382635520"/>
    <s v="Twitter for iPhone"/>
    <b v="0"/>
    <s v="1138597045382635520"/>
    <s v="Tweet"/>
    <n v="0"/>
    <n v="0"/>
    <m/>
    <m/>
    <m/>
    <m/>
    <m/>
    <m/>
    <m/>
    <m/>
    <n v="1"/>
    <s v="4"/>
    <s v="1"/>
    <m/>
    <m/>
    <m/>
    <m/>
    <m/>
    <m/>
    <m/>
    <m/>
    <m/>
  </r>
  <r>
    <s v="amaneirom"/>
    <s v="4cinsights"/>
    <m/>
    <m/>
    <m/>
    <m/>
    <m/>
    <m/>
    <m/>
    <m/>
    <s v="No"/>
    <n v="33"/>
    <m/>
    <m/>
    <x v="2"/>
    <d v="2019-06-12T16:14:17.000"/>
    <s v="RT @DocuSign: Congrats to the #DocuSign 2019 Partners of the Year! _x000a__x000a_@salesforce | @SAP | @Carahsoft | @Vertafore | @4Cinsights | @alliedso…"/>
    <m/>
    <m/>
    <x v="3"/>
    <m/>
    <s v="http://pbs.twimg.com/profile_images/1137749383447949312/4jdaklhs_normal.jpg"/>
    <x v="14"/>
    <s v="https://twitter.com/#!/amaneirom/status/1138841964584013831"/>
    <m/>
    <m/>
    <s v="1138841964584013831"/>
    <m/>
    <b v="0"/>
    <n v="0"/>
    <s v=""/>
    <b v="0"/>
    <s v="en"/>
    <m/>
    <s v=""/>
    <b v="0"/>
    <n v="4"/>
    <s v="1138597045382635520"/>
    <s v="Twitter for iPhone"/>
    <b v="0"/>
    <s v="1138597045382635520"/>
    <s v="Tweet"/>
    <n v="0"/>
    <n v="0"/>
    <m/>
    <m/>
    <m/>
    <m/>
    <m/>
    <m/>
    <m/>
    <m/>
    <n v="1"/>
    <s v="4"/>
    <s v="1"/>
    <m/>
    <m/>
    <m/>
    <m/>
    <m/>
    <m/>
    <m/>
    <m/>
    <m/>
  </r>
  <r>
    <s v="docusign"/>
    <s v="alliedsolutions"/>
    <m/>
    <m/>
    <m/>
    <m/>
    <m/>
    <m/>
    <m/>
    <m/>
    <s v="Yes"/>
    <n v="39"/>
    <m/>
    <m/>
    <x v="2"/>
    <d v="2019-06-12T00:01:04.000"/>
    <s v="Congrats to the #DocuSign 2019 Partners of the Year! _x000a__x000a_@salesforce | @SAP | @Carahsoft | @Vertafore | @4Cinsights | @alliedsolutions_x000a__x000a_#Momentum2019 #DSMo19 https://t.co/dZWPuKXnRg"/>
    <m/>
    <m/>
    <x v="4"/>
    <s v="https://pbs.twimg.com/media/D80b-lIWkAEY8Nr.jpg"/>
    <s v="https://pbs.twimg.com/media/D80b-lIWkAEY8Nr.jpg"/>
    <x v="15"/>
    <s v="https://twitter.com/#!/docusign/status/1138597045382635520"/>
    <m/>
    <m/>
    <s v="1138597045382635520"/>
    <m/>
    <b v="0"/>
    <n v="16"/>
    <s v=""/>
    <b v="0"/>
    <s v="en"/>
    <m/>
    <s v=""/>
    <b v="0"/>
    <n v="4"/>
    <s v=""/>
    <s v="Spredfast"/>
    <b v="0"/>
    <s v="1138597045382635520"/>
    <s v="Tweet"/>
    <n v="0"/>
    <n v="0"/>
    <m/>
    <m/>
    <m/>
    <m/>
    <m/>
    <m/>
    <m/>
    <m/>
    <n v="1"/>
    <s v="4"/>
    <s v="4"/>
    <n v="0"/>
    <n v="0"/>
    <n v="1"/>
    <n v="5.882352941176471"/>
    <n v="0"/>
    <n v="0"/>
    <n v="16"/>
    <n v="94.11764705882354"/>
    <n v="17"/>
  </r>
  <r>
    <s v="alliedsolutions"/>
    <s v="docusign"/>
    <m/>
    <m/>
    <m/>
    <m/>
    <m/>
    <m/>
    <m/>
    <m/>
    <s v="Yes"/>
    <n v="45"/>
    <m/>
    <m/>
    <x v="2"/>
    <d v="2019-06-12T18:33:02.000"/>
    <s v="RT @DocuSign: Congrats to the #DocuSign 2019 Partners of the Year! _x000a__x000a_@salesforce | @SAP | @Carahsoft | @Vertafore | @4Cinsights | @alliedso…"/>
    <m/>
    <m/>
    <x v="3"/>
    <m/>
    <s v="http://pbs.twimg.com/profile_images/788469897118355456/eV735Jpt_normal.jpg"/>
    <x v="16"/>
    <s v="https://twitter.com/#!/alliedsolutions/status/1138876883385364481"/>
    <m/>
    <m/>
    <s v="1138876883385364481"/>
    <m/>
    <b v="0"/>
    <n v="0"/>
    <s v=""/>
    <b v="0"/>
    <s v="en"/>
    <m/>
    <s v=""/>
    <b v="0"/>
    <n v="4"/>
    <s v="1138597045382635520"/>
    <s v="Hootsuite Inc."/>
    <b v="0"/>
    <s v="1138597045382635520"/>
    <s v="Tweet"/>
    <n v="0"/>
    <n v="0"/>
    <m/>
    <m/>
    <m/>
    <m/>
    <m/>
    <m/>
    <m/>
    <m/>
    <n v="1"/>
    <s v="4"/>
    <s v="4"/>
    <m/>
    <m/>
    <m/>
    <m/>
    <m/>
    <m/>
    <m/>
    <m/>
    <m/>
  </r>
  <r>
    <s v="mic_mood"/>
    <s v="4cinsights"/>
    <m/>
    <m/>
    <m/>
    <m/>
    <m/>
    <m/>
    <m/>
    <m/>
    <s v="No"/>
    <n v="46"/>
    <m/>
    <m/>
    <x v="2"/>
    <d v="2019-06-15T21:09:00.000"/>
    <s v="RT @4Cinsights: We’re proud to announce that we’ve been selected as a Snapchat Partner. #4CTheFutureofMedia https://t.co/hbxSTyvbYY https:/…"/>
    <s v="https://www.4cinsights.com/snapchat"/>
    <s v="4cinsights.com"/>
    <x v="5"/>
    <m/>
    <s v="http://abs.twimg.com/sticky/default_profile_images/default_profile_normal.png"/>
    <x v="17"/>
    <s v="https://twitter.com/#!/mic_mood/status/1140003296196775936"/>
    <m/>
    <m/>
    <s v="1140003296196775936"/>
    <m/>
    <b v="0"/>
    <n v="0"/>
    <s v=""/>
    <b v="0"/>
    <s v="en"/>
    <m/>
    <s v=""/>
    <b v="0"/>
    <n v="11"/>
    <s v="742377913404776448"/>
    <s v="Twitter for Android"/>
    <b v="0"/>
    <s v="742377913404776448"/>
    <s v="Tweet"/>
    <n v="0"/>
    <n v="0"/>
    <m/>
    <m/>
    <m/>
    <m/>
    <m/>
    <m/>
    <m/>
    <m/>
    <n v="1"/>
    <s v="1"/>
    <s v="1"/>
    <n v="1"/>
    <n v="5.555555555555555"/>
    <n v="0"/>
    <n v="0"/>
    <n v="0"/>
    <n v="0"/>
    <n v="17"/>
    <n v="94.44444444444444"/>
    <n v="18"/>
  </r>
  <r>
    <s v="sudipto_martech"/>
    <s v="4cinsights"/>
    <m/>
    <m/>
    <m/>
    <m/>
    <m/>
    <m/>
    <m/>
    <m/>
    <s v="No"/>
    <n v="47"/>
    <m/>
    <m/>
    <x v="2"/>
    <d v="2019-06-16T13:32:13.000"/>
    <s v="RT @MarTechSeries: 4C Expands Partnership with Placed for TV and OTT Audiences and Measurement https://t.co/UYzcCfeoDJ @4Cinsights #MarTech…"/>
    <s v="https://martechseries.com/analytics/behavioral-marketing/location-data/4c-expands-partnership-placed-tv-ott-audiences-measurement/"/>
    <s v="martechseries.com"/>
    <x v="6"/>
    <m/>
    <s v="http://pbs.twimg.com/profile_images/1141094147635339264/fzexk0qc_normal.jpg"/>
    <x v="18"/>
    <s v="https://twitter.com/#!/sudipto_martech/status/1140250731997351936"/>
    <m/>
    <m/>
    <s v="1140250731997351936"/>
    <m/>
    <b v="0"/>
    <n v="0"/>
    <s v=""/>
    <b v="0"/>
    <s v="en"/>
    <m/>
    <s v=""/>
    <b v="0"/>
    <n v="2"/>
    <s v="1137090649579294721"/>
    <s v="Twitter Web App"/>
    <b v="0"/>
    <s v="1137090649579294721"/>
    <s v="Tweet"/>
    <n v="0"/>
    <n v="0"/>
    <m/>
    <m/>
    <m/>
    <m/>
    <m/>
    <m/>
    <m/>
    <m/>
    <n v="1"/>
    <s v="1"/>
    <s v="1"/>
    <m/>
    <m/>
    <m/>
    <m/>
    <m/>
    <m/>
    <m/>
    <m/>
    <m/>
  </r>
  <r>
    <s v="laras5272"/>
    <s v="alliedsolutions"/>
    <m/>
    <m/>
    <m/>
    <m/>
    <m/>
    <m/>
    <m/>
    <m/>
    <s v="No"/>
    <n v="49"/>
    <m/>
    <m/>
    <x v="2"/>
    <d v="2019-06-16T20:44:47.000"/>
    <s v="Congrats to the #DocuSign 2019 Partners of the Year! @salesforce | @SAP | @Carahsoft | @Vertafore | @4Cinsights | @alliedsolutions #Momentum2019 #DSMo19 https://t.co/37Vg5KGgNk"/>
    <m/>
    <m/>
    <x v="4"/>
    <s v="https://pbs.twimg.com/media/D9NfAGZWkAUMz4Z.jpg"/>
    <s v="https://pbs.twimg.com/media/D9NfAGZWkAUMz4Z.jpg"/>
    <x v="19"/>
    <s v="https://twitter.com/#!/laras5272/status/1140359587670974465"/>
    <m/>
    <m/>
    <s v="1140359587670974465"/>
    <m/>
    <b v="0"/>
    <n v="2"/>
    <s v=""/>
    <b v="0"/>
    <s v="en"/>
    <m/>
    <s v=""/>
    <b v="0"/>
    <n v="0"/>
    <s v=""/>
    <s v="Hootsuite Inc."/>
    <b v="0"/>
    <s v="1140359587670974465"/>
    <s v="Tweet"/>
    <n v="0"/>
    <n v="0"/>
    <m/>
    <m/>
    <m/>
    <m/>
    <m/>
    <m/>
    <m/>
    <m/>
    <n v="1"/>
    <s v="4"/>
    <s v="4"/>
    <m/>
    <m/>
    <m/>
    <m/>
    <m/>
    <m/>
    <m/>
    <m/>
    <m/>
  </r>
  <r>
    <s v="rachlyall"/>
    <s v="freewheel"/>
    <m/>
    <m/>
    <m/>
    <m/>
    <m/>
    <m/>
    <m/>
    <m/>
    <s v="No"/>
    <n v="55"/>
    <m/>
    <m/>
    <x v="2"/>
    <d v="2019-06-18T09:39:30.000"/>
    <s v="RT @AaronGoldman: If a picture’s worth a thousand words, a video’s worth a thousand pictures. Shout out to our partners @FreeWheel #Crossin…"/>
    <m/>
    <m/>
    <x v="0"/>
    <m/>
    <s v="http://pbs.twimg.com/profile_images/1134390010252353536/3NbBQ1np_normal.jpg"/>
    <x v="20"/>
    <s v="https://twitter.com/#!/rachlyall/status/1140916941835657216"/>
    <m/>
    <m/>
    <s v="1140916941835657216"/>
    <m/>
    <b v="0"/>
    <n v="0"/>
    <s v=""/>
    <b v="0"/>
    <s v="en"/>
    <m/>
    <s v=""/>
    <b v="0"/>
    <n v="2"/>
    <s v="1140910985286340608"/>
    <s v="Twitter Web App"/>
    <b v="0"/>
    <s v="1140910985286340608"/>
    <s v="Tweet"/>
    <n v="0"/>
    <n v="0"/>
    <m/>
    <m/>
    <m/>
    <m/>
    <m/>
    <m/>
    <m/>
    <m/>
    <n v="1"/>
    <s v="3"/>
    <s v="3"/>
    <n v="2"/>
    <n v="8.333333333333334"/>
    <n v="0"/>
    <n v="0"/>
    <n v="0"/>
    <n v="0"/>
    <n v="22"/>
    <n v="91.66666666666667"/>
    <n v="24"/>
  </r>
  <r>
    <s v="boutonski"/>
    <s v="iriworldwide"/>
    <m/>
    <m/>
    <m/>
    <m/>
    <m/>
    <m/>
    <m/>
    <m/>
    <s v="No"/>
    <n v="57"/>
    <m/>
    <m/>
    <x v="2"/>
    <d v="2019-06-18T13:15:37.000"/>
    <s v=". @4Cinsights @iriworldwide Expending Relationship | BusinessWire_x000a__x000a_#bigdata #media #analytics_x000a__x000a_https://t.co/C7FHm7W18o"/>
    <s v="https://www.businesswire.com/news/home/20190618005121/en/4C-IRI-Deepen-Relationship-Linear-TV-OTT#.XQjjcpHFBLc.twitter"/>
    <s v="businesswire.com"/>
    <x v="7"/>
    <m/>
    <s v="http://pbs.twimg.com/profile_images/994764065439436801/LpOvPmXF_normal.jpg"/>
    <x v="21"/>
    <s v="https://twitter.com/#!/boutonski/status/1140971328964628480"/>
    <m/>
    <m/>
    <s v="1140971328964628480"/>
    <m/>
    <b v="0"/>
    <n v="0"/>
    <s v=""/>
    <b v="0"/>
    <s v="en"/>
    <m/>
    <s v=""/>
    <b v="0"/>
    <n v="1"/>
    <s v=""/>
    <s v="Twitter Web Client"/>
    <b v="0"/>
    <s v="1140971328964628480"/>
    <s v="Tweet"/>
    <n v="0"/>
    <n v="0"/>
    <m/>
    <m/>
    <m/>
    <m/>
    <m/>
    <m/>
    <m/>
    <m/>
    <n v="1"/>
    <s v="1"/>
    <s v="1"/>
    <n v="0"/>
    <n v="0"/>
    <n v="0"/>
    <n v="0"/>
    <n v="0"/>
    <n v="0"/>
    <n v="8"/>
    <n v="100"/>
    <n v="8"/>
  </r>
  <r>
    <s v="chidambara09"/>
    <s v="boutonski"/>
    <m/>
    <m/>
    <m/>
    <m/>
    <m/>
    <m/>
    <m/>
    <m/>
    <s v="No"/>
    <n v="59"/>
    <m/>
    <m/>
    <x v="2"/>
    <d v="2019-06-18T13:45:05.000"/>
    <s v="RT @Boutonski: . @4Cinsights @iriworldwide Expending Relationship | BusinessWire_x000a__x000a_#bigdata #media #analytics_x000a__x000a_https://t.co/C7FHm7W18o"/>
    <s v="https://www.businesswire.com/news/home/20190618005121/en/4C-IRI-Deepen-Relationship-Linear-TV-OTT#.XQjjcpHFBLc.twitter"/>
    <s v="businesswire.com"/>
    <x v="7"/>
    <m/>
    <s v="http://pbs.twimg.com/profile_images/760774125522518016/jhzjWv0i_normal.jpg"/>
    <x v="22"/>
    <s v="https://twitter.com/#!/chidambara09/status/1140978744917540864"/>
    <m/>
    <m/>
    <s v="1140978744917540864"/>
    <m/>
    <b v="0"/>
    <n v="0"/>
    <s v=""/>
    <b v="0"/>
    <s v="en"/>
    <m/>
    <s v=""/>
    <b v="0"/>
    <n v="1"/>
    <s v="1140971328964628480"/>
    <s v="Twitter Web App"/>
    <b v="0"/>
    <s v="1140971328964628480"/>
    <s v="Tweet"/>
    <n v="0"/>
    <n v="0"/>
    <m/>
    <m/>
    <m/>
    <m/>
    <m/>
    <m/>
    <m/>
    <m/>
    <n v="1"/>
    <s v="1"/>
    <s v="1"/>
    <m/>
    <m/>
    <m/>
    <m/>
    <m/>
    <m/>
    <m/>
    <m/>
    <m/>
  </r>
  <r>
    <s v="scottwax"/>
    <s v="bcbeat"/>
    <m/>
    <m/>
    <m/>
    <m/>
    <m/>
    <m/>
    <m/>
    <m/>
    <s v="No"/>
    <n v="62"/>
    <m/>
    <m/>
    <x v="2"/>
    <d v="2019-06-05T17:36:36.000"/>
    <s v="Location data from @Placed is now available for TV and OTT through Scope by @4Cinsights. Read more in @bcbeat. https://t.co/p6kZcOGJif"/>
    <s v="https://www.broadcastingcable.com/news/4c-extends-deal-with-placed-to-tv-and-ott"/>
    <s v="broadcastingcable.com"/>
    <x v="0"/>
    <m/>
    <s v="http://pbs.twimg.com/profile_images/2321094288/9yt12n2fil945ey37imn_normal.jpeg"/>
    <x v="23"/>
    <s v="https://twitter.com/#!/scottwax/status/1136325963858554881"/>
    <m/>
    <m/>
    <s v="1136325963858554881"/>
    <m/>
    <b v="0"/>
    <n v="0"/>
    <s v=""/>
    <b v="0"/>
    <s v="en"/>
    <m/>
    <s v=""/>
    <b v="0"/>
    <n v="0"/>
    <s v=""/>
    <s v="Twitter Web Client"/>
    <b v="0"/>
    <s v="1136325963858554881"/>
    <s v="Tweet"/>
    <n v="0"/>
    <n v="0"/>
    <m/>
    <m/>
    <m/>
    <m/>
    <m/>
    <m/>
    <m/>
    <m/>
    <n v="1"/>
    <s v="1"/>
    <s v="1"/>
    <n v="1"/>
    <n v="5.2631578947368425"/>
    <n v="0"/>
    <n v="0"/>
    <n v="0"/>
    <n v="0"/>
    <n v="18"/>
    <n v="94.73684210526316"/>
    <n v="19"/>
  </r>
  <r>
    <s v="scottwax"/>
    <s v="4cinsights"/>
    <m/>
    <m/>
    <m/>
    <m/>
    <m/>
    <m/>
    <m/>
    <m/>
    <s v="No"/>
    <n v="65"/>
    <m/>
    <m/>
    <x v="2"/>
    <d v="2019-06-18T17:33:07.000"/>
    <s v="Advertisers can now power their cross-channel video planning and buying with @iriworldwide purchase data through Scope by @4Cinsights.. https://t.co/d36gH6YNen"/>
    <s v="https://www.4cinsights.com/2019/06/18/4c-and-iri-deepen-relationship-for-linear-tv-and-ott/"/>
    <s v="4cinsights.com"/>
    <x v="0"/>
    <m/>
    <s v="http://pbs.twimg.com/profile_images/2321094288/9yt12n2fil945ey37imn_normal.jpeg"/>
    <x v="24"/>
    <s v="https://twitter.com/#!/scottwax/status/1141036130256732162"/>
    <m/>
    <m/>
    <s v="1141036130256732162"/>
    <m/>
    <b v="0"/>
    <n v="0"/>
    <s v=""/>
    <b v="0"/>
    <s v="en"/>
    <m/>
    <s v=""/>
    <b v="0"/>
    <n v="0"/>
    <s v=""/>
    <s v="Twitter Web Client"/>
    <b v="0"/>
    <s v="1141036130256732162"/>
    <s v="Tweet"/>
    <n v="0"/>
    <n v="0"/>
    <m/>
    <m/>
    <m/>
    <m/>
    <m/>
    <m/>
    <m/>
    <m/>
    <n v="2"/>
    <s v="1"/>
    <s v="1"/>
    <m/>
    <m/>
    <m/>
    <m/>
    <m/>
    <m/>
    <m/>
    <m/>
    <m/>
  </r>
  <r>
    <s v="karankhanna"/>
    <s v="iriworldwide"/>
    <m/>
    <m/>
    <m/>
    <m/>
    <m/>
    <m/>
    <m/>
    <m/>
    <s v="No"/>
    <n v="67"/>
    <m/>
    <m/>
    <x v="2"/>
    <d v="2019-06-19T06:42:09.000"/>
    <s v="RT @3G: Advertisers can now power their cross-channel video planning and buying with @iriworldwide purchase data through Scope by @4Cinsigh…"/>
    <m/>
    <m/>
    <x v="0"/>
    <m/>
    <s v="http://pbs.twimg.com/profile_images/626456717086167040/c7aCdU5u_normal.png"/>
    <x v="25"/>
    <s v="https://twitter.com/#!/karankhanna/status/1141234698774958081"/>
    <m/>
    <m/>
    <s v="1141234698774958081"/>
    <m/>
    <b v="0"/>
    <n v="0"/>
    <s v=""/>
    <b v="0"/>
    <s v="en"/>
    <m/>
    <s v=""/>
    <b v="0"/>
    <n v="1"/>
    <s v="1140994751136768000"/>
    <s v="Twitter for iPad"/>
    <b v="0"/>
    <s v="1140994751136768000"/>
    <s v="Tweet"/>
    <n v="0"/>
    <n v="0"/>
    <m/>
    <m/>
    <m/>
    <m/>
    <m/>
    <m/>
    <m/>
    <m/>
    <n v="1"/>
    <s v="1"/>
    <s v="1"/>
    <m/>
    <m/>
    <m/>
    <m/>
    <m/>
    <m/>
    <m/>
    <m/>
    <m/>
  </r>
  <r>
    <s v="thommyzephyr"/>
    <s v="4cinsights"/>
    <m/>
    <m/>
    <m/>
    <m/>
    <m/>
    <m/>
    <m/>
    <m/>
    <s v="No"/>
    <n v="69"/>
    <m/>
    <m/>
    <x v="0"/>
    <d v="2019-06-19T16:21:22.000"/>
    <s v="@4Cinsights thommy zephyr-carriere i need information on mountains sight"/>
    <m/>
    <m/>
    <x v="0"/>
    <m/>
    <s v="http://pbs.twimg.com/profile_images/1138781442291503110/CpbPJNNL_normal.jpg"/>
    <x v="26"/>
    <s v="https://twitter.com/#!/thommyzephyr/status/1141380462096654337"/>
    <m/>
    <m/>
    <s v="1141380462096654337"/>
    <m/>
    <b v="0"/>
    <n v="0"/>
    <s v="2253788118"/>
    <b v="0"/>
    <s v="en"/>
    <m/>
    <s v=""/>
    <b v="0"/>
    <n v="0"/>
    <s v=""/>
    <s v="Twitter Web App"/>
    <b v="0"/>
    <s v="1141380462096654337"/>
    <s v="Tweet"/>
    <n v="0"/>
    <n v="0"/>
    <m/>
    <m/>
    <m/>
    <m/>
    <m/>
    <m/>
    <m/>
    <m/>
    <n v="1"/>
    <s v="1"/>
    <s v="1"/>
    <n v="0"/>
    <n v="0"/>
    <n v="0"/>
    <n v="0"/>
    <n v="0"/>
    <n v="0"/>
    <n v="10"/>
    <n v="100"/>
    <n v="10"/>
  </r>
  <r>
    <s v="pat62567909"/>
    <s v="alliedsolutions"/>
    <m/>
    <m/>
    <m/>
    <m/>
    <m/>
    <m/>
    <m/>
    <m/>
    <s v="No"/>
    <n v="70"/>
    <m/>
    <m/>
    <x v="2"/>
    <d v="2019-06-20T17:35:04.000"/>
    <s v="Congrats to the #DocuSign 2019 Partners of the Year! @salesforce | @SAP | @Carahsoft | @Vertafore | @4Cinsights | @alliedsolutions #Momentum2019 #DSMo19 https://t.co/lk3h6SJ4Zr"/>
    <m/>
    <m/>
    <x v="4"/>
    <s v="https://pbs.twimg.com/media/D9hZ8IAWsAANFmp.jpg"/>
    <s v="https://pbs.twimg.com/media/D9hZ8IAWsAANFmp.jpg"/>
    <x v="27"/>
    <s v="https://twitter.com/#!/pat62567909/status/1141761396666982400"/>
    <m/>
    <m/>
    <s v="1141761396666982400"/>
    <m/>
    <b v="0"/>
    <n v="1"/>
    <s v=""/>
    <b v="0"/>
    <s v="en"/>
    <m/>
    <s v=""/>
    <b v="0"/>
    <n v="0"/>
    <s v=""/>
    <s v="Hootsuite Inc."/>
    <b v="0"/>
    <s v="1141761396666982400"/>
    <s v="Tweet"/>
    <n v="0"/>
    <n v="0"/>
    <m/>
    <m/>
    <m/>
    <m/>
    <m/>
    <m/>
    <m/>
    <m/>
    <n v="1"/>
    <s v="4"/>
    <s v="4"/>
    <m/>
    <m/>
    <m/>
    <m/>
    <m/>
    <m/>
    <m/>
    <m/>
    <m/>
  </r>
  <r>
    <s v="baptistebloch"/>
    <s v="4cinsights"/>
    <m/>
    <m/>
    <m/>
    <m/>
    <m/>
    <m/>
    <m/>
    <m/>
    <s v="No"/>
    <n v="76"/>
    <m/>
    <m/>
    <x v="2"/>
    <d v="2019-06-21T09:25:02.000"/>
    <s v="@AaronGoldman @LanceNeuhauser @4Cinsights ''crossing the croisette'' - love it !"/>
    <m/>
    <m/>
    <x v="0"/>
    <m/>
    <s v="http://pbs.twimg.com/profile_images/672790107498266624/y37ipxgK_normal.jpg"/>
    <x v="28"/>
    <s v="https://twitter.com/#!/baptistebloch/status/1142000464675901441"/>
    <m/>
    <m/>
    <s v="1142000464675901441"/>
    <s v="1141692573075083264"/>
    <b v="0"/>
    <n v="1"/>
    <s v="14606007"/>
    <b v="0"/>
    <s v="en"/>
    <m/>
    <s v=""/>
    <b v="0"/>
    <n v="0"/>
    <s v=""/>
    <s v="Twitter Web Client"/>
    <b v="0"/>
    <s v="1141692573075083264"/>
    <s v="Tweet"/>
    <n v="0"/>
    <n v="0"/>
    <m/>
    <m/>
    <m/>
    <m/>
    <m/>
    <m/>
    <m/>
    <m/>
    <n v="1"/>
    <s v="3"/>
    <s v="1"/>
    <m/>
    <m/>
    <m/>
    <m/>
    <m/>
    <m/>
    <m/>
    <m/>
    <m/>
  </r>
  <r>
    <s v="coreyhartman13"/>
    <s v="alliedsolutions"/>
    <m/>
    <m/>
    <m/>
    <m/>
    <m/>
    <m/>
    <m/>
    <m/>
    <s v="No"/>
    <n v="84"/>
    <m/>
    <m/>
    <x v="2"/>
    <d v="2019-06-21T15:45:08.000"/>
    <s v="Congrats to the #DocuSign 2019 Partners of the Year! @salesforce | @SAP | @Carahsoft | @Vertafore | @4Cinsights | @alliedsolutions #Momentum2019 #DSMo19 https://t.co/VReFPvpLae"/>
    <m/>
    <m/>
    <x v="4"/>
    <s v="https://pbs.twimg.com/media/D9mKXglWkAAirOh.jpg"/>
    <s v="https://pbs.twimg.com/media/D9mKXglWkAAirOh.jpg"/>
    <x v="29"/>
    <s v="https://twitter.com/#!/coreyhartman13/status/1142096118484033536"/>
    <m/>
    <m/>
    <s v="1142096118484033536"/>
    <m/>
    <b v="0"/>
    <n v="1"/>
    <s v=""/>
    <b v="0"/>
    <s v="en"/>
    <m/>
    <s v=""/>
    <b v="0"/>
    <n v="0"/>
    <s v=""/>
    <s v="Hootsuite Inc."/>
    <b v="0"/>
    <s v="1142096118484033536"/>
    <s v="Tweet"/>
    <n v="0"/>
    <n v="0"/>
    <m/>
    <m/>
    <m/>
    <m/>
    <m/>
    <m/>
    <m/>
    <m/>
    <n v="1"/>
    <s v="4"/>
    <s v="4"/>
    <m/>
    <m/>
    <m/>
    <m/>
    <m/>
    <m/>
    <m/>
    <m/>
    <m/>
  </r>
  <r>
    <s v="lgeezluiz"/>
    <s v="kiro7seattle"/>
    <m/>
    <m/>
    <m/>
    <m/>
    <m/>
    <m/>
    <m/>
    <m/>
    <s v="No"/>
    <n v="90"/>
    <m/>
    <m/>
    <x v="2"/>
    <d v="2019-06-16T13:20:29.000"/>
    <s v="Tried a second time to get in my iCloud I’m not in federal way look at the time!!! Wow I must have a jet to get from federal way to Renton in 2 mins @FBI @FBISeattle @4Cinsights @NAACP @KIRO7Seattle https://t.co/h2HZjfstsK"/>
    <m/>
    <m/>
    <x v="0"/>
    <s v="https://pbs.twimg.com/media/D9L5TV4U8AEKTDO.jpg"/>
    <s v="https://pbs.twimg.com/media/D9L5TV4U8AEKTDO.jpg"/>
    <x v="30"/>
    <s v="https://twitter.com/#!/lgeezluiz/status/1140247775973502977"/>
    <m/>
    <m/>
    <s v="1140247775973502977"/>
    <m/>
    <b v="0"/>
    <n v="0"/>
    <s v=""/>
    <b v="0"/>
    <s v="en"/>
    <m/>
    <s v=""/>
    <b v="0"/>
    <n v="0"/>
    <s v=""/>
    <s v="Twitter for iPhone"/>
    <b v="0"/>
    <s v="1140247775973502977"/>
    <s v="Tweet"/>
    <n v="0"/>
    <n v="0"/>
    <s v="-122.2687696,47.475396 _x000a_-122.217896,47.475396 _x000a_-122.217896,47.5100181 _x000a_-122.2687696,47.5100181"/>
    <s v="United States"/>
    <s v="US"/>
    <s v="Bryn Mawr, WA"/>
    <s v="01c1a37921fc0226"/>
    <s v="Bryn Mawr"/>
    <s v="city"/>
    <s v="https://api.twitter.com/1.1/geo/id/01c1a37921fc0226.json"/>
    <n v="1"/>
    <s v="5"/>
    <s v="5"/>
    <m/>
    <m/>
    <m/>
    <m/>
    <m/>
    <m/>
    <m/>
    <m/>
    <m/>
  </r>
  <r>
    <s v="lgeezluiz"/>
    <s v="google"/>
    <m/>
    <m/>
    <m/>
    <m/>
    <m/>
    <m/>
    <m/>
    <m/>
    <s v="No"/>
    <n v="92"/>
    <m/>
    <m/>
    <x v="2"/>
    <d v="2019-06-20T17:06:51.000"/>
    <s v="Proof Lawrence “cooper” Macdonald was involved. Question is... why are the words jumbled together. So I wouldn’t know about it. @FBI @FBISeattle @SeattlePD @TacomaPD @FedWayPD @AuburnWAPolice @Google @4Cinsights https://t.co/CRgMhFXOf2"/>
    <m/>
    <m/>
    <x v="0"/>
    <s v="https://pbs.twimg.com/media/D9hTboaVAAE9vSz.jpg"/>
    <s v="https://pbs.twimg.com/media/D9hTboaVAAE9vSz.jpg"/>
    <x v="31"/>
    <s v="https://twitter.com/#!/lgeezluiz/status/1141754296486072321"/>
    <m/>
    <m/>
    <s v="1141754296486072321"/>
    <m/>
    <b v="0"/>
    <n v="0"/>
    <s v=""/>
    <b v="0"/>
    <s v="en"/>
    <m/>
    <s v=""/>
    <b v="0"/>
    <n v="0"/>
    <s v=""/>
    <s v="Twitter for iPhone"/>
    <b v="0"/>
    <s v="1141754296486072321"/>
    <s v="Tweet"/>
    <n v="0"/>
    <n v="0"/>
    <m/>
    <m/>
    <m/>
    <m/>
    <m/>
    <m/>
    <m/>
    <m/>
    <n v="1"/>
    <s v="5"/>
    <s v="5"/>
    <m/>
    <m/>
    <m/>
    <m/>
    <m/>
    <m/>
    <m/>
    <m/>
    <m/>
  </r>
  <r>
    <s v="lgeezluiz"/>
    <s v="seattlepd"/>
    <m/>
    <m/>
    <m/>
    <m/>
    <m/>
    <m/>
    <m/>
    <m/>
    <s v="No"/>
    <n v="97"/>
    <m/>
    <m/>
    <x v="2"/>
    <d v="2019-06-20T18:48:44.000"/>
    <s v="Who I was suppose to meet the night my accident was set up. Eugene lol he actually used his real name 😂😂😂😂@FBI @FBISeattle  @SeattlePD @4Cinsights https://t.co/ZxV3jVaQXT"/>
    <m/>
    <m/>
    <x v="0"/>
    <s v="https://pbs.twimg.com/media/D9hqyphXsAkXomW.jpg"/>
    <s v="https://pbs.twimg.com/media/D9hqyphXsAkXomW.jpg"/>
    <x v="32"/>
    <s v="https://twitter.com/#!/lgeezluiz/status/1141779933917618176"/>
    <m/>
    <m/>
    <s v="1141779933917618176"/>
    <m/>
    <b v="0"/>
    <n v="0"/>
    <s v=""/>
    <b v="0"/>
    <s v="en"/>
    <m/>
    <s v=""/>
    <b v="0"/>
    <n v="0"/>
    <s v=""/>
    <s v="Twitter for iPhone"/>
    <b v="0"/>
    <s v="1141779933917618176"/>
    <s v="Tweet"/>
    <n v="0"/>
    <n v="0"/>
    <s v="-122.326102,47.396426 _x000a_-122.2668746,47.396426 _x000a_-122.2668746,47.4887404 _x000a_-122.326102,47.4887404"/>
    <s v="United States"/>
    <s v="US"/>
    <s v="SeaTac, WA"/>
    <s v="c8b06a459cc8f78a"/>
    <s v="SeaTac"/>
    <s v="city"/>
    <s v="https://api.twitter.com/1.1/geo/id/c8b06a459cc8f78a.json"/>
    <n v="2"/>
    <s v="5"/>
    <s v="5"/>
    <m/>
    <m/>
    <m/>
    <m/>
    <m/>
    <m/>
    <m/>
    <m/>
    <m/>
  </r>
  <r>
    <s v="lgeezluiz"/>
    <s v="fbiseattle"/>
    <m/>
    <m/>
    <m/>
    <m/>
    <m/>
    <m/>
    <m/>
    <m/>
    <s v="No"/>
    <n v="99"/>
    <m/>
    <m/>
    <x v="2"/>
    <d v="2019-06-20T12:11:56.000"/>
    <s v="I never even heard of Pullman regional hospital @FBI @FBISeattle #forgery #fraud @4Cinsights https://t.co/muLkFjrrl2"/>
    <m/>
    <m/>
    <x v="8"/>
    <s v="https://pbs.twimg.com/media/D9gP9gJUEAAlxL2.jpg"/>
    <s v="https://pbs.twimg.com/media/D9gP9gJUEAAlxL2.jpg"/>
    <x v="33"/>
    <s v="https://twitter.com/#!/lgeezluiz/status/1141680075718348803"/>
    <m/>
    <m/>
    <s v="1141680075718348803"/>
    <s v="1141679502801506304"/>
    <b v="0"/>
    <n v="0"/>
    <s v="1140199738290999296"/>
    <b v="0"/>
    <s v="en"/>
    <m/>
    <s v=""/>
    <b v="0"/>
    <n v="0"/>
    <s v=""/>
    <s v="Twitter for iPhone"/>
    <b v="0"/>
    <s v="1141679502801506304"/>
    <s v="Tweet"/>
    <n v="0"/>
    <n v="0"/>
    <m/>
    <m/>
    <m/>
    <m/>
    <m/>
    <m/>
    <m/>
    <m/>
    <n v="4"/>
    <s v="5"/>
    <s v="5"/>
    <m/>
    <m/>
    <m/>
    <m/>
    <m/>
    <m/>
    <m/>
    <m/>
    <m/>
  </r>
  <r>
    <s v="lgeezluiz"/>
    <s v="itunes"/>
    <m/>
    <m/>
    <m/>
    <m/>
    <m/>
    <m/>
    <m/>
    <m/>
    <s v="No"/>
    <n v="106"/>
    <m/>
    <m/>
    <x v="2"/>
    <d v="2019-06-21T17:06:16.000"/>
    <s v="@AppleSupport  @iTunes @4Cinsights"/>
    <m/>
    <m/>
    <x v="0"/>
    <m/>
    <s v="http://pbs.twimg.com/profile_images/1140199954041802752/cAXUU8ZG_normal.jpg"/>
    <x v="34"/>
    <s v="https://twitter.com/#!/lgeezluiz/status/1142116534958977025"/>
    <m/>
    <m/>
    <s v="1142116534958977025"/>
    <s v="1142116182603919360"/>
    <b v="0"/>
    <n v="0"/>
    <s v="1140199738290999296"/>
    <b v="0"/>
    <s v="und"/>
    <m/>
    <s v=""/>
    <b v="0"/>
    <n v="0"/>
    <s v=""/>
    <s v="Twitter for iPhone"/>
    <b v="0"/>
    <s v="1142116182603919360"/>
    <s v="Tweet"/>
    <n v="0"/>
    <n v="0"/>
    <s v="-122.326102,47.396426 _x000a_-122.2668746,47.396426 _x000a_-122.2668746,47.4887404 _x000a_-122.326102,47.4887404"/>
    <s v="United States"/>
    <s v="US"/>
    <s v="SeaTac, WA"/>
    <s v="c8b06a459cc8f78a"/>
    <s v="SeaTac"/>
    <s v="city"/>
    <s v="https://api.twitter.com/1.1/geo/id/c8b06a459cc8f78a.json"/>
    <n v="1"/>
    <s v="5"/>
    <s v="5"/>
    <m/>
    <m/>
    <m/>
    <m/>
    <m/>
    <m/>
    <m/>
    <m/>
    <m/>
  </r>
  <r>
    <s v="madhivetech"/>
    <s v="xpangler"/>
    <m/>
    <m/>
    <m/>
    <m/>
    <m/>
    <m/>
    <m/>
    <m/>
    <s v="No"/>
    <n v="113"/>
    <m/>
    <m/>
    <x v="2"/>
    <d v="2019-06-20T16:13:04.000"/>
    <s v="Had a great time chatting with @LanceNeuhauser from @4Cinsights and @xpangler about transparency and trust in #crossscreenadvertising at the @Variety Studio today at #CannesLions2019. https://t.co/DsMYmWMZ6B"/>
    <m/>
    <m/>
    <x v="9"/>
    <s v="https://pbs.twimg.com/media/D9hHKysXUAMb1Ct.jpg"/>
    <s v="https://pbs.twimg.com/media/D9hHKysXUAMb1Ct.jpg"/>
    <x v="35"/>
    <s v="https://twitter.com/#!/madhivetech/status/1141740760238157824"/>
    <m/>
    <m/>
    <s v="1141740760238157824"/>
    <m/>
    <b v="0"/>
    <n v="1"/>
    <s v=""/>
    <b v="0"/>
    <s v="en"/>
    <m/>
    <s v=""/>
    <b v="0"/>
    <n v="0"/>
    <s v=""/>
    <s v="Buffer"/>
    <b v="0"/>
    <s v="1141740760238157824"/>
    <s v="Tweet"/>
    <n v="0"/>
    <n v="0"/>
    <m/>
    <m/>
    <m/>
    <m/>
    <m/>
    <m/>
    <m/>
    <m/>
    <n v="2"/>
    <s v="2"/>
    <s v="2"/>
    <m/>
    <m/>
    <m/>
    <m/>
    <m/>
    <m/>
    <m/>
    <m/>
    <m/>
  </r>
  <r>
    <s v="madhivetech"/>
    <s v="xpangler"/>
    <m/>
    <m/>
    <m/>
    <m/>
    <m/>
    <m/>
    <m/>
    <m/>
    <s v="No"/>
    <n v="114"/>
    <m/>
    <m/>
    <x v="2"/>
    <d v="2019-06-25T23:10:50.000"/>
    <s v="@madhivetech founder &amp;amp; CEO @adamhelfgott sat down with @Variety's @xpangler and _x000a_@4Cinsights's CEO @LanceNeuhauser to discuss data, measurement, and sequential messaging in today's changing TV advertising landscape. #CannesLions _x000a__x000a_https://t.co/Q6cj7RiF3s"/>
    <s v="https://variety.com/video/sequential-messaging-lance-neuheuser-adam-helfgott/"/>
    <s v="variety.com"/>
    <x v="10"/>
    <m/>
    <s v="http://pbs.twimg.com/profile_images/1147373229528379392/Hmj6G8S8_normal.jpg"/>
    <x v="36"/>
    <s v="https://twitter.com/#!/madhivetech/status/1143657836364193793"/>
    <m/>
    <m/>
    <s v="1143657836364193793"/>
    <m/>
    <b v="0"/>
    <n v="2"/>
    <s v="794572397772939264"/>
    <b v="0"/>
    <s v="en"/>
    <m/>
    <s v=""/>
    <b v="0"/>
    <n v="0"/>
    <s v=""/>
    <s v="Twitter Web App"/>
    <b v="0"/>
    <s v="1143657836364193793"/>
    <s v="Tweet"/>
    <n v="0"/>
    <n v="0"/>
    <m/>
    <m/>
    <m/>
    <m/>
    <m/>
    <m/>
    <m/>
    <m/>
    <n v="2"/>
    <s v="2"/>
    <s v="2"/>
    <m/>
    <m/>
    <m/>
    <m/>
    <m/>
    <m/>
    <m/>
    <m/>
    <m/>
  </r>
  <r>
    <s v="martechseries"/>
    <s v="4cinsights"/>
    <m/>
    <m/>
    <m/>
    <m/>
    <m/>
    <m/>
    <m/>
    <m/>
    <s v="No"/>
    <n v="115"/>
    <m/>
    <m/>
    <x v="2"/>
    <d v="2019-06-07T20:15:11.000"/>
    <s v="4C Expands Partnership with Placed for TV and OTT Audiences and Measurement https://t.co/UYzcCfeoDJ @4Cinsights #MarTech #Tech"/>
    <s v="https://martechseries.com/analytics/behavioral-marketing/location-data/4c-expands-partnership-placed-tv-ott-audiences-measurement/"/>
    <s v="martechseries.com"/>
    <x v="11"/>
    <m/>
    <s v="http://pbs.twimg.com/profile_images/1011625208208338944/9bRLHwxq_normal.jpg"/>
    <x v="37"/>
    <s v="https://twitter.com/#!/martechseries/status/1137090649579294721"/>
    <m/>
    <m/>
    <s v="1137090649579294721"/>
    <m/>
    <b v="0"/>
    <n v="0"/>
    <s v=""/>
    <b v="0"/>
    <s v="en"/>
    <m/>
    <s v=""/>
    <b v="0"/>
    <n v="0"/>
    <s v=""/>
    <s v="Hootsuite Inc."/>
    <b v="0"/>
    <s v="1137090649579294721"/>
    <s v="Tweet"/>
    <n v="0"/>
    <n v="0"/>
    <m/>
    <m/>
    <m/>
    <m/>
    <m/>
    <m/>
    <m/>
    <m/>
    <n v="2"/>
    <s v="1"/>
    <s v="1"/>
    <n v="0"/>
    <n v="0"/>
    <n v="0"/>
    <n v="0"/>
    <n v="0"/>
    <n v="0"/>
    <n v="15"/>
    <n v="100"/>
    <n v="15"/>
  </r>
  <r>
    <s v="martechseries"/>
    <s v="nishatmehta"/>
    <m/>
    <m/>
    <m/>
    <m/>
    <m/>
    <m/>
    <m/>
    <m/>
    <s v="No"/>
    <n v="116"/>
    <m/>
    <m/>
    <x v="2"/>
    <d v="2019-06-19T23:15:11.000"/>
    <s v="4C and IRI Deepen Relationship for Linear TV and OTT https://t.co/XSGPWBYpzh @4Cinsights @iriworldwide @nishatmehta #MarTech #Tech"/>
    <s v="https://martechseries.com/analytics/audience-data/4c-iri-deepen-relationship-linear-tv-ott/"/>
    <s v="martechseries.com"/>
    <x v="11"/>
    <m/>
    <s v="http://pbs.twimg.com/profile_images/1011625208208338944/9bRLHwxq_normal.jpg"/>
    <x v="38"/>
    <s v="https://twitter.com/#!/martechseries/status/1141484601967333377"/>
    <m/>
    <m/>
    <s v="1141484601967333377"/>
    <m/>
    <b v="0"/>
    <n v="1"/>
    <s v=""/>
    <b v="0"/>
    <s v="en"/>
    <m/>
    <s v=""/>
    <b v="0"/>
    <n v="0"/>
    <s v=""/>
    <s v="Hootsuite Inc."/>
    <b v="0"/>
    <s v="1141484601967333377"/>
    <s v="Tweet"/>
    <n v="0"/>
    <n v="0"/>
    <m/>
    <m/>
    <m/>
    <m/>
    <m/>
    <m/>
    <m/>
    <m/>
    <n v="1"/>
    <s v="1"/>
    <s v="2"/>
    <n v="0"/>
    <n v="0"/>
    <n v="0"/>
    <n v="0"/>
    <n v="0"/>
    <n v="0"/>
    <n v="15"/>
    <n v="100"/>
    <n v="15"/>
  </r>
  <r>
    <s v="martechseries"/>
    <s v="4cinsights"/>
    <m/>
    <m/>
    <m/>
    <m/>
    <m/>
    <m/>
    <m/>
    <m/>
    <s v="No"/>
    <n v="119"/>
    <m/>
    <m/>
    <x v="0"/>
    <d v="2019-06-27T15:45:37.000"/>
    <s v="@4Cinsights Launches New Cross-Channel Video Solution to Help Marketers Reach Cord-Cutters and Cord-Nevers Across Streaming Environments https://t.co/UzBx9VBiTd #MarTech #Tech #Marketers"/>
    <s v="https://martechseries.com/analytics/audience-data/4c-launches-new-cross-channel-video-solution-help-marketers-reach-cord-cutters-cord-nevers-across-streaming-environments/"/>
    <s v="martechseries.com"/>
    <x v="12"/>
    <m/>
    <s v="http://pbs.twimg.com/profile_images/1011625208208338944/9bRLHwxq_normal.jpg"/>
    <x v="39"/>
    <s v="https://twitter.com/#!/martechseries/status/1144270566012014592"/>
    <m/>
    <m/>
    <s v="1144270566012014592"/>
    <m/>
    <b v="0"/>
    <n v="0"/>
    <s v="2253788118"/>
    <b v="0"/>
    <s v="en"/>
    <m/>
    <s v=""/>
    <b v="0"/>
    <n v="0"/>
    <s v=""/>
    <s v="Twitter Web Client"/>
    <b v="0"/>
    <s v="1144270566012014592"/>
    <s v="Tweet"/>
    <n v="0"/>
    <n v="0"/>
    <m/>
    <m/>
    <m/>
    <m/>
    <m/>
    <m/>
    <m/>
    <m/>
    <n v="1"/>
    <s v="1"/>
    <s v="1"/>
    <n v="0"/>
    <n v="0"/>
    <n v="0"/>
    <n v="0"/>
    <n v="0"/>
    <n v="0"/>
    <n v="22"/>
    <n v="100"/>
    <n v="22"/>
  </r>
  <r>
    <s v="rqveuefreb0dzve"/>
    <s v="4cinsights"/>
    <m/>
    <m/>
    <m/>
    <m/>
    <m/>
    <m/>
    <m/>
    <m/>
    <s v="No"/>
    <n v="120"/>
    <m/>
    <m/>
    <x v="0"/>
    <d v="2019-06-30T15:12:02.000"/>
    <s v="@4Cinsights Shx7626"/>
    <m/>
    <m/>
    <x v="0"/>
    <m/>
    <s v="http://abs.twimg.com/sticky/default_profile_images/default_profile_normal.png"/>
    <x v="40"/>
    <s v="https://twitter.com/#!/rqveuefreb0dzve/status/1145349277897678850"/>
    <m/>
    <m/>
    <s v="1145349277897678850"/>
    <s v="1143952569557049344"/>
    <b v="0"/>
    <n v="0"/>
    <s v="2253788118"/>
    <b v="0"/>
    <s v="und"/>
    <m/>
    <s v=""/>
    <b v="0"/>
    <n v="0"/>
    <s v=""/>
    <s v="Twitter for iPhone"/>
    <b v="0"/>
    <s v="1143952569557049344"/>
    <s v="Tweet"/>
    <n v="0"/>
    <n v="0"/>
    <m/>
    <m/>
    <m/>
    <m/>
    <m/>
    <m/>
    <m/>
    <m/>
    <n v="1"/>
    <s v="1"/>
    <s v="1"/>
    <n v="0"/>
    <n v="0"/>
    <n v="0"/>
    <n v="0"/>
    <n v="0"/>
    <n v="0"/>
    <n v="2"/>
    <n v="100"/>
    <n v="2"/>
  </r>
  <r>
    <s v="kirkstanley12"/>
    <s v="4cinsights"/>
    <m/>
    <m/>
    <m/>
    <m/>
    <m/>
    <m/>
    <m/>
    <m/>
    <s v="No"/>
    <n v="121"/>
    <m/>
    <m/>
    <x v="2"/>
    <d v="2019-07-01T03:58:20.000"/>
    <s v="Q1 2019 State of Media Report https://t.co/nLBr82i8aa via @4Cinsights"/>
    <s v="https://www.4cinsights.com/resource/q1-2019-state-media-report/"/>
    <s v="4cinsights.com"/>
    <x v="0"/>
    <m/>
    <s v="http://pbs.twimg.com/profile_images/1145441892093575168/GNF1dz9r_normal.jpg"/>
    <x v="41"/>
    <s v="https://twitter.com/#!/kirkstanley12/status/1145542126274535432"/>
    <m/>
    <m/>
    <s v="1145542126274535432"/>
    <m/>
    <b v="0"/>
    <n v="0"/>
    <s v=""/>
    <b v="0"/>
    <s v="en"/>
    <m/>
    <s v=""/>
    <b v="0"/>
    <n v="0"/>
    <s v=""/>
    <s v="Twitter for Android"/>
    <b v="0"/>
    <s v="1145542126274535432"/>
    <s v="Tweet"/>
    <n v="0"/>
    <n v="0"/>
    <m/>
    <m/>
    <m/>
    <m/>
    <m/>
    <m/>
    <m/>
    <m/>
    <n v="1"/>
    <s v="1"/>
    <s v="1"/>
    <n v="0"/>
    <n v="0"/>
    <n v="0"/>
    <n v="0"/>
    <n v="0"/>
    <n v="0"/>
    <n v="8"/>
    <n v="100"/>
    <n v="8"/>
  </r>
  <r>
    <s v="codycardinal5"/>
    <s v="4cinsights"/>
    <m/>
    <m/>
    <m/>
    <m/>
    <m/>
    <m/>
    <m/>
    <m/>
    <s v="No"/>
    <n v="122"/>
    <m/>
    <m/>
    <x v="2"/>
    <d v="2019-07-01T16:55:29.000"/>
    <s v="RT @4Cinsights: Refuel your linear TV campaigns with data-driven strategies to increase efficiency and better reach your audience. Learn hoâ€¦"/>
    <m/>
    <m/>
    <x v="0"/>
    <m/>
    <s v="http://pbs.twimg.com/profile_images/1125213398088568832/JDUW9i6Q_normal.jpg"/>
    <x v="42"/>
    <s v="https://twitter.com/#!/codycardinal5/status/1145737703620612097"/>
    <m/>
    <m/>
    <s v="1145737703620612097"/>
    <m/>
    <b v="0"/>
    <n v="0"/>
    <s v=""/>
    <b v="0"/>
    <s v="en"/>
    <m/>
    <s v=""/>
    <b v="0"/>
    <n v="2"/>
    <s v="1143240081039380480"/>
    <s v="Twitter for iPhone"/>
    <b v="0"/>
    <s v="1143240081039380480"/>
    <s v="Tweet"/>
    <n v="0"/>
    <n v="0"/>
    <m/>
    <m/>
    <m/>
    <m/>
    <m/>
    <m/>
    <m/>
    <m/>
    <n v="1"/>
    <s v="1"/>
    <s v="1"/>
    <n v="1"/>
    <n v="4.761904761904762"/>
    <n v="0"/>
    <n v="0"/>
    <n v="0"/>
    <n v="0"/>
    <n v="20"/>
    <n v="95.23809523809524"/>
    <n v="21"/>
  </r>
  <r>
    <s v="nguyncm1975"/>
    <s v="4cinsights"/>
    <m/>
    <m/>
    <m/>
    <m/>
    <m/>
    <m/>
    <m/>
    <m/>
    <s v="No"/>
    <n v="123"/>
    <m/>
    <m/>
    <x v="0"/>
    <d v="2019-07-03T19:51:36.000"/>
    <s v="@4Cinsights"/>
    <m/>
    <m/>
    <x v="0"/>
    <m/>
    <s v="http://pbs.twimg.com/profile_images/1145444914429169665/6HMuZlgf_normal.jpg"/>
    <x v="43"/>
    <s v="https://twitter.com/#!/nguyncm1975/status/1146506800201469953"/>
    <m/>
    <m/>
    <s v="1146506800201469953"/>
    <m/>
    <b v="0"/>
    <n v="0"/>
    <s v="2253788118"/>
    <b v="0"/>
    <s v="und"/>
    <m/>
    <s v=""/>
    <b v="0"/>
    <n v="0"/>
    <s v=""/>
    <s v="Twitter for iPhone"/>
    <b v="0"/>
    <s v="1146506800201469953"/>
    <s v="Tweet"/>
    <n v="0"/>
    <n v="0"/>
    <m/>
    <m/>
    <m/>
    <m/>
    <m/>
    <m/>
    <m/>
    <m/>
    <n v="1"/>
    <s v="1"/>
    <s v="1"/>
    <n v="0"/>
    <n v="0"/>
    <n v="0"/>
    <n v="0"/>
    <n v="0"/>
    <n v="0"/>
    <n v="1"/>
    <n v="100"/>
    <n v="1"/>
  </r>
  <r>
    <s v="udom_2526"/>
    <s v="4cinsights"/>
    <m/>
    <m/>
    <m/>
    <m/>
    <m/>
    <m/>
    <m/>
    <m/>
    <s v="No"/>
    <n v="124"/>
    <m/>
    <m/>
    <x v="0"/>
    <d v="2019-07-04T19:38:45.000"/>
    <s v="@4Cinsights"/>
    <m/>
    <m/>
    <x v="0"/>
    <m/>
    <s v="http://pbs.twimg.com/profile_images/1147085172510035968/iH4JRW8n_normal.jpg"/>
    <x v="44"/>
    <s v="https://twitter.com/#!/udom_2526/status/1146865953684066304"/>
    <m/>
    <m/>
    <s v="1146865953684066304"/>
    <m/>
    <b v="0"/>
    <n v="0"/>
    <s v="2253788118"/>
    <b v="0"/>
    <s v="und"/>
    <m/>
    <s v=""/>
    <b v="0"/>
    <n v="0"/>
    <s v=""/>
    <s v="Twitter Web App"/>
    <b v="0"/>
    <s v="1146865953684066304"/>
    <s v="Tweet"/>
    <n v="0"/>
    <n v="0"/>
    <m/>
    <m/>
    <m/>
    <m/>
    <m/>
    <m/>
    <m/>
    <m/>
    <n v="4"/>
    <s v="1"/>
    <s v="1"/>
    <n v="0"/>
    <n v="0"/>
    <n v="0"/>
    <n v="0"/>
    <n v="0"/>
    <n v="0"/>
    <n v="1"/>
    <n v="100"/>
    <n v="1"/>
  </r>
  <r>
    <s v="udom_2526"/>
    <s v="4cinsights"/>
    <m/>
    <m/>
    <m/>
    <m/>
    <m/>
    <m/>
    <m/>
    <m/>
    <s v="No"/>
    <n v="125"/>
    <m/>
    <m/>
    <x v="0"/>
    <d v="2019-07-04T19:39:17.000"/>
    <s v="@4Cinsights ดี"/>
    <m/>
    <m/>
    <x v="0"/>
    <m/>
    <s v="http://pbs.twimg.com/profile_images/1147085172510035968/iH4JRW8n_normal.jpg"/>
    <x v="45"/>
    <s v="https://twitter.com/#!/udom_2526/status/1146866087289479168"/>
    <m/>
    <m/>
    <s v="1146866087289479168"/>
    <s v="1146865953684066304"/>
    <b v="0"/>
    <n v="0"/>
    <s v="1135628145774682112"/>
    <b v="0"/>
    <s v="th"/>
    <m/>
    <s v=""/>
    <b v="0"/>
    <n v="0"/>
    <s v=""/>
    <s v="Twitter Web App"/>
    <b v="0"/>
    <s v="1146865953684066304"/>
    <s v="Tweet"/>
    <n v="0"/>
    <n v="0"/>
    <m/>
    <m/>
    <m/>
    <m/>
    <m/>
    <m/>
    <m/>
    <m/>
    <n v="4"/>
    <s v="1"/>
    <s v="1"/>
    <n v="0"/>
    <n v="0"/>
    <n v="0"/>
    <n v="0"/>
    <n v="0"/>
    <n v="0"/>
    <n v="2"/>
    <n v="100"/>
    <n v="2"/>
  </r>
  <r>
    <s v="udom_2526"/>
    <s v="4cinsights"/>
    <m/>
    <m/>
    <m/>
    <m/>
    <m/>
    <m/>
    <m/>
    <m/>
    <s v="No"/>
    <n v="126"/>
    <m/>
    <m/>
    <x v="0"/>
    <d v="2019-07-04T19:41:36.000"/>
    <s v="@4Cinsights https://t.co/JJgBuMLXjS"/>
    <m/>
    <m/>
    <x v="0"/>
    <s v="https://pbs.twimg.com/tweet_video_thumb/D-p9JhcVUAAa46I.jpg"/>
    <s v="https://pbs.twimg.com/tweet_video_thumb/D-p9JhcVUAAa46I.jpg"/>
    <x v="46"/>
    <s v="https://twitter.com/#!/udom_2526/status/1146866668926189568"/>
    <m/>
    <m/>
    <s v="1146866668926189568"/>
    <s v="1146866087289479168"/>
    <b v="0"/>
    <n v="0"/>
    <s v="1135628145774682112"/>
    <b v="0"/>
    <s v="und"/>
    <m/>
    <s v=""/>
    <b v="0"/>
    <n v="0"/>
    <s v=""/>
    <s v="Twitter Web App"/>
    <b v="0"/>
    <s v="1146866087289479168"/>
    <s v="Tweet"/>
    <n v="0"/>
    <n v="0"/>
    <m/>
    <m/>
    <m/>
    <m/>
    <m/>
    <m/>
    <m/>
    <m/>
    <n v="4"/>
    <s v="1"/>
    <s v="1"/>
    <n v="0"/>
    <n v="0"/>
    <n v="0"/>
    <n v="0"/>
    <n v="0"/>
    <n v="0"/>
    <n v="1"/>
    <n v="100"/>
    <n v="1"/>
  </r>
  <r>
    <s v="udom_2526"/>
    <s v="4cinsights"/>
    <m/>
    <m/>
    <m/>
    <m/>
    <m/>
    <m/>
    <m/>
    <m/>
    <s v="No"/>
    <n v="127"/>
    <m/>
    <m/>
    <x v="0"/>
    <d v="2019-07-05T22:30:22.000"/>
    <s v="@4Cinsights"/>
    <m/>
    <m/>
    <x v="0"/>
    <m/>
    <s v="http://pbs.twimg.com/profile_images/1147085172510035968/iH4JRW8n_normal.jpg"/>
    <x v="47"/>
    <s v="https://twitter.com/#!/udom_2526/status/1147271530734211072"/>
    <m/>
    <m/>
    <s v="1147271530734211072"/>
    <m/>
    <b v="0"/>
    <n v="0"/>
    <s v="2253788118"/>
    <b v="0"/>
    <s v="und"/>
    <m/>
    <s v=""/>
    <b v="0"/>
    <n v="0"/>
    <s v=""/>
    <s v="Twitter Web App"/>
    <b v="0"/>
    <s v="1147271530734211072"/>
    <s v="Tweet"/>
    <n v="0"/>
    <n v="0"/>
    <m/>
    <m/>
    <m/>
    <m/>
    <m/>
    <m/>
    <m/>
    <m/>
    <n v="4"/>
    <s v="1"/>
    <s v="1"/>
    <n v="0"/>
    <n v="0"/>
    <n v="0"/>
    <n v="0"/>
    <n v="0"/>
    <n v="0"/>
    <n v="1"/>
    <n v="100"/>
    <n v="1"/>
  </r>
  <r>
    <s v="jackzimmerman"/>
    <s v="verdictuk"/>
    <m/>
    <m/>
    <m/>
    <m/>
    <m/>
    <m/>
    <m/>
    <m/>
    <s v="No"/>
    <n v="128"/>
    <m/>
    <m/>
    <x v="2"/>
    <d v="2019-07-06T05:55:46.000"/>
    <s v="RT @VerdictUK: Given the changing media landscape and consumer behaviour, should marketers shift their budgets to social or continue to inv…"/>
    <m/>
    <m/>
    <x v="0"/>
    <m/>
    <s v="http://pbs.twimg.com/profile_images/239511625/Jack_normal.jpg"/>
    <x v="48"/>
    <s v="https://twitter.com/#!/jackzimmerman/status/1147383618605584385"/>
    <m/>
    <m/>
    <s v="1147383618605584385"/>
    <m/>
    <b v="0"/>
    <n v="0"/>
    <s v=""/>
    <b v="0"/>
    <s v="en"/>
    <m/>
    <s v=""/>
    <b v="0"/>
    <n v="2"/>
    <s v="1147158693965914114"/>
    <s v="Twitter for iPad"/>
    <b v="0"/>
    <s v="1147158693965914114"/>
    <s v="Tweet"/>
    <n v="0"/>
    <n v="0"/>
    <m/>
    <m/>
    <m/>
    <m/>
    <m/>
    <m/>
    <m/>
    <m/>
    <n v="1"/>
    <s v="3"/>
    <s v="3"/>
    <n v="0"/>
    <n v="0"/>
    <n v="0"/>
    <n v="0"/>
    <n v="0"/>
    <n v="0"/>
    <n v="21"/>
    <n v="100"/>
    <n v="21"/>
  </r>
  <r>
    <s v="bizcasthq"/>
    <s v="4cinsights"/>
    <m/>
    <m/>
    <m/>
    <m/>
    <m/>
    <m/>
    <m/>
    <m/>
    <s v="No"/>
    <n v="129"/>
    <m/>
    <m/>
    <x v="2"/>
    <d v="2018-11-08T18:15:12.000"/>
    <s v="We recently interviewed @AaronGoldman from @4Cinsights, and today’s #BizCastSpotlight is on him!  Stay connected with us for the full #BizCastVid coming shortly! https://t.co/DOrPn1Utzi"/>
    <m/>
    <m/>
    <x v="13"/>
    <s v="https://pbs.twimg.com/media/Drf-_0bW4AEnZvM.jpg"/>
    <s v="https://pbs.twimg.com/media/Drf-_0bW4AEnZvM.jpg"/>
    <x v="49"/>
    <s v="https://twitter.com/#!/bizcasthq/status/1060596613301878784"/>
    <m/>
    <m/>
    <s v="1060596613301878784"/>
    <m/>
    <b v="0"/>
    <n v="3"/>
    <s v=""/>
    <b v="0"/>
    <s v="en"/>
    <m/>
    <s v=""/>
    <b v="0"/>
    <n v="1"/>
    <s v=""/>
    <s v="Hootsuite Inc."/>
    <b v="0"/>
    <s v="1060596613301878784"/>
    <s v="Retweet"/>
    <n v="0"/>
    <n v="0"/>
    <m/>
    <m/>
    <m/>
    <m/>
    <m/>
    <m/>
    <m/>
    <m/>
    <n v="1"/>
    <s v="3"/>
    <s v="1"/>
    <m/>
    <m/>
    <m/>
    <m/>
    <m/>
    <m/>
    <m/>
    <m/>
    <m/>
  </r>
  <r>
    <s v="anzhi_hu"/>
    <s v="bizcasthq"/>
    <m/>
    <m/>
    <m/>
    <m/>
    <m/>
    <m/>
    <m/>
    <m/>
    <s v="No"/>
    <n v="131"/>
    <m/>
    <m/>
    <x v="2"/>
    <d v="2019-07-09T10:39:23.000"/>
    <s v="RT @BizCastHQ: We recently interviewed @AaronGoldman from @4Cinsights, and today’s #BizCastSpotlight is on him!  Stay connected with us for…"/>
    <m/>
    <m/>
    <x v="14"/>
    <m/>
    <s v="http://pbs.twimg.com/profile_images/1148210255639134208/mRee81oj_normal.jpg"/>
    <x v="50"/>
    <s v="https://twitter.com/#!/anzhi_hu/status/1148542155691978752"/>
    <m/>
    <m/>
    <s v="1148542155691978752"/>
    <m/>
    <b v="0"/>
    <n v="0"/>
    <s v=""/>
    <b v="0"/>
    <s v="en"/>
    <m/>
    <s v=""/>
    <b v="0"/>
    <n v="1"/>
    <s v="1060596613301878784"/>
    <s v="Twitter for iPhone"/>
    <b v="0"/>
    <s v="1060596613301878784"/>
    <s v="Tweet"/>
    <n v="0"/>
    <n v="0"/>
    <m/>
    <m/>
    <m/>
    <m/>
    <m/>
    <m/>
    <m/>
    <m/>
    <n v="1"/>
    <s v="3"/>
    <s v="3"/>
    <m/>
    <m/>
    <m/>
    <m/>
    <m/>
    <m/>
    <m/>
    <m/>
    <m/>
  </r>
  <r>
    <s v="3g"/>
    <s v="4cinsights"/>
    <m/>
    <m/>
    <m/>
    <m/>
    <m/>
    <m/>
    <m/>
    <m/>
    <s v="No"/>
    <n v="134"/>
    <m/>
    <m/>
    <x v="2"/>
    <d v="2019-06-18T14:48:41.000"/>
    <s v="Advertisers can now power their cross-channel video planning and buying with @iriworldwide purchase data through Scope by @4Cinsights.. https://t.co/t1itvfqRkl"/>
    <s v="https://www.4cinsights.com/2019/06/18/4c-and-iri-deepen-relationship-for-linear-tv-and-ott/"/>
    <s v="4cinsights.com"/>
    <x v="0"/>
    <m/>
    <s v="http://pbs.twimg.com/profile_images/1045548097944920064/6RVOTk78_normal.jpg"/>
    <x v="51"/>
    <s v="https://twitter.com/#!/3g/status/1140994751136768000"/>
    <m/>
    <m/>
    <s v="1140994751136768000"/>
    <m/>
    <b v="0"/>
    <n v="0"/>
    <s v=""/>
    <b v="0"/>
    <s v="en"/>
    <m/>
    <s v=""/>
    <b v="0"/>
    <n v="0"/>
    <s v=""/>
    <s v="Twitter Web Client"/>
    <b v="0"/>
    <s v="1140994751136768000"/>
    <s v="Tweet"/>
    <n v="0"/>
    <n v="0"/>
    <m/>
    <m/>
    <m/>
    <m/>
    <m/>
    <m/>
    <m/>
    <m/>
    <n v="2"/>
    <s v="1"/>
    <s v="1"/>
    <m/>
    <m/>
    <m/>
    <m/>
    <m/>
    <m/>
    <m/>
    <m/>
    <m/>
  </r>
  <r>
    <s v="3g"/>
    <s v="forrester"/>
    <m/>
    <m/>
    <m/>
    <m/>
    <m/>
    <m/>
    <m/>
    <m/>
    <s v="No"/>
    <n v="136"/>
    <m/>
    <m/>
    <x v="2"/>
    <d v="2019-07-10T14:24:15.000"/>
    <s v="In a new study commissioned by @4Cinsights and conducted by @forrester, nearly 80% of marketers say video is an increasingly important medium for consumers. Download the full study for more. https://t.co/1LPUYQSsiP"/>
    <s v="https://www.4cinsights.com/VideoVanguards"/>
    <s v="4cinsights.com"/>
    <x v="0"/>
    <m/>
    <s v="http://pbs.twimg.com/profile_images/1045548097944920064/6RVOTk78_normal.jpg"/>
    <x v="52"/>
    <s v="https://twitter.com/#!/3g/status/1148961133224706048"/>
    <m/>
    <m/>
    <s v="1148961133224706048"/>
    <m/>
    <b v="0"/>
    <n v="0"/>
    <s v=""/>
    <b v="0"/>
    <s v="en"/>
    <m/>
    <s v=""/>
    <b v="0"/>
    <n v="0"/>
    <s v=""/>
    <s v="Twitter for iPhone"/>
    <b v="0"/>
    <s v="1148961133224706048"/>
    <s v="Tweet"/>
    <n v="0"/>
    <n v="0"/>
    <m/>
    <m/>
    <m/>
    <m/>
    <m/>
    <m/>
    <m/>
    <m/>
    <n v="1"/>
    <s v="1"/>
    <s v="1"/>
    <n v="1"/>
    <n v="3.3333333333333335"/>
    <n v="0"/>
    <n v="0"/>
    <n v="0"/>
    <n v="0"/>
    <n v="29"/>
    <n v="96.66666666666667"/>
    <n v="30"/>
  </r>
  <r>
    <s v="silent__type"/>
    <s v="4cinsights"/>
    <m/>
    <m/>
    <m/>
    <m/>
    <m/>
    <m/>
    <m/>
    <m/>
    <s v="No"/>
    <n v="138"/>
    <m/>
    <m/>
    <x v="2"/>
    <d v="2019-07-11T18:26:13.000"/>
    <s v="On a boat on the Thames for the @4Cinsights summer party ⛴ https://t.co/Ue1hzfnnud"/>
    <m/>
    <m/>
    <x v="0"/>
    <s v="https://pbs.twimg.com/media/D_NvBohXUAA-pV0.jpg"/>
    <s v="https://pbs.twimg.com/media/D_NvBohXUAA-pV0.jpg"/>
    <x v="53"/>
    <s v="https://twitter.com/#!/silent__type/status/1149384413848985601"/>
    <m/>
    <m/>
    <s v="1149384413848985601"/>
    <m/>
    <b v="0"/>
    <n v="0"/>
    <s v=""/>
    <b v="0"/>
    <s v="en"/>
    <m/>
    <s v=""/>
    <b v="0"/>
    <n v="0"/>
    <s v=""/>
    <s v="Twitter for iPhone"/>
    <b v="0"/>
    <s v="1149384413848985601"/>
    <s v="Tweet"/>
    <n v="0"/>
    <n v="0"/>
    <m/>
    <m/>
    <m/>
    <m/>
    <m/>
    <m/>
    <m/>
    <m/>
    <n v="1"/>
    <s v="1"/>
    <s v="1"/>
    <n v="0"/>
    <n v="0"/>
    <n v="0"/>
    <n v="0"/>
    <n v="0"/>
    <n v="0"/>
    <n v="11"/>
    <n v="100"/>
    <n v="11"/>
  </r>
  <r>
    <s v="irishangels"/>
    <s v="milyli"/>
    <m/>
    <m/>
    <m/>
    <m/>
    <m/>
    <m/>
    <m/>
    <m/>
    <s v="No"/>
    <n v="139"/>
    <m/>
    <m/>
    <x v="2"/>
    <d v="2019-07-14T14:05:10.000"/>
    <s v="Do you know what it takes to turn a great idea into a great company? Founders of leading #Chicago #tech companies share how they got started. @BuiltInChicago @4Cinsights @cleverbridge @Milyli https://t.co/GhoWJDJuty"/>
    <s v="https://www.builtinchicago.org/2018/03/22/chicago-tech-founding-stories"/>
    <s v="builtinchicago.org"/>
    <x v="15"/>
    <m/>
    <s v="http://pbs.twimg.com/profile_images/1016815290221563905/o8st2FEF_normal.jpg"/>
    <x v="54"/>
    <s v="https://twitter.com/#!/irishangels/status/1150405884255846401"/>
    <m/>
    <m/>
    <s v="1150405884255846401"/>
    <m/>
    <b v="0"/>
    <n v="0"/>
    <s v=""/>
    <b v="0"/>
    <s v="en"/>
    <m/>
    <s v=""/>
    <b v="0"/>
    <n v="1"/>
    <s v=""/>
    <s v="Hootsuite Inc."/>
    <b v="0"/>
    <s v="1150405884255846401"/>
    <s v="Tweet"/>
    <n v="0"/>
    <n v="0"/>
    <m/>
    <m/>
    <m/>
    <m/>
    <m/>
    <m/>
    <m/>
    <m/>
    <n v="1"/>
    <s v="8"/>
    <s v="8"/>
    <m/>
    <m/>
    <m/>
    <m/>
    <m/>
    <m/>
    <m/>
    <m/>
    <m/>
  </r>
  <r>
    <s v="domerund"/>
    <s v="irishangels"/>
    <m/>
    <m/>
    <m/>
    <m/>
    <m/>
    <m/>
    <m/>
    <m/>
    <s v="No"/>
    <n v="142"/>
    <m/>
    <m/>
    <x v="2"/>
    <d v="2019-07-14T15:12:42.000"/>
    <s v="RT @IrishAngels: Do you know what it takes to turn a great idea into a great company? Founders of leading #Chicago #tech companies share ho…"/>
    <m/>
    <m/>
    <x v="15"/>
    <m/>
    <s v="http://pbs.twimg.com/profile_images/576015433620451328/fgcEVFku_normal.jpeg"/>
    <x v="55"/>
    <s v="https://twitter.com/#!/domerund/status/1150422877939929088"/>
    <m/>
    <m/>
    <s v="1150422877939929088"/>
    <m/>
    <b v="0"/>
    <n v="0"/>
    <s v=""/>
    <b v="0"/>
    <s v="en"/>
    <m/>
    <s v=""/>
    <b v="0"/>
    <n v="1"/>
    <s v="1150405884255846401"/>
    <s v="Twitter for iPhone"/>
    <b v="0"/>
    <s v="1150405884255846401"/>
    <s v="Tweet"/>
    <n v="0"/>
    <n v="0"/>
    <m/>
    <m/>
    <m/>
    <m/>
    <m/>
    <m/>
    <m/>
    <m/>
    <n v="1"/>
    <s v="8"/>
    <s v="8"/>
    <n v="3"/>
    <n v="12"/>
    <n v="0"/>
    <n v="0"/>
    <n v="0"/>
    <n v="0"/>
    <n v="22"/>
    <n v="88"/>
    <n v="25"/>
  </r>
  <r>
    <s v="amatiellesativa"/>
    <s v="flightlyads"/>
    <m/>
    <m/>
    <m/>
    <m/>
    <m/>
    <m/>
    <m/>
    <m/>
    <s v="No"/>
    <n v="143"/>
    <m/>
    <m/>
    <x v="2"/>
    <d v="2019-07-14T18:43:12.000"/>
    <s v="@amobee @4Cinsights @adbrix @Adglow @AdobeExpCloud @AdStage_Drew @radioleary @FlightlyAds _x000a_Help spread the love! Give a donation! Donate your services, or just lend an ear! https://t.co/rOLx9btlfn"/>
    <s v="https://twitter.com/AmatielleSativa/status/1150468047230164994"/>
    <s v="twitter.com"/>
    <x v="0"/>
    <m/>
    <s v="http://pbs.twimg.com/profile_images/1150448264115830784/kxCVHNFW_normal.jpg"/>
    <x v="56"/>
    <s v="https://twitter.com/#!/amatiellesativa/status/1150475852842438656"/>
    <m/>
    <m/>
    <s v="1150475852842438656"/>
    <m/>
    <b v="0"/>
    <n v="0"/>
    <s v="46651529"/>
    <b v="1"/>
    <s v="en"/>
    <m/>
    <s v="1150468047230164994"/>
    <b v="0"/>
    <n v="0"/>
    <s v=""/>
    <s v="Twitter Web App"/>
    <b v="0"/>
    <s v="1150475852842438656"/>
    <s v="Tweet"/>
    <n v="0"/>
    <n v="0"/>
    <m/>
    <m/>
    <m/>
    <m/>
    <m/>
    <m/>
    <m/>
    <m/>
    <n v="1"/>
    <s v="6"/>
    <s v="6"/>
    <m/>
    <m/>
    <m/>
    <m/>
    <m/>
    <m/>
    <m/>
    <m/>
    <m/>
  </r>
  <r>
    <s v="nargiza83025894"/>
    <s v="nargizaradjabo2"/>
    <m/>
    <m/>
    <m/>
    <m/>
    <m/>
    <m/>
    <m/>
    <m/>
    <s v="No"/>
    <n v="151"/>
    <m/>
    <m/>
    <x v="2"/>
    <d v="2019-07-14T20:54:38.000"/>
    <s v="@4Cinsights @NargizaRadjabo2 https://t.co/3zSoPOEovS"/>
    <m/>
    <m/>
    <x v="0"/>
    <s v="https://pbs.twimg.com/media/D_dtxE1XsAA9CEt.jpg"/>
    <s v="https://pbs.twimg.com/media/D_dtxE1XsAA9CEt.jpg"/>
    <x v="57"/>
    <s v="https://twitter.com/#!/nargiza83025894/status/1150508926741426176"/>
    <m/>
    <m/>
    <s v="1150508926741426176"/>
    <m/>
    <b v="0"/>
    <n v="0"/>
    <s v="2253788118"/>
    <b v="0"/>
    <s v="und"/>
    <m/>
    <s v=""/>
    <b v="0"/>
    <n v="0"/>
    <s v=""/>
    <s v="Twitter for iPhone"/>
    <b v="0"/>
    <s v="1150508926741426176"/>
    <s v="Tweet"/>
    <n v="0"/>
    <n v="0"/>
    <m/>
    <m/>
    <m/>
    <m/>
    <m/>
    <m/>
    <m/>
    <m/>
    <n v="1"/>
    <s v="1"/>
    <s v="1"/>
    <n v="0"/>
    <n v="0"/>
    <n v="0"/>
    <n v="0"/>
    <n v="0"/>
    <n v="0"/>
    <n v="2"/>
    <n v="100"/>
    <n v="2"/>
  </r>
  <r>
    <s v="chicagoedgehub"/>
    <s v="irishangels"/>
    <m/>
    <m/>
    <m/>
    <m/>
    <m/>
    <m/>
    <m/>
    <m/>
    <s v="No"/>
    <n v="154"/>
    <m/>
    <m/>
    <x v="2"/>
    <d v="2019-07-15T08:11:36.000"/>
    <s v="RT @IrishAngels: Do you know what it takes to turn a great idea into a great company? Founders of leading #Chicago #tech companies share ho…"/>
    <m/>
    <m/>
    <x v="15"/>
    <m/>
    <s v="http://pbs.twimg.com/profile_images/868404731760312321/faAeQgxA_normal.jpg"/>
    <x v="58"/>
    <s v="https://twitter.com/#!/chicagoedgehub/status/1150679290360582144"/>
    <m/>
    <m/>
    <s v="1150679290360582144"/>
    <m/>
    <b v="0"/>
    <n v="0"/>
    <s v=""/>
    <b v="0"/>
    <s v="en"/>
    <m/>
    <s v=""/>
    <b v="0"/>
    <n v="2"/>
    <s v="1150405884255846401"/>
    <s v="Twitter for Android"/>
    <b v="0"/>
    <s v="1150405884255846401"/>
    <s v="Tweet"/>
    <n v="0"/>
    <n v="0"/>
    <m/>
    <m/>
    <m/>
    <m/>
    <m/>
    <m/>
    <m/>
    <m/>
    <n v="1"/>
    <s v="8"/>
    <s v="8"/>
    <n v="3"/>
    <n v="12"/>
    <n v="0"/>
    <n v="0"/>
    <n v="0"/>
    <n v="0"/>
    <n v="22"/>
    <n v="88"/>
    <n v="25"/>
  </r>
  <r>
    <s v="marvinliao"/>
    <s v="adamhelfgott"/>
    <m/>
    <m/>
    <m/>
    <m/>
    <m/>
    <m/>
    <m/>
    <m/>
    <s v="No"/>
    <n v="155"/>
    <m/>
    <m/>
    <x v="2"/>
    <d v="2019-07-15T14:41:49.000"/>
    <s v="RT @inscapetv: Inscape partners, @4Cinsights CEO @LanceNeuhauser and @madhivetech CEO @adamhelfgott, discuss the value of understanding aud…"/>
    <m/>
    <m/>
    <x v="0"/>
    <m/>
    <s v="http://pbs.twimg.com/profile_images/2901332079/82e00623e89754c0b36178e65facb612_normal.jpeg"/>
    <x v="59"/>
    <s v="https://twitter.com/#!/marvinliao/status/1150777495391653900"/>
    <m/>
    <m/>
    <s v="1150777495391653900"/>
    <m/>
    <b v="0"/>
    <n v="0"/>
    <s v=""/>
    <b v="0"/>
    <s v="en"/>
    <m/>
    <s v=""/>
    <b v="0"/>
    <n v="4"/>
    <s v="1143866500241141761"/>
    <s v="Twitter Web App"/>
    <b v="0"/>
    <s v="1143866500241141761"/>
    <s v="Tweet"/>
    <n v="0"/>
    <n v="0"/>
    <m/>
    <m/>
    <m/>
    <m/>
    <m/>
    <m/>
    <m/>
    <m/>
    <n v="1"/>
    <s v="2"/>
    <s v="2"/>
    <m/>
    <m/>
    <m/>
    <m/>
    <m/>
    <m/>
    <m/>
    <m/>
    <m/>
  </r>
  <r>
    <s v="dativa4data"/>
    <s v="placed"/>
    <m/>
    <m/>
    <m/>
    <m/>
    <m/>
    <m/>
    <m/>
    <m/>
    <s v="No"/>
    <n v="160"/>
    <m/>
    <m/>
    <x v="2"/>
    <d v="2019-06-06T06:32:25.000"/>
    <s v="RT @inscapetv: Congratulations to our partners @4Cinsights and @Placed, working together to help marketers define audiences for TV and #OTT…"/>
    <m/>
    <m/>
    <x v="16"/>
    <m/>
    <s v="http://pbs.twimg.com/profile_images/955359649225756672/-qqAbnxd_normal.jpg"/>
    <x v="60"/>
    <s v="https://twitter.com/#!/dativa4data/status/1136521205559771136"/>
    <m/>
    <m/>
    <s v="1136521205559771136"/>
    <m/>
    <b v="0"/>
    <n v="0"/>
    <s v=""/>
    <b v="1"/>
    <s v="en"/>
    <m/>
    <s v="1136294101819777026"/>
    <b v="0"/>
    <n v="2"/>
    <s v="1136379561929654272"/>
    <s v="Twitter Web App"/>
    <b v="0"/>
    <s v="1136379561929654272"/>
    <s v="Tweet"/>
    <n v="0"/>
    <n v="0"/>
    <m/>
    <m/>
    <m/>
    <m/>
    <m/>
    <m/>
    <m/>
    <m/>
    <n v="1"/>
    <s v="2"/>
    <s v="2"/>
    <m/>
    <m/>
    <m/>
    <m/>
    <m/>
    <m/>
    <m/>
    <m/>
    <m/>
  </r>
  <r>
    <s v="dativa4data"/>
    <s v="lanceneuhauser"/>
    <m/>
    <m/>
    <m/>
    <m/>
    <m/>
    <m/>
    <m/>
    <m/>
    <s v="No"/>
    <n v="163"/>
    <m/>
    <m/>
    <x v="2"/>
    <d v="2019-07-15T15:01:46.000"/>
    <s v="RT @inscapetv: .@4Cinsights CEO @LanceNeuhauser on the importance of #privacy, and how working with partners like Inscape, which has the la…"/>
    <m/>
    <m/>
    <x v="17"/>
    <m/>
    <s v="http://pbs.twimg.com/profile_images/955359649225756672/-qqAbnxd_normal.jpg"/>
    <x v="61"/>
    <s v="https://twitter.com/#!/dativa4data/status/1150782515210268673"/>
    <m/>
    <m/>
    <s v="1150782515210268673"/>
    <m/>
    <b v="0"/>
    <n v="0"/>
    <s v=""/>
    <b v="0"/>
    <s v="en"/>
    <m/>
    <s v=""/>
    <b v="0"/>
    <n v="2"/>
    <s v="1150759420697227264"/>
    <s v="Twitter Web App"/>
    <b v="0"/>
    <s v="1150759420697227264"/>
    <s v="Tweet"/>
    <n v="0"/>
    <n v="0"/>
    <m/>
    <m/>
    <m/>
    <m/>
    <m/>
    <m/>
    <m/>
    <m/>
    <n v="1"/>
    <s v="2"/>
    <s v="2"/>
    <m/>
    <m/>
    <m/>
    <m/>
    <m/>
    <m/>
    <m/>
    <m/>
    <m/>
  </r>
  <r>
    <s v="nurngalway"/>
    <s v="blocktheprofits"/>
    <m/>
    <m/>
    <m/>
    <m/>
    <m/>
    <m/>
    <m/>
    <m/>
    <s v="No"/>
    <n v="166"/>
    <m/>
    <m/>
    <x v="2"/>
    <d v="2019-07-15T22:20:55.000"/>
    <s v="@billwise @LanceNeuhauser @thesqueezecast @TeamMediaocean @4Cinsights @blocktheprofits"/>
    <m/>
    <m/>
    <x v="0"/>
    <m/>
    <s v="http://pbs.twimg.com/profile_images/1079215654824226817/iAfMNROe_normal.jpg"/>
    <x v="62"/>
    <s v="https://twitter.com/#!/nurngalway/status/1150893030766981126"/>
    <m/>
    <m/>
    <s v="1150893030766981126"/>
    <s v="1059535913427054594"/>
    <b v="0"/>
    <n v="0"/>
    <s v="16382471"/>
    <b v="0"/>
    <s v="und"/>
    <m/>
    <s v=""/>
    <b v="0"/>
    <n v="0"/>
    <s v=""/>
    <s v="Twitter for iPhone"/>
    <b v="0"/>
    <s v="1059535913427054594"/>
    <s v="Tweet"/>
    <n v="0"/>
    <n v="0"/>
    <m/>
    <m/>
    <m/>
    <m/>
    <m/>
    <m/>
    <m/>
    <m/>
    <n v="1"/>
    <s v="10"/>
    <s v="10"/>
    <m/>
    <m/>
    <m/>
    <m/>
    <m/>
    <m/>
    <m/>
    <m/>
    <m/>
  </r>
  <r>
    <s v="gerhardgrohs"/>
    <s v="4cinsights"/>
    <m/>
    <m/>
    <m/>
    <m/>
    <m/>
    <m/>
    <m/>
    <m/>
    <s v="No"/>
    <n v="172"/>
    <m/>
    <m/>
    <x v="0"/>
    <d v="2019-07-16T22:31:58.000"/>
    <s v="@4Cinsights"/>
    <m/>
    <m/>
    <x v="0"/>
    <m/>
    <s v="http://pbs.twimg.com/profile_images/862730030895570944/ZXdNJXJU_normal.jpg"/>
    <x v="63"/>
    <s v="https://twitter.com/#!/gerhardgrohs/status/1151258199036747783"/>
    <m/>
    <m/>
    <s v="1151258199036747783"/>
    <m/>
    <b v="0"/>
    <n v="0"/>
    <s v="2253788118"/>
    <b v="0"/>
    <s v="und"/>
    <m/>
    <s v=""/>
    <b v="0"/>
    <n v="0"/>
    <s v=""/>
    <s v="Twitter for iPhone"/>
    <b v="0"/>
    <s v="1151258199036747783"/>
    <s v="Tweet"/>
    <n v="0"/>
    <n v="0"/>
    <s v="16.18218,48.117666 _x000a_16.577511,48.117666 _x000a_16.577511,48.322574 _x000a_16.18218,48.322574"/>
    <s v="Austria"/>
    <s v="AT"/>
    <s v="Vienna, Austria"/>
    <s v="9f659d51e5c5deae"/>
    <s v="Vienna"/>
    <s v="city"/>
    <s v="https://api.twitter.com/1.1/geo/id/9f659d51e5c5deae.json"/>
    <n v="1"/>
    <s v="1"/>
    <s v="1"/>
    <n v="0"/>
    <n v="0"/>
    <n v="0"/>
    <n v="0"/>
    <n v="0"/>
    <n v="0"/>
    <n v="1"/>
    <n v="100"/>
    <n v="1"/>
  </r>
  <r>
    <s v="ronksley6"/>
    <s v="4cinsights"/>
    <m/>
    <m/>
    <m/>
    <m/>
    <m/>
    <m/>
    <m/>
    <m/>
    <s v="No"/>
    <n v="173"/>
    <m/>
    <m/>
    <x v="0"/>
    <d v="2019-07-18T16:44:54.000"/>
    <s v="@4Cinsights"/>
    <m/>
    <m/>
    <x v="0"/>
    <m/>
    <s v="http://pbs.twimg.com/profile_images/1143429117951401984/IhzZMVP3_normal.jpg"/>
    <x v="64"/>
    <s v="https://twitter.com/#!/ronksley6/status/1151895630589001728"/>
    <m/>
    <m/>
    <s v="1151895630589001728"/>
    <m/>
    <b v="0"/>
    <n v="0"/>
    <s v="2253788118"/>
    <b v="0"/>
    <s v="und"/>
    <m/>
    <s v=""/>
    <b v="0"/>
    <n v="0"/>
    <s v=""/>
    <s v="Twitter for iPhone"/>
    <b v="0"/>
    <s v="1151895630589001728"/>
    <s v="Tweet"/>
    <n v="0"/>
    <n v="0"/>
    <m/>
    <m/>
    <m/>
    <m/>
    <m/>
    <m/>
    <m/>
    <m/>
    <n v="1"/>
    <s v="1"/>
    <s v="1"/>
    <n v="0"/>
    <n v="0"/>
    <n v="0"/>
    <n v="0"/>
    <n v="0"/>
    <n v="0"/>
    <n v="1"/>
    <n v="100"/>
    <n v="1"/>
  </r>
  <r>
    <s v="kinivignesh"/>
    <s v="kinivignesh"/>
    <m/>
    <m/>
    <m/>
    <m/>
    <m/>
    <m/>
    <m/>
    <m/>
    <s v="No"/>
    <n v="174"/>
    <m/>
    <m/>
    <x v="1"/>
    <d v="2019-07-20T21:03:53.000"/>
    <s v="#4cthefutureofmedia_x000a__x000a_https://t.co/EmPniudh8L"/>
    <s v="https://twitter.com/4Cinsights/status/742377913404776448?s=20"/>
    <s v="twitter.com"/>
    <x v="5"/>
    <m/>
    <s v="http://abs.twimg.com/sticky/default_profile_images/default_profile_normal.png"/>
    <x v="65"/>
    <s v="https://twitter.com/#!/kinivignesh/status/1152685581530365952"/>
    <m/>
    <m/>
    <s v="1152685581530365952"/>
    <m/>
    <b v="0"/>
    <n v="1"/>
    <s v=""/>
    <b v="1"/>
    <s v="und"/>
    <m/>
    <s v="742377913404776448"/>
    <b v="0"/>
    <n v="1"/>
    <s v=""/>
    <s v="Twitter Web App"/>
    <b v="0"/>
    <s v="1152685581530365952"/>
    <s v="Tweet"/>
    <n v="0"/>
    <n v="0"/>
    <m/>
    <m/>
    <m/>
    <m/>
    <m/>
    <m/>
    <m/>
    <m/>
    <n v="1"/>
    <s v="11"/>
    <s v="11"/>
    <n v="0"/>
    <n v="0"/>
    <n v="0"/>
    <n v="0"/>
    <n v="0"/>
    <n v="0"/>
    <n v="1"/>
    <n v="100"/>
    <n v="1"/>
  </r>
  <r>
    <s v="vincentjv"/>
    <s v="4cinsights"/>
    <m/>
    <m/>
    <m/>
    <m/>
    <m/>
    <m/>
    <m/>
    <m/>
    <s v="No"/>
    <n v="175"/>
    <m/>
    <m/>
    <x v="2"/>
    <d v="2019-06-07T17:30:38.000"/>
    <s v="BOOM! Advertisers can now use @Placed to measure a lift in store visits via #AdvancedTV and #OTT marketing through @4Cinsights. https://t.co/QGnZ0hNVij"/>
    <s v="https://www.4cinsights.com/2019/06/05/4c-expands-partnership-with-placed-for-tv-and-ott-audiences-and-measurement/"/>
    <s v="4cinsights.com"/>
    <x v="18"/>
    <m/>
    <s v="http://pbs.twimg.com/profile_images/775722760605544448/COxigSM6_normal.jpg"/>
    <x v="66"/>
    <s v="https://twitter.com/#!/vincentjv/status/1137049236741267457"/>
    <m/>
    <m/>
    <s v="1137049236741267457"/>
    <m/>
    <b v="0"/>
    <n v="0"/>
    <s v=""/>
    <b v="0"/>
    <s v="en"/>
    <m/>
    <s v=""/>
    <b v="0"/>
    <n v="0"/>
    <s v=""/>
    <s v="Twitter Web App"/>
    <b v="0"/>
    <s v="1137049236741267457"/>
    <s v="Tweet"/>
    <n v="0"/>
    <n v="0"/>
    <m/>
    <m/>
    <m/>
    <m/>
    <m/>
    <m/>
    <m/>
    <m/>
    <n v="2"/>
    <s v="2"/>
    <s v="1"/>
    <m/>
    <m/>
    <m/>
    <m/>
    <m/>
    <m/>
    <m/>
    <m/>
    <m/>
  </r>
  <r>
    <s v="vincentjv"/>
    <s v="4cinsights"/>
    <m/>
    <m/>
    <m/>
    <m/>
    <m/>
    <m/>
    <m/>
    <m/>
    <s v="No"/>
    <n v="177"/>
    <m/>
    <m/>
    <x v="2"/>
    <d v="2019-07-21T05:39:58.000"/>
    <s v="Net Jets targeting me on Instagram only means they aren’t using @4Cinsights Affinities. #HotFact"/>
    <m/>
    <m/>
    <x v="19"/>
    <m/>
    <s v="http://pbs.twimg.com/profile_images/775722760605544448/COxigSM6_normal.jpg"/>
    <x v="67"/>
    <s v="https://twitter.com/#!/vincentjv/status/1152815458086739968"/>
    <m/>
    <m/>
    <s v="1152815458086739968"/>
    <m/>
    <b v="0"/>
    <n v="0"/>
    <s v=""/>
    <b v="0"/>
    <s v="en"/>
    <m/>
    <s v=""/>
    <b v="0"/>
    <n v="0"/>
    <s v=""/>
    <s v="Twitter for iPhone"/>
    <b v="0"/>
    <s v="1152815458086739968"/>
    <s v="Tweet"/>
    <n v="0"/>
    <n v="0"/>
    <s v="-87.940033,41.644102 _x000a_-87.523993,41.644102 _x000a_-87.523993,42.0230669 _x000a_-87.940033,42.0230669"/>
    <s v="United States"/>
    <s v="US"/>
    <s v="Chicago, IL"/>
    <s v="1d9a5370a355ab0c"/>
    <s v="Chicago"/>
    <s v="city"/>
    <s v="https://api.twitter.com/1.1/geo/id/1d9a5370a355ab0c.json"/>
    <n v="2"/>
    <s v="2"/>
    <s v="1"/>
    <n v="0"/>
    <n v="0"/>
    <n v="0"/>
    <n v="0"/>
    <n v="0"/>
    <n v="0"/>
    <n v="15"/>
    <n v="100"/>
    <n v="15"/>
  </r>
  <r>
    <s v="soundmotive"/>
    <s v="4cinsights"/>
    <m/>
    <m/>
    <m/>
    <m/>
    <m/>
    <m/>
    <m/>
    <m/>
    <s v="No"/>
    <n v="178"/>
    <m/>
    <m/>
    <x v="2"/>
    <d v="2019-07-24T14:55:14.000"/>
    <s v="Video can do more than boost brand awareness. “70% of marketers agree that effective use of video can boost business performance in other channels, like delivering higher organic site visits &amp;amp; increasing position in search results.” via@forrester&amp;amp;@4Cinsights #VideoMarketing https://t.co/pOerN7jF8U"/>
    <m/>
    <m/>
    <x v="20"/>
    <s v="https://pbs.twimg.com/media/EAP7aJMUwAE-RD-.jpg"/>
    <s v="https://pbs.twimg.com/media/EAP7aJMUwAE-RD-.jpg"/>
    <x v="68"/>
    <s v="https://twitter.com/#!/soundmotive/status/1154042359903948802"/>
    <m/>
    <m/>
    <s v="1154042359903948802"/>
    <m/>
    <b v="0"/>
    <n v="1"/>
    <s v=""/>
    <b v="0"/>
    <s v="en"/>
    <m/>
    <s v=""/>
    <b v="0"/>
    <n v="0"/>
    <s v=""/>
    <s v="Postcron App"/>
    <b v="0"/>
    <s v="1154042359903948802"/>
    <s v="Tweet"/>
    <n v="0"/>
    <n v="0"/>
    <m/>
    <m/>
    <m/>
    <m/>
    <m/>
    <m/>
    <m/>
    <m/>
    <n v="1"/>
    <s v="1"/>
    <s v="1"/>
    <n v="4"/>
    <n v="9.75609756097561"/>
    <n v="0"/>
    <n v="0"/>
    <n v="0"/>
    <n v="0"/>
    <n v="37"/>
    <n v="90.2439024390244"/>
    <n v="41"/>
  </r>
  <r>
    <s v="mmmagtweets"/>
    <s v="socialbakers"/>
    <m/>
    <m/>
    <m/>
    <m/>
    <m/>
    <m/>
    <m/>
    <m/>
    <s v="No"/>
    <n v="179"/>
    <m/>
    <m/>
    <x v="2"/>
    <d v="2019-07-26T16:45:00.000"/>
    <s v="Face off: @MMMagTyrone discusses Facebook's last few weeks and how the tech giant continues to win in battle with regulators and the public under the guise of 'making changes', with insights from @mozilla, @CroudMarketing, @socialbakers, and @4Cinsights_x000a_https://t.co/LwHZrsKOfq"/>
    <s v="https://mobilemarketingmagazine.com/facebook-ad-transparency-ftc-fine-cambridge-analytica-q2-2019-earnings-libra-mozilla-croud-socialbakers-4c-insights"/>
    <s v="mobilemarketingmagazine.com"/>
    <x v="0"/>
    <m/>
    <s v="http://pbs.twimg.com/profile_images/1010125647665139713/fWf-9ej3_normal.jpg"/>
    <x v="69"/>
    <s v="https://twitter.com/#!/mmmagtweets/status/1154794758977404930"/>
    <m/>
    <m/>
    <s v="1154794758977404930"/>
    <m/>
    <b v="0"/>
    <n v="0"/>
    <s v=""/>
    <b v="0"/>
    <s v="en"/>
    <m/>
    <s v=""/>
    <b v="0"/>
    <n v="1"/>
    <s v=""/>
    <s v="TweetDeck"/>
    <b v="0"/>
    <s v="1154794758977404930"/>
    <s v="Tweet"/>
    <n v="0"/>
    <n v="0"/>
    <m/>
    <m/>
    <m/>
    <m/>
    <m/>
    <m/>
    <m/>
    <m/>
    <n v="1"/>
    <s v="7"/>
    <s v="7"/>
    <m/>
    <m/>
    <m/>
    <m/>
    <m/>
    <m/>
    <m/>
    <m/>
    <m/>
  </r>
  <r>
    <s v="mmmagtyrone"/>
    <s v="mmmagtweets"/>
    <m/>
    <m/>
    <m/>
    <m/>
    <m/>
    <m/>
    <m/>
    <m/>
    <s v="Yes"/>
    <n v="183"/>
    <m/>
    <m/>
    <x v="2"/>
    <d v="2019-07-26T16:50:25.000"/>
    <s v="RT @MMMagTweets: Face off: @MMMagTyrone discusses Facebook's last few weeks and how the tech giant continues to win in battle with regulato…"/>
    <m/>
    <m/>
    <x v="0"/>
    <m/>
    <s v="http://pbs.twimg.com/profile_images/802605790397927424/VXCCMtlZ_normal.jpg"/>
    <x v="70"/>
    <s v="https://twitter.com/#!/mmmagtyrone/status/1154796125049802754"/>
    <m/>
    <m/>
    <s v="1154796125049802754"/>
    <m/>
    <b v="0"/>
    <n v="0"/>
    <s v=""/>
    <b v="0"/>
    <s v="en"/>
    <m/>
    <s v=""/>
    <b v="0"/>
    <n v="1"/>
    <s v="1154794758977404930"/>
    <s v="Twitter for Android"/>
    <b v="0"/>
    <s v="1154794758977404930"/>
    <s v="Tweet"/>
    <n v="0"/>
    <n v="0"/>
    <m/>
    <m/>
    <m/>
    <m/>
    <m/>
    <m/>
    <m/>
    <m/>
    <n v="1"/>
    <s v="7"/>
    <s v="7"/>
    <n v="1"/>
    <n v="4.545454545454546"/>
    <n v="0"/>
    <n v="0"/>
    <n v="0"/>
    <n v="0"/>
    <n v="21"/>
    <n v="95.45454545454545"/>
    <n v="22"/>
  </r>
  <r>
    <s v="alexvinogradov4"/>
    <s v="mmmagtyrone"/>
    <m/>
    <m/>
    <m/>
    <m/>
    <m/>
    <m/>
    <m/>
    <m/>
    <s v="No"/>
    <n v="184"/>
    <m/>
    <m/>
    <x v="2"/>
    <d v="2019-07-27T03:18:54.000"/>
    <s v="RT @MMMagTweets: Face off: @MMMagTyrone discusses Facebook's last few weeks and how the tech giant continues to win in battle with regulato…"/>
    <m/>
    <m/>
    <x v="0"/>
    <m/>
    <s v="http://pbs.twimg.com/profile_images/984113808317837313/2aRCVbI4_normal.jpg"/>
    <x v="71"/>
    <s v="https://twitter.com/#!/alexvinogradov4/status/1154954285999898634"/>
    <m/>
    <m/>
    <s v="1154954285999898634"/>
    <m/>
    <b v="0"/>
    <n v="0"/>
    <s v=""/>
    <b v="0"/>
    <s v="en"/>
    <m/>
    <s v=""/>
    <b v="0"/>
    <n v="2"/>
    <s v="1154794758977404930"/>
    <s v="Twitter for iPhone"/>
    <b v="0"/>
    <s v="1154794758977404930"/>
    <s v="Tweet"/>
    <n v="0"/>
    <n v="0"/>
    <m/>
    <m/>
    <m/>
    <m/>
    <m/>
    <m/>
    <m/>
    <m/>
    <n v="1"/>
    <s v="7"/>
    <s v="7"/>
    <m/>
    <m/>
    <m/>
    <m/>
    <m/>
    <m/>
    <m/>
    <m/>
    <m/>
  </r>
  <r>
    <s v="thomasa28522084"/>
    <s v="netflixth"/>
    <m/>
    <m/>
    <m/>
    <m/>
    <m/>
    <m/>
    <m/>
    <m/>
    <s v="No"/>
    <n v="187"/>
    <m/>
    <m/>
    <x v="2"/>
    <d v="2019-07-27T13:24:54.000"/>
    <s v="@4Cinsights @netflixth ADRY"/>
    <m/>
    <m/>
    <x v="0"/>
    <m/>
    <s v="http://pbs.twimg.com/profile_images/1159057634265145344/aRy6-L8a_normal.jpg"/>
    <x v="72"/>
    <s v="https://twitter.com/#!/thomasa28522084/status/1155106792717737991"/>
    <m/>
    <m/>
    <s v="1155106792717737991"/>
    <s v="1155093332915134464"/>
    <b v="0"/>
    <n v="0"/>
    <s v="1139090378601127937"/>
    <b v="0"/>
    <s v="en"/>
    <m/>
    <s v=""/>
    <b v="0"/>
    <n v="1"/>
    <s v=""/>
    <s v="Twitter Web App"/>
    <b v="0"/>
    <s v="1155093332915134464"/>
    <s v="Tweet"/>
    <n v="0"/>
    <n v="0"/>
    <m/>
    <m/>
    <m/>
    <m/>
    <m/>
    <m/>
    <m/>
    <m/>
    <n v="2"/>
    <s v="1"/>
    <s v="1"/>
    <n v="0"/>
    <n v="0"/>
    <n v="0"/>
    <n v="0"/>
    <n v="0"/>
    <n v="0"/>
    <n v="3"/>
    <n v="100"/>
    <n v="3"/>
  </r>
  <r>
    <s v="thomasa28522084"/>
    <s v="netflixth"/>
    <m/>
    <m/>
    <m/>
    <m/>
    <m/>
    <m/>
    <m/>
    <m/>
    <s v="No"/>
    <n v="188"/>
    <m/>
    <m/>
    <x v="2"/>
    <d v="2019-07-27T13:25:06.000"/>
    <s v="RT @ThomasA28522084: @4Cinsights @netflixth ADRY"/>
    <m/>
    <m/>
    <x v="0"/>
    <m/>
    <s v="http://pbs.twimg.com/profile_images/1159057634265145344/aRy6-L8a_normal.jpg"/>
    <x v="73"/>
    <s v="https://twitter.com/#!/thomasa28522084/status/1155106841770090498"/>
    <m/>
    <m/>
    <s v="1155106841770090498"/>
    <m/>
    <b v="0"/>
    <n v="0"/>
    <s v=""/>
    <b v="0"/>
    <s v="en"/>
    <m/>
    <s v=""/>
    <b v="0"/>
    <n v="1"/>
    <s v="1155106792717737991"/>
    <s v="Twitter Web App"/>
    <b v="0"/>
    <s v="1155106792717737991"/>
    <s v="Tweet"/>
    <n v="0"/>
    <n v="0"/>
    <m/>
    <m/>
    <m/>
    <m/>
    <m/>
    <m/>
    <m/>
    <m/>
    <n v="2"/>
    <s v="1"/>
    <s v="1"/>
    <n v="0"/>
    <n v="0"/>
    <n v="0"/>
    <n v="0"/>
    <n v="0"/>
    <n v="0"/>
    <n v="5"/>
    <n v="100"/>
    <n v="5"/>
  </r>
  <r>
    <s v="thomasa28522084"/>
    <s v="4cinsights"/>
    <m/>
    <m/>
    <m/>
    <m/>
    <m/>
    <m/>
    <m/>
    <m/>
    <s v="No"/>
    <n v="189"/>
    <m/>
    <m/>
    <x v="0"/>
    <d v="2019-07-27T12:31:25.000"/>
    <s v="@4Cinsights https://t.co/RAcl6iCsFm"/>
    <m/>
    <m/>
    <x v="0"/>
    <s v="https://pbs.twimg.com/media/EAe3QmHVUAE1HPV.jpg"/>
    <s v="https://pbs.twimg.com/media/EAe3QmHVUAE1HPV.jpg"/>
    <x v="74"/>
    <s v="https://twitter.com/#!/thomasa28522084/status/1155093332915134464"/>
    <m/>
    <m/>
    <s v="1155093332915134464"/>
    <s v="742377913404776448"/>
    <b v="0"/>
    <n v="0"/>
    <s v="2253788118"/>
    <b v="0"/>
    <s v="und"/>
    <m/>
    <s v=""/>
    <b v="0"/>
    <n v="1"/>
    <s v=""/>
    <s v="Twitter Web App"/>
    <b v="0"/>
    <s v="742377913404776448"/>
    <s v="Tweet"/>
    <n v="0"/>
    <n v="0"/>
    <m/>
    <m/>
    <m/>
    <m/>
    <m/>
    <m/>
    <m/>
    <m/>
    <n v="2"/>
    <s v="1"/>
    <s v="1"/>
    <n v="0"/>
    <n v="0"/>
    <n v="0"/>
    <n v="0"/>
    <n v="0"/>
    <n v="0"/>
    <n v="1"/>
    <n v="100"/>
    <n v="1"/>
  </r>
  <r>
    <s v="thomasa28522084"/>
    <s v="4cinsights"/>
    <m/>
    <m/>
    <m/>
    <m/>
    <m/>
    <m/>
    <m/>
    <m/>
    <s v="No"/>
    <n v="190"/>
    <m/>
    <m/>
    <x v="2"/>
    <d v="2019-07-27T12:31:35.000"/>
    <s v="RT @4Cinsights: We’re proud to announce that we’ve been selected as a Snapchat Partner. #4CTheFutureofMedia https://t.co/hbxSTyvbYY https:/…"/>
    <s v="https://www.4cinsights.com/snapchat"/>
    <s v="4cinsights.com"/>
    <x v="5"/>
    <m/>
    <s v="http://pbs.twimg.com/profile_images/1159057634265145344/aRy6-L8a_normal.jpg"/>
    <x v="75"/>
    <s v="https://twitter.com/#!/thomasa28522084/status/1155093375369895936"/>
    <m/>
    <m/>
    <s v="1155093375369895936"/>
    <m/>
    <b v="0"/>
    <n v="0"/>
    <s v=""/>
    <b v="0"/>
    <s v="en"/>
    <m/>
    <s v=""/>
    <b v="0"/>
    <n v="12"/>
    <s v="742377913404776448"/>
    <s v="Twitter Web App"/>
    <b v="0"/>
    <s v="742377913404776448"/>
    <s v="Tweet"/>
    <n v="0"/>
    <n v="0"/>
    <m/>
    <m/>
    <m/>
    <m/>
    <m/>
    <m/>
    <m/>
    <m/>
    <n v="3"/>
    <s v="1"/>
    <s v="1"/>
    <n v="1"/>
    <n v="5.555555555555555"/>
    <n v="0"/>
    <n v="0"/>
    <n v="0"/>
    <n v="0"/>
    <n v="17"/>
    <n v="94.44444444444444"/>
    <n v="18"/>
  </r>
  <r>
    <s v="thomasa28522084"/>
    <s v="4cinsights"/>
    <m/>
    <m/>
    <m/>
    <m/>
    <m/>
    <m/>
    <m/>
    <m/>
    <s v="No"/>
    <n v="192"/>
    <m/>
    <m/>
    <x v="2"/>
    <d v="2019-07-27T13:25:00.000"/>
    <s v="RT @ThomasA28522084: @4Cinsights https://t.co/RAcl6iCsFm"/>
    <m/>
    <m/>
    <x v="0"/>
    <s v="https://pbs.twimg.com/media/EAe3QmHVUAE1HPV.jpg"/>
    <s v="https://pbs.twimg.com/media/EAe3QmHVUAE1HPV.jpg"/>
    <x v="76"/>
    <s v="https://twitter.com/#!/thomasa28522084/status/1155106818290413569"/>
    <m/>
    <m/>
    <s v="1155106818290413569"/>
    <m/>
    <b v="0"/>
    <n v="0"/>
    <s v=""/>
    <b v="0"/>
    <s v="und"/>
    <m/>
    <s v=""/>
    <b v="0"/>
    <n v="1"/>
    <s v="1155093332915134464"/>
    <s v="Twitter Web App"/>
    <b v="0"/>
    <s v="1155093332915134464"/>
    <s v="Tweet"/>
    <n v="0"/>
    <n v="0"/>
    <m/>
    <m/>
    <m/>
    <m/>
    <m/>
    <m/>
    <m/>
    <m/>
    <n v="3"/>
    <s v="1"/>
    <s v="1"/>
    <n v="0"/>
    <n v="0"/>
    <n v="0"/>
    <n v="0"/>
    <n v="0"/>
    <n v="0"/>
    <n v="3"/>
    <n v="100"/>
    <n v="3"/>
  </r>
  <r>
    <s v="amjidgaborhuss1"/>
    <s v="jcmcafee"/>
    <m/>
    <m/>
    <m/>
    <m/>
    <m/>
    <m/>
    <m/>
    <m/>
    <s v="No"/>
    <n v="194"/>
    <m/>
    <m/>
    <x v="2"/>
    <d v="2019-07-31T23:12:17.000"/>
    <s v="@4Cinsights @inscapetv @jcmcafee Agbhsl@gmail.com"/>
    <m/>
    <m/>
    <x v="0"/>
    <m/>
    <s v="http://pbs.twimg.com/profile_images/1152216679469998080/ku30H8WG_normal.jpg"/>
    <x v="77"/>
    <s v="https://twitter.com/#!/amjidgaborhuss1/status/1156704160693313537"/>
    <m/>
    <m/>
    <s v="1156704160693313537"/>
    <s v="1141337108466061314"/>
    <b v="0"/>
    <n v="0"/>
    <s v="2253788118"/>
    <b v="0"/>
    <s v="in"/>
    <m/>
    <s v=""/>
    <b v="0"/>
    <n v="0"/>
    <s v=""/>
    <s v="Twitter for Android"/>
    <b v="0"/>
    <s v="1141337108466061314"/>
    <s v="Tweet"/>
    <n v="0"/>
    <n v="0"/>
    <m/>
    <m/>
    <m/>
    <m/>
    <m/>
    <m/>
    <m/>
    <m/>
    <n v="1"/>
    <s v="2"/>
    <s v="2"/>
    <n v="0"/>
    <n v="0"/>
    <n v="0"/>
    <n v="0"/>
    <n v="0"/>
    <n v="0"/>
    <n v="6"/>
    <n v="100"/>
    <n v="6"/>
  </r>
  <r>
    <s v="khoprafive"/>
    <s v="civolution"/>
    <m/>
    <m/>
    <m/>
    <m/>
    <m/>
    <m/>
    <m/>
    <m/>
    <s v="No"/>
    <n v="197"/>
    <m/>
    <m/>
    <x v="2"/>
    <d v="2019-07-31T15:07:33.000"/>
    <s v="Zojuist mijn klus bij 4C Insights afgerond, waarbij ik me ongeveer een jaar prima vermaakt heb in de wereld van Video Broadcast Monitoring. 'It has been Awesome!' Dus nu weer op zoek naar een toffe, nieuwe .Net klus._x000a__x000a_@4Cinsights @kinetiq_tv @teletrax @Civolution : Bedankt! https://t.co/sQT7BhpHOg"/>
    <m/>
    <m/>
    <x v="0"/>
    <s v="https://pbs.twimg.com/media/EA0BWdRWkAMbPWc.jpg"/>
    <s v="https://pbs.twimg.com/media/EA0BWdRWkAMbPWc.jpg"/>
    <x v="78"/>
    <s v="https://twitter.com/#!/khoprafive/status/1156582174008729600"/>
    <m/>
    <m/>
    <s v="1156582174008729600"/>
    <m/>
    <b v="0"/>
    <n v="0"/>
    <s v=""/>
    <b v="0"/>
    <s v="nl"/>
    <m/>
    <s v=""/>
    <b v="0"/>
    <n v="0"/>
    <s v=""/>
    <s v="Twitter Web App"/>
    <b v="0"/>
    <s v="1156582174008729600"/>
    <s v="Tweet"/>
    <n v="0"/>
    <n v="0"/>
    <m/>
    <m/>
    <m/>
    <m/>
    <m/>
    <m/>
    <m/>
    <m/>
    <n v="1"/>
    <s v="9"/>
    <s v="9"/>
    <m/>
    <m/>
    <m/>
    <m/>
    <m/>
    <m/>
    <m/>
    <m/>
    <m/>
  </r>
  <r>
    <s v="twice_eindhoven"/>
    <s v="civolution"/>
    <m/>
    <m/>
    <m/>
    <m/>
    <m/>
    <m/>
    <m/>
    <m/>
    <s v="No"/>
    <n v="198"/>
    <m/>
    <m/>
    <x v="2"/>
    <d v="2019-08-02T07:17:16.000"/>
    <s v="Leuk om deze foto te zien van het hightech dak van Bèta op de High Tech Campus Eindhoven. Hopelijk heb je Bèta als een prettige basis ervaren en veel succes met de zoektocht naar een nieuwe klus! @KhopraFive @4Cinsights @kinetiq_tv @teletrax @Civolution"/>
    <m/>
    <m/>
    <x v="0"/>
    <m/>
    <s v="http://pbs.twimg.com/profile_images/800682096582914048/tkExqs84_normal.jpg"/>
    <x v="79"/>
    <s v="https://twitter.com/#!/twice_eindhoven/status/1157188602285219841"/>
    <m/>
    <m/>
    <s v="1157188602285219841"/>
    <s v="1156582174008729600"/>
    <b v="0"/>
    <n v="0"/>
    <s v="905364548517068801"/>
    <b v="0"/>
    <s v="nl"/>
    <m/>
    <s v=""/>
    <b v="0"/>
    <n v="0"/>
    <s v=""/>
    <s v="OBI4wan"/>
    <b v="0"/>
    <s v="1156582174008729600"/>
    <s v="Tweet"/>
    <n v="0"/>
    <n v="0"/>
    <m/>
    <m/>
    <m/>
    <m/>
    <m/>
    <m/>
    <m/>
    <m/>
    <n v="1"/>
    <s v="9"/>
    <s v="9"/>
    <m/>
    <m/>
    <m/>
    <m/>
    <m/>
    <m/>
    <m/>
    <m/>
    <m/>
  </r>
  <r>
    <s v="svenke10"/>
    <s v="iriworldwide"/>
    <m/>
    <m/>
    <m/>
    <m/>
    <m/>
    <m/>
    <m/>
    <m/>
    <s v="No"/>
    <n v="206"/>
    <m/>
    <m/>
    <x v="2"/>
    <d v="2019-08-03T17:06:51.000"/>
    <s v="RT @AaronGoldman: There’s never been a better time to be a cross-channel video marketer! @4Cinsights and @IRIworldwide deepen relationship…"/>
    <m/>
    <m/>
    <x v="0"/>
    <m/>
    <s v="http://abs.twimg.com/sticky/default_profile_images/default_profile_normal.png"/>
    <x v="80"/>
    <s v="https://twitter.com/#!/svenke10/status/1157699361314418690"/>
    <m/>
    <m/>
    <s v="1157699361314418690"/>
    <m/>
    <b v="0"/>
    <n v="0"/>
    <s v=""/>
    <b v="0"/>
    <s v="en"/>
    <m/>
    <s v=""/>
    <b v="0"/>
    <n v="2"/>
    <s v="1141321350142930945"/>
    <s v="Twitter Web App"/>
    <b v="0"/>
    <s v="1141321350142930945"/>
    <s v="Tweet"/>
    <n v="0"/>
    <n v="0"/>
    <m/>
    <m/>
    <m/>
    <m/>
    <m/>
    <m/>
    <m/>
    <m/>
    <n v="1"/>
    <s v="1"/>
    <s v="1"/>
    <m/>
    <m/>
    <m/>
    <m/>
    <m/>
    <m/>
    <m/>
    <m/>
    <m/>
  </r>
  <r>
    <s v="awbrntyger"/>
    <s v="4cinsights"/>
    <m/>
    <m/>
    <m/>
    <m/>
    <m/>
    <m/>
    <m/>
    <m/>
    <s v="No"/>
    <n v="209"/>
    <m/>
    <m/>
    <x v="0"/>
    <d v="2019-08-03T21:46:28.000"/>
    <s v="@4Cinsights"/>
    <m/>
    <m/>
    <x v="0"/>
    <m/>
    <s v="http://pbs.twimg.com/profile_images/1419645222/image_normal.jpg"/>
    <x v="81"/>
    <s v="https://twitter.com/#!/awbrntyger/status/1157769730553450496"/>
    <m/>
    <m/>
    <s v="1157769730553450496"/>
    <m/>
    <b v="0"/>
    <n v="0"/>
    <s v="2253788118"/>
    <b v="0"/>
    <s v="und"/>
    <m/>
    <s v=""/>
    <b v="0"/>
    <n v="0"/>
    <s v=""/>
    <s v="Twitter for iPhone"/>
    <b v="0"/>
    <s v="1157769730553450496"/>
    <s v="Tweet"/>
    <n v="0"/>
    <n v="0"/>
    <s v="-86.8493659,33.574834 _x000a_-86.774763,33.574834 _x000a_-86.774763,33.636958 _x000a_-86.8493659,33.636958"/>
    <s v="United States"/>
    <s v="US"/>
    <s v="Fultondale, AL"/>
    <s v="36e9260970b09987"/>
    <s v="Fultondale"/>
    <s v="city"/>
    <s v="https://api.twitter.com/1.1/geo/id/36e9260970b09987.json"/>
    <n v="1"/>
    <s v="1"/>
    <s v="1"/>
    <n v="0"/>
    <n v="0"/>
    <n v="0"/>
    <n v="0"/>
    <n v="0"/>
    <n v="0"/>
    <n v="1"/>
    <n v="100"/>
    <n v="1"/>
  </r>
  <r>
    <s v="chamberssomya"/>
    <s v="4cinsights"/>
    <m/>
    <m/>
    <m/>
    <m/>
    <m/>
    <m/>
    <m/>
    <m/>
    <s v="No"/>
    <n v="210"/>
    <m/>
    <m/>
    <x v="0"/>
    <d v="2019-08-05T03:54:02.000"/>
    <s v="@4Cinsights"/>
    <m/>
    <m/>
    <x v="0"/>
    <m/>
    <s v="http://abs.twimg.com/sticky/default_profile_images/default_profile_normal.png"/>
    <x v="82"/>
    <s v="https://twitter.com/#!/chamberssomya/status/1158224620589391872"/>
    <m/>
    <m/>
    <s v="1158224620589391872"/>
    <m/>
    <b v="0"/>
    <n v="0"/>
    <s v="2253788118"/>
    <b v="0"/>
    <s v="und"/>
    <m/>
    <s v=""/>
    <b v="0"/>
    <n v="0"/>
    <s v=""/>
    <s v="Twitter for iPhone"/>
    <b v="0"/>
    <s v="1158224620589391872"/>
    <s v="Tweet"/>
    <n v="0"/>
    <n v="0"/>
    <s v="-85.186921,35.065799 _x000a_-85.035296,35.065799 _x000a_-85.035296,35.199961 _x000a_-85.186921,35.199961"/>
    <s v="United States"/>
    <s v="US"/>
    <s v="Harrison, TN"/>
    <s v="0139134865d963c2"/>
    <s v="Harrison"/>
    <s v="city"/>
    <s v="https://api.twitter.com/1.1/geo/id/0139134865d963c2.json"/>
    <n v="1"/>
    <s v="1"/>
    <s v="1"/>
    <n v="0"/>
    <n v="0"/>
    <n v="0"/>
    <n v="0"/>
    <n v="0"/>
    <n v="0"/>
    <n v="1"/>
    <n v="100"/>
    <n v="1"/>
  </r>
  <r>
    <s v="locken8"/>
    <s v="robbiebobbby"/>
    <m/>
    <m/>
    <m/>
    <m/>
    <m/>
    <m/>
    <m/>
    <m/>
    <s v="No"/>
    <n v="211"/>
    <m/>
    <m/>
    <x v="2"/>
    <d v="2019-06-14T01:22:10.000"/>
    <s v="@AaronGoldman @robbiebobbby @4Cinsights Whoa... I need a shipment. Well done."/>
    <m/>
    <m/>
    <x v="0"/>
    <m/>
    <s v="http://pbs.twimg.com/profile_images/705244349873917952/fcD6A8Ws_normal.jpg"/>
    <x v="83"/>
    <s v="https://twitter.com/#!/locken8/status/1139342231230386177"/>
    <m/>
    <m/>
    <s v="1139342231230386177"/>
    <s v="1139317049820405760"/>
    <b v="0"/>
    <n v="1"/>
    <s v="14606007"/>
    <b v="0"/>
    <s v="en"/>
    <m/>
    <s v=""/>
    <b v="0"/>
    <n v="0"/>
    <s v=""/>
    <s v="Twitter for iPhone"/>
    <b v="0"/>
    <s v="1139317049820405760"/>
    <s v="Tweet"/>
    <n v="0"/>
    <n v="0"/>
    <m/>
    <m/>
    <m/>
    <m/>
    <m/>
    <m/>
    <m/>
    <m/>
    <n v="1"/>
    <s v="3"/>
    <s v="3"/>
    <n v="2"/>
    <n v="20"/>
    <n v="0"/>
    <n v="0"/>
    <n v="0"/>
    <n v="0"/>
    <n v="8"/>
    <n v="80"/>
    <n v="10"/>
  </r>
  <r>
    <s v="aarongoldman"/>
    <s v="robbiebobbby"/>
    <m/>
    <m/>
    <m/>
    <m/>
    <m/>
    <m/>
    <m/>
    <m/>
    <s v="No"/>
    <n v="212"/>
    <m/>
    <m/>
    <x v="2"/>
    <d v="2019-06-13T23:42:06.000"/>
    <s v="Fresh swag 🙌 @robbiebobbby @4Cinsights #4CTheFutureofMedia https://t.co/gs8JAmQI0d"/>
    <m/>
    <m/>
    <x v="5"/>
    <s v="https://pbs.twimg.com/media/D8-q0EjWsAIMsUh.jpg"/>
    <s v="https://pbs.twimg.com/media/D8-q0EjWsAIMsUh.jpg"/>
    <x v="84"/>
    <s v="https://twitter.com/#!/aarongoldman/status/1139317049820405760"/>
    <m/>
    <m/>
    <s v="1139317049820405760"/>
    <m/>
    <b v="0"/>
    <n v="2"/>
    <s v=""/>
    <b v="0"/>
    <s v="en"/>
    <m/>
    <s v=""/>
    <b v="0"/>
    <n v="0"/>
    <s v=""/>
    <s v="Twitter for iPhone"/>
    <b v="0"/>
    <s v="1139317049820405760"/>
    <s v="Tweet"/>
    <n v="0"/>
    <n v="0"/>
    <m/>
    <m/>
    <m/>
    <m/>
    <m/>
    <m/>
    <m/>
    <m/>
    <n v="2"/>
    <s v="3"/>
    <s v="3"/>
    <n v="1"/>
    <n v="20"/>
    <n v="0"/>
    <n v="0"/>
    <n v="0"/>
    <n v="0"/>
    <n v="4"/>
    <n v="80"/>
    <n v="5"/>
  </r>
  <r>
    <s v="aarongoldman"/>
    <s v="robbiebobbby"/>
    <m/>
    <m/>
    <m/>
    <m/>
    <m/>
    <m/>
    <m/>
    <m/>
    <s v="No"/>
    <n v="213"/>
    <m/>
    <m/>
    <x v="2"/>
    <d v="2019-06-14T02:10:34.000"/>
    <s v="@LockeN8 @robbiebobbby @4Cinsights Coming right up! https://t.co/vl95Om4PYj"/>
    <m/>
    <m/>
    <x v="0"/>
    <s v="https://pbs.twimg.com/media/D8_My2TXkAEAn-a.jpg"/>
    <s v="https://pbs.twimg.com/media/D8_My2TXkAEAn-a.jpg"/>
    <x v="85"/>
    <s v="https://twitter.com/#!/aarongoldman/status/1139354412739125249"/>
    <m/>
    <m/>
    <s v="1139354412739125249"/>
    <s v="1139342231230386177"/>
    <b v="0"/>
    <n v="0"/>
    <s v="900631628"/>
    <b v="0"/>
    <s v="en"/>
    <m/>
    <s v=""/>
    <b v="0"/>
    <n v="0"/>
    <s v=""/>
    <s v="Twitter for iPhone"/>
    <b v="0"/>
    <s v="1139342231230386177"/>
    <s v="Tweet"/>
    <n v="0"/>
    <n v="0"/>
    <m/>
    <m/>
    <m/>
    <m/>
    <m/>
    <m/>
    <m/>
    <m/>
    <n v="2"/>
    <s v="3"/>
    <s v="3"/>
    <n v="1"/>
    <n v="16.666666666666668"/>
    <n v="0"/>
    <n v="0"/>
    <n v="0"/>
    <n v="0"/>
    <n v="5"/>
    <n v="83.33333333333333"/>
    <n v="6"/>
  </r>
  <r>
    <s v="verdictuk"/>
    <s v="aarongoldman"/>
    <m/>
    <m/>
    <m/>
    <m/>
    <m/>
    <m/>
    <m/>
    <m/>
    <s v="Yes"/>
    <n v="217"/>
    <m/>
    <m/>
    <x v="2"/>
    <d v="2019-07-05T15:02:00.000"/>
    <s v="Given the changing media landscape and consumer behaviour, should marketers shift their budgets to social or continue to invest on TV? @4Cinsights @AaronGoldman_x000a_https://t.co/XK5Ix8WoH1"/>
    <s v="https://www.verdict.co.uk/social-tv/"/>
    <s v="co.uk"/>
    <x v="0"/>
    <m/>
    <s v="http://pbs.twimg.com/profile_images/1031557788848324610/PilAQ6WP_normal.jpg"/>
    <x v="86"/>
    <s v="https://twitter.com/#!/verdictuk/status/1147158693965914114"/>
    <m/>
    <m/>
    <s v="1147158693965914114"/>
    <m/>
    <b v="0"/>
    <n v="2"/>
    <s v=""/>
    <b v="0"/>
    <s v="en"/>
    <m/>
    <s v=""/>
    <b v="0"/>
    <n v="1"/>
    <s v=""/>
    <s v="TweetDeck"/>
    <b v="0"/>
    <s v="1147158693965914114"/>
    <s v="Tweet"/>
    <n v="0"/>
    <n v="0"/>
    <m/>
    <m/>
    <m/>
    <m/>
    <m/>
    <m/>
    <m/>
    <m/>
    <n v="1"/>
    <s v="3"/>
    <s v="3"/>
    <m/>
    <m/>
    <m/>
    <m/>
    <m/>
    <m/>
    <m/>
    <m/>
    <m/>
  </r>
  <r>
    <s v="aarongoldman"/>
    <s v="verdictuk"/>
    <m/>
    <m/>
    <m/>
    <m/>
    <m/>
    <m/>
    <m/>
    <m/>
    <s v="Yes"/>
    <n v="219"/>
    <m/>
    <m/>
    <x v="2"/>
    <d v="2019-07-05T15:54:36.000"/>
    <s v="RT @VerdictUK: Given the changing media landscape and consumer behaviour, should marketers shift their budgets to social or continue to inv…"/>
    <m/>
    <m/>
    <x v="0"/>
    <m/>
    <s v="http://pbs.twimg.com/profile_images/504729262/who_tweeted3_normal.gif"/>
    <x v="87"/>
    <s v="https://twitter.com/#!/aarongoldman/status/1147171930191138816"/>
    <m/>
    <m/>
    <s v="1147171930191138816"/>
    <m/>
    <b v="0"/>
    <n v="0"/>
    <s v=""/>
    <b v="0"/>
    <s v="en"/>
    <m/>
    <s v=""/>
    <b v="0"/>
    <n v="1"/>
    <s v="1147158693965914114"/>
    <s v="Twitter for iPhone"/>
    <b v="0"/>
    <s v="1147158693965914114"/>
    <s v="Tweet"/>
    <n v="0"/>
    <n v="0"/>
    <m/>
    <m/>
    <m/>
    <m/>
    <m/>
    <m/>
    <m/>
    <m/>
    <n v="1"/>
    <s v="3"/>
    <s v="3"/>
    <n v="0"/>
    <n v="0"/>
    <n v="0"/>
    <n v="0"/>
    <n v="0"/>
    <n v="0"/>
    <n v="21"/>
    <n v="100"/>
    <n v="21"/>
  </r>
  <r>
    <s v="aarongoldman"/>
    <s v="linkedinmktg"/>
    <m/>
    <m/>
    <m/>
    <m/>
    <m/>
    <m/>
    <m/>
    <m/>
    <s v="No"/>
    <n v="220"/>
    <m/>
    <m/>
    <x v="2"/>
    <d v="2019-07-17T18:47:51.000"/>
    <s v="Introducing LinkedIn Video Ad Creation Through Scope by @4Cinsights via @LinkedInMktg #4CTheFutureOfMedia #CrossChannelVideo https://t.co/QNNRyvZ8Rz"/>
    <s v="https://business.linkedin.com/marketing-solutions/blog/linkedin-news/2019/introducing-linkedin-video-ad-creation-through-scope-by-4c"/>
    <s v="linkedin.com"/>
    <x v="21"/>
    <m/>
    <s v="http://pbs.twimg.com/profile_images/504729262/who_tweeted3_normal.gif"/>
    <x v="88"/>
    <s v="https://twitter.com/#!/aarongoldman/status/1151564185278603264"/>
    <m/>
    <m/>
    <s v="1151564185278603264"/>
    <m/>
    <b v="0"/>
    <n v="1"/>
    <s v=""/>
    <b v="0"/>
    <s v="en"/>
    <m/>
    <s v=""/>
    <b v="0"/>
    <n v="0"/>
    <s v=""/>
    <s v="Twitter for iPhone"/>
    <b v="0"/>
    <s v="1151564185278603264"/>
    <s v="Tweet"/>
    <n v="0"/>
    <n v="0"/>
    <m/>
    <m/>
    <m/>
    <m/>
    <m/>
    <m/>
    <m/>
    <m/>
    <n v="1"/>
    <s v="3"/>
    <s v="3"/>
    <n v="0"/>
    <n v="0"/>
    <n v="0"/>
    <n v="0"/>
    <n v="0"/>
    <n v="0"/>
    <n v="13"/>
    <n v="100"/>
    <n v="13"/>
  </r>
  <r>
    <s v="aarongoldman"/>
    <s v="_gracieduke"/>
    <m/>
    <m/>
    <m/>
    <m/>
    <m/>
    <m/>
    <m/>
    <m/>
    <s v="No"/>
    <n v="221"/>
    <m/>
    <m/>
    <x v="2"/>
    <d v="2019-07-24T17:31:06.000"/>
    <s v="Vidding out at #Vidcon2019 with @_gracieduke  https://t.co/pY1SjBBGU7 via @4Cinsights #CrossChannelVideo"/>
    <s v="https://www.4cinsights.com/2019/07/24/vidding-out-at-vidcon/"/>
    <s v="4cinsights.com"/>
    <x v="22"/>
    <m/>
    <s v="http://pbs.twimg.com/profile_images/504729262/who_tweeted3_normal.gif"/>
    <x v="89"/>
    <s v="https://twitter.com/#!/aarongoldman/status/1154081585706258437"/>
    <m/>
    <m/>
    <s v="1154081585706258437"/>
    <m/>
    <b v="0"/>
    <n v="0"/>
    <s v=""/>
    <b v="0"/>
    <s v="en"/>
    <m/>
    <s v=""/>
    <b v="0"/>
    <n v="0"/>
    <s v=""/>
    <s v="Twitter Web App"/>
    <b v="0"/>
    <s v="1154081585706258437"/>
    <s v="Tweet"/>
    <n v="0"/>
    <n v="0"/>
    <m/>
    <m/>
    <m/>
    <m/>
    <m/>
    <m/>
    <m/>
    <m/>
    <n v="1"/>
    <s v="3"/>
    <s v="3"/>
    <n v="0"/>
    <n v="0"/>
    <n v="0"/>
    <n v="0"/>
    <n v="0"/>
    <n v="0"/>
    <n v="9"/>
    <n v="100"/>
    <n v="9"/>
  </r>
  <r>
    <s v="ester06242190"/>
    <s v="4cinsights"/>
    <m/>
    <m/>
    <m/>
    <m/>
    <m/>
    <m/>
    <m/>
    <m/>
    <s v="No"/>
    <n v="222"/>
    <m/>
    <m/>
    <x v="0"/>
    <d v="2019-08-10T02:42:36.000"/>
    <s v="@4Cinsights"/>
    <m/>
    <m/>
    <x v="0"/>
    <m/>
    <s v="http://pbs.twimg.com/profile_images/1159405772373143553/lnBjoZkJ_normal.jpg"/>
    <x v="90"/>
    <s v="https://twitter.com/#!/ester06242190/status/1160018581654036482"/>
    <m/>
    <m/>
    <s v="1160018581654036482"/>
    <m/>
    <b v="0"/>
    <n v="0"/>
    <s v="2253788118"/>
    <b v="0"/>
    <s v="und"/>
    <m/>
    <s v=""/>
    <b v="0"/>
    <n v="0"/>
    <s v=""/>
    <s v="Twitter Web App"/>
    <b v="0"/>
    <s v="1160018581654036482"/>
    <s v="Tweet"/>
    <n v="0"/>
    <n v="0"/>
    <m/>
    <m/>
    <m/>
    <m/>
    <m/>
    <m/>
    <m/>
    <m/>
    <n v="1"/>
    <s v="1"/>
    <s v="1"/>
    <n v="0"/>
    <n v="0"/>
    <n v="0"/>
    <n v="0"/>
    <n v="0"/>
    <n v="0"/>
    <n v="1"/>
    <n v="100"/>
    <n v="1"/>
  </r>
  <r>
    <s v="nurisma21160800"/>
    <s v="4cinsights"/>
    <m/>
    <m/>
    <m/>
    <m/>
    <m/>
    <m/>
    <m/>
    <m/>
    <s v="No"/>
    <n v="223"/>
    <m/>
    <m/>
    <x v="0"/>
    <d v="2019-08-11T04:39:41.000"/>
    <s v="@4Cinsights"/>
    <m/>
    <m/>
    <x v="0"/>
    <m/>
    <s v="http://abs.twimg.com/sticky/default_profile_images/default_profile_normal.png"/>
    <x v="91"/>
    <s v="https://twitter.com/#!/nurisma21160800/status/1160410434064637952"/>
    <m/>
    <m/>
    <s v="1160410434064637952"/>
    <m/>
    <b v="0"/>
    <n v="0"/>
    <s v="2253788118"/>
    <b v="0"/>
    <s v="und"/>
    <m/>
    <s v=""/>
    <b v="0"/>
    <n v="0"/>
    <s v=""/>
    <s v="Twitter Web App"/>
    <b v="0"/>
    <s v="1160410434064637952"/>
    <s v="Tweet"/>
    <n v="0"/>
    <n v="0"/>
    <m/>
    <m/>
    <m/>
    <m/>
    <m/>
    <m/>
    <m/>
    <m/>
    <n v="1"/>
    <s v="1"/>
    <s v="1"/>
    <n v="0"/>
    <n v="0"/>
    <n v="0"/>
    <n v="0"/>
    <n v="0"/>
    <n v="0"/>
    <n v="1"/>
    <n v="100"/>
    <n v="1"/>
  </r>
  <r>
    <s v="ivesfernandes"/>
    <s v="4cinsights"/>
    <m/>
    <m/>
    <m/>
    <m/>
    <m/>
    <m/>
    <m/>
    <m/>
    <s v="No"/>
    <n v="224"/>
    <m/>
    <m/>
    <x v="0"/>
    <d v="2019-08-12T01:52:43.000"/>
    <s v="@4cinsights what is the service that you provide?"/>
    <m/>
    <m/>
    <x v="0"/>
    <m/>
    <s v="http://pbs.twimg.com/profile_images/291963316/Z1dju3l6_normal.jpg"/>
    <x v="92"/>
    <s v="https://twitter.com/#!/ivesfernandes/status/1160730801258061824"/>
    <m/>
    <m/>
    <s v="1160730801258061824"/>
    <m/>
    <b v="0"/>
    <n v="0"/>
    <s v="2253788118"/>
    <b v="0"/>
    <s v="en"/>
    <m/>
    <s v=""/>
    <b v="0"/>
    <n v="0"/>
    <s v=""/>
    <s v="Twitter for Android"/>
    <b v="0"/>
    <s v="1160730801258061824"/>
    <s v="Tweet"/>
    <n v="0"/>
    <n v="0"/>
    <m/>
    <m/>
    <m/>
    <m/>
    <m/>
    <m/>
    <m/>
    <m/>
    <n v="1"/>
    <s v="1"/>
    <s v="1"/>
    <n v="0"/>
    <n v="0"/>
    <n v="0"/>
    <n v="0"/>
    <n v="0"/>
    <n v="0"/>
    <n v="8"/>
    <n v="100"/>
    <n v="8"/>
  </r>
  <r>
    <s v="aarongoldman"/>
    <s v="bcbeat"/>
    <m/>
    <m/>
    <m/>
    <m/>
    <m/>
    <m/>
    <m/>
    <m/>
    <s v="No"/>
    <n v="225"/>
    <m/>
    <m/>
    <x v="2"/>
    <d v="2019-06-05T15:29:59.000"/>
    <s v="Good look at what expanded partnership between @4Cinsights and @Placed means for TV and OTT by @jlafayette in @bcbeat #AdvancedTVNews #CrossChannelVideo #4CTheFutureofMedia https://t.co/WnVornoTTj"/>
    <s v="https://www.broadcastingcable.com/news/4c-extends-deal-with-placed-to-tv-and-ott"/>
    <s v="broadcastingcable.com"/>
    <x v="23"/>
    <m/>
    <s v="http://pbs.twimg.com/profile_images/504729262/who_tweeted3_normal.gif"/>
    <x v="93"/>
    <s v="https://twitter.com/#!/aarongoldman/status/1136294101819777026"/>
    <m/>
    <m/>
    <s v="1136294101819777026"/>
    <m/>
    <b v="0"/>
    <n v="0"/>
    <s v=""/>
    <b v="0"/>
    <s v="en"/>
    <m/>
    <s v=""/>
    <b v="0"/>
    <n v="0"/>
    <s v=""/>
    <s v="Twitter Web Client"/>
    <b v="0"/>
    <s v="1136294101819777026"/>
    <s v="Tweet"/>
    <n v="0"/>
    <n v="0"/>
    <m/>
    <m/>
    <m/>
    <m/>
    <m/>
    <m/>
    <m/>
    <m/>
    <n v="1"/>
    <s v="3"/>
    <s v="1"/>
    <m/>
    <m/>
    <m/>
    <m/>
    <m/>
    <m/>
    <m/>
    <m/>
    <m/>
  </r>
  <r>
    <s v="4cinsights"/>
    <s v="bcbeat"/>
    <m/>
    <m/>
    <m/>
    <m/>
    <m/>
    <m/>
    <m/>
    <m/>
    <s v="No"/>
    <n v="226"/>
    <m/>
    <m/>
    <x v="2"/>
    <d v="2019-06-05T20:24:08.000"/>
    <s v="RT @AaronGoldman: Good look at what expanded partnership between @4Cinsights and @Placed means for TV and OTT by @jlafayette in @bcbeat #Ad…"/>
    <m/>
    <m/>
    <x v="0"/>
    <m/>
    <s v="http://pbs.twimg.com/profile_images/686666576288845825/j138bbEs_normal.png"/>
    <x v="94"/>
    <s v="https://twitter.com/#!/4cinsights/status/1136368127321788416"/>
    <m/>
    <m/>
    <s v="1136368127321788416"/>
    <m/>
    <b v="0"/>
    <n v="0"/>
    <s v=""/>
    <b v="0"/>
    <s v="en"/>
    <m/>
    <s v=""/>
    <b v="0"/>
    <n v="2"/>
    <s v="1136294101819777026"/>
    <s v="Twitter Web Client"/>
    <b v="0"/>
    <s v="1136294101819777026"/>
    <s v="Tweet"/>
    <n v="0"/>
    <n v="0"/>
    <m/>
    <m/>
    <m/>
    <m/>
    <m/>
    <m/>
    <m/>
    <m/>
    <n v="1"/>
    <s v="1"/>
    <s v="1"/>
    <m/>
    <m/>
    <m/>
    <m/>
    <m/>
    <m/>
    <m/>
    <m/>
    <m/>
  </r>
  <r>
    <s v="ecava"/>
    <s v="4cinsights"/>
    <m/>
    <m/>
    <m/>
    <m/>
    <m/>
    <m/>
    <m/>
    <m/>
    <s v="Yes"/>
    <n v="229"/>
    <m/>
    <m/>
    <x v="2"/>
    <d v="2019-06-07T17:42:05.000"/>
    <s v="📌 Location data from @Placed is now available for TV and OTT planning/buying through Scope by @4Cinsights! Read more here &amp;gt; https://t.co/YQ4XdWArAD"/>
    <s v="https://www.broadcastingcable.com/news/4c-extends-deal-with-placed-to-tv-and-ott"/>
    <s v="broadcastingcable.com"/>
    <x v="0"/>
    <m/>
    <s v="http://pbs.twimg.com/profile_images/591339505874898944/1_KkSxp__normal.jpg"/>
    <x v="95"/>
    <s v="https://twitter.com/#!/ecava/status/1137052119469629442"/>
    <m/>
    <m/>
    <s v="1137052119469629442"/>
    <m/>
    <b v="0"/>
    <n v="0"/>
    <s v=""/>
    <b v="0"/>
    <s v="en"/>
    <m/>
    <s v=""/>
    <b v="0"/>
    <n v="0"/>
    <s v=""/>
    <s v="Twitter Web Client"/>
    <b v="0"/>
    <s v="1137052119469629442"/>
    <s v="Tweet"/>
    <n v="0"/>
    <n v="0"/>
    <m/>
    <m/>
    <m/>
    <m/>
    <m/>
    <m/>
    <m/>
    <m/>
    <n v="2"/>
    <s v="2"/>
    <s v="1"/>
    <m/>
    <m/>
    <m/>
    <m/>
    <m/>
    <m/>
    <m/>
    <m/>
    <m/>
  </r>
  <r>
    <s v="ecava"/>
    <s v="4cinsights"/>
    <m/>
    <m/>
    <m/>
    <m/>
    <m/>
    <m/>
    <m/>
    <m/>
    <s v="Yes"/>
    <n v="231"/>
    <m/>
    <m/>
    <x v="2"/>
    <d v="2019-06-27T17:12:24.000"/>
    <s v="Find cord-cutters and cord-nevers across digital and OTT with @4Cinsights' Elusive Audiences solution 🗣 https://t.co/huq9yW9oGp"/>
    <s v="https://www.4cinsights.com/2019/06/27/4c-launches-new-cross-channel-video-solution-to-help-marketers-reach-cord-cutters-and-cord-nevers-across-streaming-environments/"/>
    <s v="4cinsights.com"/>
    <x v="0"/>
    <m/>
    <s v="http://pbs.twimg.com/profile_images/591339505874898944/1_KkSxp__normal.jpg"/>
    <x v="96"/>
    <s v="https://twitter.com/#!/ecava/status/1144292405908316160"/>
    <m/>
    <m/>
    <s v="1144292405908316160"/>
    <m/>
    <b v="0"/>
    <n v="0"/>
    <s v=""/>
    <b v="0"/>
    <s v="en"/>
    <m/>
    <s v=""/>
    <b v="0"/>
    <n v="0"/>
    <s v=""/>
    <s v="Twitter Web Client"/>
    <b v="0"/>
    <s v="1144292405908316160"/>
    <s v="Tweet"/>
    <n v="0"/>
    <n v="0"/>
    <m/>
    <m/>
    <m/>
    <m/>
    <m/>
    <m/>
    <m/>
    <m/>
    <n v="2"/>
    <s v="2"/>
    <s v="1"/>
    <n v="0"/>
    <n v="0"/>
    <n v="0"/>
    <n v="0"/>
    <n v="0"/>
    <n v="0"/>
    <n v="15"/>
    <n v="100"/>
    <n v="15"/>
  </r>
  <r>
    <s v="4cinsights"/>
    <s v="ecava"/>
    <m/>
    <m/>
    <m/>
    <m/>
    <m/>
    <m/>
    <m/>
    <m/>
    <s v="Yes"/>
    <n v="232"/>
    <m/>
    <m/>
    <x v="2"/>
    <d v="2019-06-11T14:08:07.000"/>
    <s v="RT @ECava: 📌 Location data from @Placed is now available for TV and OTT planning/buying through Scope by @4Cinsights! Read more here &amp;gt; http…"/>
    <m/>
    <m/>
    <x v="0"/>
    <m/>
    <s v="http://pbs.twimg.com/profile_images/686666576288845825/j138bbEs_normal.png"/>
    <x v="97"/>
    <s v="https://twitter.com/#!/4cinsights/status/1138447826566995969"/>
    <m/>
    <m/>
    <s v="1138447826566995969"/>
    <m/>
    <b v="0"/>
    <n v="0"/>
    <s v=""/>
    <b v="0"/>
    <s v="en"/>
    <m/>
    <s v=""/>
    <b v="0"/>
    <n v="1"/>
    <s v="1137052119469629442"/>
    <s v="Twitter Web Client"/>
    <b v="0"/>
    <s v="1137052119469629442"/>
    <s v="Tweet"/>
    <n v="0"/>
    <n v="0"/>
    <m/>
    <m/>
    <m/>
    <m/>
    <m/>
    <m/>
    <m/>
    <m/>
    <n v="1"/>
    <s v="1"/>
    <s v="2"/>
    <n v="1"/>
    <n v="4.166666666666667"/>
    <n v="0"/>
    <n v="0"/>
    <n v="0"/>
    <n v="0"/>
    <n v="23"/>
    <n v="95.83333333333333"/>
    <n v="24"/>
  </r>
  <r>
    <s v="aarongoldman"/>
    <s v="freewheel"/>
    <m/>
    <m/>
    <m/>
    <m/>
    <m/>
    <m/>
    <m/>
    <m/>
    <s v="No"/>
    <n v="233"/>
    <m/>
    <m/>
    <x v="2"/>
    <d v="2019-06-18T09:15:50.000"/>
    <s v="If a picture’s worth a thousand words, a video’s worth a thousand pictures. Shout out to our partners @FreeWheel #CrossingTheCroisette #CrossChannelVideo #CannesLions @4Cinsights https://t.co/pNzDAjYrVc"/>
    <m/>
    <m/>
    <x v="24"/>
    <s v="https://pbs.twimg.com/ext_tw_video_thumb/1140910198485221381/pu/img/AavoDua_nw4BWr8A.jpg"/>
    <s v="https://pbs.twimg.com/ext_tw_video_thumb/1140910198485221381/pu/img/AavoDua_nw4BWr8A.jpg"/>
    <x v="98"/>
    <s v="https://twitter.com/#!/aarongoldman/status/1140910985286340608"/>
    <m/>
    <m/>
    <s v="1140910985286340608"/>
    <m/>
    <b v="0"/>
    <n v="2"/>
    <s v=""/>
    <b v="0"/>
    <s v="en"/>
    <m/>
    <s v=""/>
    <b v="0"/>
    <n v="2"/>
    <s v=""/>
    <s v="Twitter for iPhone"/>
    <b v="0"/>
    <s v="1140910985286340608"/>
    <s v="Tweet"/>
    <n v="0"/>
    <n v="0"/>
    <m/>
    <m/>
    <m/>
    <m/>
    <m/>
    <m/>
    <m/>
    <m/>
    <n v="1"/>
    <s v="3"/>
    <s v="3"/>
    <n v="2"/>
    <n v="8"/>
    <n v="0"/>
    <n v="0"/>
    <n v="0"/>
    <n v="0"/>
    <n v="23"/>
    <n v="92"/>
    <n v="25"/>
  </r>
  <r>
    <s v="4cinsights"/>
    <s v="freewheel"/>
    <m/>
    <m/>
    <m/>
    <m/>
    <m/>
    <m/>
    <m/>
    <m/>
    <s v="No"/>
    <n v="234"/>
    <m/>
    <m/>
    <x v="2"/>
    <d v="2019-06-18T09:39:53.000"/>
    <s v="RT @AaronGoldman: If a picture’s worth a thousand words, a video’s worth a thousand pictures. Shout out to our partners @FreeWheel #Crossin…"/>
    <m/>
    <m/>
    <x v="0"/>
    <m/>
    <s v="http://pbs.twimg.com/profile_images/686666576288845825/j138bbEs_normal.png"/>
    <x v="99"/>
    <s v="https://twitter.com/#!/4cinsights/status/1140917036350156801"/>
    <m/>
    <m/>
    <s v="1140917036350156801"/>
    <m/>
    <b v="0"/>
    <n v="0"/>
    <s v=""/>
    <b v="0"/>
    <s v="en"/>
    <m/>
    <s v=""/>
    <b v="0"/>
    <n v="2"/>
    <s v="1140910985286340608"/>
    <s v="Twitter for iPhone"/>
    <b v="0"/>
    <s v="1140910985286340608"/>
    <s v="Tweet"/>
    <n v="0"/>
    <n v="0"/>
    <m/>
    <m/>
    <m/>
    <m/>
    <m/>
    <m/>
    <m/>
    <m/>
    <n v="1"/>
    <s v="1"/>
    <s v="3"/>
    <n v="2"/>
    <n v="8.333333333333334"/>
    <n v="0"/>
    <n v="0"/>
    <n v="0"/>
    <n v="0"/>
    <n v="22"/>
    <n v="91.66666666666667"/>
    <n v="24"/>
  </r>
  <r>
    <s v="foundremote"/>
    <s v="4cinsights"/>
    <m/>
    <m/>
    <m/>
    <m/>
    <m/>
    <m/>
    <m/>
    <m/>
    <s v="Yes"/>
    <n v="235"/>
    <m/>
    <m/>
    <x v="2"/>
    <d v="2019-06-04T04:20:37.000"/>
    <s v="AT&amp;amp;T and Olive Garden top April TV Social Lift Rankings: https://t.co/PQHmaA6ssG v/ @4Cinsights"/>
    <s v="http://foundremote.com/att-and-olive-garden-top-april-tv-social-lift-rankings/"/>
    <s v="foundremote.com"/>
    <x v="0"/>
    <m/>
    <s v="http://pbs.twimg.com/profile_images/856690870967336961/-wY6CITb_normal.jpg"/>
    <x v="100"/>
    <s v="https://twitter.com/#!/foundremote/status/1135763262832877568"/>
    <m/>
    <m/>
    <s v="1135763262832877568"/>
    <m/>
    <b v="0"/>
    <n v="1"/>
    <s v=""/>
    <b v="0"/>
    <s v="en"/>
    <m/>
    <s v=""/>
    <b v="0"/>
    <n v="2"/>
    <s v=""/>
    <s v="Hootsuite Inc."/>
    <b v="0"/>
    <s v="1135763262832877568"/>
    <s v="Tweet"/>
    <n v="0"/>
    <n v="0"/>
    <m/>
    <m/>
    <m/>
    <m/>
    <m/>
    <m/>
    <m/>
    <m/>
    <n v="2"/>
    <s v="1"/>
    <s v="1"/>
    <n v="1"/>
    <n v="7.142857142857143"/>
    <n v="0"/>
    <n v="0"/>
    <n v="0"/>
    <n v="0"/>
    <n v="13"/>
    <n v="92.85714285714286"/>
    <n v="14"/>
  </r>
  <r>
    <s v="foundremote"/>
    <s v="4cinsights"/>
    <m/>
    <m/>
    <m/>
    <m/>
    <m/>
    <m/>
    <m/>
    <m/>
    <s v="Yes"/>
    <n v="236"/>
    <m/>
    <m/>
    <x v="2"/>
    <d v="2019-06-26T13:15:06.000"/>
    <s v="Disney and Dior top May TV Social Lift Rankings: https://t.co/boSDVadkkC v/ @4Cinsights https://t.co/7znQ4HdQcA"/>
    <s v="http://foundremote.com/disney-and-dior-top-may-tv-social-lift-rankings/"/>
    <s v="foundremote.com"/>
    <x v="0"/>
    <s v="https://pbs.twimg.com/media/D9_X-lBXoAA8RsI.jpg"/>
    <s v="https://pbs.twimg.com/media/D9_X-lBXoAA8RsI.jpg"/>
    <x v="101"/>
    <s v="https://twitter.com/#!/foundremote/status/1143870302369255424"/>
    <m/>
    <m/>
    <s v="1143870302369255424"/>
    <m/>
    <b v="0"/>
    <n v="0"/>
    <s v=""/>
    <b v="0"/>
    <s v="en"/>
    <m/>
    <s v=""/>
    <b v="0"/>
    <n v="1"/>
    <s v=""/>
    <s v="Hootsuite Inc."/>
    <b v="0"/>
    <s v="1143870302369255424"/>
    <s v="Tweet"/>
    <n v="0"/>
    <n v="0"/>
    <m/>
    <m/>
    <m/>
    <m/>
    <m/>
    <m/>
    <m/>
    <m/>
    <n v="2"/>
    <s v="1"/>
    <s v="1"/>
    <n v="1"/>
    <n v="9.090909090909092"/>
    <n v="0"/>
    <n v="0"/>
    <n v="0"/>
    <n v="0"/>
    <n v="10"/>
    <n v="90.9090909090909"/>
    <n v="11"/>
  </r>
  <r>
    <s v="4cinsights"/>
    <s v="foundremote"/>
    <m/>
    <m/>
    <m/>
    <m/>
    <m/>
    <m/>
    <m/>
    <m/>
    <s v="Yes"/>
    <n v="237"/>
    <m/>
    <m/>
    <x v="2"/>
    <d v="2019-06-04T14:15:05.000"/>
    <s v="RT @FoundRemote: AT&amp;amp;T and Olive Garden top April TV Social Lift Rankings: https://t.co/PQHmaA6ssG v/ @4Cinsights"/>
    <s v="http://foundremote.com/att-and-olive-garden-top-april-tv-social-lift-rankings/"/>
    <s v="foundremote.com"/>
    <x v="0"/>
    <m/>
    <s v="http://pbs.twimg.com/profile_images/686666576288845825/j138bbEs_normal.png"/>
    <x v="102"/>
    <s v="https://twitter.com/#!/4cinsights/status/1135912864743428097"/>
    <m/>
    <m/>
    <s v="1135912864743428097"/>
    <m/>
    <b v="0"/>
    <n v="0"/>
    <s v=""/>
    <b v="0"/>
    <s v="en"/>
    <m/>
    <s v=""/>
    <b v="0"/>
    <n v="2"/>
    <s v="1135763262832877568"/>
    <s v="Twitter Web Client"/>
    <b v="0"/>
    <s v="1135763262832877568"/>
    <s v="Tweet"/>
    <n v="0"/>
    <n v="0"/>
    <m/>
    <m/>
    <m/>
    <m/>
    <m/>
    <m/>
    <m/>
    <m/>
    <n v="2"/>
    <s v="1"/>
    <s v="1"/>
    <n v="1"/>
    <n v="6.25"/>
    <n v="0"/>
    <n v="0"/>
    <n v="0"/>
    <n v="0"/>
    <n v="15"/>
    <n v="93.75"/>
    <n v="16"/>
  </r>
  <r>
    <s v="4cinsights"/>
    <s v="foundremote"/>
    <m/>
    <m/>
    <m/>
    <m/>
    <m/>
    <m/>
    <m/>
    <m/>
    <s v="Yes"/>
    <n v="238"/>
    <m/>
    <m/>
    <x v="2"/>
    <d v="2019-06-26T14:41:26.000"/>
    <s v="RT @FoundRemote: Disney and Dior top May TV Social Lift Rankings: https://t.co/boSDVadkkC v/ @4Cinsights https://t.co/7znQ4HdQcA"/>
    <s v="http://foundremote.com/disney-and-dior-top-may-tv-social-lift-rankings/"/>
    <s v="foundremote.com"/>
    <x v="0"/>
    <s v="https://pbs.twimg.com/media/D9_X-lBXoAA8RsI.jpg"/>
    <s v="https://pbs.twimg.com/media/D9_X-lBXoAA8RsI.jpg"/>
    <x v="103"/>
    <s v="https://twitter.com/#!/4cinsights/status/1143892028721381382"/>
    <m/>
    <m/>
    <s v="1143892028721381382"/>
    <m/>
    <b v="0"/>
    <n v="0"/>
    <s v=""/>
    <b v="0"/>
    <s v="en"/>
    <m/>
    <s v=""/>
    <b v="0"/>
    <n v="1"/>
    <s v="1143870302369255424"/>
    <s v="Twitter Web Client"/>
    <b v="0"/>
    <s v="1143870302369255424"/>
    <s v="Tweet"/>
    <n v="0"/>
    <n v="0"/>
    <m/>
    <m/>
    <m/>
    <m/>
    <m/>
    <m/>
    <m/>
    <m/>
    <n v="2"/>
    <s v="1"/>
    <s v="1"/>
    <n v="1"/>
    <n v="7.6923076923076925"/>
    <n v="0"/>
    <n v="0"/>
    <n v="0"/>
    <n v="0"/>
    <n v="12"/>
    <n v="92.3076923076923"/>
    <n v="13"/>
  </r>
  <r>
    <s v="lanceneuhauser"/>
    <s v="thesqueezecast"/>
    <m/>
    <m/>
    <m/>
    <m/>
    <m/>
    <m/>
    <m/>
    <m/>
    <s v="No"/>
    <n v="239"/>
    <m/>
    <m/>
    <x v="2"/>
    <d v="2019-07-03T01:17:54.000"/>
    <s v="RT @AaronGoldman: Another &quot;fuego&quot; ep. of @thesqueezecast with @LanceNeuhauser! https://t.co/qJycf1Zlyp via @4Cinsights"/>
    <s v="https://www.4cinsights.com/2019/07/01/episode-18-who-likes-adulting-feat-beri-meric/"/>
    <s v="4cinsights.com"/>
    <x v="0"/>
    <m/>
    <s v="http://pbs.twimg.com/profile_images/521086833665392640/LWY7m9NF_normal.png"/>
    <x v="104"/>
    <s v="https://twitter.com/#!/lanceneuhauser/status/1146226525072764928"/>
    <m/>
    <m/>
    <s v="1146226525072764928"/>
    <m/>
    <b v="0"/>
    <n v="0"/>
    <s v=""/>
    <b v="0"/>
    <s v="en"/>
    <m/>
    <s v=""/>
    <b v="0"/>
    <n v="1"/>
    <s v="1146192108023402496"/>
    <s v="Twitter for iPhone"/>
    <b v="0"/>
    <s v="1146192108023402496"/>
    <s v="Tweet"/>
    <n v="0"/>
    <n v="0"/>
    <m/>
    <m/>
    <m/>
    <m/>
    <m/>
    <m/>
    <m/>
    <m/>
    <n v="1"/>
    <s v="2"/>
    <s v="10"/>
    <n v="0"/>
    <n v="0"/>
    <n v="0"/>
    <n v="0"/>
    <n v="0"/>
    <n v="0"/>
    <n v="11"/>
    <n v="100"/>
    <n v="11"/>
  </r>
  <r>
    <s v="aarongoldman"/>
    <s v="thesqueezecast"/>
    <m/>
    <m/>
    <m/>
    <m/>
    <m/>
    <m/>
    <m/>
    <m/>
    <s v="No"/>
    <n v="240"/>
    <m/>
    <m/>
    <x v="2"/>
    <d v="2019-07-02T23:01:08.000"/>
    <s v="Another &quot;fuego&quot; ep. of @thesqueezecast with @LanceNeuhauser! https://t.co/qJycf1Zlyp via @4Cinsights"/>
    <s v="https://www.4cinsights.com/2019/07/01/episode-18-who-likes-adulting-feat-beri-meric/"/>
    <s v="4cinsights.com"/>
    <x v="0"/>
    <m/>
    <s v="http://pbs.twimg.com/profile_images/504729262/who_tweeted3_normal.gif"/>
    <x v="105"/>
    <s v="https://twitter.com/#!/aarongoldman/status/1146192108023402496"/>
    <m/>
    <m/>
    <s v="1146192108023402496"/>
    <m/>
    <b v="0"/>
    <n v="1"/>
    <s v=""/>
    <b v="0"/>
    <s v="en"/>
    <m/>
    <s v=""/>
    <b v="0"/>
    <n v="1"/>
    <s v=""/>
    <s v="Twitter Web Client"/>
    <b v="0"/>
    <s v="1146192108023402496"/>
    <s v="Tweet"/>
    <n v="0"/>
    <n v="0"/>
    <m/>
    <m/>
    <m/>
    <m/>
    <m/>
    <m/>
    <m/>
    <m/>
    <n v="1"/>
    <s v="3"/>
    <s v="10"/>
    <n v="0"/>
    <n v="0"/>
    <n v="0"/>
    <n v="0"/>
    <n v="0"/>
    <n v="0"/>
    <n v="9"/>
    <n v="100"/>
    <n v="9"/>
  </r>
  <r>
    <s v="4cinsights"/>
    <s v="thesqueezecast"/>
    <m/>
    <m/>
    <m/>
    <m/>
    <m/>
    <m/>
    <m/>
    <m/>
    <s v="No"/>
    <n v="241"/>
    <m/>
    <m/>
    <x v="2"/>
    <d v="2019-07-09T20:04:50.000"/>
    <s v="RT @AaronGoldman: Another &quot;fuego&quot; ep. of @thesqueezecast with @LanceNeuhauser! https://t.co/qJycf1Zlyp via @4Cinsights"/>
    <s v="https://www.4cinsights.com/2019/07/01/episode-18-who-likes-adulting-feat-beri-meric/"/>
    <s v="4cinsights.com"/>
    <x v="0"/>
    <m/>
    <s v="http://pbs.twimg.com/profile_images/686666576288845825/j138bbEs_normal.png"/>
    <x v="106"/>
    <s v="https://twitter.com/#!/4cinsights/status/1148684457764896768"/>
    <m/>
    <m/>
    <s v="1148684457764896768"/>
    <m/>
    <b v="0"/>
    <n v="0"/>
    <s v=""/>
    <b v="0"/>
    <s v="en"/>
    <m/>
    <s v=""/>
    <b v="0"/>
    <n v="2"/>
    <s v="1146192108023402496"/>
    <s v="Twitter Web Client"/>
    <b v="0"/>
    <s v="1146192108023402496"/>
    <s v="Tweet"/>
    <n v="0"/>
    <n v="0"/>
    <m/>
    <m/>
    <m/>
    <m/>
    <m/>
    <m/>
    <m/>
    <m/>
    <n v="1"/>
    <s v="1"/>
    <s v="10"/>
    <n v="0"/>
    <n v="0"/>
    <n v="0"/>
    <n v="0"/>
    <n v="0"/>
    <n v="0"/>
    <n v="11"/>
    <n v="100"/>
    <n v="11"/>
  </r>
  <r>
    <s v="aarongoldman"/>
    <s v="forrester"/>
    <m/>
    <m/>
    <m/>
    <m/>
    <m/>
    <m/>
    <m/>
    <m/>
    <s v="No"/>
    <n v="242"/>
    <m/>
    <m/>
    <x v="2"/>
    <d v="2019-07-10T15:21:57.000"/>
    <s v="New report hot off the press from @Forrester commissioned by @4Cinsights. 75% of marketers agree that video is evolving from a mass-reach medium to one that enables targeted reach to more precise audiences. https://t.co/4knykEbRze"/>
    <s v="https://www.4cinsights.com/2019/07/10/new-study-finds-insights-driven-approach-to-cross-channel-video-leads-to-successful-marketing-efforts/"/>
    <s v="4cinsights.com"/>
    <x v="0"/>
    <m/>
    <s v="http://pbs.twimg.com/profile_images/504729262/who_tweeted3_normal.gif"/>
    <x v="107"/>
    <s v="https://twitter.com/#!/aarongoldman/status/1148975652533690369"/>
    <m/>
    <m/>
    <s v="1148975652533690369"/>
    <m/>
    <b v="0"/>
    <n v="0"/>
    <s v=""/>
    <b v="0"/>
    <s v="en"/>
    <m/>
    <s v=""/>
    <b v="0"/>
    <n v="0"/>
    <s v=""/>
    <s v="Twitter for iPhone"/>
    <b v="0"/>
    <s v="1148975652533690369"/>
    <s v="Tweet"/>
    <n v="0"/>
    <n v="0"/>
    <m/>
    <m/>
    <m/>
    <m/>
    <m/>
    <m/>
    <m/>
    <m/>
    <n v="2"/>
    <s v="3"/>
    <s v="1"/>
    <n v="2"/>
    <n v="5.882352941176471"/>
    <n v="0"/>
    <n v="0"/>
    <n v="0"/>
    <n v="0"/>
    <n v="32"/>
    <n v="94.11764705882354"/>
    <n v="34"/>
  </r>
  <r>
    <s v="aarongoldman"/>
    <s v="forrester"/>
    <m/>
    <m/>
    <m/>
    <m/>
    <m/>
    <m/>
    <m/>
    <m/>
    <s v="No"/>
    <n v="243"/>
    <m/>
    <m/>
    <x v="2"/>
    <d v="2019-07-18T15:41:21.000"/>
    <s v="Check out highlights from @forrester research commissioned by @4Cinsights: &quot;Mature Your Video Marketing to Drive Business Value&quot; #4CTheFutureOfMedia #CrossChannelVideo https://t.co/lkAWUXNdw9"/>
    <s v="https://www.4cinsights.com/2019/07/18/are-you-a-video-vanguard/"/>
    <s v="4cinsights.com"/>
    <x v="21"/>
    <m/>
    <s v="http://pbs.twimg.com/profile_images/504729262/who_tweeted3_normal.gif"/>
    <x v="108"/>
    <s v="https://twitter.com/#!/aarongoldman/status/1151879639083704321"/>
    <m/>
    <m/>
    <s v="1151879639083704321"/>
    <m/>
    <b v="0"/>
    <n v="0"/>
    <s v=""/>
    <b v="0"/>
    <s v="en"/>
    <m/>
    <s v=""/>
    <b v="0"/>
    <n v="0"/>
    <s v=""/>
    <s v="Twitter Web Client"/>
    <b v="0"/>
    <s v="1151879639083704321"/>
    <s v="Tweet"/>
    <n v="0"/>
    <n v="0"/>
    <m/>
    <m/>
    <m/>
    <m/>
    <m/>
    <m/>
    <m/>
    <m/>
    <n v="2"/>
    <s v="3"/>
    <s v="1"/>
    <n v="1"/>
    <n v="5.2631578947368425"/>
    <n v="0"/>
    <n v="0"/>
    <n v="0"/>
    <n v="0"/>
    <n v="18"/>
    <n v="94.73684210526316"/>
    <n v="19"/>
  </r>
  <r>
    <s v="4cinsights"/>
    <s v="forrester"/>
    <m/>
    <m/>
    <m/>
    <m/>
    <m/>
    <m/>
    <m/>
    <m/>
    <s v="No"/>
    <n v="244"/>
    <m/>
    <m/>
    <x v="2"/>
    <d v="2019-07-10T14:18:17.000"/>
    <s v="Find out how you can mature your video marketing in a new study commissioned by 4C and conducted by @forrester. https://t.co/f9H1DgQ1RC"/>
    <s v="https://www.4cinsights.com/VideoVanguards/?utm_source=twitter&amp;utm_medium=organic_social&amp;utm_campaign=wp_videovanguards"/>
    <s v="4cinsights.com"/>
    <x v="0"/>
    <m/>
    <s v="http://pbs.twimg.com/profile_images/686666576288845825/j138bbEs_normal.png"/>
    <x v="109"/>
    <s v="https://twitter.com/#!/4cinsights/status/1148959633282863104"/>
    <m/>
    <m/>
    <s v="1148959633282863104"/>
    <m/>
    <b v="0"/>
    <n v="2"/>
    <s v=""/>
    <b v="0"/>
    <s v="en"/>
    <m/>
    <s v=""/>
    <b v="0"/>
    <n v="0"/>
    <s v=""/>
    <s v="Twitter Web Client"/>
    <b v="0"/>
    <s v="1148959633282863104"/>
    <s v="Tweet"/>
    <n v="0"/>
    <n v="0"/>
    <m/>
    <m/>
    <m/>
    <m/>
    <m/>
    <m/>
    <m/>
    <m/>
    <n v="1"/>
    <s v="1"/>
    <s v="1"/>
    <n v="1"/>
    <n v="5"/>
    <n v="0"/>
    <n v="0"/>
    <n v="0"/>
    <n v="0"/>
    <n v="19"/>
    <n v="95"/>
    <n v="20"/>
  </r>
  <r>
    <s v="rapidtvnews"/>
    <s v="4cinsights"/>
    <m/>
    <m/>
    <m/>
    <m/>
    <m/>
    <m/>
    <m/>
    <m/>
    <s v="No"/>
    <n v="245"/>
    <m/>
    <m/>
    <x v="2"/>
    <d v="2019-08-12T17:54:44.000"/>
    <s v="Using custom reporting metrics to measure more effectively business outcomes and optimise advertising campaigns, global data science and marketing technology firm @4Cinsights  has launched what it calls a source-of-truth attribution solution._x000a__x000a_https://t.co/IioQeEzzkH https://t.co/ncLvf0TbPf"/>
    <s v="https://www.rapidtvnews.com/2019081256958/4c-unveils-byod-for-linear-ott-social-media.html#ixzz5wPWUMvUX"/>
    <s v="rapidtvnews.com"/>
    <x v="0"/>
    <s v="https://pbs.twimg.com/media/EByaszVX4AAz0Ys.png"/>
    <s v="https://pbs.twimg.com/media/EByaszVX4AAz0Ys.png"/>
    <x v="110"/>
    <s v="https://twitter.com/#!/rapidtvnews/status/1160972902147264513"/>
    <m/>
    <m/>
    <s v="1160972902147264513"/>
    <m/>
    <b v="0"/>
    <n v="2"/>
    <s v=""/>
    <b v="0"/>
    <s v="en"/>
    <m/>
    <s v=""/>
    <b v="0"/>
    <n v="0"/>
    <s v=""/>
    <s v="TweetDeck"/>
    <b v="0"/>
    <s v="1160972902147264513"/>
    <s v="Tweet"/>
    <n v="0"/>
    <n v="0"/>
    <m/>
    <m/>
    <m/>
    <m/>
    <m/>
    <m/>
    <m/>
    <m/>
    <n v="1"/>
    <s v="1"/>
    <s v="1"/>
    <n v="1"/>
    <n v="3.0303030303030303"/>
    <n v="0"/>
    <n v="0"/>
    <n v="0"/>
    <n v="0"/>
    <n v="32"/>
    <n v="96.96969696969697"/>
    <n v="33"/>
  </r>
  <r>
    <s v="broadsheetcomms"/>
    <s v="amygesenhues"/>
    <m/>
    <m/>
    <m/>
    <m/>
    <m/>
    <m/>
    <m/>
    <m/>
    <s v="No"/>
    <n v="246"/>
    <m/>
    <m/>
    <x v="2"/>
    <d v="2019-08-12T20:52:50.000"/>
    <s v="&quot;@AaronGoldman,the CMO for @4Cinsights, an ad management platform and Facebook marketing partner, points out that Facebook has been positioning Instagram and WhatsApp as part of the “Facebook Family of Apps” for some time now.&quot;@Marketingland @amygesenhues https://t.co/uqETeCx2Z2"/>
    <s v="https://marketingland.com/will-facebook-branding-on-instagram-whatsapp-help-advertisers-marketers-have-mixed-reactions-265336"/>
    <s v="marketingland.com"/>
    <x v="0"/>
    <m/>
    <s v="http://pbs.twimg.com/profile_images/825386307362787329/WlTqtdn6_normal.jpg"/>
    <x v="111"/>
    <s v="https://twitter.com/#!/broadsheetcomms/status/1161017720999223296"/>
    <m/>
    <m/>
    <s v="1161017720999223296"/>
    <m/>
    <b v="0"/>
    <n v="1"/>
    <s v=""/>
    <b v="0"/>
    <s v="en"/>
    <m/>
    <s v=""/>
    <b v="0"/>
    <n v="1"/>
    <s v=""/>
    <s v="Twitter Web App"/>
    <b v="0"/>
    <s v="1161017720999223296"/>
    <s v="Tweet"/>
    <n v="0"/>
    <n v="0"/>
    <m/>
    <m/>
    <m/>
    <m/>
    <m/>
    <m/>
    <m/>
    <m/>
    <n v="1"/>
    <s v="3"/>
    <s v="3"/>
    <m/>
    <m/>
    <m/>
    <m/>
    <m/>
    <m/>
    <m/>
    <m/>
    <m/>
  </r>
  <r>
    <s v="broadsheetcomms"/>
    <s v="variety"/>
    <m/>
    <m/>
    <m/>
    <m/>
    <m/>
    <m/>
    <m/>
    <m/>
    <s v="No"/>
    <n v="248"/>
    <m/>
    <m/>
    <x v="2"/>
    <d v="2019-06-25T19:25:10.000"/>
    <s v="&quot;@LanceNeuhauser, CEO of @4Cinsights, and Adam Helfgott, CEO of MadHive and MAD Network, discussed sequential messaging with Variety‘s Todd Spangler at the Variety Studio at Cannes presented by Inscape &amp;amp; https://t.co/VO2kHXPkiX.&quot; @Variety https://t.co/JJUFdzysS6"/>
    <s v="http://www.ispot.tv/ https://variety.com/video/sequential-messaging-lance-neuheuser-adam-helfgott/"/>
    <s v="ispot.tv variety.com"/>
    <x v="0"/>
    <m/>
    <s v="http://pbs.twimg.com/profile_images/825386307362787329/WlTqtdn6_normal.jpg"/>
    <x v="112"/>
    <s v="https://twitter.com/#!/broadsheetcomms/status/1143601042342461441"/>
    <m/>
    <m/>
    <s v="1143601042342461441"/>
    <m/>
    <b v="0"/>
    <n v="0"/>
    <s v=""/>
    <b v="0"/>
    <s v="en"/>
    <m/>
    <s v=""/>
    <b v="0"/>
    <n v="0"/>
    <s v=""/>
    <s v="Twitter Web Client"/>
    <b v="0"/>
    <s v="1143601042342461441"/>
    <s v="Tweet"/>
    <n v="0"/>
    <n v="0"/>
    <m/>
    <m/>
    <m/>
    <m/>
    <m/>
    <m/>
    <m/>
    <m/>
    <n v="1"/>
    <s v="3"/>
    <s v="2"/>
    <n v="3"/>
    <n v="9.375"/>
    <n v="1"/>
    <n v="3.125"/>
    <n v="0"/>
    <n v="0"/>
    <n v="28"/>
    <n v="87.5"/>
    <n v="32"/>
  </r>
  <r>
    <s v="michaeltilus"/>
    <s v="broadsheetcomms"/>
    <m/>
    <m/>
    <m/>
    <m/>
    <m/>
    <m/>
    <m/>
    <m/>
    <s v="No"/>
    <n v="253"/>
    <m/>
    <m/>
    <x v="2"/>
    <d v="2019-08-12T20:54:01.000"/>
    <s v="RT @broadsheetcomms: &quot;@AaronGoldman,the CMO for @4Cinsights, an ad management platform and Facebook marketing partner, points out that Face…"/>
    <m/>
    <m/>
    <x v="0"/>
    <m/>
    <s v="http://pbs.twimg.com/profile_images/1123321995293331458/-AIli8L9_normal.jpg"/>
    <x v="113"/>
    <s v="https://twitter.com/#!/michaeltilus/status/1161018021466562561"/>
    <m/>
    <m/>
    <s v="1161018021466562561"/>
    <m/>
    <b v="0"/>
    <n v="0"/>
    <s v=""/>
    <b v="0"/>
    <s v="en"/>
    <m/>
    <s v=""/>
    <b v="0"/>
    <n v="1"/>
    <s v="1161017720999223296"/>
    <s v="Twitter Web App"/>
    <b v="0"/>
    <s v="1161017720999223296"/>
    <s v="Tweet"/>
    <n v="0"/>
    <n v="0"/>
    <m/>
    <m/>
    <m/>
    <m/>
    <m/>
    <m/>
    <m/>
    <m/>
    <n v="1"/>
    <s v="3"/>
    <s v="3"/>
    <m/>
    <m/>
    <m/>
    <m/>
    <m/>
    <m/>
    <m/>
    <m/>
    <m/>
  </r>
  <r>
    <s v="inscapetv"/>
    <s v="variety"/>
    <m/>
    <m/>
    <m/>
    <m/>
    <m/>
    <m/>
    <m/>
    <m/>
    <s v="No"/>
    <n v="258"/>
    <m/>
    <m/>
    <x v="2"/>
    <d v="2019-06-26T13:00:00.000"/>
    <s v="Inscape partners, @4Cinsights CEO @LanceNeuhauser and @madhivetech CEO @adamhelfgott, discuss the value of understanding audiences across platforms, an ability that’s fueled by #glassleveldata. @variety https://t.co/4U0AoZ2Tng"/>
    <s v="https://variety.com/video/sequential-messaging-lance-neuheuser-adam-helfgott/"/>
    <s v="variety.com"/>
    <x v="25"/>
    <m/>
    <s v="http://pbs.twimg.com/profile_images/819331001922920448/TCb6gYtx_normal.jpg"/>
    <x v="114"/>
    <s v="https://twitter.com/#!/inscapetv/status/1143866500241141761"/>
    <m/>
    <m/>
    <s v="1143866500241141761"/>
    <m/>
    <b v="0"/>
    <n v="4"/>
    <s v=""/>
    <b v="0"/>
    <s v="en"/>
    <m/>
    <s v=""/>
    <b v="0"/>
    <n v="3"/>
    <s v=""/>
    <s v="Twitter Ads Composer"/>
    <b v="0"/>
    <s v="1143866500241141761"/>
    <s v="Tweet"/>
    <n v="0"/>
    <n v="0"/>
    <m/>
    <m/>
    <m/>
    <m/>
    <m/>
    <m/>
    <m/>
    <m/>
    <n v="2"/>
    <s v="2"/>
    <s v="2"/>
    <n v="1"/>
    <n v="4"/>
    <n v="0"/>
    <n v="0"/>
    <n v="0"/>
    <n v="0"/>
    <n v="24"/>
    <n v="96"/>
    <n v="25"/>
  </r>
  <r>
    <s v="inscapetv"/>
    <s v="variety"/>
    <m/>
    <m/>
    <m/>
    <m/>
    <m/>
    <m/>
    <m/>
    <m/>
    <s v="No"/>
    <n v="259"/>
    <m/>
    <m/>
    <x v="2"/>
    <d v="2019-07-15T13:30:00.000"/>
    <s v=".@4Cinsights CEO @LanceNeuhauser on the importance of #privacy, and how working with partners like Inscape, which has the largest TV opt-in dataset in the US, allows them to better understand the consumer. @variety #CannesLions https://t.co/4U0AoZ2Tng"/>
    <s v="https://variety.com/video/sequential-messaging-lance-neuheuser-adam-helfgott/"/>
    <s v="variety.com"/>
    <x v="26"/>
    <m/>
    <s v="http://pbs.twimg.com/profile_images/819331001922920448/TCb6gYtx_normal.jpg"/>
    <x v="115"/>
    <s v="https://twitter.com/#!/inscapetv/status/1150759420697227264"/>
    <m/>
    <m/>
    <s v="1150759420697227264"/>
    <m/>
    <b v="0"/>
    <n v="2"/>
    <s v=""/>
    <b v="0"/>
    <s v="en"/>
    <m/>
    <s v=""/>
    <b v="0"/>
    <n v="2"/>
    <s v=""/>
    <s v="Twitter Ads Composer"/>
    <b v="0"/>
    <s v="1150759420697227264"/>
    <s v="Tweet"/>
    <n v="0"/>
    <n v="0"/>
    <m/>
    <m/>
    <m/>
    <m/>
    <m/>
    <m/>
    <m/>
    <m/>
    <n v="2"/>
    <s v="2"/>
    <s v="2"/>
    <n v="3"/>
    <n v="8.571428571428571"/>
    <n v="0"/>
    <n v="0"/>
    <n v="0"/>
    <n v="0"/>
    <n v="32"/>
    <n v="91.42857142857143"/>
    <n v="35"/>
  </r>
  <r>
    <s v="lanceneuhauser"/>
    <s v="aarongoldman"/>
    <m/>
    <m/>
    <m/>
    <m/>
    <m/>
    <m/>
    <m/>
    <m/>
    <s v="Yes"/>
    <n v="260"/>
    <m/>
    <m/>
    <x v="2"/>
    <d v="2019-06-20T13:02:10.000"/>
    <s v="RT @AaronGoldman: #CrossingTheCroisette with @LanceNeuhauser sharing final takeaways from #CannesLions for @4Cinsights #4CTheFutureOfMedia…"/>
    <m/>
    <m/>
    <x v="27"/>
    <m/>
    <s v="http://pbs.twimg.com/profile_images/521086833665392640/LWY7m9NF_normal.png"/>
    <x v="116"/>
    <s v="https://twitter.com/#!/lanceneuhauser/status/1141692717753393153"/>
    <m/>
    <m/>
    <s v="1141692717753393153"/>
    <m/>
    <b v="0"/>
    <n v="0"/>
    <s v=""/>
    <b v="0"/>
    <s v="en"/>
    <m/>
    <s v=""/>
    <b v="0"/>
    <n v="2"/>
    <s v="1141692573075083264"/>
    <s v="Twitter for iPhone"/>
    <b v="0"/>
    <s v="1141692573075083264"/>
    <s v="Tweet"/>
    <n v="0"/>
    <n v="0"/>
    <m/>
    <m/>
    <m/>
    <m/>
    <m/>
    <m/>
    <m/>
    <m/>
    <n v="2"/>
    <s v="2"/>
    <s v="3"/>
    <n v="0"/>
    <n v="0"/>
    <n v="0"/>
    <n v="0"/>
    <n v="0"/>
    <n v="0"/>
    <n v="13"/>
    <n v="100"/>
    <n v="13"/>
  </r>
  <r>
    <s v="aarongoldman"/>
    <s v="aarongoldman"/>
    <m/>
    <m/>
    <m/>
    <m/>
    <m/>
    <m/>
    <m/>
    <m/>
    <s v="No"/>
    <n v="262"/>
    <m/>
    <m/>
    <x v="1"/>
    <d v="2019-06-18T16:40:47.000"/>
    <s v="Here’s a video on Twitter about video on Twitter #CannesYouDigIt #CrossingTheCroisette #CrossChannelVideo https://t.co/HVWFeLJayG"/>
    <m/>
    <m/>
    <x v="28"/>
    <s v="https://pbs.twimg.com/ext_tw_video_thumb/1141022890957123585/pu/img/kOzSuWlMQBmyQy7A.jpg"/>
    <s v="https://pbs.twimg.com/ext_tw_video_thumb/1141022890957123585/pu/img/kOzSuWlMQBmyQy7A.jpg"/>
    <x v="117"/>
    <s v="https://twitter.com/#!/aarongoldman/status/1141022958472839168"/>
    <m/>
    <m/>
    <s v="1141022958472839168"/>
    <m/>
    <b v="0"/>
    <n v="3"/>
    <s v=""/>
    <b v="0"/>
    <s v="en"/>
    <m/>
    <s v=""/>
    <b v="0"/>
    <n v="1"/>
    <s v=""/>
    <s v="Twitter for iPhone"/>
    <b v="0"/>
    <s v="1141022958472839168"/>
    <s v="Retweet"/>
    <n v="0"/>
    <n v="0"/>
    <s v="6.944769,43.5050121 _x000a_7.0740105,43.5050121 _x000a_7.0740105,43.5747458 _x000a_6.944769,43.5747458"/>
    <s v="France"/>
    <s v="FR"/>
    <s v="Cannes, France"/>
    <s v="002f75b6382e431e"/>
    <s v="Cannes"/>
    <s v="city"/>
    <s v="https://api.twitter.com/1.1/geo/id/002f75b6382e431e.json"/>
    <n v="2"/>
    <s v="3"/>
    <s v="3"/>
    <n v="0"/>
    <n v="0"/>
    <n v="0"/>
    <n v="0"/>
    <n v="0"/>
    <n v="0"/>
    <n v="13"/>
    <n v="100"/>
    <n v="13"/>
  </r>
  <r>
    <s v="aarongoldman"/>
    <s v="martechadvisor"/>
    <m/>
    <m/>
    <m/>
    <m/>
    <m/>
    <m/>
    <m/>
    <m/>
    <s v="No"/>
    <n v="263"/>
    <m/>
    <m/>
    <x v="2"/>
    <d v="2019-08-12T15:17:21.000"/>
    <s v="4C Introduces a Data Attribution Solution to Optimize Ad Campaigns https://t.co/c6uDw01GVw via @martechadvisor"/>
    <s v="https://www.martechadvisor.com/news/ads/4c-introduces-a-data-attribution-solution-to-optimize-ad-campaigns/"/>
    <s v="martechadvisor.com"/>
    <x v="0"/>
    <m/>
    <s v="http://pbs.twimg.com/profile_images/504729262/who_tweeted3_normal.gif"/>
    <x v="118"/>
    <s v="https://twitter.com/#!/aarongoldman/status/1160933293883346944"/>
    <m/>
    <m/>
    <s v="1160933293883346944"/>
    <m/>
    <b v="0"/>
    <n v="2"/>
    <s v=""/>
    <b v="0"/>
    <s v="en"/>
    <m/>
    <s v=""/>
    <b v="0"/>
    <n v="1"/>
    <s v=""/>
    <s v="Twitter Web Client"/>
    <b v="0"/>
    <s v="1160933293883346944"/>
    <s v="Retweet"/>
    <n v="0"/>
    <n v="0"/>
    <m/>
    <m/>
    <m/>
    <m/>
    <m/>
    <m/>
    <m/>
    <m/>
    <n v="2"/>
    <s v="3"/>
    <s v="2"/>
    <n v="0"/>
    <n v="0"/>
    <n v="0"/>
    <n v="0"/>
    <n v="0"/>
    <n v="0"/>
    <n v="12"/>
    <n v="100"/>
    <n v="12"/>
  </r>
  <r>
    <s v="aarongoldman"/>
    <s v="4cinsights"/>
    <m/>
    <m/>
    <m/>
    <m/>
    <m/>
    <m/>
    <m/>
    <m/>
    <s v="Yes"/>
    <n v="264"/>
    <m/>
    <m/>
    <x v="2"/>
    <d v="2019-06-04T19:24:48.000"/>
    <s v="The State of Media #CrossChannelVideo #4CTheFutureofMedia https://t.co/MNSZLaQwsH via @4Cinsights"/>
    <s v="https://www.4cinsights.com/stateofmedia/"/>
    <s v="4cinsights.com"/>
    <x v="29"/>
    <m/>
    <s v="http://pbs.twimg.com/profile_images/504729262/who_tweeted3_normal.gif"/>
    <x v="119"/>
    <s v="https://twitter.com/#!/aarongoldman/status/1135990806609833986"/>
    <m/>
    <m/>
    <s v="1135990806609833986"/>
    <m/>
    <b v="0"/>
    <n v="1"/>
    <s v=""/>
    <b v="0"/>
    <s v="en"/>
    <m/>
    <s v=""/>
    <b v="0"/>
    <n v="0"/>
    <s v=""/>
    <s v="Twitter Web Client"/>
    <b v="0"/>
    <s v="1135990806609833986"/>
    <s v="Tweet"/>
    <n v="0"/>
    <n v="0"/>
    <m/>
    <m/>
    <m/>
    <m/>
    <m/>
    <m/>
    <m/>
    <m/>
    <n v="20"/>
    <s v="3"/>
    <s v="1"/>
    <n v="0"/>
    <n v="0"/>
    <n v="0"/>
    <n v="0"/>
    <n v="0"/>
    <n v="0"/>
    <n v="8"/>
    <n v="100"/>
    <n v="8"/>
  </r>
  <r>
    <s v="aarongoldman"/>
    <s v="aarongoldman"/>
    <m/>
    <m/>
    <m/>
    <m/>
    <m/>
    <m/>
    <m/>
    <m/>
    <s v="No"/>
    <n v="265"/>
    <m/>
    <m/>
    <x v="1"/>
    <d v="2019-06-04T19:42:19.000"/>
    <s v="Looking forward to #CrossingTheCroisette (sans rickshaw) at #CannesLions with a focus on #CrossChannelVideo! https://t.co/bHtxwYjYIu"/>
    <s v="https://www.4cinsights.com/cannes/"/>
    <s v="4cinsights.com"/>
    <x v="30"/>
    <m/>
    <s v="http://pbs.twimg.com/profile_images/504729262/who_tweeted3_normal.gif"/>
    <x v="120"/>
    <s v="https://twitter.com/#!/aarongoldman/status/1135995213200134144"/>
    <m/>
    <m/>
    <s v="1135995213200134144"/>
    <m/>
    <b v="0"/>
    <n v="0"/>
    <s v=""/>
    <b v="0"/>
    <s v="en"/>
    <m/>
    <s v=""/>
    <b v="0"/>
    <n v="0"/>
    <s v=""/>
    <s v="Twitter Web Client"/>
    <b v="0"/>
    <s v="1135995213200134144"/>
    <s v="Tweet"/>
    <n v="0"/>
    <n v="0"/>
    <m/>
    <m/>
    <m/>
    <m/>
    <m/>
    <m/>
    <m/>
    <m/>
    <n v="2"/>
    <s v="3"/>
    <s v="3"/>
    <n v="0"/>
    <n v="0"/>
    <n v="0"/>
    <n v="0"/>
    <n v="0"/>
    <n v="0"/>
    <n v="13"/>
    <n v="100"/>
    <n v="13"/>
  </r>
  <r>
    <s v="aarongoldman"/>
    <s v="martechadvisor"/>
    <m/>
    <m/>
    <m/>
    <m/>
    <m/>
    <m/>
    <m/>
    <m/>
    <s v="No"/>
    <n v="268"/>
    <m/>
    <m/>
    <x v="2"/>
    <d v="2019-06-06T13:25:31.000"/>
    <s v="&quot;Being able to deploy unified audiences means brands are not only reaching their best customers where they are, but reducing a significant amount of advertising inefficiency,” says @LanceNeuhauser, CEO of @4Cinsights. https://t.co/adEs2o4REm via @martechadvisor"/>
    <s v="https://www.martechadvisor.com/news/geolocation/4c-integrates-with-placed-expands-its-location-based-solution/"/>
    <s v="martechadvisor.com"/>
    <x v="0"/>
    <m/>
    <s v="http://pbs.twimg.com/profile_images/504729262/who_tweeted3_normal.gif"/>
    <x v="121"/>
    <s v="https://twitter.com/#!/aarongoldman/status/1136625165570334720"/>
    <m/>
    <m/>
    <s v="1136625165570334720"/>
    <m/>
    <b v="0"/>
    <n v="3"/>
    <s v=""/>
    <b v="0"/>
    <s v="en"/>
    <m/>
    <s v=""/>
    <b v="0"/>
    <n v="2"/>
    <s v=""/>
    <s v="Twitter Web Client"/>
    <b v="0"/>
    <s v="1136625165570334720"/>
    <s v="Tweet"/>
    <n v="0"/>
    <n v="0"/>
    <m/>
    <m/>
    <m/>
    <m/>
    <m/>
    <m/>
    <m/>
    <m/>
    <n v="2"/>
    <s v="3"/>
    <s v="2"/>
    <m/>
    <m/>
    <m/>
    <m/>
    <m/>
    <m/>
    <m/>
    <m/>
    <m/>
  </r>
  <r>
    <s v="aarongoldman"/>
    <s v="4cinsights"/>
    <m/>
    <m/>
    <m/>
    <m/>
    <m/>
    <m/>
    <m/>
    <m/>
    <s v="Yes"/>
    <n v="271"/>
    <m/>
    <m/>
    <x v="2"/>
    <d v="2019-06-06T16:11:26.000"/>
    <s v="Coming into Focus at Cannes #CrossChannelVideo #CrossingTheCroisette https://t.co/M5jEQfG2Oq via @4Cinsights"/>
    <s v="https://www.4cinsights.com/2019/06/06/coming-focus-cannes-crosschannelvideo-crossingthecroisette/"/>
    <s v="4cinsights.com"/>
    <x v="31"/>
    <m/>
    <s v="http://pbs.twimg.com/profile_images/504729262/who_tweeted3_normal.gif"/>
    <x v="122"/>
    <s v="https://twitter.com/#!/aarongoldman/status/1136666920265179137"/>
    <m/>
    <m/>
    <s v="1136666920265179137"/>
    <m/>
    <b v="0"/>
    <n v="0"/>
    <s v=""/>
    <b v="0"/>
    <s v="en"/>
    <m/>
    <s v=""/>
    <b v="0"/>
    <n v="0"/>
    <s v=""/>
    <s v="Twitter Web Client"/>
    <b v="0"/>
    <s v="1136666920265179137"/>
    <s v="Tweet"/>
    <n v="0"/>
    <n v="0"/>
    <m/>
    <m/>
    <m/>
    <m/>
    <m/>
    <m/>
    <m/>
    <m/>
    <n v="20"/>
    <s v="3"/>
    <s v="1"/>
    <n v="0"/>
    <n v="0"/>
    <n v="0"/>
    <n v="0"/>
    <n v="0"/>
    <n v="0"/>
    <n v="9"/>
    <n v="100"/>
    <n v="9"/>
  </r>
  <r>
    <s v="aarongoldman"/>
    <s v="iriworldwide"/>
    <m/>
    <m/>
    <m/>
    <m/>
    <m/>
    <m/>
    <m/>
    <m/>
    <s v="No"/>
    <n v="275"/>
    <m/>
    <m/>
    <x v="2"/>
    <d v="2019-06-19T12:26:29.000"/>
    <s v="There’s never been a better time to be a cross-channel video marketer! @4Cinsights and @IRIworldwide deepen relationship for Linear TV and OTT. #CrossingTheCroisette #CrossChannelVideo #CannesLions #4CTheFutureOfMedia https://t.co/GoyxOAsrjf https://t.co/a0DteFQf2p"/>
    <s v="https://www.4cinsights.com/2019/06/18/4c-and-iri-deepen-relationship-for-linear-tv-and-ott/"/>
    <s v="4cinsights.com"/>
    <x v="32"/>
    <s v="https://pbs.twimg.com/ext_tw_video_thumb/1141320362317275138/pu/img/sIFIqqrUZdOjazom.jpg"/>
    <s v="https://pbs.twimg.com/ext_tw_video_thumb/1141320362317275138/pu/img/sIFIqqrUZdOjazom.jpg"/>
    <x v="123"/>
    <s v="https://twitter.com/#!/aarongoldman/status/1141321350142930945"/>
    <m/>
    <m/>
    <s v="1141321350142930945"/>
    <m/>
    <b v="0"/>
    <n v="0"/>
    <s v=""/>
    <b v="0"/>
    <s v="en"/>
    <m/>
    <s v=""/>
    <b v="0"/>
    <n v="1"/>
    <s v=""/>
    <s v="Twitter for iPhone"/>
    <b v="0"/>
    <s v="1141321350142930945"/>
    <s v="Tweet"/>
    <n v="0"/>
    <n v="0"/>
    <s v="6.944769,43.5050121 _x000a_7.0740105,43.5050121 _x000a_7.0740105,43.5747458 _x000a_6.944769,43.5747458"/>
    <s v="France"/>
    <s v="FR"/>
    <s v="Cannes, France"/>
    <s v="002f75b6382e431e"/>
    <s v="Cannes"/>
    <s v="city"/>
    <s v="https://api.twitter.com/1.1/geo/id/002f75b6382e431e.json"/>
    <n v="1"/>
    <s v="3"/>
    <s v="1"/>
    <n v="1"/>
    <n v="3.5714285714285716"/>
    <n v="0"/>
    <n v="0"/>
    <n v="0"/>
    <n v="0"/>
    <n v="27"/>
    <n v="96.42857142857143"/>
    <n v="28"/>
  </r>
  <r>
    <s v="aarongoldman"/>
    <s v="4cinsights"/>
    <m/>
    <m/>
    <m/>
    <m/>
    <m/>
    <m/>
    <m/>
    <m/>
    <s v="Yes"/>
    <n v="277"/>
    <m/>
    <m/>
    <x v="2"/>
    <d v="2019-06-19T17:31:45.000"/>
    <s v="Relaunch your video 🚀 Refocus on OTT 👀 #CrossingTheCroisette #CrossChannelVideo #SafetyFirst @4Cinsights https://t.co/6jUTvEYDrp https://t.co/AkFbIlwBrd"/>
    <s v="https://www.4cinsights.com/relaunch"/>
    <s v="4cinsights.com"/>
    <x v="33"/>
    <s v="https://pbs.twimg.com/ext_tw_video_thumb/1141398095802093568/pu/img/L9f5A0uFHT5p-RL6.jpg"/>
    <s v="https://pbs.twimg.com/ext_tw_video_thumb/1141398095802093568/pu/img/L9f5A0uFHT5p-RL6.jpg"/>
    <x v="124"/>
    <s v="https://twitter.com/#!/aarongoldman/status/1141398174692773893"/>
    <m/>
    <m/>
    <s v="1141398174692773893"/>
    <m/>
    <b v="0"/>
    <n v="0"/>
    <s v=""/>
    <b v="0"/>
    <s v="en"/>
    <m/>
    <s v=""/>
    <b v="0"/>
    <n v="1"/>
    <s v=""/>
    <s v="Twitter for iPhone"/>
    <b v="0"/>
    <s v="1141398174692773893"/>
    <s v="Tweet"/>
    <n v="0"/>
    <n v="0"/>
    <m/>
    <m/>
    <m/>
    <m/>
    <m/>
    <m/>
    <m/>
    <m/>
    <n v="20"/>
    <s v="3"/>
    <s v="1"/>
    <n v="0"/>
    <n v="0"/>
    <n v="0"/>
    <n v="0"/>
    <n v="0"/>
    <n v="0"/>
    <n v="10"/>
    <n v="100"/>
    <n v="10"/>
  </r>
  <r>
    <s v="aarongoldman"/>
    <s v="4cinsights"/>
    <m/>
    <m/>
    <m/>
    <m/>
    <m/>
    <m/>
    <m/>
    <m/>
    <s v="Yes"/>
    <n v="278"/>
    <m/>
    <m/>
    <x v="2"/>
    <d v="2019-06-20T13:01:35.000"/>
    <s v="#CrossingTheCroisette with @LanceNeuhauser sharing final takeaways from #CannesLions for @4Cinsights #4CTheFutureOfMedia #ClosedEcosystems #CrossChannelVideo #TIOTLG https://t.co/06OT31SRle"/>
    <m/>
    <m/>
    <x v="34"/>
    <s v="https://pbs.twimg.com/ext_tw_video_thumb/1141692180328800257/pu/img/P4hgoeBwmCW07c86.jpg"/>
    <s v="https://pbs.twimg.com/ext_tw_video_thumb/1141692180328800257/pu/img/P4hgoeBwmCW07c86.jpg"/>
    <x v="125"/>
    <s v="https://twitter.com/#!/aarongoldman/status/1141692573075083264"/>
    <m/>
    <m/>
    <s v="1141692573075083264"/>
    <m/>
    <b v="0"/>
    <n v="5"/>
    <s v=""/>
    <b v="0"/>
    <s v="en"/>
    <m/>
    <s v=""/>
    <b v="0"/>
    <n v="2"/>
    <s v=""/>
    <s v="Twitter for iPhone"/>
    <b v="0"/>
    <s v="1141692573075083264"/>
    <s v="Tweet"/>
    <n v="0"/>
    <n v="0"/>
    <s v="7.02775273472071,43.5488683907433 _x000a_7.02775273472071,43.5488683907433 _x000a_7.02775273472071,43.5488683907433 _x000a_7.02775273472071,43.5488683907433"/>
    <s v="France"/>
    <s v="FR"/>
    <s v="La Croisette"/>
    <s v="09529a6338d67004"/>
    <s v="La Croisette"/>
    <s v="poi"/>
    <s v="https://api.twitter.com/1.1/geo/id/09529a6338d67004.json"/>
    <n v="20"/>
    <s v="3"/>
    <s v="1"/>
    <m/>
    <m/>
    <m/>
    <m/>
    <m/>
    <m/>
    <m/>
    <m/>
    <m/>
  </r>
  <r>
    <s v="aarongoldman"/>
    <s v="4cinsights"/>
    <m/>
    <m/>
    <m/>
    <m/>
    <m/>
    <m/>
    <m/>
    <m/>
    <s v="Yes"/>
    <n v="280"/>
    <m/>
    <m/>
    <x v="2"/>
    <d v="2019-06-27T15:38:20.000"/>
    <s v="4C Launches New Cross-Channel Video Solution to Help Marketers Reach Cord-Cutters and Cord-Nevers Across Streaming Environments https://t.co/TqfLZ3N4md via @4Cinsights #4CTheFutureofMedia #CrossChannelVideo"/>
    <s v="https://www.4cinsights.com/2019/06/27/4c-launches-new-cross-channel-video-solution-to-help-marketers-reach-cord-cutters-and-cord-nevers-across-streaming-environments/"/>
    <s v="4cinsights.com"/>
    <x v="21"/>
    <m/>
    <s v="http://pbs.twimg.com/profile_images/504729262/who_tweeted3_normal.gif"/>
    <x v="126"/>
    <s v="https://twitter.com/#!/aarongoldman/status/1144268734674145281"/>
    <m/>
    <m/>
    <s v="1144268734674145281"/>
    <m/>
    <b v="0"/>
    <n v="0"/>
    <s v=""/>
    <b v="0"/>
    <s v="en"/>
    <m/>
    <s v=""/>
    <b v="0"/>
    <n v="0"/>
    <s v=""/>
    <s v="Twitter Web Client"/>
    <b v="0"/>
    <s v="1144268734674145281"/>
    <s v="Tweet"/>
    <n v="0"/>
    <n v="0"/>
    <m/>
    <m/>
    <m/>
    <m/>
    <m/>
    <m/>
    <m/>
    <m/>
    <n v="20"/>
    <s v="3"/>
    <s v="1"/>
    <n v="0"/>
    <n v="0"/>
    <n v="0"/>
    <n v="0"/>
    <n v="0"/>
    <n v="0"/>
    <n v="23"/>
    <n v="100"/>
    <n v="23"/>
  </r>
  <r>
    <s v="aarongoldman"/>
    <s v="inscapetv"/>
    <m/>
    <m/>
    <m/>
    <m/>
    <m/>
    <m/>
    <m/>
    <m/>
    <s v="No"/>
    <n v="281"/>
    <m/>
    <m/>
    <x v="2"/>
    <d v="2019-06-27T22:43:39.000"/>
    <s v="@jcmcafee @4Cinsights @inscapetv Thx Jodie! #mediafuel"/>
    <m/>
    <m/>
    <x v="35"/>
    <m/>
    <s v="http://pbs.twimg.com/profile_images/504729262/who_tweeted3_normal.gif"/>
    <x v="127"/>
    <s v="https://twitter.com/#!/aarongoldman/status/1144375768966991872"/>
    <m/>
    <m/>
    <s v="1144375768966991872"/>
    <s v="1144374664698957824"/>
    <b v="0"/>
    <n v="1"/>
    <s v="301642387"/>
    <b v="0"/>
    <s v="ht"/>
    <m/>
    <s v=""/>
    <b v="0"/>
    <n v="0"/>
    <s v=""/>
    <s v="Twitter for iPhone"/>
    <b v="0"/>
    <s v="1144374664698957824"/>
    <s v="Tweet"/>
    <n v="0"/>
    <n v="0"/>
    <m/>
    <m/>
    <m/>
    <m/>
    <m/>
    <m/>
    <m/>
    <m/>
    <n v="2"/>
    <s v="3"/>
    <s v="2"/>
    <m/>
    <m/>
    <m/>
    <m/>
    <m/>
    <m/>
    <m/>
    <m/>
    <m/>
  </r>
  <r>
    <s v="aarongoldman"/>
    <s v="lanceneuhauser"/>
    <m/>
    <m/>
    <m/>
    <m/>
    <m/>
    <m/>
    <m/>
    <m/>
    <s v="Yes"/>
    <n v="286"/>
    <m/>
    <m/>
    <x v="2"/>
    <d v="2019-07-04T12:05:57.000"/>
    <s v="RT @inscapetv: “There’s more demand for #transparency than ever before” -- great having our partner @4Cinsights CEO @LanceNeuhauser in the…"/>
    <m/>
    <m/>
    <x v="36"/>
    <m/>
    <s v="http://pbs.twimg.com/profile_images/504729262/who_tweeted3_normal.gif"/>
    <x v="128"/>
    <s v="https://twitter.com/#!/aarongoldman/status/1146752001105158144"/>
    <m/>
    <m/>
    <s v="1146752001105158144"/>
    <m/>
    <b v="0"/>
    <n v="0"/>
    <s v=""/>
    <b v="0"/>
    <s v="en"/>
    <m/>
    <s v=""/>
    <b v="0"/>
    <n v="4"/>
    <s v="1146418318988857344"/>
    <s v="Twitter for iPhone"/>
    <b v="0"/>
    <s v="1146418318988857344"/>
    <s v="Tweet"/>
    <n v="0"/>
    <n v="0"/>
    <m/>
    <m/>
    <m/>
    <m/>
    <m/>
    <m/>
    <m/>
    <m/>
    <n v="4"/>
    <s v="3"/>
    <s v="2"/>
    <m/>
    <m/>
    <m/>
    <m/>
    <m/>
    <m/>
    <m/>
    <m/>
    <m/>
  </r>
  <r>
    <s v="aarongoldman"/>
    <s v="4cinsights"/>
    <m/>
    <m/>
    <m/>
    <m/>
    <m/>
    <m/>
    <m/>
    <m/>
    <s v="Yes"/>
    <n v="293"/>
    <m/>
    <m/>
    <x v="2"/>
    <d v="2019-08-01T17:05:08.000"/>
    <s v="The Well-Manicured Walled Gardens of Video https://t.co/2VtwHmISdh via @4Cinsights #CrossChannelVideo #4CTheFutureOfMedia"/>
    <s v="https://www.4cinsights.com/2019/08/01/the-well-manicured-walled-gardens-of-video/"/>
    <s v="4cinsights.com"/>
    <x v="29"/>
    <m/>
    <s v="http://pbs.twimg.com/profile_images/504729262/who_tweeted3_normal.gif"/>
    <x v="129"/>
    <s v="https://twitter.com/#!/aarongoldman/status/1156974155608334337"/>
    <m/>
    <m/>
    <s v="1156974155608334337"/>
    <m/>
    <b v="0"/>
    <n v="0"/>
    <s v=""/>
    <b v="0"/>
    <s v="en"/>
    <m/>
    <s v=""/>
    <b v="0"/>
    <n v="0"/>
    <s v=""/>
    <s v="Twitter Web Client"/>
    <b v="0"/>
    <s v="1156974155608334337"/>
    <s v="Tweet"/>
    <n v="0"/>
    <n v="0"/>
    <m/>
    <m/>
    <m/>
    <m/>
    <m/>
    <m/>
    <m/>
    <m/>
    <n v="20"/>
    <s v="3"/>
    <s v="1"/>
    <n v="1"/>
    <n v="9.090909090909092"/>
    <n v="0"/>
    <n v="0"/>
    <n v="0"/>
    <n v="0"/>
    <n v="10"/>
    <n v="90.9090909090909"/>
    <n v="11"/>
  </r>
  <r>
    <s v="aarongoldman"/>
    <s v="4cinsights"/>
    <m/>
    <m/>
    <m/>
    <m/>
    <m/>
    <m/>
    <m/>
    <m/>
    <s v="Yes"/>
    <n v="294"/>
    <m/>
    <m/>
    <x v="2"/>
    <d v="2019-08-08T17:00:20.000"/>
    <s v="Marketing Lessons from Lollapalooza https://t.co/V4BzyGljJJ via @4Cinsights"/>
    <s v="https://www.4cinsights.com/2019/08/08/marketinglessonsfromlollapalooza/"/>
    <s v="4cinsights.com"/>
    <x v="0"/>
    <m/>
    <s v="http://pbs.twimg.com/profile_images/504729262/who_tweeted3_normal.gif"/>
    <x v="130"/>
    <s v="https://twitter.com/#!/aarongoldman/status/1159509660107517952"/>
    <m/>
    <m/>
    <s v="1159509660107517952"/>
    <m/>
    <b v="0"/>
    <n v="0"/>
    <s v=""/>
    <b v="0"/>
    <s v="en"/>
    <m/>
    <s v=""/>
    <b v="0"/>
    <n v="0"/>
    <s v=""/>
    <s v="Twitter Web Client"/>
    <b v="0"/>
    <s v="1159509660107517952"/>
    <s v="Tweet"/>
    <n v="0"/>
    <n v="0"/>
    <m/>
    <m/>
    <m/>
    <m/>
    <m/>
    <m/>
    <m/>
    <m/>
    <n v="20"/>
    <s v="3"/>
    <s v="1"/>
    <n v="0"/>
    <n v="0"/>
    <n v="0"/>
    <n v="0"/>
    <n v="0"/>
    <n v="0"/>
    <n v="6"/>
    <n v="100"/>
    <n v="6"/>
  </r>
  <r>
    <s v="4cinsights"/>
    <s v="aarongoldman"/>
    <m/>
    <m/>
    <m/>
    <m/>
    <m/>
    <m/>
    <m/>
    <m/>
    <s v="Yes"/>
    <n v="296"/>
    <m/>
    <m/>
    <x v="2"/>
    <d v="2019-06-06T14:31:18.000"/>
    <s v="RT @AaronGoldman: &quot;Being able to deploy unified audiences means brands are not only reaching their best customers where they are, but reduc…"/>
    <m/>
    <m/>
    <x v="0"/>
    <m/>
    <s v="http://pbs.twimg.com/profile_images/686666576288845825/j138bbEs_normal.png"/>
    <x v="131"/>
    <s v="https://twitter.com/#!/4cinsights/status/1136641720605642753"/>
    <m/>
    <m/>
    <s v="1136641720605642753"/>
    <m/>
    <b v="0"/>
    <n v="0"/>
    <s v=""/>
    <b v="0"/>
    <s v="en"/>
    <m/>
    <s v=""/>
    <b v="0"/>
    <n v="2"/>
    <s v="1136625165570334720"/>
    <s v="Twitter Web Client"/>
    <b v="0"/>
    <s v="1136625165570334720"/>
    <s v="Tweet"/>
    <n v="0"/>
    <n v="0"/>
    <m/>
    <m/>
    <m/>
    <m/>
    <m/>
    <m/>
    <m/>
    <m/>
    <n v="11"/>
    <s v="1"/>
    <s v="3"/>
    <n v="1"/>
    <n v="4.545454545454546"/>
    <n v="0"/>
    <n v="0"/>
    <n v="0"/>
    <n v="0"/>
    <n v="21"/>
    <n v="95.45454545454545"/>
    <n v="22"/>
  </r>
  <r>
    <s v="4cinsights"/>
    <s v="aarongoldman"/>
    <m/>
    <m/>
    <m/>
    <m/>
    <m/>
    <m/>
    <m/>
    <m/>
    <s v="Yes"/>
    <n v="297"/>
    <m/>
    <m/>
    <x v="2"/>
    <d v="2019-06-17T19:22:02.000"/>
    <s v="Follow along with our CMO @AaronGoldman this week as he discusses #CrossChannelVideo with industry experts at #CannesLions. https://t.co/GxikSEoIUJ"/>
    <s v="https://twitter.com/AaronGoldman/status/1140657990502166528"/>
    <s v="twitter.com"/>
    <x v="37"/>
    <m/>
    <s v="http://pbs.twimg.com/profile_images/686666576288845825/j138bbEs_normal.png"/>
    <x v="132"/>
    <s v="https://twitter.com/#!/4cinsights/status/1140701154038439938"/>
    <m/>
    <m/>
    <s v="1140701154038439938"/>
    <m/>
    <b v="0"/>
    <n v="1"/>
    <s v=""/>
    <b v="1"/>
    <s v="en"/>
    <m/>
    <s v="1140657990502166528"/>
    <b v="0"/>
    <n v="0"/>
    <s v=""/>
    <s v="Twitter Web Client"/>
    <b v="0"/>
    <s v="1140701154038439938"/>
    <s v="Tweet"/>
    <n v="0"/>
    <n v="0"/>
    <m/>
    <m/>
    <m/>
    <m/>
    <m/>
    <m/>
    <m/>
    <m/>
    <n v="11"/>
    <s v="1"/>
    <s v="3"/>
    <n v="0"/>
    <n v="0"/>
    <n v="0"/>
    <n v="0"/>
    <n v="0"/>
    <n v="0"/>
    <n v="17"/>
    <n v="100"/>
    <n v="17"/>
  </r>
  <r>
    <s v="4cinsights"/>
    <s v="aarongoldman"/>
    <m/>
    <m/>
    <m/>
    <m/>
    <m/>
    <m/>
    <m/>
    <m/>
    <s v="Yes"/>
    <n v="299"/>
    <m/>
    <m/>
    <x v="2"/>
    <d v="2019-06-18T20:26:28.000"/>
    <s v="RT @AaronGoldman: Here’s a video on Twitter about video on Twitter #CannesYouDigIt #CrossingTheCroisette #CrossChannelVideo https://t.co/HV…"/>
    <m/>
    <m/>
    <x v="28"/>
    <m/>
    <s v="http://pbs.twimg.com/profile_images/686666576288845825/j138bbEs_normal.png"/>
    <x v="133"/>
    <s v="https://twitter.com/#!/4cinsights/status/1141079755745320960"/>
    <m/>
    <m/>
    <s v="1141079755745320960"/>
    <m/>
    <b v="0"/>
    <n v="0"/>
    <s v=""/>
    <b v="0"/>
    <s v="en"/>
    <m/>
    <s v=""/>
    <b v="0"/>
    <n v="1"/>
    <s v="1141022958472839168"/>
    <s v="Twitter Web Client"/>
    <b v="0"/>
    <s v="1141022958472839168"/>
    <s v="Tweet"/>
    <n v="0"/>
    <n v="0"/>
    <m/>
    <m/>
    <m/>
    <m/>
    <m/>
    <m/>
    <m/>
    <m/>
    <n v="11"/>
    <s v="1"/>
    <s v="3"/>
    <n v="0"/>
    <n v="0"/>
    <n v="0"/>
    <n v="0"/>
    <n v="0"/>
    <n v="0"/>
    <n v="15"/>
    <n v="100"/>
    <n v="15"/>
  </r>
  <r>
    <s v="4cinsights"/>
    <s v="aarongoldman"/>
    <m/>
    <m/>
    <m/>
    <m/>
    <m/>
    <m/>
    <m/>
    <m/>
    <s v="Yes"/>
    <n v="300"/>
    <m/>
    <m/>
    <x v="2"/>
    <d v="2019-06-19T12:28:01.000"/>
    <s v="RT @AaronGoldman: There’s never been a better time to be a cross-channel video marketer! @4Cinsights and @IRIworldwide deepen relationship…"/>
    <m/>
    <m/>
    <x v="0"/>
    <m/>
    <s v="http://pbs.twimg.com/profile_images/686666576288845825/j138bbEs_normal.png"/>
    <x v="134"/>
    <s v="https://twitter.com/#!/4cinsights/status/1141321738904657923"/>
    <m/>
    <m/>
    <s v="1141321738904657923"/>
    <m/>
    <b v="0"/>
    <n v="0"/>
    <s v=""/>
    <b v="0"/>
    <s v="en"/>
    <m/>
    <s v=""/>
    <b v="0"/>
    <n v="1"/>
    <s v="1141321350142930945"/>
    <s v="Twitter for iPhone"/>
    <b v="0"/>
    <s v="1141321350142930945"/>
    <s v="Tweet"/>
    <n v="0"/>
    <n v="0"/>
    <m/>
    <m/>
    <m/>
    <m/>
    <m/>
    <m/>
    <m/>
    <m/>
    <n v="11"/>
    <s v="1"/>
    <s v="3"/>
    <m/>
    <m/>
    <m/>
    <m/>
    <m/>
    <m/>
    <m/>
    <m/>
    <m/>
  </r>
  <r>
    <s v="4cinsights"/>
    <s v="aarongoldman"/>
    <m/>
    <m/>
    <m/>
    <m/>
    <m/>
    <m/>
    <m/>
    <m/>
    <s v="Yes"/>
    <n v="301"/>
    <m/>
    <m/>
    <x v="2"/>
    <d v="2019-06-19T19:10:58.000"/>
    <s v="RT @AaronGoldman: Relaunch your video 🚀 Refocus on OTT 👀 #CrossingTheCroisette #CrossChannelVideo #SafetyFirst @4Cinsights https://t.co/6jU…"/>
    <m/>
    <m/>
    <x v="33"/>
    <m/>
    <s v="http://pbs.twimg.com/profile_images/686666576288845825/j138bbEs_normal.png"/>
    <x v="135"/>
    <s v="https://twitter.com/#!/4cinsights/status/1141423144563068929"/>
    <m/>
    <m/>
    <s v="1141423144563068929"/>
    <m/>
    <b v="0"/>
    <n v="0"/>
    <s v=""/>
    <b v="0"/>
    <s v="en"/>
    <m/>
    <s v=""/>
    <b v="0"/>
    <n v="1"/>
    <s v="1141398174692773893"/>
    <s v="Twitter Web Client"/>
    <b v="0"/>
    <s v="1141398174692773893"/>
    <s v="Tweet"/>
    <n v="0"/>
    <n v="0"/>
    <m/>
    <m/>
    <m/>
    <m/>
    <m/>
    <m/>
    <m/>
    <m/>
    <n v="11"/>
    <s v="1"/>
    <s v="3"/>
    <n v="0"/>
    <n v="0"/>
    <n v="0"/>
    <n v="0"/>
    <n v="0"/>
    <n v="0"/>
    <n v="12"/>
    <n v="100"/>
    <n v="12"/>
  </r>
  <r>
    <s v="4cinsights"/>
    <s v="aarongoldman"/>
    <m/>
    <m/>
    <m/>
    <m/>
    <m/>
    <m/>
    <m/>
    <m/>
    <s v="Yes"/>
    <n v="302"/>
    <m/>
    <m/>
    <x v="2"/>
    <d v="2019-06-20T13:02:36.000"/>
    <s v="RT @AaronGoldman: #CrossingTheCroisette with @LanceNeuhauser sharing final takeaways from #CannesLions for @4Cinsights #4CTheFutureOfMedia…"/>
    <m/>
    <m/>
    <x v="27"/>
    <m/>
    <s v="http://pbs.twimg.com/profile_images/686666576288845825/j138bbEs_normal.png"/>
    <x v="136"/>
    <s v="https://twitter.com/#!/4cinsights/status/1141692829250535426"/>
    <m/>
    <m/>
    <s v="1141692829250535426"/>
    <m/>
    <b v="0"/>
    <n v="0"/>
    <s v=""/>
    <b v="0"/>
    <s v="en"/>
    <m/>
    <s v=""/>
    <b v="0"/>
    <n v="2"/>
    <s v="1141692573075083264"/>
    <s v="Twitter for iPhone"/>
    <b v="0"/>
    <s v="1141692573075083264"/>
    <s v="Tweet"/>
    <n v="0"/>
    <n v="0"/>
    <m/>
    <m/>
    <m/>
    <m/>
    <m/>
    <m/>
    <m/>
    <m/>
    <n v="11"/>
    <s v="1"/>
    <s v="3"/>
    <n v="0"/>
    <n v="0"/>
    <n v="0"/>
    <n v="0"/>
    <n v="0"/>
    <n v="0"/>
    <n v="13"/>
    <n v="100"/>
    <n v="13"/>
  </r>
  <r>
    <s v="4cinsights"/>
    <s v="aarongoldman"/>
    <m/>
    <m/>
    <m/>
    <m/>
    <m/>
    <m/>
    <m/>
    <m/>
    <s v="Yes"/>
    <n v="304"/>
    <m/>
    <m/>
    <x v="2"/>
    <d v="2019-08-06T19:56:30.000"/>
    <s v="RT @AaronGoldman: The Well-Manicured Walled Gardens of Video https://t.co/2VtwHmISdh via @4Cinsights #CrossChannelVideo #4CTheFutureOfMedia"/>
    <s v="https://www.4cinsights.com/2019/08/01/the-well-manicured-walled-gardens-of-video/"/>
    <s v="4cinsights.com"/>
    <x v="29"/>
    <m/>
    <s v="http://pbs.twimg.com/profile_images/686666576288845825/j138bbEs_normal.png"/>
    <x v="137"/>
    <s v="https://twitter.com/#!/4cinsights/status/1158829220463894529"/>
    <m/>
    <m/>
    <s v="1158829220463894529"/>
    <m/>
    <b v="0"/>
    <n v="0"/>
    <s v=""/>
    <b v="0"/>
    <s v="en"/>
    <m/>
    <s v=""/>
    <b v="0"/>
    <n v="1"/>
    <s v="1156974155608334337"/>
    <s v="Twitter Web App"/>
    <b v="0"/>
    <s v="1156974155608334337"/>
    <s v="Tweet"/>
    <n v="0"/>
    <n v="0"/>
    <m/>
    <m/>
    <m/>
    <m/>
    <m/>
    <m/>
    <m/>
    <m/>
    <n v="11"/>
    <s v="1"/>
    <s v="3"/>
    <n v="1"/>
    <n v="7.6923076923076925"/>
    <n v="0"/>
    <n v="0"/>
    <n v="0"/>
    <n v="0"/>
    <n v="12"/>
    <n v="92.3076923076923"/>
    <n v="13"/>
  </r>
  <r>
    <s v="4cinsights"/>
    <s v="aarongoldman"/>
    <m/>
    <m/>
    <m/>
    <m/>
    <m/>
    <m/>
    <m/>
    <m/>
    <s v="Yes"/>
    <n v="305"/>
    <m/>
    <m/>
    <x v="2"/>
    <d v="2019-08-12T15:48:44.000"/>
    <s v="RT @AaronGoldman: 4C Introduces a Data Attribution Solution to Optimize Ad Campaigns https://t.co/c6uDw01GVw via @martechadvisor"/>
    <s v="https://www.martechadvisor.com/news/ads/4c-introduces-a-data-attribution-solution-to-optimize-ad-campaigns/"/>
    <s v="martechadvisor.com"/>
    <x v="0"/>
    <m/>
    <s v="http://pbs.twimg.com/profile_images/686666576288845825/j138bbEs_normal.png"/>
    <x v="138"/>
    <s v="https://twitter.com/#!/4cinsights/status/1160941192986746880"/>
    <m/>
    <m/>
    <s v="1160941192986746880"/>
    <m/>
    <b v="0"/>
    <n v="0"/>
    <s v=""/>
    <b v="0"/>
    <s v="en"/>
    <m/>
    <s v=""/>
    <b v="0"/>
    <n v="1"/>
    <s v="1160933293883346944"/>
    <s v="Twitter Web App"/>
    <b v="0"/>
    <s v="1160933293883346944"/>
    <s v="Tweet"/>
    <n v="0"/>
    <n v="0"/>
    <m/>
    <m/>
    <m/>
    <m/>
    <m/>
    <m/>
    <m/>
    <m/>
    <n v="11"/>
    <s v="1"/>
    <s v="3"/>
    <n v="0"/>
    <n v="0"/>
    <n v="0"/>
    <n v="0"/>
    <n v="0"/>
    <n v="0"/>
    <n v="14"/>
    <n v="100"/>
    <n v="14"/>
  </r>
  <r>
    <s v="jcmcafee"/>
    <s v="aarongoldman"/>
    <m/>
    <m/>
    <m/>
    <m/>
    <m/>
    <m/>
    <m/>
    <m/>
    <s v="Yes"/>
    <n v="306"/>
    <m/>
    <m/>
    <x v="2"/>
    <d v="2019-06-06T15:24:33.000"/>
    <s v="RT @AaronGoldman: &quot;Being able to deploy unified audiences means brands are not only reaching their best customers where they are, but reduc…"/>
    <m/>
    <m/>
    <x v="0"/>
    <m/>
    <s v="http://pbs.twimg.com/profile_images/1741241334/image_normal.jpg"/>
    <x v="139"/>
    <s v="https://twitter.com/#!/jcmcafee/status/1136655122488889345"/>
    <m/>
    <m/>
    <s v="1136655122488889345"/>
    <m/>
    <b v="0"/>
    <n v="0"/>
    <s v=""/>
    <b v="0"/>
    <s v="en"/>
    <m/>
    <s v=""/>
    <b v="0"/>
    <n v="2"/>
    <s v="1136625165570334720"/>
    <s v="Twitter for iPhone"/>
    <b v="0"/>
    <s v="1136625165570334720"/>
    <s v="Tweet"/>
    <n v="0"/>
    <n v="0"/>
    <m/>
    <m/>
    <m/>
    <m/>
    <m/>
    <m/>
    <m/>
    <m/>
    <n v="1"/>
    <s v="2"/>
    <s v="3"/>
    <n v="1"/>
    <n v="4.545454545454546"/>
    <n v="0"/>
    <n v="0"/>
    <n v="0"/>
    <n v="0"/>
    <n v="21"/>
    <n v="95.45454545454545"/>
    <n v="22"/>
  </r>
  <r>
    <s v="madhivetech"/>
    <s v="4c"/>
    <m/>
    <m/>
    <m/>
    <m/>
    <m/>
    <m/>
    <m/>
    <m/>
    <s v="No"/>
    <n v="307"/>
    <m/>
    <m/>
    <x v="2"/>
    <d v="2019-06-22T01:14:23.000"/>
    <s v="RT @inscapetv: Catching up with Inscape partners in the #VarietyStudio: our VP @Greg_Hampton_SF with @madhivetech CEO @adamhelfgott and @4C…"/>
    <m/>
    <m/>
    <x v="38"/>
    <m/>
    <s v="http://pbs.twimg.com/profile_images/1147373229528379392/Hmj6G8S8_normal.jpg"/>
    <x v="140"/>
    <s v="https://twitter.com/#!/madhivetech/status/1142239375658369025"/>
    <m/>
    <m/>
    <s v="1142239375658369025"/>
    <m/>
    <b v="0"/>
    <n v="0"/>
    <s v=""/>
    <b v="0"/>
    <s v="en"/>
    <m/>
    <s v=""/>
    <b v="0"/>
    <n v="2"/>
    <s v="1141683279596273666"/>
    <s v="Twitter for iPhone"/>
    <b v="0"/>
    <s v="1141683279596273666"/>
    <s v="Tweet"/>
    <n v="0"/>
    <n v="0"/>
    <m/>
    <m/>
    <m/>
    <m/>
    <m/>
    <m/>
    <m/>
    <m/>
    <n v="1"/>
    <s v="2"/>
    <s v="2"/>
    <m/>
    <m/>
    <m/>
    <m/>
    <m/>
    <m/>
    <m/>
    <m/>
    <m/>
  </r>
  <r>
    <s v="jcmcafee"/>
    <s v="4c"/>
    <m/>
    <m/>
    <m/>
    <m/>
    <m/>
    <m/>
    <m/>
    <m/>
    <s v="No"/>
    <n v="308"/>
    <m/>
    <m/>
    <x v="2"/>
    <d v="2019-06-20T13:33:19.000"/>
    <s v="RT @inscapetv: Catching up with Inscape partners in the #VarietyStudio: our VP @Greg_Hampton_SF with @madhivetech CEO @adamhelfgott and @4C…"/>
    <m/>
    <m/>
    <x v="38"/>
    <m/>
    <s v="http://pbs.twimg.com/profile_images/1741241334/image_normal.jpg"/>
    <x v="141"/>
    <s v="https://twitter.com/#!/jcmcafee/status/1141700556853039107"/>
    <m/>
    <m/>
    <s v="1141700556853039107"/>
    <m/>
    <b v="0"/>
    <n v="0"/>
    <s v=""/>
    <b v="0"/>
    <s v="en"/>
    <m/>
    <s v=""/>
    <b v="0"/>
    <n v="1"/>
    <s v="1141683279596273666"/>
    <s v="Twitter for iPhone"/>
    <b v="0"/>
    <s v="1141683279596273666"/>
    <s v="Tweet"/>
    <n v="0"/>
    <n v="0"/>
    <m/>
    <m/>
    <m/>
    <m/>
    <m/>
    <m/>
    <m/>
    <m/>
    <n v="1"/>
    <s v="2"/>
    <s v="2"/>
    <m/>
    <m/>
    <m/>
    <m/>
    <m/>
    <m/>
    <m/>
    <m/>
    <m/>
  </r>
  <r>
    <s v="greg_hampton_sf"/>
    <s v="lanceneuhauser"/>
    <m/>
    <m/>
    <m/>
    <m/>
    <m/>
    <m/>
    <m/>
    <m/>
    <s v="No"/>
    <n v="310"/>
    <m/>
    <m/>
    <x v="2"/>
    <d v="2019-07-03T15:57:13.000"/>
    <s v="RT @inscapetv: â€œThereâ€™s more demand for #transparency than ever beforeâ€ -- great having our partner @4Cinsights CEO @LanceNeuhauser in theâ€¦"/>
    <m/>
    <m/>
    <x v="36"/>
    <m/>
    <s v="http://pbs.twimg.com/profile_images/2340199436/Greg_normal.jpg"/>
    <x v="142"/>
    <s v="https://twitter.com/#!/greg_hampton_sf/status/1146447812713832448"/>
    <m/>
    <m/>
    <s v="1146447812713832448"/>
    <m/>
    <b v="0"/>
    <n v="0"/>
    <s v=""/>
    <b v="0"/>
    <s v="en"/>
    <m/>
    <s v=""/>
    <b v="0"/>
    <n v="2"/>
    <s v="1146418318988857344"/>
    <s v="Twitter for Android"/>
    <b v="0"/>
    <s v="1146418318988857344"/>
    <s v="Tweet"/>
    <n v="0"/>
    <n v="0"/>
    <m/>
    <m/>
    <m/>
    <m/>
    <m/>
    <m/>
    <m/>
    <m/>
    <n v="1"/>
    <s v="2"/>
    <s v="2"/>
    <m/>
    <m/>
    <m/>
    <m/>
    <m/>
    <m/>
    <m/>
    <m/>
    <m/>
  </r>
  <r>
    <s v="inscapetv"/>
    <s v="greg_hampton_sf"/>
    <m/>
    <m/>
    <m/>
    <m/>
    <m/>
    <m/>
    <m/>
    <m/>
    <s v="Yes"/>
    <n v="313"/>
    <m/>
    <m/>
    <x v="2"/>
    <d v="2019-06-20T12:24:39.000"/>
    <s v="Catching up with Inscape partners in the #VarietyStudio: our VP @Greg_Hampton_SF with @madhivetech CEO @adamhelfgott and @4Cinsights CEO @LanceNeuhauser #CannesLions https://t.co/qX9NRZ3mKK"/>
    <m/>
    <m/>
    <x v="39"/>
    <s v="https://pbs.twimg.com/media/D9gS45IXYAAK09R.jpg"/>
    <s v="https://pbs.twimg.com/media/D9gS45IXYAAK09R.jpg"/>
    <x v="143"/>
    <s v="https://twitter.com/#!/inscapetv/status/1141683279596273666"/>
    <m/>
    <m/>
    <s v="1141683279596273666"/>
    <m/>
    <b v="0"/>
    <n v="8"/>
    <s v=""/>
    <b v="0"/>
    <s v="en"/>
    <m/>
    <s v=""/>
    <b v="0"/>
    <n v="1"/>
    <s v=""/>
    <s v="Twitter for iPhone"/>
    <b v="0"/>
    <s v="1141683279596273666"/>
    <s v="Tweet"/>
    <n v="0"/>
    <n v="0"/>
    <s v="6.944769,43.5050121 _x000a_7.0740105,43.5050121 _x000a_7.0740105,43.5747458 _x000a_6.944769,43.5747458"/>
    <s v="France"/>
    <s v="FR"/>
    <s v="Cannes, France"/>
    <s v="002f75b6382e431e"/>
    <s v="Cannes"/>
    <s v="city"/>
    <s v="https://api.twitter.com/1.1/geo/id/002f75b6382e431e.json"/>
    <n v="1"/>
    <s v="2"/>
    <s v="2"/>
    <n v="0"/>
    <n v="0"/>
    <n v="0"/>
    <n v="0"/>
    <n v="0"/>
    <n v="0"/>
    <n v="20"/>
    <n v="100"/>
    <n v="20"/>
  </r>
  <r>
    <s v="madhivetech"/>
    <s v="adamhelfgott"/>
    <m/>
    <m/>
    <m/>
    <m/>
    <m/>
    <m/>
    <m/>
    <m/>
    <s v="No"/>
    <n v="317"/>
    <m/>
    <m/>
    <x v="2"/>
    <d v="2019-06-26T13:09:32.000"/>
    <s v="RT @inscapetv: Inscape partners, @4Cinsights CEO @LanceNeuhauser and @madhivetech CEO @adamhelfgott, discuss the value of understanding aud…"/>
    <m/>
    <m/>
    <x v="0"/>
    <m/>
    <s v="http://pbs.twimg.com/profile_images/1147373229528379392/Hmj6G8S8_normal.jpg"/>
    <x v="144"/>
    <s v="https://twitter.com/#!/madhivetech/status/1143868899622105088"/>
    <m/>
    <m/>
    <s v="1143868899622105088"/>
    <m/>
    <b v="0"/>
    <n v="0"/>
    <s v=""/>
    <b v="0"/>
    <s v="en"/>
    <m/>
    <s v=""/>
    <b v="0"/>
    <n v="3"/>
    <s v="1143866500241141761"/>
    <s v="Twitter Web Client"/>
    <b v="0"/>
    <s v="1143866500241141761"/>
    <s v="Tweet"/>
    <n v="0"/>
    <n v="0"/>
    <m/>
    <m/>
    <m/>
    <m/>
    <m/>
    <m/>
    <m/>
    <m/>
    <n v="3"/>
    <s v="2"/>
    <s v="2"/>
    <m/>
    <m/>
    <m/>
    <m/>
    <m/>
    <m/>
    <m/>
    <m/>
    <m/>
  </r>
  <r>
    <s v="4cinsights"/>
    <s v="adamhelfgott"/>
    <m/>
    <m/>
    <m/>
    <m/>
    <m/>
    <m/>
    <m/>
    <m/>
    <s v="No"/>
    <n v="318"/>
    <m/>
    <m/>
    <x v="2"/>
    <d v="2019-06-26T17:41:00.000"/>
    <s v="RT @inscapetv: Inscape partners, @4Cinsights CEO @LanceNeuhauser and @madhivetech CEO @adamhelfgott, discuss the value of understanding aud…"/>
    <m/>
    <m/>
    <x v="0"/>
    <m/>
    <s v="http://pbs.twimg.com/profile_images/686666576288845825/j138bbEs_normal.png"/>
    <x v="145"/>
    <s v="https://twitter.com/#!/4cinsights/status/1143937219025080320"/>
    <m/>
    <m/>
    <s v="1143937219025080320"/>
    <m/>
    <b v="0"/>
    <n v="0"/>
    <s v=""/>
    <b v="0"/>
    <s v="en"/>
    <m/>
    <s v=""/>
    <b v="0"/>
    <n v="3"/>
    <s v="1143866500241141761"/>
    <s v="Buffer"/>
    <b v="0"/>
    <s v="1143866500241141761"/>
    <s v="Tweet"/>
    <n v="0"/>
    <n v="0"/>
    <m/>
    <m/>
    <m/>
    <m/>
    <m/>
    <m/>
    <m/>
    <m/>
    <n v="1"/>
    <s v="1"/>
    <s v="2"/>
    <m/>
    <m/>
    <m/>
    <m/>
    <m/>
    <m/>
    <m/>
    <m/>
    <m/>
  </r>
  <r>
    <s v="inscapetv"/>
    <s v="adamhelfgott"/>
    <m/>
    <m/>
    <m/>
    <m/>
    <m/>
    <m/>
    <m/>
    <m/>
    <s v="No"/>
    <n v="321"/>
    <m/>
    <m/>
    <x v="2"/>
    <d v="2019-06-27T14:38:01.000"/>
    <s v="Happy to see our partners, @madhivetech CEO @adamhelfgott and @4Cinsights CEO @LanceNeuhauser, in the #VarietyStudio https://t.co/I7vSLODxey"/>
    <s v="https://twitter.com/Variety/status/1144077894785753088"/>
    <s v="twitter.com"/>
    <x v="38"/>
    <m/>
    <s v="http://pbs.twimg.com/profile_images/819331001922920448/TCb6gYtx_normal.jpg"/>
    <x v="146"/>
    <s v="https://twitter.com/#!/inscapetv/status/1144253555962011650"/>
    <m/>
    <m/>
    <s v="1144253555962011650"/>
    <m/>
    <b v="0"/>
    <n v="2"/>
    <s v=""/>
    <b v="1"/>
    <s v="en"/>
    <m/>
    <s v="1144077894785753088"/>
    <b v="0"/>
    <n v="0"/>
    <s v=""/>
    <s v="Twitter Web Client"/>
    <b v="0"/>
    <s v="1144253555962011650"/>
    <s v="Tweet"/>
    <n v="0"/>
    <n v="0"/>
    <m/>
    <m/>
    <m/>
    <m/>
    <m/>
    <m/>
    <m/>
    <m/>
    <n v="3"/>
    <s v="2"/>
    <s v="2"/>
    <m/>
    <m/>
    <m/>
    <m/>
    <m/>
    <m/>
    <m/>
    <m/>
    <m/>
  </r>
  <r>
    <s v="jcmcafee"/>
    <s v="adamhelfgott"/>
    <m/>
    <m/>
    <m/>
    <m/>
    <m/>
    <m/>
    <m/>
    <m/>
    <s v="No"/>
    <n v="323"/>
    <m/>
    <m/>
    <x v="2"/>
    <d v="2019-06-26T13:24:36.000"/>
    <s v="RT @inscapetv: Inscape partners, @4Cinsights CEO @LanceNeuhauser and @madhivetech CEO @adamhelfgott, discuss the value of understanding aud…"/>
    <m/>
    <m/>
    <x v="0"/>
    <m/>
    <s v="http://pbs.twimg.com/profile_images/1741241334/image_normal.jpg"/>
    <x v="147"/>
    <s v="https://twitter.com/#!/jcmcafee/status/1143872692564746240"/>
    <m/>
    <m/>
    <s v="1143872692564746240"/>
    <m/>
    <b v="0"/>
    <n v="0"/>
    <s v=""/>
    <b v="0"/>
    <s v="en"/>
    <m/>
    <s v=""/>
    <b v="0"/>
    <n v="3"/>
    <s v="1143866500241141761"/>
    <s v="Twitter for iPhone"/>
    <b v="0"/>
    <s v="1143866500241141761"/>
    <s v="Tweet"/>
    <n v="0"/>
    <n v="0"/>
    <m/>
    <m/>
    <m/>
    <m/>
    <m/>
    <m/>
    <m/>
    <m/>
    <n v="2"/>
    <s v="2"/>
    <s v="2"/>
    <m/>
    <m/>
    <m/>
    <m/>
    <m/>
    <m/>
    <m/>
    <m/>
    <m/>
  </r>
  <r>
    <s v="lanceneuhauser"/>
    <s v="inscapetv"/>
    <m/>
    <m/>
    <m/>
    <m/>
    <m/>
    <m/>
    <m/>
    <m/>
    <s v="Yes"/>
    <n v="338"/>
    <m/>
    <m/>
    <x v="2"/>
    <d v="2019-06-28T13:09:20.000"/>
    <s v="RT @jcmcafee: Congrats to @4Cinsights. Love it when @inscapetv partners lead the way. 💪 https://t.co/8A3OJ5v3SN"/>
    <s v="https://twitter.com/aarongoldman/status/1144268734674145281"/>
    <s v="twitter.com"/>
    <x v="0"/>
    <m/>
    <s v="http://pbs.twimg.com/profile_images/521086833665392640/LWY7m9NF_normal.png"/>
    <x v="148"/>
    <s v="https://twitter.com/#!/lanceneuhauser/status/1144593623859814407"/>
    <m/>
    <m/>
    <s v="1144593623859814407"/>
    <m/>
    <b v="0"/>
    <n v="0"/>
    <s v=""/>
    <b v="1"/>
    <s v="en"/>
    <m/>
    <s v="1144268734674145281"/>
    <b v="0"/>
    <n v="2"/>
    <s v="1144374664698957824"/>
    <s v="Twitter for iPhone"/>
    <b v="0"/>
    <s v="1144374664698957824"/>
    <s v="Tweet"/>
    <n v="0"/>
    <n v="0"/>
    <m/>
    <m/>
    <m/>
    <m/>
    <m/>
    <m/>
    <m/>
    <m/>
    <n v="1"/>
    <s v="2"/>
    <s v="2"/>
    <m/>
    <m/>
    <m/>
    <m/>
    <m/>
    <m/>
    <m/>
    <m/>
    <m/>
  </r>
  <r>
    <s v="4cinsights"/>
    <s v="inscapetv"/>
    <m/>
    <m/>
    <m/>
    <m/>
    <m/>
    <m/>
    <m/>
    <m/>
    <s v="Yes"/>
    <n v="339"/>
    <m/>
    <m/>
    <x v="2"/>
    <d v="2019-06-19T13:29:06.000"/>
    <s v="Read insights on cross-channel video measurement from @inscapetv's @jcmcafee in our Q1 2019 State of Media Report. https://t.co/Hcuh9wtN7H https://t.co/CurDaZ1zSG"/>
    <s v="https://www.4cinsights.com/stateofmedia/?utm_source=twitter&amp;utm_medium=organic_social&amp;utm_campaign=wp_stateofmedia&amp;utm_content=jodie"/>
    <s v="4cinsights.com"/>
    <x v="0"/>
    <s v="https://pbs.twimg.com/ext_tw_video_thumb/1141337083434491904/pu/img/ok8rRDG_wiQpUkLv.jpg"/>
    <s v="https://pbs.twimg.com/ext_tw_video_thumb/1141337083434491904/pu/img/ok8rRDG_wiQpUkLv.jpg"/>
    <x v="149"/>
    <s v="https://twitter.com/#!/4cinsights/status/1141337108466061314"/>
    <m/>
    <m/>
    <s v="1141337108466061314"/>
    <m/>
    <b v="0"/>
    <n v="3"/>
    <s v=""/>
    <b v="0"/>
    <s v="en"/>
    <m/>
    <s v=""/>
    <b v="0"/>
    <n v="2"/>
    <s v=""/>
    <s v="Buffer"/>
    <b v="0"/>
    <s v="1141337108466061314"/>
    <s v="Tweet"/>
    <n v="0"/>
    <n v="0"/>
    <m/>
    <m/>
    <m/>
    <m/>
    <m/>
    <m/>
    <m/>
    <m/>
    <n v="4"/>
    <s v="1"/>
    <s v="2"/>
    <m/>
    <m/>
    <m/>
    <m/>
    <m/>
    <m/>
    <m/>
    <m/>
    <m/>
  </r>
  <r>
    <s v="4cinsights"/>
    <s v="inscapetv"/>
    <m/>
    <m/>
    <m/>
    <m/>
    <m/>
    <m/>
    <m/>
    <m/>
    <s v="Yes"/>
    <n v="341"/>
    <m/>
    <m/>
    <x v="2"/>
    <d v="2019-07-03T14:12:05.000"/>
    <s v="RT @inscapetv: â€œThereâ€™s more demand for #transparency than ever beforeâ€ -- great having our partner @4Cinsights CEO @LanceNeuhauser in theâ€¦"/>
    <m/>
    <m/>
    <x v="36"/>
    <m/>
    <s v="http://pbs.twimg.com/profile_images/686666576288845825/j138bbEs_normal.png"/>
    <x v="150"/>
    <s v="https://twitter.com/#!/4cinsights/status/1146421358269739008"/>
    <m/>
    <m/>
    <s v="1146421358269739008"/>
    <m/>
    <b v="0"/>
    <n v="0"/>
    <s v=""/>
    <b v="0"/>
    <s v="en"/>
    <m/>
    <s v=""/>
    <b v="0"/>
    <n v="2"/>
    <s v="1146418318988857344"/>
    <s v="Twitter Web Client"/>
    <b v="0"/>
    <s v="1146418318988857344"/>
    <s v="Tweet"/>
    <n v="0"/>
    <n v="0"/>
    <m/>
    <m/>
    <m/>
    <m/>
    <m/>
    <m/>
    <m/>
    <m/>
    <n v="4"/>
    <s v="1"/>
    <s v="2"/>
    <n v="1"/>
    <n v="4.761904761904762"/>
    <n v="0"/>
    <n v="0"/>
    <n v="0"/>
    <n v="0"/>
    <n v="20"/>
    <n v="95.23809523809524"/>
    <n v="21"/>
  </r>
  <r>
    <s v="4cinsights"/>
    <s v="inscapetv"/>
    <m/>
    <m/>
    <m/>
    <m/>
    <m/>
    <m/>
    <m/>
    <m/>
    <s v="Yes"/>
    <n v="342"/>
    <m/>
    <m/>
    <x v="2"/>
    <d v="2019-07-16T18:48:00.000"/>
    <s v="RT @inscapetv: .@4Cinsights CEO @LanceNeuhauser on the importance of #privacy, and how working with partners like Inscape, which has the la…"/>
    <m/>
    <m/>
    <x v="17"/>
    <m/>
    <s v="http://pbs.twimg.com/profile_images/686666576288845825/j138bbEs_normal.png"/>
    <x v="151"/>
    <s v="https://twitter.com/#!/4cinsights/status/1151201833622343680"/>
    <m/>
    <m/>
    <s v="1151201833622343680"/>
    <m/>
    <b v="0"/>
    <n v="0"/>
    <s v=""/>
    <b v="0"/>
    <s v="en"/>
    <m/>
    <s v=""/>
    <b v="0"/>
    <n v="3"/>
    <s v="1150759420697227264"/>
    <s v="Twitter Web Client"/>
    <b v="0"/>
    <s v="1150759420697227264"/>
    <s v="Tweet"/>
    <n v="0"/>
    <n v="0"/>
    <m/>
    <m/>
    <m/>
    <m/>
    <m/>
    <m/>
    <m/>
    <m/>
    <n v="4"/>
    <s v="1"/>
    <s v="2"/>
    <n v="1"/>
    <n v="4.761904761904762"/>
    <n v="0"/>
    <n v="0"/>
    <n v="0"/>
    <n v="0"/>
    <n v="20"/>
    <n v="95.23809523809524"/>
    <n v="21"/>
  </r>
  <r>
    <s v="inscapetv"/>
    <s v="placed"/>
    <m/>
    <m/>
    <m/>
    <m/>
    <m/>
    <m/>
    <m/>
    <m/>
    <s v="No"/>
    <n v="343"/>
    <m/>
    <m/>
    <x v="2"/>
    <d v="2019-06-05T21:09:35.000"/>
    <s v="Congratulations to our partners @4Cinsights and @Placed, working together to help marketers define audiences for TV and #OTT, measure the increase in store visits resulting from ad exposure, and plan and execute linear TV buys as well as OTT buys. #mediafuel https://t.co/MY3gpyUozn"/>
    <s v="https://twitter.com/AaronGoldman/status/1136294101819777026"/>
    <s v="twitter.com"/>
    <x v="40"/>
    <m/>
    <s v="http://pbs.twimg.com/profile_images/819331001922920448/TCb6gYtx_normal.jpg"/>
    <x v="152"/>
    <s v="https://twitter.com/#!/inscapetv/status/1136379561929654272"/>
    <m/>
    <m/>
    <s v="1136379561929654272"/>
    <m/>
    <b v="0"/>
    <n v="2"/>
    <s v=""/>
    <b v="1"/>
    <s v="en"/>
    <m/>
    <s v="1136294101819777026"/>
    <b v="0"/>
    <n v="2"/>
    <s v=""/>
    <s v="Twitter Web Client"/>
    <b v="0"/>
    <s v="1136379561929654272"/>
    <s v="Tweet"/>
    <n v="0"/>
    <n v="0"/>
    <m/>
    <m/>
    <m/>
    <m/>
    <m/>
    <m/>
    <m/>
    <m/>
    <n v="1"/>
    <s v="2"/>
    <s v="2"/>
    <m/>
    <m/>
    <m/>
    <m/>
    <m/>
    <m/>
    <m/>
    <m/>
    <m/>
  </r>
  <r>
    <s v="inscapetv"/>
    <s v="jcmcafee"/>
    <m/>
    <m/>
    <m/>
    <m/>
    <m/>
    <m/>
    <m/>
    <m/>
    <s v="Yes"/>
    <n v="345"/>
    <m/>
    <m/>
    <x v="2"/>
    <d v="2019-06-19T13:46:14.000"/>
    <s v="RT @4Cinsights: Read insights on cross-channel video measurement from @inscapetv's @jcmcafee in our Q1 2019 State of Media Report. https://…"/>
    <m/>
    <m/>
    <x v="0"/>
    <m/>
    <s v="http://pbs.twimg.com/profile_images/819331001922920448/TCb6gYtx_normal.jpg"/>
    <x v="153"/>
    <s v="https://twitter.com/#!/inscapetv/status/1141341422672646145"/>
    <m/>
    <m/>
    <s v="1141341422672646145"/>
    <m/>
    <b v="0"/>
    <n v="0"/>
    <s v=""/>
    <b v="0"/>
    <s v="en"/>
    <m/>
    <s v=""/>
    <b v="0"/>
    <n v="2"/>
    <s v="1141337108466061314"/>
    <s v="Twitter Web Client"/>
    <b v="0"/>
    <s v="1141337108466061314"/>
    <s v="Tweet"/>
    <n v="0"/>
    <n v="0"/>
    <m/>
    <m/>
    <m/>
    <m/>
    <m/>
    <m/>
    <m/>
    <m/>
    <n v="2"/>
    <s v="2"/>
    <s v="2"/>
    <n v="0"/>
    <n v="0"/>
    <n v="0"/>
    <n v="0"/>
    <n v="0"/>
    <n v="0"/>
    <n v="20"/>
    <n v="100"/>
    <n v="20"/>
  </r>
  <r>
    <s v="inscapetv"/>
    <s v="4cinsights"/>
    <m/>
    <m/>
    <m/>
    <m/>
    <m/>
    <m/>
    <m/>
    <m/>
    <s v="Yes"/>
    <n v="353"/>
    <m/>
    <m/>
    <x v="2"/>
    <d v="2019-06-27T22:46:14.000"/>
    <s v="RT @jcmcafee: Congrats to @4Cinsights. Love it when @inscapetv partners lead the way. 💪 https://t.co/8A3OJ5v3SN"/>
    <s v="https://twitter.com/aarongoldman/status/1144268734674145281"/>
    <s v="twitter.com"/>
    <x v="0"/>
    <m/>
    <s v="http://pbs.twimg.com/profile_images/819331001922920448/TCb6gYtx_normal.jpg"/>
    <x v="154"/>
    <s v="https://twitter.com/#!/inscapetv/status/1144376418597367809"/>
    <m/>
    <m/>
    <s v="1144376418597367809"/>
    <m/>
    <b v="0"/>
    <n v="0"/>
    <s v=""/>
    <b v="1"/>
    <s v="en"/>
    <m/>
    <s v="1144268734674145281"/>
    <b v="0"/>
    <n v="2"/>
    <s v="1144374664698957824"/>
    <s v="Twitter Web Client"/>
    <b v="0"/>
    <s v="1144374664698957824"/>
    <s v="Tweet"/>
    <n v="0"/>
    <n v="0"/>
    <m/>
    <m/>
    <m/>
    <m/>
    <m/>
    <m/>
    <m/>
    <m/>
    <n v="9"/>
    <s v="2"/>
    <s v="1"/>
    <m/>
    <m/>
    <m/>
    <m/>
    <m/>
    <m/>
    <m/>
    <m/>
    <m/>
  </r>
  <r>
    <s v="inscapetv"/>
    <s v="lanceneuhauser"/>
    <m/>
    <m/>
    <m/>
    <m/>
    <m/>
    <m/>
    <m/>
    <m/>
    <s v="Yes"/>
    <n v="355"/>
    <m/>
    <m/>
    <x v="2"/>
    <d v="2019-07-03T14:00:01.000"/>
    <s v="â€œThereâ€™s more demand for #transparency than ever beforeâ€ -- great having our partner @4Cinsights CEO @LanceNeuhauser in the #CannesLions #VarietyStudio https://t.co/4U0AoZkueO"/>
    <s v="https://variety.com/video/sequential-messaging-lance-neuheuser-adam-helfgott/"/>
    <s v="variety.com"/>
    <x v="41"/>
    <m/>
    <s v="http://pbs.twimg.com/profile_images/819331001922920448/TCb6gYtx_normal.jpg"/>
    <x v="155"/>
    <s v="https://twitter.com/#!/inscapetv/status/1146418318988857344"/>
    <m/>
    <m/>
    <s v="1146418318988857344"/>
    <m/>
    <b v="0"/>
    <n v="1"/>
    <s v=""/>
    <b v="0"/>
    <s v="en"/>
    <m/>
    <s v=""/>
    <b v="0"/>
    <n v="2"/>
    <s v=""/>
    <s v="Twitter Ads Composer"/>
    <b v="0"/>
    <s v="1146418318988857344"/>
    <s v="Tweet"/>
    <n v="0"/>
    <n v="0"/>
    <m/>
    <m/>
    <m/>
    <m/>
    <m/>
    <m/>
    <m/>
    <m/>
    <n v="5"/>
    <s v="2"/>
    <s v="2"/>
    <m/>
    <m/>
    <m/>
    <m/>
    <m/>
    <m/>
    <m/>
    <m/>
    <m/>
  </r>
  <r>
    <s v="inscapetv"/>
    <s v="4cinsights"/>
    <m/>
    <m/>
    <m/>
    <m/>
    <m/>
    <m/>
    <m/>
    <m/>
    <s v="Yes"/>
    <n v="359"/>
    <m/>
    <m/>
    <x v="2"/>
    <d v="2019-08-12T20:59:30.000"/>
    <s v="Nice work by our partner @4Cinsights, empowering marketers with real-time optimization and measurement against business outcomes. https://t.co/YdNfmCwqoj"/>
    <s v="https://twitter.com/RapidTVNews/status/1160972902147264513"/>
    <s v="twitter.com"/>
    <x v="0"/>
    <m/>
    <s v="http://pbs.twimg.com/profile_images/819331001922920448/TCb6gYtx_normal.jpg"/>
    <x v="156"/>
    <s v="https://twitter.com/#!/inscapetv/status/1161019401824378880"/>
    <m/>
    <m/>
    <s v="1161019401824378880"/>
    <m/>
    <b v="0"/>
    <n v="4"/>
    <s v=""/>
    <b v="1"/>
    <s v="en"/>
    <m/>
    <s v="1160972902147264513"/>
    <b v="0"/>
    <n v="1"/>
    <s v=""/>
    <s v="Twitter Web App"/>
    <b v="0"/>
    <s v="1161019401824378880"/>
    <s v="Tweet"/>
    <n v="0"/>
    <n v="0"/>
    <m/>
    <m/>
    <m/>
    <m/>
    <m/>
    <m/>
    <m/>
    <m/>
    <n v="9"/>
    <s v="2"/>
    <s v="1"/>
    <n v="2"/>
    <n v="11.764705882352942"/>
    <n v="0"/>
    <n v="0"/>
    <n v="0"/>
    <n v="0"/>
    <n v="15"/>
    <n v="88.23529411764706"/>
    <n v="17"/>
  </r>
  <r>
    <s v="jcmcafee"/>
    <s v="inscapetv"/>
    <m/>
    <m/>
    <m/>
    <m/>
    <m/>
    <m/>
    <m/>
    <m/>
    <s v="Yes"/>
    <n v="360"/>
    <m/>
    <m/>
    <x v="2"/>
    <d v="2019-06-05T22:28:49.000"/>
    <s v="RT @inscapetv: Congratulations to our partners @4Cinsights and @Placed, working together to help marketers define audiences for TV and #OTT…"/>
    <m/>
    <m/>
    <x v="16"/>
    <m/>
    <s v="http://pbs.twimg.com/profile_images/1741241334/image_normal.jpg"/>
    <x v="157"/>
    <s v="https://twitter.com/#!/jcmcafee/status/1136399502183583744"/>
    <m/>
    <m/>
    <s v="1136399502183583744"/>
    <m/>
    <b v="0"/>
    <n v="0"/>
    <s v=""/>
    <b v="1"/>
    <s v="en"/>
    <m/>
    <s v="1136294101819777026"/>
    <b v="0"/>
    <n v="2"/>
    <s v="1136379561929654272"/>
    <s v="Twitter for iPhone"/>
    <b v="0"/>
    <s v="1136379561929654272"/>
    <s v="Tweet"/>
    <n v="0"/>
    <n v="0"/>
    <m/>
    <m/>
    <m/>
    <m/>
    <m/>
    <m/>
    <m/>
    <m/>
    <n v="9"/>
    <s v="2"/>
    <s v="2"/>
    <m/>
    <m/>
    <m/>
    <m/>
    <m/>
    <m/>
    <m/>
    <m/>
    <m/>
  </r>
  <r>
    <s v="jcmcafee"/>
    <s v="inscapetv"/>
    <m/>
    <m/>
    <m/>
    <m/>
    <m/>
    <m/>
    <m/>
    <m/>
    <s v="Yes"/>
    <n v="361"/>
    <m/>
    <m/>
    <x v="2"/>
    <d v="2019-06-06T02:12:36.000"/>
    <s v="Love it when @inscapetv partners, you know...partner. Congrats to @4Cinsights and @Placed https://t.co/aK6C8tkGzI"/>
    <s v="https://twitter.com/AaronGoldman/status/1136294101819777026"/>
    <s v="twitter.com"/>
    <x v="0"/>
    <m/>
    <s v="http://pbs.twimg.com/profile_images/1741241334/image_normal.jpg"/>
    <x v="158"/>
    <s v="https://twitter.com/#!/jcmcafee/status/1136455819715735557"/>
    <m/>
    <m/>
    <s v="1136455819715735557"/>
    <m/>
    <b v="0"/>
    <n v="2"/>
    <s v=""/>
    <b v="1"/>
    <s v="en"/>
    <m/>
    <s v="1136294101819777026"/>
    <b v="0"/>
    <n v="0"/>
    <s v=""/>
    <s v="Twitter for iPhone"/>
    <b v="0"/>
    <s v="1136455819715735557"/>
    <s v="Tweet"/>
    <n v="0"/>
    <n v="0"/>
    <m/>
    <m/>
    <m/>
    <m/>
    <m/>
    <m/>
    <m/>
    <m/>
    <n v="9"/>
    <s v="2"/>
    <s v="2"/>
    <m/>
    <m/>
    <m/>
    <m/>
    <m/>
    <m/>
    <m/>
    <m/>
    <m/>
  </r>
  <r>
    <s v="jcmcafee"/>
    <s v="inscapetv"/>
    <m/>
    <m/>
    <m/>
    <m/>
    <m/>
    <m/>
    <m/>
    <m/>
    <s v="Yes"/>
    <n v="362"/>
    <m/>
    <m/>
    <x v="2"/>
    <d v="2019-06-19T14:43:32.000"/>
    <s v="RT @4Cinsights: Read insights on cross-channel video measurement from @inscapetv's @jcmcafee in our Q1 2019 State of Media Report. https://…"/>
    <m/>
    <m/>
    <x v="0"/>
    <m/>
    <s v="http://pbs.twimg.com/profile_images/1741241334/image_normal.jpg"/>
    <x v="159"/>
    <s v="https://twitter.com/#!/jcmcafee/status/1141355839862845440"/>
    <m/>
    <m/>
    <s v="1141355839862845440"/>
    <m/>
    <b v="0"/>
    <n v="0"/>
    <s v=""/>
    <b v="0"/>
    <s v="en"/>
    <m/>
    <s v=""/>
    <b v="0"/>
    <n v="2"/>
    <s v="1141337108466061314"/>
    <s v="Twitter for iPhone"/>
    <b v="0"/>
    <s v="1141337108466061314"/>
    <s v="Tweet"/>
    <n v="0"/>
    <n v="0"/>
    <m/>
    <m/>
    <m/>
    <m/>
    <m/>
    <m/>
    <m/>
    <m/>
    <n v="9"/>
    <s v="2"/>
    <s v="2"/>
    <m/>
    <m/>
    <m/>
    <m/>
    <m/>
    <m/>
    <m/>
    <m/>
    <m/>
  </r>
  <r>
    <s v="jcmcafee"/>
    <s v="inscapetv"/>
    <m/>
    <m/>
    <m/>
    <m/>
    <m/>
    <m/>
    <m/>
    <m/>
    <s v="Yes"/>
    <n v="365"/>
    <m/>
    <m/>
    <x v="2"/>
    <d v="2019-06-27T22:39:16.000"/>
    <s v="Congrats to @4Cinsights. Love it when @inscapetv partners lead the way. 💪 https://t.co/8A3OJ5v3SN"/>
    <s v="https://twitter.com/aarongoldman/status/1144268734674145281"/>
    <s v="twitter.com"/>
    <x v="0"/>
    <m/>
    <s v="http://pbs.twimg.com/profile_images/1741241334/image_normal.jpg"/>
    <x v="160"/>
    <s v="https://twitter.com/#!/jcmcafee/status/1144374664698957824"/>
    <m/>
    <m/>
    <s v="1144374664698957824"/>
    <m/>
    <b v="0"/>
    <n v="5"/>
    <s v=""/>
    <b v="1"/>
    <s v="en"/>
    <m/>
    <s v="1144268734674145281"/>
    <b v="0"/>
    <n v="2"/>
    <s v=""/>
    <s v="Twitter for iPhone"/>
    <b v="0"/>
    <s v="1144374664698957824"/>
    <s v="Tweet"/>
    <n v="0"/>
    <n v="0"/>
    <m/>
    <m/>
    <m/>
    <m/>
    <m/>
    <m/>
    <m/>
    <m/>
    <n v="9"/>
    <s v="2"/>
    <s v="2"/>
    <m/>
    <m/>
    <m/>
    <m/>
    <m/>
    <m/>
    <m/>
    <m/>
    <m/>
  </r>
  <r>
    <s v="jcmcafee"/>
    <s v="inscapetv"/>
    <m/>
    <m/>
    <m/>
    <m/>
    <m/>
    <m/>
    <m/>
    <m/>
    <s v="Yes"/>
    <n v="366"/>
    <m/>
    <m/>
    <x v="2"/>
    <d v="2019-07-04T06:11:36.000"/>
    <s v="RT @inscapetv: “There’s more demand for #transparency than ever before” -- great having our partner @4Cinsights CEO @LanceNeuhauser in the…"/>
    <m/>
    <m/>
    <x v="36"/>
    <m/>
    <s v="http://pbs.twimg.com/profile_images/1741241334/image_normal.jpg"/>
    <x v="161"/>
    <s v="https://twitter.com/#!/jcmcafee/status/1146662827576451072"/>
    <m/>
    <m/>
    <s v="1146662827576451072"/>
    <m/>
    <b v="0"/>
    <n v="0"/>
    <s v=""/>
    <b v="0"/>
    <s v="en"/>
    <m/>
    <s v=""/>
    <b v="0"/>
    <n v="4"/>
    <s v="1146418318988857344"/>
    <s v="Twitter for iPhone"/>
    <b v="0"/>
    <s v="1146418318988857344"/>
    <s v="Tweet"/>
    <n v="0"/>
    <n v="0"/>
    <m/>
    <m/>
    <m/>
    <m/>
    <m/>
    <m/>
    <m/>
    <m/>
    <n v="9"/>
    <s v="2"/>
    <s v="2"/>
    <m/>
    <m/>
    <m/>
    <m/>
    <m/>
    <m/>
    <m/>
    <m/>
    <m/>
  </r>
  <r>
    <s v="jcmcafee"/>
    <s v="inscapetv"/>
    <m/>
    <m/>
    <m/>
    <m/>
    <m/>
    <m/>
    <m/>
    <m/>
    <s v="Yes"/>
    <n v="367"/>
    <m/>
    <m/>
    <x v="2"/>
    <d v="2019-07-15T13:55:57.000"/>
    <s v="RT @inscapetv: .@4Cinsights CEO @LanceNeuhauser on the importance of #privacy, and how working with partners like Inscape, which has the la…"/>
    <m/>
    <m/>
    <x v="17"/>
    <m/>
    <s v="http://pbs.twimg.com/profile_images/1741241334/image_normal.jpg"/>
    <x v="162"/>
    <s v="https://twitter.com/#!/jcmcafee/status/1150765952751026176"/>
    <m/>
    <m/>
    <s v="1150765952751026176"/>
    <m/>
    <b v="0"/>
    <n v="0"/>
    <s v=""/>
    <b v="0"/>
    <s v="en"/>
    <m/>
    <s v=""/>
    <b v="0"/>
    <n v="2"/>
    <s v="1150759420697227264"/>
    <s v="Twitter for iPhone"/>
    <b v="0"/>
    <s v="1150759420697227264"/>
    <s v="Tweet"/>
    <n v="0"/>
    <n v="0"/>
    <m/>
    <m/>
    <m/>
    <m/>
    <m/>
    <m/>
    <m/>
    <m/>
    <n v="9"/>
    <s v="2"/>
    <s v="2"/>
    <m/>
    <m/>
    <m/>
    <m/>
    <m/>
    <m/>
    <m/>
    <m/>
    <m/>
  </r>
  <r>
    <s v="jcmcafee"/>
    <s v="inscapetv"/>
    <m/>
    <m/>
    <m/>
    <m/>
    <m/>
    <m/>
    <m/>
    <m/>
    <s v="Yes"/>
    <n v="368"/>
    <m/>
    <m/>
    <x v="2"/>
    <d v="2019-08-12T22:33:00.000"/>
    <s v="RT @inscapetv: Nice work by our partner @4Cinsights, empowering marketers with real-time optimization and measurement against business outc…"/>
    <m/>
    <m/>
    <x v="0"/>
    <m/>
    <s v="http://pbs.twimg.com/profile_images/1741241334/image_normal.jpg"/>
    <x v="163"/>
    <s v="https://twitter.com/#!/jcmcafee/status/1161042930783707136"/>
    <m/>
    <m/>
    <s v="1161042930783707136"/>
    <m/>
    <b v="0"/>
    <n v="0"/>
    <s v=""/>
    <b v="1"/>
    <s v="en"/>
    <m/>
    <s v="1160972902147264513"/>
    <b v="0"/>
    <n v="1"/>
    <s v="1161019401824378880"/>
    <s v="Twitter for iPhone"/>
    <b v="0"/>
    <s v="1161019401824378880"/>
    <s v="Tweet"/>
    <n v="0"/>
    <n v="0"/>
    <m/>
    <m/>
    <m/>
    <m/>
    <m/>
    <m/>
    <m/>
    <m/>
    <n v="9"/>
    <s v="2"/>
    <s v="2"/>
    <m/>
    <m/>
    <m/>
    <m/>
    <m/>
    <m/>
    <m/>
    <m/>
    <m/>
  </r>
  <r>
    <s v="cabinetm1"/>
    <s v="4cinsights"/>
    <m/>
    <m/>
    <m/>
    <m/>
    <m/>
    <m/>
    <m/>
    <m/>
    <s v="No"/>
    <n v="384"/>
    <m/>
    <m/>
    <x v="2"/>
    <d v="2019-08-13T00:56:01.000"/>
    <s v="NEW: @4Cinsights has updated Scope, its platform for planning, buying, and measuring TV and social media. It has added a &quot;Bring Your Own Data&quot; function https://t.co/SmiVj8e2q0 #attribution #Marketers #Tech https://t.co/cnJZkG6Bzd"/>
    <s v="https://www.cabinetm.com/product/4c-insights/scope"/>
    <s v="cabinetm.com"/>
    <x v="42"/>
    <s v="https://pbs.twimg.com/media/EBz7IEUW4AIEnkw.jpg"/>
    <s v="https://pbs.twimg.com/media/EBz7IEUW4AIEnkw.jpg"/>
    <x v="164"/>
    <s v="https://twitter.com/#!/cabinetm1/status/1161078921800146945"/>
    <m/>
    <m/>
    <s v="1161078921800146945"/>
    <m/>
    <b v="0"/>
    <n v="0"/>
    <s v=""/>
    <b v="0"/>
    <s v="en"/>
    <m/>
    <s v=""/>
    <b v="0"/>
    <n v="0"/>
    <s v=""/>
    <s v="Buffer"/>
    <b v="0"/>
    <s v="1161078921800146945"/>
    <s v="Tweet"/>
    <n v="0"/>
    <n v="0"/>
    <m/>
    <m/>
    <m/>
    <m/>
    <m/>
    <m/>
    <m/>
    <m/>
    <n v="1"/>
    <s v="1"/>
    <s v="1"/>
    <n v="0"/>
    <n v="0"/>
    <n v="0"/>
    <n v="0"/>
    <n v="0"/>
    <n v="0"/>
    <n v="28"/>
    <n v="100"/>
    <n v="28"/>
  </r>
  <r>
    <s v="aithority"/>
    <s v="4cinsights"/>
    <m/>
    <m/>
    <m/>
    <m/>
    <m/>
    <m/>
    <m/>
    <m/>
    <s v="No"/>
    <n v="385"/>
    <m/>
    <m/>
    <x v="2"/>
    <d v="2019-08-13T10:25:38.000"/>
    <s v="4C Launches Source-Of-Truth Attribution for Linear TV, OTT, and Social Media https://t.co/m3jlgik1Hj @4Cinsights #AINews #AiThority #4C #LinearTV #OTT https://t.co/SAyLKyKlEv"/>
    <s v="https://aithority.com/video/4c-launches-source-of-truth-attribution-for-linear-tv-ott-and-social-media/"/>
    <s v="aithority.com"/>
    <x v="43"/>
    <s v="https://pbs.twimg.com/media/EB19gCSW4AIpdHX.jpg"/>
    <s v="https://pbs.twimg.com/media/EB19gCSW4AIpdHX.jpg"/>
    <x v="165"/>
    <s v="https://twitter.com/#!/aithority/status/1161222269651312642"/>
    <m/>
    <m/>
    <s v="1161222269651312642"/>
    <m/>
    <b v="0"/>
    <n v="0"/>
    <s v=""/>
    <b v="0"/>
    <s v="en"/>
    <m/>
    <s v=""/>
    <b v="0"/>
    <n v="0"/>
    <s v=""/>
    <s v="Hootsuite Inc."/>
    <b v="0"/>
    <s v="1161222269651312642"/>
    <s v="Tweet"/>
    <n v="0"/>
    <n v="0"/>
    <m/>
    <m/>
    <m/>
    <m/>
    <m/>
    <m/>
    <m/>
    <m/>
    <n v="1"/>
    <s v="1"/>
    <s v="1"/>
    <n v="0"/>
    <n v="0"/>
    <n v="0"/>
    <n v="0"/>
    <n v="0"/>
    <n v="0"/>
    <n v="19"/>
    <n v="100"/>
    <n v="19"/>
  </r>
  <r>
    <s v="cdpinstitute"/>
    <s v="4cinsights"/>
    <m/>
    <m/>
    <m/>
    <m/>
    <m/>
    <m/>
    <m/>
    <m/>
    <s v="No"/>
    <n v="386"/>
    <m/>
    <m/>
    <x v="2"/>
    <d v="2019-08-13T12:38:43.000"/>
    <s v="You've heard of BYOB. Now @4Cinsights has introduced BYOD: Bring Your Own Data. https://t.co/2pWfpmZLxP #customerdata #martech"/>
    <s v="https://www.cdpinstitute.org/newsletter/Blog929/08-13-19-4C-Adds-Bring-Your-Own-Data-Video-Ad-Measurement"/>
    <s v="cdpinstitute.org"/>
    <x v="44"/>
    <m/>
    <s v="http://pbs.twimg.com/profile_images/1158830616974020608/UVDZeFsY_normal.jpg"/>
    <x v="166"/>
    <s v="https://twitter.com/#!/cdpinstitute/status/1161255762049536003"/>
    <m/>
    <m/>
    <s v="1161255762049536003"/>
    <m/>
    <b v="0"/>
    <n v="0"/>
    <s v=""/>
    <b v="0"/>
    <s v="en"/>
    <m/>
    <s v=""/>
    <b v="0"/>
    <n v="1"/>
    <s v=""/>
    <s v="TweetDeck"/>
    <b v="0"/>
    <s v="1161255762049536003"/>
    <s v="Tweet"/>
    <n v="0"/>
    <n v="0"/>
    <m/>
    <m/>
    <m/>
    <m/>
    <m/>
    <m/>
    <m/>
    <m/>
    <n v="1"/>
    <s v="1"/>
    <s v="1"/>
    <n v="0"/>
    <n v="0"/>
    <n v="0"/>
    <n v="0"/>
    <n v="0"/>
    <n v="0"/>
    <n v="15"/>
    <n v="100"/>
    <n v="15"/>
  </r>
  <r>
    <s v="draab"/>
    <s v="cdpinstitute"/>
    <m/>
    <m/>
    <m/>
    <m/>
    <m/>
    <m/>
    <m/>
    <m/>
    <s v="No"/>
    <n v="387"/>
    <m/>
    <m/>
    <x v="2"/>
    <d v="2019-08-13T12:38:55.000"/>
    <s v="RT @CDPInstitute: You've heard of BYOB. Now @4Cinsights has introduced BYOD: Bring Your Own Data. https://t.co/2pWfpmZLxP #customerdata #ma…"/>
    <s v="https://www.cdpinstitute.org/newsletter/Blog929/08-13-19-4C-Adds-Bring-Your-Own-Data-Video-Ad-Measurement"/>
    <s v="cdpinstitute.org"/>
    <x v="45"/>
    <m/>
    <s v="http://pbs.twimg.com/profile_images/72608427/David_03_06_normal.jpg"/>
    <x v="167"/>
    <s v="https://twitter.com/#!/draab/status/1161255813513719808"/>
    <m/>
    <m/>
    <s v="1161255813513719808"/>
    <m/>
    <b v="0"/>
    <n v="0"/>
    <s v=""/>
    <b v="0"/>
    <s v="en"/>
    <m/>
    <s v=""/>
    <b v="0"/>
    <n v="1"/>
    <s v="1161255762049536003"/>
    <s v="TweetDeck"/>
    <b v="0"/>
    <s v="1161255762049536003"/>
    <s v="Tweet"/>
    <n v="0"/>
    <n v="0"/>
    <m/>
    <m/>
    <m/>
    <m/>
    <m/>
    <m/>
    <m/>
    <m/>
    <n v="1"/>
    <s v="1"/>
    <s v="1"/>
    <m/>
    <m/>
    <m/>
    <m/>
    <m/>
    <m/>
    <m/>
    <m/>
    <m/>
  </r>
  <r>
    <s v="davidshim"/>
    <s v="placed"/>
    <m/>
    <m/>
    <m/>
    <m/>
    <m/>
    <m/>
    <m/>
    <m/>
    <s v="No"/>
    <n v="389"/>
    <m/>
    <m/>
    <x v="2"/>
    <d v="2019-06-05T18:18:18.000"/>
    <s v="@4Cinsights Extends Deal With @Placed to TV and OTT_x000a_https://t.co/5RiERp2OMP"/>
    <s v="https://www.broadcastingcable.com/news/4c-extends-deal-with-placed-to-tv-and-ott"/>
    <s v="broadcastingcable.com"/>
    <x v="0"/>
    <m/>
    <s v="http://pbs.twimg.com/profile_images/1325597800/David_Shim_normal.png"/>
    <x v="168"/>
    <s v="https://twitter.com/#!/davidshim/status/1136336459181379584"/>
    <m/>
    <m/>
    <s v="1136336459181379584"/>
    <m/>
    <b v="0"/>
    <n v="0"/>
    <s v="2253788118"/>
    <b v="0"/>
    <s v="en"/>
    <m/>
    <s v=""/>
    <b v="0"/>
    <n v="0"/>
    <s v=""/>
    <s v="Twitter Web App"/>
    <b v="0"/>
    <s v="1136336459181379584"/>
    <s v="Tweet"/>
    <n v="0"/>
    <n v="0"/>
    <m/>
    <m/>
    <m/>
    <m/>
    <m/>
    <m/>
    <m/>
    <m/>
    <n v="1"/>
    <s v="2"/>
    <s v="2"/>
    <m/>
    <m/>
    <m/>
    <m/>
    <m/>
    <m/>
    <m/>
    <m/>
    <m/>
  </r>
  <r>
    <s v="placed"/>
    <s v="4cinsights"/>
    <m/>
    <m/>
    <m/>
    <m/>
    <m/>
    <m/>
    <m/>
    <m/>
    <s v="Yes"/>
    <n v="390"/>
    <m/>
    <m/>
    <x v="2"/>
    <d v="2019-06-05T18:26:05.000"/>
    <s v="Excited to expand our partnership with @4Cinsights to include store visits for linear TV and OTT https://t.co/G8v1i7Eg4N"/>
    <s v="https://www.broadcastingcable.com/news/4c-extends-deal-with-placed-to-tv-and-ott"/>
    <s v="broadcastingcable.com"/>
    <x v="0"/>
    <m/>
    <s v="http://pbs.twimg.com/profile_images/1007731980706836480/w3uc9HNL_normal.jpg"/>
    <x v="169"/>
    <s v="https://twitter.com/#!/placed/status/1136338418412036096"/>
    <m/>
    <m/>
    <s v="1136338418412036096"/>
    <m/>
    <b v="0"/>
    <n v="2"/>
    <s v=""/>
    <b v="0"/>
    <s v="en"/>
    <m/>
    <s v=""/>
    <b v="0"/>
    <n v="1"/>
    <s v=""/>
    <s v="Twitter Web App"/>
    <b v="0"/>
    <s v="1136338418412036096"/>
    <s v="Tweet"/>
    <n v="0"/>
    <n v="0"/>
    <m/>
    <m/>
    <m/>
    <m/>
    <m/>
    <m/>
    <m/>
    <m/>
    <n v="1"/>
    <s v="2"/>
    <s v="1"/>
    <n v="1"/>
    <n v="6.25"/>
    <n v="0"/>
    <n v="0"/>
    <n v="0"/>
    <n v="0"/>
    <n v="15"/>
    <n v="93.75"/>
    <n v="16"/>
  </r>
  <r>
    <s v="4cinsights"/>
    <s v="placed"/>
    <m/>
    <m/>
    <m/>
    <m/>
    <m/>
    <m/>
    <m/>
    <m/>
    <s v="Yes"/>
    <n v="391"/>
    <m/>
    <m/>
    <x v="2"/>
    <d v="2019-06-05T20:23:31.000"/>
    <s v="Brands can now leverage data from @Placed for measurement and targeting on TV and OTT through Scope by 4C. https://t.co/cm5SaMSATS"/>
    <s v="https://www.4cinsights.com/2019/06/05/4c-expands-partnership-with-placed-for-tv-and-ott-audiences-and-measurement/"/>
    <s v="4cinsights.com"/>
    <x v="0"/>
    <m/>
    <s v="http://pbs.twimg.com/profile_images/686666576288845825/j138bbEs_normal.png"/>
    <x v="170"/>
    <s v="https://twitter.com/#!/4cinsights/status/1136367969548820480"/>
    <m/>
    <m/>
    <s v="1136367969548820480"/>
    <m/>
    <b v="0"/>
    <n v="1"/>
    <s v=""/>
    <b v="0"/>
    <s v="en"/>
    <m/>
    <s v=""/>
    <b v="0"/>
    <n v="0"/>
    <s v=""/>
    <s v="Twitter Web Client"/>
    <b v="0"/>
    <s v="1136367969548820480"/>
    <s v="Tweet"/>
    <n v="0"/>
    <n v="0"/>
    <m/>
    <m/>
    <m/>
    <m/>
    <m/>
    <m/>
    <m/>
    <m/>
    <n v="3"/>
    <s v="1"/>
    <s v="2"/>
    <n v="1"/>
    <n v="5.2631578947368425"/>
    <n v="0"/>
    <n v="0"/>
    <n v="0"/>
    <n v="0"/>
    <n v="18"/>
    <n v="94.73684210526316"/>
    <n v="19"/>
  </r>
  <r>
    <s v="martechadvisor"/>
    <s v="placed"/>
    <m/>
    <m/>
    <m/>
    <m/>
    <m/>
    <m/>
    <m/>
    <m/>
    <s v="No"/>
    <n v="394"/>
    <m/>
    <m/>
    <x v="2"/>
    <d v="2019-06-07T20:30:28.000"/>
    <s v="@4Cinsights Integrates with Placed, Expands Its Location Based Solution_x000a_https://t.co/8s6vo7n8Hy_x000a_@davidshim @LanceNeuhauser @Placed_x000a__x000a_#MarTechAdvisor #Martech #AdTech #TVAdvertising"/>
    <s v="https://www.martechadvisor.com/news/geolocation/4c-integrates-with-placed-expands-its-location-based-solution?utm_source=twitter&amp;utm_medium=social&amp;utm_campaign=mta_070619_Xbc_Link&amp;utm_content=$C&amp;utm_term=nina"/>
    <s v="martechadvisor.com"/>
    <x v="46"/>
    <m/>
    <s v="http://pbs.twimg.com/profile_images/950314498685939712/P-fb4dsM_normal.jpg"/>
    <x v="171"/>
    <s v="https://twitter.com/#!/martechadvisor/status/1137094494246121475"/>
    <m/>
    <m/>
    <s v="1137094494246121475"/>
    <m/>
    <b v="0"/>
    <n v="0"/>
    <s v="2253788118"/>
    <b v="0"/>
    <s v="en"/>
    <m/>
    <s v=""/>
    <b v="0"/>
    <n v="0"/>
    <s v=""/>
    <s v="Hootsuite Inc."/>
    <b v="0"/>
    <s v="1137094494246121475"/>
    <s v="Tweet"/>
    <n v="0"/>
    <n v="0"/>
    <m/>
    <m/>
    <m/>
    <m/>
    <m/>
    <m/>
    <m/>
    <m/>
    <n v="1"/>
    <s v="2"/>
    <s v="2"/>
    <m/>
    <m/>
    <m/>
    <m/>
    <m/>
    <m/>
    <m/>
    <m/>
    <m/>
  </r>
  <r>
    <s v="martechadvisor"/>
    <s v="lanceneuhauser"/>
    <m/>
    <m/>
    <m/>
    <m/>
    <m/>
    <m/>
    <m/>
    <m/>
    <s v="No"/>
    <n v="406"/>
    <m/>
    <m/>
    <x v="2"/>
    <d v="2019-06-22T01:50:03.000"/>
    <s v="4C Partners with IRI, Enhances Targeting for Advertisers_x000a_https://t.co/0KmmhGNAOr_x000a_@4Cinsights @iriworldwide @nishatmehta @LanceNeuhauser_x000a__x000a_#MarTechAdvisor #Martech #ProgrammaticAdvertising #ProgrammaticBuying  #TVAdvertising"/>
    <s v="https://www.martechadvisor.com/news/ads/4c-partners-with-iri-enhances-targeting-for-advertisers?utm_source=twitter&amp;utm_medium=social&amp;utm_campaign=mta_210619_Xbc_Link&amp;utm_content=4c&amp;utm_term=nina"/>
    <s v="martechadvisor.com"/>
    <x v="47"/>
    <m/>
    <s v="http://pbs.twimg.com/profile_images/950314498685939712/P-fb4dsM_normal.jpg"/>
    <x v="172"/>
    <s v="https://twitter.com/#!/martechadvisor/status/1142248352026898434"/>
    <m/>
    <m/>
    <s v="1142248352026898434"/>
    <m/>
    <b v="0"/>
    <n v="0"/>
    <s v=""/>
    <b v="0"/>
    <s v="en"/>
    <m/>
    <s v=""/>
    <b v="0"/>
    <n v="0"/>
    <s v=""/>
    <s v="Hootsuite Inc."/>
    <b v="0"/>
    <s v="1142248352026898434"/>
    <s v="Tweet"/>
    <n v="0"/>
    <n v="0"/>
    <m/>
    <m/>
    <m/>
    <m/>
    <m/>
    <m/>
    <m/>
    <m/>
    <n v="2"/>
    <s v="2"/>
    <s v="2"/>
    <m/>
    <m/>
    <m/>
    <m/>
    <m/>
    <m/>
    <m/>
    <m/>
    <m/>
  </r>
  <r>
    <s v="iriworldwide"/>
    <s v="4cinsights"/>
    <m/>
    <m/>
    <m/>
    <m/>
    <m/>
    <m/>
    <m/>
    <m/>
    <s v="Yes"/>
    <n v="408"/>
    <m/>
    <m/>
    <x v="2"/>
    <d v="2019-06-18T19:00:23.000"/>
    <s v="IRI is expanding its relationship with @4Cinsights so advertisers can better target their cross-channel #video planning and buying by using IRI purchase-based #data. #Insights #Advertising_x000a__x000a_Read the press release here: https://t.co/2db3jXtKH5"/>
    <s v="https://www.iriworldwide.com/en-US/News/Press-Releases/4C-and-IRI-Deepen-Relationship-for-Linear-TV-and-OTT"/>
    <s v="iriworldwide.com"/>
    <x v="48"/>
    <m/>
    <s v="http://pbs.twimg.com/profile_images/3531114501/0340b04f13f3ab2d3eb08fe8170365db_normal.jpeg"/>
    <x v="173"/>
    <s v="https://twitter.com/#!/iriworldwide/status/1141058090672054272"/>
    <m/>
    <m/>
    <s v="1141058090672054272"/>
    <m/>
    <b v="0"/>
    <n v="0"/>
    <s v=""/>
    <b v="0"/>
    <s v="en"/>
    <m/>
    <s v=""/>
    <b v="0"/>
    <n v="0"/>
    <s v=""/>
    <s v="Hootsuite Inc."/>
    <b v="0"/>
    <s v="1141058090672054272"/>
    <s v="Tweet"/>
    <n v="0"/>
    <n v="0"/>
    <m/>
    <m/>
    <m/>
    <m/>
    <m/>
    <m/>
    <m/>
    <m/>
    <n v="2"/>
    <s v="1"/>
    <s v="1"/>
    <n v="1"/>
    <n v="3.125"/>
    <n v="0"/>
    <n v="0"/>
    <n v="0"/>
    <n v="0"/>
    <n v="31"/>
    <n v="96.875"/>
    <n v="32"/>
  </r>
  <r>
    <s v="iriworldwide"/>
    <s v="4cinsights"/>
    <m/>
    <m/>
    <m/>
    <m/>
    <m/>
    <m/>
    <m/>
    <m/>
    <s v="Yes"/>
    <n v="409"/>
    <m/>
    <m/>
    <x v="2"/>
    <d v="2019-06-24T18:38:26.000"/>
    <s v="RT @4Cinsights: Advertisers can now better target their cross-channel video planning and buying by leveraging @iriworldwide purchase-based…"/>
    <m/>
    <m/>
    <x v="0"/>
    <m/>
    <s v="http://pbs.twimg.com/profile_images/3531114501/0340b04f13f3ab2d3eb08fe8170365db_normal.jpeg"/>
    <x v="174"/>
    <s v="https://twitter.com/#!/iriworldwide/status/1143226896831963136"/>
    <m/>
    <m/>
    <s v="1143226896831963136"/>
    <m/>
    <b v="0"/>
    <n v="0"/>
    <s v=""/>
    <b v="0"/>
    <s v="en"/>
    <m/>
    <s v=""/>
    <b v="0"/>
    <n v="1"/>
    <s v="1140989523050078209"/>
    <s v="Hootsuite Inc."/>
    <b v="0"/>
    <s v="1140989523050078209"/>
    <s v="Tweet"/>
    <n v="0"/>
    <n v="0"/>
    <m/>
    <m/>
    <m/>
    <m/>
    <m/>
    <m/>
    <m/>
    <m/>
    <n v="2"/>
    <s v="1"/>
    <s v="1"/>
    <n v="1"/>
    <n v="5.2631578947368425"/>
    <n v="0"/>
    <n v="0"/>
    <n v="0"/>
    <n v="0"/>
    <n v="18"/>
    <n v="94.73684210526316"/>
    <n v="19"/>
  </r>
  <r>
    <s v="4cinsights"/>
    <s v="iriworldwide"/>
    <m/>
    <m/>
    <m/>
    <m/>
    <m/>
    <m/>
    <m/>
    <m/>
    <s v="Yes"/>
    <n v="410"/>
    <m/>
    <m/>
    <x v="2"/>
    <d v="2019-06-18T14:27:55.000"/>
    <s v="Advertisers can now better target their cross-channel video planning and buying by leveraging @iriworldwide purchase-based data through Scope by 4C. https://t.co/bAfkfY9YLE"/>
    <s v="https://www.4cinsights.com/2019/06/18/4c-and-iri-deepen-relationship-for-linear-tv-and-ott/?utm_source=twitter&amp;utm_medium=organic_social&amp;utm_campaign=pressrelease"/>
    <s v="4cinsights.com"/>
    <x v="0"/>
    <m/>
    <s v="http://pbs.twimg.com/profile_images/686666576288845825/j138bbEs_normal.png"/>
    <x v="175"/>
    <s v="https://twitter.com/#!/4cinsights/status/1140989523050078209"/>
    <m/>
    <m/>
    <s v="1140989523050078209"/>
    <m/>
    <b v="0"/>
    <n v="0"/>
    <s v=""/>
    <b v="0"/>
    <s v="en"/>
    <m/>
    <s v=""/>
    <b v="0"/>
    <n v="0"/>
    <s v=""/>
    <s v="Twitter Web Client"/>
    <b v="0"/>
    <s v="1140989523050078209"/>
    <s v="Tweet"/>
    <n v="0"/>
    <n v="0"/>
    <m/>
    <m/>
    <m/>
    <m/>
    <m/>
    <m/>
    <m/>
    <m/>
    <n v="2"/>
    <s v="1"/>
    <s v="1"/>
    <n v="1"/>
    <n v="4.545454545454546"/>
    <n v="0"/>
    <n v="0"/>
    <n v="0"/>
    <n v="0"/>
    <n v="21"/>
    <n v="95.45454545454545"/>
    <n v="22"/>
  </r>
  <r>
    <s v="martechadvisor"/>
    <s v="digital_anupam"/>
    <m/>
    <m/>
    <m/>
    <m/>
    <m/>
    <m/>
    <m/>
    <m/>
    <s v="No"/>
    <n v="413"/>
    <m/>
    <m/>
    <x v="2"/>
    <d v="2019-08-13T23:50:05.000"/>
    <s v="@4Cinsights Introduces a Data Attribution Solution to Optimize Ad Campaigns_x000a_https://t.co/dAJgiBkE8r_x000a_@digital_anupam_x000a__x000a_#MarTechAdvisor #Martech #AdTech #AdvertisingAndMarketing #SocialMediaMarketing"/>
    <s v="https://www.martechadvisor.com/news/ads/4c-introduces-a-data-attribution-solution-to-optimize-ad-campaigns?utm_source=twitter&amp;utm_medium=social&amp;utm_campaign=mta_130819_Xbc_Link&amp;utm_content=4C&amp;utm_term=nina"/>
    <s v="martechadvisor.com"/>
    <x v="49"/>
    <m/>
    <s v="http://pbs.twimg.com/profile_images/950314498685939712/P-fb4dsM_normal.jpg"/>
    <x v="176"/>
    <s v="https://twitter.com/#!/martechadvisor/status/1161424719226310663"/>
    <m/>
    <m/>
    <s v="1161424719226310663"/>
    <m/>
    <b v="0"/>
    <n v="0"/>
    <s v="2253788118"/>
    <b v="0"/>
    <s v="en"/>
    <m/>
    <s v=""/>
    <b v="0"/>
    <n v="0"/>
    <s v=""/>
    <s v="Hootsuite Inc."/>
    <b v="0"/>
    <s v="1161424719226310663"/>
    <s v="Tweet"/>
    <n v="0"/>
    <n v="0"/>
    <m/>
    <m/>
    <m/>
    <m/>
    <m/>
    <m/>
    <m/>
    <m/>
    <n v="1"/>
    <s v="2"/>
    <s v="2"/>
    <n v="0"/>
    <n v="0"/>
    <n v="0"/>
    <n v="0"/>
    <n v="0"/>
    <n v="0"/>
    <n v="16"/>
    <n v="100"/>
    <n v="16"/>
  </r>
  <r>
    <s v="4cinsights"/>
    <s v="4cinsights"/>
    <m/>
    <m/>
    <m/>
    <m/>
    <m/>
    <m/>
    <m/>
    <m/>
    <s v="No"/>
    <n v="414"/>
    <m/>
    <m/>
    <x v="1"/>
    <d v="2016-06-13T15:27:41.000"/>
    <s v="We’re proud to announce that we’ve been selected as a Snapchat Partner. #4CTheFutureofMedia https://t.co/hbxSTyvbYY https://t.co/qQLPGOgM90"/>
    <s v="https://www.4cinsights.com/snapchat"/>
    <s v="4cinsights.com"/>
    <x v="5"/>
    <s v="https://pbs.twimg.com/media/Ck10xk8WkAAaDeG.jpg"/>
    <s v="https://pbs.twimg.com/media/Ck10xk8WkAAaDeG.jpg"/>
    <x v="177"/>
    <s v="https://twitter.com/#!/4cinsights/status/742377913404776448"/>
    <m/>
    <m/>
    <s v="742377913404776448"/>
    <m/>
    <b v="0"/>
    <n v="23"/>
    <s v=""/>
    <b v="0"/>
    <s v="en"/>
    <m/>
    <s v=""/>
    <b v="0"/>
    <n v="12"/>
    <s v=""/>
    <s v="Twitter Web Client"/>
    <b v="0"/>
    <s v="742377913404776448"/>
    <s v="Retweet"/>
    <n v="0"/>
    <n v="0"/>
    <m/>
    <m/>
    <m/>
    <m/>
    <m/>
    <m/>
    <m/>
    <m/>
    <n v="4"/>
    <s v="1"/>
    <s v="1"/>
    <n v="1"/>
    <n v="6.666666666666667"/>
    <n v="0"/>
    <n v="0"/>
    <n v="0"/>
    <n v="0"/>
    <n v="14"/>
    <n v="93.33333333333333"/>
    <n v="15"/>
  </r>
  <r>
    <s v="4cinsights"/>
    <s v="4cinsights"/>
    <m/>
    <m/>
    <m/>
    <m/>
    <m/>
    <m/>
    <m/>
    <m/>
    <s v="No"/>
    <n v="415"/>
    <m/>
    <m/>
    <x v="1"/>
    <d v="2019-06-24T19:30:50.000"/>
    <s v="Refuel your linear TV campaigns with data-driven strategies to increase efficiency and better reach your audience. Learn how in the first installment of our Relaunch Your Video series. https://t.co/CgKGKNd3UI https://t.co/0SSsmTCuBm"/>
    <s v="https://www.4cinsights.com/resource/relaunch-video-refuel/?utm_source=twitter&amp;utm_medium=organic_social&amp;utm_campaign=wp+refuel&amp;utm_content=refuel1"/>
    <s v="4cinsights.com"/>
    <x v="0"/>
    <s v="https://pbs.twimg.com/ext_tw_video_thumb/1143240041084465152/pu/img/WXTeolei05oYkuIP.jpg"/>
    <s v="https://pbs.twimg.com/ext_tw_video_thumb/1143240041084465152/pu/img/WXTeolei05oYkuIP.jpg"/>
    <x v="178"/>
    <s v="https://twitter.com/#!/4cinsights/status/1143240081039380480"/>
    <m/>
    <m/>
    <s v="1143240081039380480"/>
    <m/>
    <b v="0"/>
    <n v="0"/>
    <s v=""/>
    <b v="0"/>
    <s v="en"/>
    <m/>
    <s v=""/>
    <b v="0"/>
    <n v="0"/>
    <s v=""/>
    <s v="Buffer"/>
    <b v="0"/>
    <s v="1143240081039380480"/>
    <s v="Tweet"/>
    <n v="0"/>
    <n v="0"/>
    <m/>
    <m/>
    <m/>
    <m/>
    <m/>
    <m/>
    <m/>
    <m/>
    <n v="4"/>
    <s v="1"/>
    <s v="1"/>
    <n v="1"/>
    <n v="3.4482758620689653"/>
    <n v="0"/>
    <n v="0"/>
    <n v="0"/>
    <n v="0"/>
    <n v="28"/>
    <n v="96.55172413793103"/>
    <n v="29"/>
  </r>
  <r>
    <s v="4cinsights"/>
    <s v="4cinsights"/>
    <m/>
    <m/>
    <m/>
    <m/>
    <m/>
    <m/>
    <m/>
    <m/>
    <s v="No"/>
    <n v="416"/>
    <m/>
    <m/>
    <x v="1"/>
    <d v="2019-06-26T18:42:00.000"/>
    <s v="Learn how you can elevate your OTT strategy in the second installment of our Relaunch Your Video series. https://t.co/8QWMaNIQAW"/>
    <s v="https://www.4cinsights.com/relaunch/?utm_source=twitter&amp;utm_medium=organic_social&amp;utm_campaign=wp_refocus"/>
    <s v="4cinsights.com"/>
    <x v="0"/>
    <m/>
    <s v="http://pbs.twimg.com/profile_images/686666576288845825/j138bbEs_normal.png"/>
    <x v="179"/>
    <s v="https://twitter.com/#!/4cinsights/status/1143952569557049344"/>
    <m/>
    <m/>
    <s v="1143952569557049344"/>
    <m/>
    <b v="0"/>
    <n v="0"/>
    <s v=""/>
    <b v="0"/>
    <s v="en"/>
    <m/>
    <s v=""/>
    <b v="0"/>
    <n v="0"/>
    <s v=""/>
    <s v="Buffer"/>
    <b v="0"/>
    <s v="1143952569557049344"/>
    <s v="Tweet"/>
    <n v="0"/>
    <n v="0"/>
    <m/>
    <m/>
    <m/>
    <m/>
    <m/>
    <m/>
    <m/>
    <m/>
    <n v="4"/>
    <s v="1"/>
    <s v="1"/>
    <n v="1"/>
    <n v="5.555555555555555"/>
    <n v="0"/>
    <n v="0"/>
    <n v="0"/>
    <n v="0"/>
    <n v="17"/>
    <n v="94.44444444444444"/>
    <n v="18"/>
  </r>
  <r>
    <s v="4cinsights"/>
    <s v="4cinsights"/>
    <m/>
    <m/>
    <m/>
    <m/>
    <m/>
    <m/>
    <m/>
    <m/>
    <s v="No"/>
    <n v="417"/>
    <m/>
    <m/>
    <x v="1"/>
    <d v="2019-08-12T14:59:15.000"/>
    <s v="Advertisers can now more effectively optimize ad campaigns and measure business outcomes across channels with our Bring Your Own Data solution. https://t.co/rium8enG1l"/>
    <s v="https://www.4cinsights.com/4c-launches-source-of-truth-attribution-for-linear-tv-ott-and-social-video/?utm_source=twitter&amp;utm_medium=organic_social&amp;utm_campaign=pressrelease&amp;utm_content=byod"/>
    <s v="4cinsights.com"/>
    <x v="0"/>
    <m/>
    <s v="http://pbs.twimg.com/profile_images/686666576288845825/j138bbEs_normal.png"/>
    <x v="180"/>
    <s v="https://twitter.com/#!/4cinsights/status/1160928739406045184"/>
    <m/>
    <m/>
    <s v="1160928739406045184"/>
    <m/>
    <b v="0"/>
    <n v="0"/>
    <s v=""/>
    <b v="0"/>
    <s v="en"/>
    <m/>
    <s v=""/>
    <b v="0"/>
    <n v="0"/>
    <s v=""/>
    <s v="Twitter Web App"/>
    <b v="0"/>
    <s v="1160928739406045184"/>
    <s v="Tweet"/>
    <n v="0"/>
    <n v="0"/>
    <m/>
    <m/>
    <m/>
    <m/>
    <m/>
    <m/>
    <m/>
    <m/>
    <n v="4"/>
    <s v="1"/>
    <s v="1"/>
    <n v="1"/>
    <n v="4.761904761904762"/>
    <n v="0"/>
    <n v="0"/>
    <n v="0"/>
    <n v="0"/>
    <n v="20"/>
    <n v="95.23809523809524"/>
    <n v="2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30"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6">
        <item x="0"/>
        <item x="1"/>
        <item x="2"/>
        <item x="3"/>
        <item x="4"/>
        <item x="5"/>
      </items>
    </pivotField>
  </pivotFields>
  <rowFields count="4">
    <field x="66"/>
    <field x="65"/>
    <field x="64"/>
    <field x="22"/>
  </rowFields>
  <rowItems count="205">
    <i>
      <x v="1"/>
    </i>
    <i r="1">
      <x v="6"/>
    </i>
    <i r="2">
      <x v="165"/>
    </i>
    <i r="3">
      <x v="16"/>
    </i>
    <i>
      <x v="3"/>
    </i>
    <i r="1">
      <x v="11"/>
    </i>
    <i r="2">
      <x v="313"/>
    </i>
    <i r="3">
      <x v="19"/>
    </i>
    <i>
      <x v="4"/>
    </i>
    <i r="1">
      <x v="6"/>
    </i>
    <i r="2">
      <x v="154"/>
    </i>
    <i r="3">
      <x v="7"/>
    </i>
    <i r="3">
      <x v="8"/>
    </i>
    <i r="3">
      <x v="12"/>
    </i>
    <i r="2">
      <x v="156"/>
    </i>
    <i r="3">
      <x v="5"/>
    </i>
    <i r="3">
      <x v="8"/>
    </i>
    <i r="3">
      <x v="9"/>
    </i>
    <i r="3">
      <x v="15"/>
    </i>
    <i r="3">
      <x v="20"/>
    </i>
    <i r="2">
      <x v="157"/>
    </i>
    <i r="3">
      <x v="16"/>
    </i>
    <i r="3">
      <x v="18"/>
    </i>
    <i r="3">
      <x v="19"/>
    </i>
    <i r="3">
      <x v="21"/>
    </i>
    <i r="3">
      <x v="22"/>
    </i>
    <i r="3">
      <x v="23"/>
    </i>
    <i r="2">
      <x v="158"/>
    </i>
    <i r="3">
      <x v="3"/>
    </i>
    <i r="3">
      <x v="7"/>
    </i>
    <i r="3">
      <x v="14"/>
    </i>
    <i r="3">
      <x v="15"/>
    </i>
    <i r="3">
      <x v="16"/>
    </i>
    <i r="3">
      <x v="17"/>
    </i>
    <i r="3">
      <x v="21"/>
    </i>
    <i r="2">
      <x v="159"/>
    </i>
    <i r="3">
      <x v="18"/>
    </i>
    <i r="3">
      <x v="21"/>
    </i>
    <i r="2">
      <x v="162"/>
    </i>
    <i r="3">
      <x v="4"/>
    </i>
    <i r="2">
      <x v="163"/>
    </i>
    <i r="3">
      <x v="7"/>
    </i>
    <i r="3">
      <x v="15"/>
    </i>
    <i r="3">
      <x v="24"/>
    </i>
    <i r="2">
      <x v="164"/>
    </i>
    <i r="3">
      <x v="1"/>
    </i>
    <i r="3">
      <x v="3"/>
    </i>
    <i r="3">
      <x v="4"/>
    </i>
    <i r="3">
      <x v="17"/>
    </i>
    <i r="3">
      <x v="19"/>
    </i>
    <i r="2">
      <x v="165"/>
    </i>
    <i r="3">
      <x v="24"/>
    </i>
    <i r="2">
      <x v="166"/>
    </i>
    <i r="3">
      <x v="2"/>
    </i>
    <i r="3">
      <x v="3"/>
    </i>
    <i r="2">
      <x v="167"/>
    </i>
    <i r="3">
      <x v="22"/>
    </i>
    <i r="2">
      <x v="168"/>
    </i>
    <i r="3">
      <x v="14"/>
    </i>
    <i r="3">
      <x v="21"/>
    </i>
    <i r="2">
      <x v="169"/>
    </i>
    <i r="3">
      <x v="20"/>
    </i>
    <i r="2">
      <x v="170"/>
    </i>
    <i r="3">
      <x v="10"/>
    </i>
    <i r="3">
      <x v="14"/>
    </i>
    <i r="3">
      <x v="15"/>
    </i>
    <i r="3">
      <x v="17"/>
    </i>
    <i r="3">
      <x v="18"/>
    </i>
    <i r="3">
      <x v="20"/>
    </i>
    <i r="3">
      <x v="21"/>
    </i>
    <i r="2">
      <x v="171"/>
    </i>
    <i r="3">
      <x v="7"/>
    </i>
    <i r="3">
      <x v="13"/>
    </i>
    <i r="3">
      <x v="14"/>
    </i>
    <i r="3">
      <x v="15"/>
    </i>
    <i r="3">
      <x v="17"/>
    </i>
    <i r="3">
      <x v="18"/>
    </i>
    <i r="3">
      <x v="20"/>
    </i>
    <i r="3">
      <x v="24"/>
    </i>
    <i r="2">
      <x v="172"/>
    </i>
    <i r="3">
      <x v="13"/>
    </i>
    <i r="3">
      <x v="14"/>
    </i>
    <i r="3">
      <x v="17"/>
    </i>
    <i r="3">
      <x v="18"/>
    </i>
    <i r="3">
      <x v="19"/>
    </i>
    <i r="2">
      <x v="173"/>
    </i>
    <i r="3">
      <x v="10"/>
    </i>
    <i r="3">
      <x v="16"/>
    </i>
    <i r="3">
      <x v="18"/>
    </i>
    <i r="2">
      <x v="174"/>
    </i>
    <i r="3">
      <x v="2"/>
    </i>
    <i r="2">
      <x v="176"/>
    </i>
    <i r="3">
      <x v="19"/>
    </i>
    <i r="3">
      <x v="20"/>
    </i>
    <i r="2">
      <x v="177"/>
    </i>
    <i r="3">
      <x v="20"/>
    </i>
    <i r="3">
      <x v="24"/>
    </i>
    <i r="2">
      <x v="178"/>
    </i>
    <i r="3">
      <x v="14"/>
    </i>
    <i r="3">
      <x v="15"/>
    </i>
    <i r="3">
      <x v="18"/>
    </i>
    <i r="3">
      <x v="19"/>
    </i>
    <i r="2">
      <x v="179"/>
    </i>
    <i r="3">
      <x v="15"/>
    </i>
    <i r="3">
      <x v="16"/>
    </i>
    <i r="3">
      <x v="18"/>
    </i>
    <i r="3">
      <x v="23"/>
    </i>
    <i r="2">
      <x v="180"/>
    </i>
    <i r="3">
      <x v="14"/>
    </i>
    <i r="2">
      <x v="182"/>
    </i>
    <i r="3">
      <x v="16"/>
    </i>
    <i r="1">
      <x v="7"/>
    </i>
    <i r="2">
      <x v="183"/>
    </i>
    <i r="3">
      <x v="4"/>
    </i>
    <i r="3">
      <x v="17"/>
    </i>
    <i r="2">
      <x v="184"/>
    </i>
    <i r="3">
      <x v="24"/>
    </i>
    <i r="2">
      <x v="185"/>
    </i>
    <i r="3">
      <x v="2"/>
    </i>
    <i r="3">
      <x v="15"/>
    </i>
    <i r="3">
      <x v="16"/>
    </i>
    <i r="3">
      <x v="20"/>
    </i>
    <i r="2">
      <x v="186"/>
    </i>
    <i r="3">
      <x v="7"/>
    </i>
    <i r="3">
      <x v="13"/>
    </i>
    <i r="3">
      <x v="20"/>
    </i>
    <i r="2">
      <x v="187"/>
    </i>
    <i r="3">
      <x v="16"/>
    </i>
    <i r="3">
      <x v="23"/>
    </i>
    <i r="2">
      <x v="188"/>
    </i>
    <i r="3">
      <x v="6"/>
    </i>
    <i r="2">
      <x v="191"/>
    </i>
    <i r="3">
      <x v="11"/>
    </i>
    <i r="3">
      <x v="21"/>
    </i>
    <i r="2">
      <x v="192"/>
    </i>
    <i r="3">
      <x v="15"/>
    </i>
    <i r="3">
      <x v="16"/>
    </i>
    <i r="2">
      <x v="193"/>
    </i>
    <i r="3">
      <x v="19"/>
    </i>
    <i r="2">
      <x v="196"/>
    </i>
    <i r="3">
      <x v="15"/>
    </i>
    <i r="3">
      <x v="16"/>
    </i>
    <i r="3">
      <x v="19"/>
    </i>
    <i r="3">
      <x v="21"/>
    </i>
    <i r="2">
      <x v="197"/>
    </i>
    <i r="3">
      <x v="9"/>
    </i>
    <i r="3">
      <x v="14"/>
    </i>
    <i r="3">
      <x v="15"/>
    </i>
    <i r="3">
      <x v="16"/>
    </i>
    <i r="3">
      <x v="23"/>
    </i>
    <i r="2">
      <x v="198"/>
    </i>
    <i r="3">
      <x v="19"/>
    </i>
    <i r="3">
      <x v="23"/>
    </i>
    <i r="2">
      <x v="199"/>
    </i>
    <i r="3">
      <x v="19"/>
    </i>
    <i r="2">
      <x v="200"/>
    </i>
    <i r="3">
      <x v="16"/>
    </i>
    <i r="3">
      <x v="17"/>
    </i>
    <i r="2">
      <x v="202"/>
    </i>
    <i r="3">
      <x v="22"/>
    </i>
    <i r="2">
      <x v="203"/>
    </i>
    <i r="3">
      <x v="6"/>
    </i>
    <i r="2">
      <x v="206"/>
    </i>
    <i r="3">
      <x v="15"/>
    </i>
    <i r="3">
      <x v="18"/>
    </i>
    <i r="2">
      <x v="208"/>
    </i>
    <i r="3">
      <x v="17"/>
    </i>
    <i r="2">
      <x v="209"/>
    </i>
    <i r="3">
      <x v="4"/>
    </i>
    <i r="3">
      <x v="13"/>
    </i>
    <i r="3">
      <x v="14"/>
    </i>
    <i r="2">
      <x v="213"/>
    </i>
    <i r="3">
      <x v="16"/>
    </i>
    <i r="3">
      <x v="24"/>
    </i>
    <i r="1">
      <x v="8"/>
    </i>
    <i r="2">
      <x v="214"/>
    </i>
    <i r="3">
      <x v="18"/>
    </i>
    <i r="2">
      <x v="215"/>
    </i>
    <i r="3">
      <x v="8"/>
    </i>
    <i r="2">
      <x v="216"/>
    </i>
    <i r="3">
      <x v="18"/>
    </i>
    <i r="3">
      <x v="22"/>
    </i>
    <i r="2">
      <x v="218"/>
    </i>
    <i r="3">
      <x v="4"/>
    </i>
    <i r="2">
      <x v="219"/>
    </i>
    <i r="3">
      <x v="20"/>
    </i>
    <i r="2">
      <x v="221"/>
    </i>
    <i r="3">
      <x v="18"/>
    </i>
    <i r="2">
      <x v="223"/>
    </i>
    <i r="3">
      <x v="3"/>
    </i>
    <i r="2">
      <x v="224"/>
    </i>
    <i r="3">
      <x v="5"/>
    </i>
    <i r="2">
      <x v="225"/>
    </i>
    <i r="3">
      <x v="2"/>
    </i>
    <i r="3">
      <x v="15"/>
    </i>
    <i r="3">
      <x v="16"/>
    </i>
    <i r="3">
      <x v="18"/>
    </i>
    <i r="3">
      <x v="21"/>
    </i>
    <i r="3">
      <x v="23"/>
    </i>
    <i r="2">
      <x v="226"/>
    </i>
    <i r="3">
      <x v="1"/>
    </i>
    <i r="3">
      <x v="11"/>
    </i>
    <i r="3">
      <x v="13"/>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50">
        <i x="5" s="1"/>
        <i x="21" s="1"/>
        <i x="18" s="1"/>
        <i x="23" s="1"/>
        <i x="1" s="1"/>
        <i x="43" s="1"/>
        <i x="42" s="1"/>
        <i x="7" s="1"/>
        <i x="14" s="1"/>
        <i x="13" s="1"/>
        <i x="10" s="1"/>
        <i x="28" s="1"/>
        <i x="15" s="1"/>
        <i x="29" s="1"/>
        <i x="37" s="1"/>
        <i x="31" s="1"/>
        <i x="27" s="1"/>
        <i x="34" s="1"/>
        <i x="30" s="1"/>
        <i x="24" s="1"/>
        <i x="32" s="1"/>
        <i x="33" s="1"/>
        <i x="9" s="1"/>
        <i x="45" s="1"/>
        <i x="44" s="1"/>
        <i x="3" s="1"/>
        <i x="4" s="1"/>
        <i x="8" s="1"/>
        <i x="25" s="1"/>
        <i x="19" s="1"/>
        <i x="6" s="1"/>
        <i x="11" s="1"/>
        <i x="12" s="1"/>
        <i x="49" s="1"/>
        <i x="46" s="1"/>
        <i x="47" s="1"/>
        <i x="35" s="1"/>
        <i x="2" s="1"/>
        <i x="16" s="1"/>
        <i x="40" s="1"/>
        <i x="17" s="1"/>
        <i x="26" s="1"/>
        <i x="36" s="1"/>
        <i x="41" s="1"/>
        <i x="38" s="1"/>
        <i x="39" s="1"/>
        <i x="22" s="1"/>
        <i x="48" s="1"/>
        <i x="20"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421" totalsRowShown="0" headerRowDxfId="496" dataDxfId="495">
  <autoFilter ref="A2:BL421"/>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26" dataDxfId="325">
  <autoFilter ref="A14:V24"/>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01" dataDxfId="300">
  <autoFilter ref="A27:V37"/>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76" dataDxfId="275">
  <autoFilter ref="A40:V50"/>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51" dataDxfId="250">
  <autoFilter ref="A53:V63"/>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74" totalsRowShown="0" headerRowDxfId="226" dataDxfId="225">
  <autoFilter ref="A66:V74"/>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7:V87" totalsRowShown="0" headerRowDxfId="223" dataDxfId="222">
  <autoFilter ref="A77:V87"/>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90:V100" totalsRowShown="0" headerRowDxfId="176" dataDxfId="175">
  <autoFilter ref="A90:V100"/>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682" totalsRowShown="0" headerRowDxfId="141" dataDxfId="140">
  <autoFilter ref="A1:G682"/>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39" totalsRowShown="0" headerRowDxfId="443" dataDxfId="442">
  <autoFilter ref="A2:BS139"/>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704" totalsRowShown="0" headerRowDxfId="132" dataDxfId="131">
  <autoFilter ref="A1:L704"/>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30" totalsRowShown="0" headerRowDxfId="88" dataDxfId="87">
  <autoFilter ref="A2:C30"/>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183" totalsRowShown="0" headerRowDxfId="64" dataDxfId="63">
  <autoFilter ref="A2:BL18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3" totalsRowShown="0" headerRowDxfId="400">
  <autoFilter ref="A2:AO13"/>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8" totalsRowShown="0" headerRowDxfId="397" dataDxfId="396">
  <autoFilter ref="A1:C138"/>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co/LZq7f5stFv" TargetMode="External" /><Relationship Id="rId2" Type="http://schemas.openxmlformats.org/officeDocument/2006/relationships/hyperlink" Target="https://t.co/wJ40S67Qpp" TargetMode="External" /><Relationship Id="rId3" Type="http://schemas.openxmlformats.org/officeDocument/2006/relationships/hyperlink" Target="https://www.4cinsights.com/scope/?industry=all" TargetMode="External" /><Relationship Id="rId4" Type="http://schemas.openxmlformats.org/officeDocument/2006/relationships/hyperlink" Target="https://www.4cinsights.com/2018/01/31/4c-insights-integrates-inscapes-smart-tv-data/" TargetMode="External" /><Relationship Id="rId5" Type="http://schemas.openxmlformats.org/officeDocument/2006/relationships/hyperlink" Target="https://www.broadcastingcable.com/news/4c-extends-deal-with-placed-to-tv-and-ott" TargetMode="External" /><Relationship Id="rId6" Type="http://schemas.openxmlformats.org/officeDocument/2006/relationships/hyperlink" Target="https://www.broadcastingcable.com/news/4c-extends-deal-with-placed-to-tv-and-ott" TargetMode="External" /><Relationship Id="rId7" Type="http://schemas.openxmlformats.org/officeDocument/2006/relationships/hyperlink" Target="https://martechseries.com/mts-insights/tech-bytes/techbytes-lance-neuhauser-ceo-4c-insights/" TargetMode="External" /><Relationship Id="rId8" Type="http://schemas.openxmlformats.org/officeDocument/2006/relationships/hyperlink" Target="https://martechseries.com/mts-insights/tech-bytes/techbytes-lance-neuhauser-ceo-4c-insights/" TargetMode="External" /><Relationship Id="rId9" Type="http://schemas.openxmlformats.org/officeDocument/2006/relationships/hyperlink" Target="https://www.4cinsights.com/snapchat" TargetMode="External" /><Relationship Id="rId10" Type="http://schemas.openxmlformats.org/officeDocument/2006/relationships/hyperlink" Target="https://martechseries.com/analytics/behavioral-marketing/location-data/4c-expands-partnership-placed-tv-ott-audiences-measurement/" TargetMode="External" /><Relationship Id="rId11" Type="http://schemas.openxmlformats.org/officeDocument/2006/relationships/hyperlink" Target="https://martechseries.com/analytics/behavioral-marketing/location-data/4c-expands-partnership-placed-tv-ott-audiences-measurement/" TargetMode="External" /><Relationship Id="rId12" Type="http://schemas.openxmlformats.org/officeDocument/2006/relationships/hyperlink" Target="https://www.businesswire.com/news/home/20190618005121/en/4C-IRI-Deepen-Relationship-Linear-TV-OTT#.XQjjcpHFBLc.twitter" TargetMode="External" /><Relationship Id="rId13" Type="http://schemas.openxmlformats.org/officeDocument/2006/relationships/hyperlink" Target="https://www.businesswire.com/news/home/20190618005121/en/4C-IRI-Deepen-Relationship-Linear-TV-OTT#.XQjjcpHFBLc.twitter" TargetMode="External" /><Relationship Id="rId14" Type="http://schemas.openxmlformats.org/officeDocument/2006/relationships/hyperlink" Target="https://www.businesswire.com/news/home/20190618005121/en/4C-IRI-Deepen-Relationship-Linear-TV-OTT#.XQjjcpHFBLc.twitter" TargetMode="External" /><Relationship Id="rId15" Type="http://schemas.openxmlformats.org/officeDocument/2006/relationships/hyperlink" Target="https://www.businesswire.com/news/home/20190618005121/en/4C-IRI-Deepen-Relationship-Linear-TV-OTT#.XQjjcpHFBLc.twitter" TargetMode="External" /><Relationship Id="rId16" Type="http://schemas.openxmlformats.org/officeDocument/2006/relationships/hyperlink" Target="https://www.businesswire.com/news/home/20190618005121/en/4C-IRI-Deepen-Relationship-Linear-TV-OTT#.XQjjcpHFBLc.twitter" TargetMode="External" /><Relationship Id="rId17" Type="http://schemas.openxmlformats.org/officeDocument/2006/relationships/hyperlink" Target="https://www.broadcastingcable.com/news/4c-extends-deal-with-placed-to-tv-and-ott" TargetMode="External" /><Relationship Id="rId18" Type="http://schemas.openxmlformats.org/officeDocument/2006/relationships/hyperlink" Target="https://www.broadcastingcable.com/news/4c-extends-deal-with-placed-to-tv-and-ott" TargetMode="External" /><Relationship Id="rId19" Type="http://schemas.openxmlformats.org/officeDocument/2006/relationships/hyperlink" Target="https://www.broadcastingcable.com/news/4c-extends-deal-with-placed-to-tv-and-ott" TargetMode="External" /><Relationship Id="rId20" Type="http://schemas.openxmlformats.org/officeDocument/2006/relationships/hyperlink" Target="https://www.4cinsights.com/2019/06/18/4c-and-iri-deepen-relationship-for-linear-tv-and-ott/" TargetMode="External" /><Relationship Id="rId21" Type="http://schemas.openxmlformats.org/officeDocument/2006/relationships/hyperlink" Target="https://www.4cinsights.com/2019/06/18/4c-and-iri-deepen-relationship-for-linear-tv-and-ott/" TargetMode="External" /><Relationship Id="rId22" Type="http://schemas.openxmlformats.org/officeDocument/2006/relationships/hyperlink" Target="https://variety.com/video/sequential-messaging-lance-neuheuser-adam-helfgott/" TargetMode="External" /><Relationship Id="rId23" Type="http://schemas.openxmlformats.org/officeDocument/2006/relationships/hyperlink" Target="https://martechseries.com/analytics/behavioral-marketing/location-data/4c-expands-partnership-placed-tv-ott-audiences-measurement/" TargetMode="External" /><Relationship Id="rId24" Type="http://schemas.openxmlformats.org/officeDocument/2006/relationships/hyperlink" Target="https://martechseries.com/analytics/audience-data/4c-iri-deepen-relationship-linear-tv-ott/" TargetMode="External" /><Relationship Id="rId25" Type="http://schemas.openxmlformats.org/officeDocument/2006/relationships/hyperlink" Target="https://martechseries.com/analytics/audience-data/4c-iri-deepen-relationship-linear-tv-ott/" TargetMode="External" /><Relationship Id="rId26" Type="http://schemas.openxmlformats.org/officeDocument/2006/relationships/hyperlink" Target="https://martechseries.com/analytics/audience-data/4c-iri-deepen-relationship-linear-tv-ott/" TargetMode="External" /><Relationship Id="rId27" Type="http://schemas.openxmlformats.org/officeDocument/2006/relationships/hyperlink" Target="https://martechseries.com/analytics/audience-data/4c-launches-new-cross-channel-video-solution-help-marketers-reach-cord-cutters-cord-nevers-across-streaming-environments/" TargetMode="External" /><Relationship Id="rId28" Type="http://schemas.openxmlformats.org/officeDocument/2006/relationships/hyperlink" Target="https://www.4cinsights.com/resource/q1-2019-state-media-report/" TargetMode="External" /><Relationship Id="rId29" Type="http://schemas.openxmlformats.org/officeDocument/2006/relationships/hyperlink" Target="https://www.4cinsights.com/2019/06/18/4c-and-iri-deepen-relationship-for-linear-tv-and-ott/" TargetMode="External" /><Relationship Id="rId30" Type="http://schemas.openxmlformats.org/officeDocument/2006/relationships/hyperlink" Target="https://www.4cinsights.com/2019/06/18/4c-and-iri-deepen-relationship-for-linear-tv-and-ott/" TargetMode="External" /><Relationship Id="rId31" Type="http://schemas.openxmlformats.org/officeDocument/2006/relationships/hyperlink" Target="https://www.4cinsights.com/VideoVanguards" TargetMode="External" /><Relationship Id="rId32" Type="http://schemas.openxmlformats.org/officeDocument/2006/relationships/hyperlink" Target="https://www.4cinsights.com/VideoVanguards" TargetMode="External" /><Relationship Id="rId33" Type="http://schemas.openxmlformats.org/officeDocument/2006/relationships/hyperlink" Target="https://www.builtinchicago.org/2018/03/22/chicago-tech-founding-stories" TargetMode="External" /><Relationship Id="rId34" Type="http://schemas.openxmlformats.org/officeDocument/2006/relationships/hyperlink" Target="https://www.builtinchicago.org/2018/03/22/chicago-tech-founding-stories" TargetMode="External" /><Relationship Id="rId35" Type="http://schemas.openxmlformats.org/officeDocument/2006/relationships/hyperlink" Target="https://www.builtinchicago.org/2018/03/22/chicago-tech-founding-stories" TargetMode="External" /><Relationship Id="rId36" Type="http://schemas.openxmlformats.org/officeDocument/2006/relationships/hyperlink" Target="https://twitter.com/AmatielleSativa/status/1150468047230164994" TargetMode="External" /><Relationship Id="rId37" Type="http://schemas.openxmlformats.org/officeDocument/2006/relationships/hyperlink" Target="https://twitter.com/AmatielleSativa/status/1150468047230164994" TargetMode="External" /><Relationship Id="rId38" Type="http://schemas.openxmlformats.org/officeDocument/2006/relationships/hyperlink" Target="https://twitter.com/AmatielleSativa/status/1150468047230164994" TargetMode="External" /><Relationship Id="rId39" Type="http://schemas.openxmlformats.org/officeDocument/2006/relationships/hyperlink" Target="https://twitter.com/AmatielleSativa/status/1150468047230164994" TargetMode="External" /><Relationship Id="rId40" Type="http://schemas.openxmlformats.org/officeDocument/2006/relationships/hyperlink" Target="https://twitter.com/AmatielleSativa/status/1150468047230164994" TargetMode="External" /><Relationship Id="rId41" Type="http://schemas.openxmlformats.org/officeDocument/2006/relationships/hyperlink" Target="https://twitter.com/AmatielleSativa/status/1150468047230164994" TargetMode="External" /><Relationship Id="rId42" Type="http://schemas.openxmlformats.org/officeDocument/2006/relationships/hyperlink" Target="https://twitter.com/AmatielleSativa/status/1150468047230164994" TargetMode="External" /><Relationship Id="rId43" Type="http://schemas.openxmlformats.org/officeDocument/2006/relationships/hyperlink" Target="https://twitter.com/AmatielleSativa/status/1150468047230164994" TargetMode="External" /><Relationship Id="rId44" Type="http://schemas.openxmlformats.org/officeDocument/2006/relationships/hyperlink" Target="https://www.builtinchicago.org/2018/03/22/chicago-tech-founding-stories" TargetMode="External" /><Relationship Id="rId45" Type="http://schemas.openxmlformats.org/officeDocument/2006/relationships/hyperlink" Target="https://twitter.com/4Cinsights/status/742377913404776448?s=20" TargetMode="External" /><Relationship Id="rId46" Type="http://schemas.openxmlformats.org/officeDocument/2006/relationships/hyperlink" Target="https://www.4cinsights.com/2019/06/05/4c-expands-partnership-with-placed-for-tv-and-ott-audiences-and-measurement/" TargetMode="External" /><Relationship Id="rId47" Type="http://schemas.openxmlformats.org/officeDocument/2006/relationships/hyperlink" Target="https://www.4cinsights.com/2019/06/05/4c-expands-partnership-with-placed-for-tv-and-ott-audiences-and-measurement/" TargetMode="External" /><Relationship Id="rId48" Type="http://schemas.openxmlformats.org/officeDocument/2006/relationships/hyperlink" Target="https://mobilemarketingmagazine.com/facebook-ad-transparency-ftc-fine-cambridge-analytica-q2-2019-earnings-libra-mozilla-croud-socialbakers-4c-insights" TargetMode="External" /><Relationship Id="rId49" Type="http://schemas.openxmlformats.org/officeDocument/2006/relationships/hyperlink" Target="https://mobilemarketingmagazine.com/facebook-ad-transparency-ftc-fine-cambridge-analytica-q2-2019-earnings-libra-mozilla-croud-socialbakers-4c-insights" TargetMode="External" /><Relationship Id="rId50" Type="http://schemas.openxmlformats.org/officeDocument/2006/relationships/hyperlink" Target="https://mobilemarketingmagazine.com/facebook-ad-transparency-ftc-fine-cambridge-analytica-q2-2019-earnings-libra-mozilla-croud-socialbakers-4c-insights" TargetMode="External" /><Relationship Id="rId51" Type="http://schemas.openxmlformats.org/officeDocument/2006/relationships/hyperlink" Target="https://mobilemarketingmagazine.com/facebook-ad-transparency-ftc-fine-cambridge-analytica-q2-2019-earnings-libra-mozilla-croud-socialbakers-4c-insights" TargetMode="External" /><Relationship Id="rId52" Type="http://schemas.openxmlformats.org/officeDocument/2006/relationships/hyperlink" Target="https://mobilemarketingmagazine.com/facebook-ad-transparency-ftc-fine-cambridge-analytica-q2-2019-earnings-libra-mozilla-croud-socialbakers-4c-insights" TargetMode="External" /><Relationship Id="rId53" Type="http://schemas.openxmlformats.org/officeDocument/2006/relationships/hyperlink" Target="https://www.4cinsights.com/snapchat" TargetMode="External" /><Relationship Id="rId54" Type="http://schemas.openxmlformats.org/officeDocument/2006/relationships/hyperlink" Target="https://www.verdict.co.uk/social-tv/" TargetMode="External" /><Relationship Id="rId55" Type="http://schemas.openxmlformats.org/officeDocument/2006/relationships/hyperlink" Target="https://www.verdict.co.uk/social-tv/" TargetMode="External" /><Relationship Id="rId56" Type="http://schemas.openxmlformats.org/officeDocument/2006/relationships/hyperlink" Target="https://business.linkedin.com/marketing-solutions/blog/linkedin-news/2019/introducing-linkedin-video-ad-creation-through-scope-by-4c" TargetMode="External" /><Relationship Id="rId57" Type="http://schemas.openxmlformats.org/officeDocument/2006/relationships/hyperlink" Target="https://www.4cinsights.com/2019/07/24/vidding-out-at-vidcon/" TargetMode="External" /><Relationship Id="rId58" Type="http://schemas.openxmlformats.org/officeDocument/2006/relationships/hyperlink" Target="https://www.broadcastingcable.com/news/4c-extends-deal-with-placed-to-tv-and-ott" TargetMode="External" /><Relationship Id="rId59" Type="http://schemas.openxmlformats.org/officeDocument/2006/relationships/hyperlink" Target="https://www.broadcastingcable.com/news/4c-extends-deal-with-placed-to-tv-and-ott" TargetMode="External" /><Relationship Id="rId60" Type="http://schemas.openxmlformats.org/officeDocument/2006/relationships/hyperlink" Target="https://www.broadcastingcable.com/news/4c-extends-deal-with-placed-to-tv-and-ott" TargetMode="External" /><Relationship Id="rId61" Type="http://schemas.openxmlformats.org/officeDocument/2006/relationships/hyperlink" Target="https://www.broadcastingcable.com/news/4c-extends-deal-with-placed-to-tv-and-ott" TargetMode="External" /><Relationship Id="rId62" Type="http://schemas.openxmlformats.org/officeDocument/2006/relationships/hyperlink" Target="https://www.4cinsights.com/2019/06/27/4c-launches-new-cross-channel-video-solution-to-help-marketers-reach-cord-cutters-and-cord-nevers-across-streaming-environments/" TargetMode="External" /><Relationship Id="rId63" Type="http://schemas.openxmlformats.org/officeDocument/2006/relationships/hyperlink" Target="http://foundremote.com/att-and-olive-garden-top-april-tv-social-lift-rankings/" TargetMode="External" /><Relationship Id="rId64" Type="http://schemas.openxmlformats.org/officeDocument/2006/relationships/hyperlink" Target="http://foundremote.com/disney-and-dior-top-may-tv-social-lift-rankings/" TargetMode="External" /><Relationship Id="rId65" Type="http://schemas.openxmlformats.org/officeDocument/2006/relationships/hyperlink" Target="http://foundremote.com/att-and-olive-garden-top-april-tv-social-lift-rankings/" TargetMode="External" /><Relationship Id="rId66" Type="http://schemas.openxmlformats.org/officeDocument/2006/relationships/hyperlink" Target="http://foundremote.com/disney-and-dior-top-may-tv-social-lift-rankings/" TargetMode="External" /><Relationship Id="rId67" Type="http://schemas.openxmlformats.org/officeDocument/2006/relationships/hyperlink" Target="https://www.4cinsights.com/2019/07/01/episode-18-who-likes-adulting-feat-beri-meric/" TargetMode="External" /><Relationship Id="rId68" Type="http://schemas.openxmlformats.org/officeDocument/2006/relationships/hyperlink" Target="https://www.4cinsights.com/2019/07/01/episode-18-who-likes-adulting-feat-beri-meric/" TargetMode="External" /><Relationship Id="rId69" Type="http://schemas.openxmlformats.org/officeDocument/2006/relationships/hyperlink" Target="https://www.4cinsights.com/2019/07/01/episode-18-who-likes-adulting-feat-beri-meric/" TargetMode="External" /><Relationship Id="rId70" Type="http://schemas.openxmlformats.org/officeDocument/2006/relationships/hyperlink" Target="https://www.4cinsights.com/2019/07/10/new-study-finds-insights-driven-approach-to-cross-channel-video-leads-to-successful-marketing-efforts/" TargetMode="External" /><Relationship Id="rId71" Type="http://schemas.openxmlformats.org/officeDocument/2006/relationships/hyperlink" Target="https://www.4cinsights.com/2019/07/18/are-you-a-video-vanguard/" TargetMode="External" /><Relationship Id="rId72" Type="http://schemas.openxmlformats.org/officeDocument/2006/relationships/hyperlink" Target="https://www.4cinsights.com/VideoVanguards/?utm_source=twitter&amp;utm_medium=organic_social&amp;utm_campaign=wp_videovanguards" TargetMode="External" /><Relationship Id="rId73" Type="http://schemas.openxmlformats.org/officeDocument/2006/relationships/hyperlink" Target="https://www.rapidtvnews.com/2019081256958/4c-unveils-byod-for-linear-ott-social-media.html#ixzz5wPWUMvUX" TargetMode="External" /><Relationship Id="rId74" Type="http://schemas.openxmlformats.org/officeDocument/2006/relationships/hyperlink" Target="https://marketingland.com/will-facebook-branding-on-instagram-whatsapp-help-advertisers-marketers-have-mixed-reactions-265336" TargetMode="External" /><Relationship Id="rId75" Type="http://schemas.openxmlformats.org/officeDocument/2006/relationships/hyperlink" Target="https://marketingland.com/will-facebook-branding-on-instagram-whatsapp-help-advertisers-marketers-have-mixed-reactions-265336" TargetMode="External" /><Relationship Id="rId76" Type="http://schemas.openxmlformats.org/officeDocument/2006/relationships/hyperlink" Target="https://marketingland.com/will-facebook-branding-on-instagram-whatsapp-help-advertisers-marketers-have-mixed-reactions-265336" TargetMode="External" /><Relationship Id="rId77" Type="http://schemas.openxmlformats.org/officeDocument/2006/relationships/hyperlink" Target="https://marketingland.com/will-facebook-branding-on-instagram-whatsapp-help-advertisers-marketers-have-mixed-reactions-265336" TargetMode="External" /><Relationship Id="rId78" Type="http://schemas.openxmlformats.org/officeDocument/2006/relationships/hyperlink" Target="https://variety.com/video/sequential-messaging-lance-neuheuser-adam-helfgott/" TargetMode="External" /><Relationship Id="rId79" Type="http://schemas.openxmlformats.org/officeDocument/2006/relationships/hyperlink" Target="https://variety.com/video/sequential-messaging-lance-neuheuser-adam-helfgott/" TargetMode="External" /><Relationship Id="rId80" Type="http://schemas.openxmlformats.org/officeDocument/2006/relationships/hyperlink" Target="https://variety.com/video/sequential-messaging-lance-neuheuser-adam-helfgott/" TargetMode="External" /><Relationship Id="rId81" Type="http://schemas.openxmlformats.org/officeDocument/2006/relationships/hyperlink" Target="https://www.4cinsights.com/2019/07/01/episode-18-who-likes-adulting-feat-beri-meric/" TargetMode="External" /><Relationship Id="rId82" Type="http://schemas.openxmlformats.org/officeDocument/2006/relationships/hyperlink" Target="https://www.martechadvisor.com/news/ads/4c-introduces-a-data-attribution-solution-to-optimize-ad-campaigns/" TargetMode="External" /><Relationship Id="rId83" Type="http://schemas.openxmlformats.org/officeDocument/2006/relationships/hyperlink" Target="https://www.4cinsights.com/stateofmedia/" TargetMode="External" /><Relationship Id="rId84" Type="http://schemas.openxmlformats.org/officeDocument/2006/relationships/hyperlink" Target="https://www.4cinsights.com/cannes/" TargetMode="External" /><Relationship Id="rId85" Type="http://schemas.openxmlformats.org/officeDocument/2006/relationships/hyperlink" Target="https://www.broadcastingcable.com/news/4c-extends-deal-with-placed-to-tv-and-ott" TargetMode="External" /><Relationship Id="rId86" Type="http://schemas.openxmlformats.org/officeDocument/2006/relationships/hyperlink" Target="https://www.broadcastingcable.com/news/4c-extends-deal-with-placed-to-tv-and-ott" TargetMode="External" /><Relationship Id="rId87" Type="http://schemas.openxmlformats.org/officeDocument/2006/relationships/hyperlink" Target="https://www.martechadvisor.com/news/geolocation/4c-integrates-with-placed-expands-its-location-based-solution/" TargetMode="External" /><Relationship Id="rId88" Type="http://schemas.openxmlformats.org/officeDocument/2006/relationships/hyperlink" Target="https://www.martechadvisor.com/news/geolocation/4c-integrates-with-placed-expands-its-location-based-solution/" TargetMode="External" /><Relationship Id="rId89" Type="http://schemas.openxmlformats.org/officeDocument/2006/relationships/hyperlink" Target="https://www.martechadvisor.com/news/geolocation/4c-integrates-with-placed-expands-its-location-based-solution/" TargetMode="External" /><Relationship Id="rId90" Type="http://schemas.openxmlformats.org/officeDocument/2006/relationships/hyperlink" Target="https://www.4cinsights.com/2019/06/06/coming-focus-cannes-crosschannelvideo-crossingthecroisette/" TargetMode="External" /><Relationship Id="rId91" Type="http://schemas.openxmlformats.org/officeDocument/2006/relationships/hyperlink" Target="https://www.4cinsights.com/2019/06/18/4c-and-iri-deepen-relationship-for-linear-tv-and-ott/" TargetMode="External" /><Relationship Id="rId92" Type="http://schemas.openxmlformats.org/officeDocument/2006/relationships/hyperlink" Target="https://www.4cinsights.com/2019/06/18/4c-and-iri-deepen-relationship-for-linear-tv-and-ott/" TargetMode="External" /><Relationship Id="rId93" Type="http://schemas.openxmlformats.org/officeDocument/2006/relationships/hyperlink" Target="https://www.4cinsights.com/relaunch" TargetMode="External" /><Relationship Id="rId94" Type="http://schemas.openxmlformats.org/officeDocument/2006/relationships/hyperlink" Target="https://www.4cinsights.com/2019/06/27/4c-launches-new-cross-channel-video-solution-to-help-marketers-reach-cord-cutters-and-cord-nevers-across-streaming-environments/" TargetMode="External" /><Relationship Id="rId95" Type="http://schemas.openxmlformats.org/officeDocument/2006/relationships/hyperlink" Target="https://www.4cinsights.com/2019/07/01/episode-18-who-likes-adulting-feat-beri-meric/" TargetMode="External" /><Relationship Id="rId96" Type="http://schemas.openxmlformats.org/officeDocument/2006/relationships/hyperlink" Target="https://www.4cinsights.com/2019/07/01/episode-18-who-likes-adulting-feat-beri-meric/" TargetMode="External" /><Relationship Id="rId97" Type="http://schemas.openxmlformats.org/officeDocument/2006/relationships/hyperlink" Target="https://www.4cinsights.com/2019/07/10/new-study-finds-insights-driven-approach-to-cross-channel-video-leads-to-successful-marketing-efforts/" TargetMode="External" /><Relationship Id="rId98" Type="http://schemas.openxmlformats.org/officeDocument/2006/relationships/hyperlink" Target="https://business.linkedin.com/marketing-solutions/blog/linkedin-news/2019/introducing-linkedin-video-ad-creation-through-scope-by-4c" TargetMode="External" /><Relationship Id="rId99" Type="http://schemas.openxmlformats.org/officeDocument/2006/relationships/hyperlink" Target="https://www.4cinsights.com/2019/07/18/are-you-a-video-vanguard/" TargetMode="External" /><Relationship Id="rId100" Type="http://schemas.openxmlformats.org/officeDocument/2006/relationships/hyperlink" Target="https://www.4cinsights.com/2019/07/24/vidding-out-at-vidcon/" TargetMode="External" /><Relationship Id="rId101" Type="http://schemas.openxmlformats.org/officeDocument/2006/relationships/hyperlink" Target="https://www.4cinsights.com/2019/08/01/the-well-manicured-walled-gardens-of-video/" TargetMode="External" /><Relationship Id="rId102" Type="http://schemas.openxmlformats.org/officeDocument/2006/relationships/hyperlink" Target="https://www.4cinsights.com/2019/08/08/marketinglessonsfromlollapalooza/" TargetMode="External" /><Relationship Id="rId103" Type="http://schemas.openxmlformats.org/officeDocument/2006/relationships/hyperlink" Target="https://twitter.com/AaronGoldman/status/1140657990502166528" TargetMode="External" /><Relationship Id="rId104" Type="http://schemas.openxmlformats.org/officeDocument/2006/relationships/hyperlink" Target="https://www.4cinsights.com/2019/07/01/episode-18-who-likes-adulting-feat-beri-meric/" TargetMode="External" /><Relationship Id="rId105" Type="http://schemas.openxmlformats.org/officeDocument/2006/relationships/hyperlink" Target="https://www.4cinsights.com/2019/08/01/the-well-manicured-walled-gardens-of-video/" TargetMode="External" /><Relationship Id="rId106" Type="http://schemas.openxmlformats.org/officeDocument/2006/relationships/hyperlink" Target="https://www.martechadvisor.com/news/ads/4c-introduces-a-data-attribution-solution-to-optimize-ad-campaigns/" TargetMode="External" /><Relationship Id="rId107" Type="http://schemas.openxmlformats.org/officeDocument/2006/relationships/hyperlink" Target="https://variety.com/video/sequential-messaging-lance-neuheuser-adam-helfgott/" TargetMode="External" /><Relationship Id="rId108" Type="http://schemas.openxmlformats.org/officeDocument/2006/relationships/hyperlink" Target="https://variety.com/video/sequential-messaging-lance-neuheuser-adam-helfgott/" TargetMode="External" /><Relationship Id="rId109" Type="http://schemas.openxmlformats.org/officeDocument/2006/relationships/hyperlink" Target="https://twitter.com/Variety/status/1144077894785753088" TargetMode="External" /><Relationship Id="rId110" Type="http://schemas.openxmlformats.org/officeDocument/2006/relationships/hyperlink" Target="https://variety.com/video/sequential-messaging-lance-neuheuser-adam-helfgott/" TargetMode="External" /><Relationship Id="rId111" Type="http://schemas.openxmlformats.org/officeDocument/2006/relationships/hyperlink" Target="https://variety.com/video/sequential-messaging-lance-neuheuser-adam-helfgott/" TargetMode="External" /><Relationship Id="rId112" Type="http://schemas.openxmlformats.org/officeDocument/2006/relationships/hyperlink" Target="https://variety.com/video/sequential-messaging-lance-neuheuser-adam-helfgott/" TargetMode="External" /><Relationship Id="rId113" Type="http://schemas.openxmlformats.org/officeDocument/2006/relationships/hyperlink" Target="https://twitter.com/Variety/status/1144077894785753088" TargetMode="External" /><Relationship Id="rId114" Type="http://schemas.openxmlformats.org/officeDocument/2006/relationships/hyperlink" Target="https://twitter.com/aarongoldman/status/1144268734674145281" TargetMode="External" /><Relationship Id="rId115" Type="http://schemas.openxmlformats.org/officeDocument/2006/relationships/hyperlink" Target="https://www.4cinsights.com/stateofmedia/?utm_source=twitter&amp;utm_medium=organic_social&amp;utm_campaign=wp_stateofmedia&amp;utm_content=jodie" TargetMode="External" /><Relationship Id="rId116" Type="http://schemas.openxmlformats.org/officeDocument/2006/relationships/hyperlink" Target="https://twitter.com/AaronGoldman/status/1136294101819777026" TargetMode="External" /><Relationship Id="rId117" Type="http://schemas.openxmlformats.org/officeDocument/2006/relationships/hyperlink" Target="https://twitter.com/AaronGoldman/status/1136294101819777026" TargetMode="External" /><Relationship Id="rId118" Type="http://schemas.openxmlformats.org/officeDocument/2006/relationships/hyperlink" Target="https://variety.com/video/sequential-messaging-lance-neuheuser-adam-helfgott/" TargetMode="External" /><Relationship Id="rId119" Type="http://schemas.openxmlformats.org/officeDocument/2006/relationships/hyperlink" Target="https://variety.com/video/sequential-messaging-lance-neuheuser-adam-helfgott/" TargetMode="External" /><Relationship Id="rId120" Type="http://schemas.openxmlformats.org/officeDocument/2006/relationships/hyperlink" Target="https://twitter.com/Variety/status/1144077894785753088" TargetMode="External" /><Relationship Id="rId121" Type="http://schemas.openxmlformats.org/officeDocument/2006/relationships/hyperlink" Target="https://twitter.com/Variety/status/1144077894785753088" TargetMode="External" /><Relationship Id="rId122" Type="http://schemas.openxmlformats.org/officeDocument/2006/relationships/hyperlink" Target="https://twitter.com/aarongoldman/status/1144268734674145281" TargetMode="External" /><Relationship Id="rId123" Type="http://schemas.openxmlformats.org/officeDocument/2006/relationships/hyperlink" Target="https://twitter.com/aarongoldman/status/1144268734674145281" TargetMode="External" /><Relationship Id="rId124" Type="http://schemas.openxmlformats.org/officeDocument/2006/relationships/hyperlink" Target="https://variety.com/video/sequential-messaging-lance-neuheuser-adam-helfgott/" TargetMode="External" /><Relationship Id="rId125" Type="http://schemas.openxmlformats.org/officeDocument/2006/relationships/hyperlink" Target="https://variety.com/video/sequential-messaging-lance-neuheuser-adam-helfgott/" TargetMode="External" /><Relationship Id="rId126" Type="http://schemas.openxmlformats.org/officeDocument/2006/relationships/hyperlink" Target="https://variety.com/video/sequential-messaging-lance-neuheuser-adam-helfgott/" TargetMode="External" /><Relationship Id="rId127" Type="http://schemas.openxmlformats.org/officeDocument/2006/relationships/hyperlink" Target="https://variety.com/video/sequential-messaging-lance-neuheuser-adam-helfgott/" TargetMode="External" /><Relationship Id="rId128" Type="http://schemas.openxmlformats.org/officeDocument/2006/relationships/hyperlink" Target="https://twitter.com/RapidTVNews/status/1160972902147264513" TargetMode="External" /><Relationship Id="rId129" Type="http://schemas.openxmlformats.org/officeDocument/2006/relationships/hyperlink" Target="https://twitter.com/AaronGoldman/status/1136294101819777026" TargetMode="External" /><Relationship Id="rId130" Type="http://schemas.openxmlformats.org/officeDocument/2006/relationships/hyperlink" Target="https://twitter.com/aarongoldman/status/1144268734674145281" TargetMode="External" /><Relationship Id="rId131" Type="http://schemas.openxmlformats.org/officeDocument/2006/relationships/hyperlink" Target="https://twitter.com/aarongoldman/status/1144268734674145281" TargetMode="External" /><Relationship Id="rId132" Type="http://schemas.openxmlformats.org/officeDocument/2006/relationships/hyperlink" Target="https://www.4cinsights.com/stateofmedia/?utm_source=twitter&amp;utm_medium=organic_social&amp;utm_campaign=wp_stateofmedia&amp;utm_content=jodie" TargetMode="External" /><Relationship Id="rId133" Type="http://schemas.openxmlformats.org/officeDocument/2006/relationships/hyperlink" Target="https://twitter.com/AaronGoldman/status/1136294101819777026" TargetMode="External" /><Relationship Id="rId134" Type="http://schemas.openxmlformats.org/officeDocument/2006/relationships/hyperlink" Target="https://twitter.com/AaronGoldman/status/1136294101819777026" TargetMode="External" /><Relationship Id="rId135" Type="http://schemas.openxmlformats.org/officeDocument/2006/relationships/hyperlink" Target="https://twitter.com/aarongoldman/status/1144268734674145281" TargetMode="External" /><Relationship Id="rId136" Type="http://schemas.openxmlformats.org/officeDocument/2006/relationships/hyperlink" Target="https://www.cabinetm.com/product/4c-insights/scope" TargetMode="External" /><Relationship Id="rId137" Type="http://schemas.openxmlformats.org/officeDocument/2006/relationships/hyperlink" Target="https://aithority.com/video/4c-launches-source-of-truth-attribution-for-linear-tv-ott-and-social-media/" TargetMode="External" /><Relationship Id="rId138" Type="http://schemas.openxmlformats.org/officeDocument/2006/relationships/hyperlink" Target="https://www.cdpinstitute.org/newsletter/Blog929/08-13-19-4C-Adds-Bring-Your-Own-Data-Video-Ad-Measurement" TargetMode="External" /><Relationship Id="rId139" Type="http://schemas.openxmlformats.org/officeDocument/2006/relationships/hyperlink" Target="https://www.cdpinstitute.org/newsletter/Blog929/08-13-19-4C-Adds-Bring-Your-Own-Data-Video-Ad-Measurement" TargetMode="External" /><Relationship Id="rId140" Type="http://schemas.openxmlformats.org/officeDocument/2006/relationships/hyperlink" Target="https://www.cdpinstitute.org/newsletter/Blog929/08-13-19-4C-Adds-Bring-Your-Own-Data-Video-Ad-Measurement" TargetMode="External" /><Relationship Id="rId141" Type="http://schemas.openxmlformats.org/officeDocument/2006/relationships/hyperlink" Target="https://www.broadcastingcable.com/news/4c-extends-deal-with-placed-to-tv-and-ott" TargetMode="External" /><Relationship Id="rId142" Type="http://schemas.openxmlformats.org/officeDocument/2006/relationships/hyperlink" Target="https://www.broadcastingcable.com/news/4c-extends-deal-with-placed-to-tv-and-ott" TargetMode="External" /><Relationship Id="rId143" Type="http://schemas.openxmlformats.org/officeDocument/2006/relationships/hyperlink" Target="https://www.4cinsights.com/2019/06/05/4c-expands-partnership-with-placed-for-tv-and-ott-audiences-and-measurement/" TargetMode="External" /><Relationship Id="rId144" Type="http://schemas.openxmlformats.org/officeDocument/2006/relationships/hyperlink" Target="https://www.martechadvisor.com/news/geolocation/4c-integrates-with-placed-expands-its-location-based-solution?utm_source=twitter&amp;utm_medium=social&amp;utm_campaign=mta_070619_Xbc_Link&amp;utm_content=$C&amp;utm_term=nina" TargetMode="External" /><Relationship Id="rId145" Type="http://schemas.openxmlformats.org/officeDocument/2006/relationships/hyperlink" Target="https://www.broadcastingcable.com/news/4c-extends-deal-with-placed-to-tv-and-ott" TargetMode="External" /><Relationship Id="rId146" Type="http://schemas.openxmlformats.org/officeDocument/2006/relationships/hyperlink" Target="https://www.martechadvisor.com/news/geolocation/4c-integrates-with-placed-expands-its-location-based-solution?utm_source=twitter&amp;utm_medium=social&amp;utm_campaign=mta_070619_Xbc_Link&amp;utm_content=$C&amp;utm_term=nina" TargetMode="External" /><Relationship Id="rId147" Type="http://schemas.openxmlformats.org/officeDocument/2006/relationships/hyperlink" Target="https://twitter.com/aarongoldman/status/1144268734674145281" TargetMode="External" /><Relationship Id="rId148" Type="http://schemas.openxmlformats.org/officeDocument/2006/relationships/hyperlink" Target="https://www.4cinsights.com/2019/07/01/episode-18-who-likes-adulting-feat-beri-meric/" TargetMode="External" /><Relationship Id="rId149" Type="http://schemas.openxmlformats.org/officeDocument/2006/relationships/hyperlink" Target="https://www.4cinsights.com/2019/07/01/episode-18-who-likes-adulting-feat-beri-meric/" TargetMode="External" /><Relationship Id="rId150" Type="http://schemas.openxmlformats.org/officeDocument/2006/relationships/hyperlink" Target="https://www.martechadvisor.com/news/geolocation/4c-integrates-with-placed-expands-its-location-based-solution?utm_source=twitter&amp;utm_medium=social&amp;utm_campaign=mta_070619_Xbc_Link&amp;utm_content=$C&amp;utm_term=nina" TargetMode="External" /><Relationship Id="rId151" Type="http://schemas.openxmlformats.org/officeDocument/2006/relationships/hyperlink" Target="https://www.martechadvisor.com/news/ads/4c-partners-with-iri-enhances-targeting-for-advertisers?utm_source=twitter&amp;utm_medium=social&amp;utm_campaign=mta_210619_Xbc_Link&amp;utm_content=4c&amp;utm_term=nina" TargetMode="External" /><Relationship Id="rId152" Type="http://schemas.openxmlformats.org/officeDocument/2006/relationships/hyperlink" Target="https://www.martechadvisor.com/news/ads/4c-partners-with-iri-enhances-targeting-for-advertisers?utm_source=twitter&amp;utm_medium=social&amp;utm_campaign=mta_210619_Xbc_Link&amp;utm_content=4c&amp;utm_term=nina" TargetMode="External" /><Relationship Id="rId153" Type="http://schemas.openxmlformats.org/officeDocument/2006/relationships/hyperlink" Target="https://www.iriworldwide.com/en-US/News/Press-Releases/4C-and-IRI-Deepen-Relationship-for-Linear-TV-and-OTT" TargetMode="External" /><Relationship Id="rId154" Type="http://schemas.openxmlformats.org/officeDocument/2006/relationships/hyperlink" Target="https://www.4cinsights.com/2019/06/18/4c-and-iri-deepen-relationship-for-linear-tv-and-ott/?utm_source=twitter&amp;utm_medium=organic_social&amp;utm_campaign=pressrelease" TargetMode="External" /><Relationship Id="rId155" Type="http://schemas.openxmlformats.org/officeDocument/2006/relationships/hyperlink" Target="https://www.martechadvisor.com/news/ads/4c-partners-with-iri-enhances-targeting-for-advertisers?utm_source=twitter&amp;utm_medium=social&amp;utm_campaign=mta_210619_Xbc_Link&amp;utm_content=4c&amp;utm_term=nina" TargetMode="External" /><Relationship Id="rId156" Type="http://schemas.openxmlformats.org/officeDocument/2006/relationships/hyperlink" Target="https://www.martechadvisor.com/news/ads/4c-introduces-a-data-attribution-solution-to-optimize-ad-campaigns?utm_source=twitter&amp;utm_medium=social&amp;utm_campaign=mta_130819_Xbc_Link&amp;utm_content=4C&amp;utm_term=nina" TargetMode="External" /><Relationship Id="rId157" Type="http://schemas.openxmlformats.org/officeDocument/2006/relationships/hyperlink" Target="https://www.4cinsights.com/snapchat" TargetMode="External" /><Relationship Id="rId158" Type="http://schemas.openxmlformats.org/officeDocument/2006/relationships/hyperlink" Target="https://www.4cinsights.com/resource/relaunch-video-refuel/?utm_source=twitter&amp;utm_medium=organic_social&amp;utm_campaign=wp+refuel&amp;utm_content=refuel1" TargetMode="External" /><Relationship Id="rId159" Type="http://schemas.openxmlformats.org/officeDocument/2006/relationships/hyperlink" Target="https://www.4cinsights.com/relaunch/?utm_source=twitter&amp;utm_medium=organic_social&amp;utm_campaign=wp_refocus" TargetMode="External" /><Relationship Id="rId160" Type="http://schemas.openxmlformats.org/officeDocument/2006/relationships/hyperlink" Target="https://www.4cinsights.com/4c-launches-source-of-truth-attribution-for-linear-tv-ott-and-social-video/?utm_source=twitter&amp;utm_medium=organic_social&amp;utm_campaign=pressrelease&amp;utm_content=byod" TargetMode="External" /><Relationship Id="rId161" Type="http://schemas.openxmlformats.org/officeDocument/2006/relationships/hyperlink" Target="https://www.martechadvisor.com/news/ads/4c-introduces-a-data-attribution-solution-to-optimize-ad-campaigns/" TargetMode="External" /><Relationship Id="rId162" Type="http://schemas.openxmlformats.org/officeDocument/2006/relationships/hyperlink" Target="https://www.martechadvisor.com/news/geolocation/4c-integrates-with-placed-expands-its-location-based-solution?utm_source=twitter&amp;utm_medium=social&amp;utm_campaign=mta_070619_Xbc_Link&amp;utm_content=$C&amp;utm_term=nina" TargetMode="External" /><Relationship Id="rId163" Type="http://schemas.openxmlformats.org/officeDocument/2006/relationships/hyperlink" Target="https://www.martechadvisor.com/news/ads/4c-partners-with-iri-enhances-targeting-for-advertisers?utm_source=twitter&amp;utm_medium=social&amp;utm_campaign=mta_210619_Xbc_Link&amp;utm_content=4c&amp;utm_term=nina" TargetMode="External" /><Relationship Id="rId164" Type="http://schemas.openxmlformats.org/officeDocument/2006/relationships/hyperlink" Target="https://www.martechadvisor.com/news/ads/4c-introduces-a-data-attribution-solution-to-optimize-ad-campaigns?utm_source=twitter&amp;utm_medium=social&amp;utm_campaign=mta_130819_Xbc_Link&amp;utm_content=4C&amp;utm_term=nina" TargetMode="External" /><Relationship Id="rId165" Type="http://schemas.openxmlformats.org/officeDocument/2006/relationships/hyperlink" Target="https://pbs.twimg.com/media/D8CoAYXXUAAfmXS.jpg" TargetMode="External" /><Relationship Id="rId166" Type="http://schemas.openxmlformats.org/officeDocument/2006/relationships/hyperlink" Target="https://pbs.twimg.com/media/D8Db-RCWsAAamt9.jpg" TargetMode="External" /><Relationship Id="rId167" Type="http://schemas.openxmlformats.org/officeDocument/2006/relationships/hyperlink" Target="https://pbs.twimg.com/media/D80bWmjXoAY6Fhi.jpg" TargetMode="External" /><Relationship Id="rId168" Type="http://schemas.openxmlformats.org/officeDocument/2006/relationships/hyperlink" Target="https://pbs.twimg.com/media/D80bWmjXoAY6Fhi.jpg" TargetMode="External" /><Relationship Id="rId169" Type="http://schemas.openxmlformats.org/officeDocument/2006/relationships/hyperlink" Target="https://pbs.twimg.com/media/D80b-lIWkAEY8Nr.jpg" TargetMode="External" /><Relationship Id="rId170" Type="http://schemas.openxmlformats.org/officeDocument/2006/relationships/hyperlink" Target="https://pbs.twimg.com/media/D80b-lIWkAEY8Nr.jpg" TargetMode="External" /><Relationship Id="rId171" Type="http://schemas.openxmlformats.org/officeDocument/2006/relationships/hyperlink" Target="https://pbs.twimg.com/media/D80b-lIWkAEY8Nr.jpg" TargetMode="External" /><Relationship Id="rId172" Type="http://schemas.openxmlformats.org/officeDocument/2006/relationships/hyperlink" Target="https://pbs.twimg.com/media/D80b-lIWkAEY8Nr.jpg" TargetMode="External" /><Relationship Id="rId173" Type="http://schemas.openxmlformats.org/officeDocument/2006/relationships/hyperlink" Target="https://pbs.twimg.com/media/D80b-lIWkAEY8Nr.jpg" TargetMode="External" /><Relationship Id="rId174" Type="http://schemas.openxmlformats.org/officeDocument/2006/relationships/hyperlink" Target="https://pbs.twimg.com/media/D80b-lIWkAEY8Nr.jpg" TargetMode="External" /><Relationship Id="rId175" Type="http://schemas.openxmlformats.org/officeDocument/2006/relationships/hyperlink" Target="https://pbs.twimg.com/media/D9NfAGZWkAUMz4Z.jpg" TargetMode="External" /><Relationship Id="rId176" Type="http://schemas.openxmlformats.org/officeDocument/2006/relationships/hyperlink" Target="https://pbs.twimg.com/media/D9NfAGZWkAUMz4Z.jpg" TargetMode="External" /><Relationship Id="rId177" Type="http://schemas.openxmlformats.org/officeDocument/2006/relationships/hyperlink" Target="https://pbs.twimg.com/media/D9NfAGZWkAUMz4Z.jpg" TargetMode="External" /><Relationship Id="rId178" Type="http://schemas.openxmlformats.org/officeDocument/2006/relationships/hyperlink" Target="https://pbs.twimg.com/media/D9NfAGZWkAUMz4Z.jpg" TargetMode="External" /><Relationship Id="rId179" Type="http://schemas.openxmlformats.org/officeDocument/2006/relationships/hyperlink" Target="https://pbs.twimg.com/media/D9NfAGZWkAUMz4Z.jpg" TargetMode="External" /><Relationship Id="rId180" Type="http://schemas.openxmlformats.org/officeDocument/2006/relationships/hyperlink" Target="https://pbs.twimg.com/media/D9NfAGZWkAUMz4Z.jpg" TargetMode="External" /><Relationship Id="rId181" Type="http://schemas.openxmlformats.org/officeDocument/2006/relationships/hyperlink" Target="https://pbs.twimg.com/media/D9hZ8IAWsAANFmp.jpg" TargetMode="External" /><Relationship Id="rId182" Type="http://schemas.openxmlformats.org/officeDocument/2006/relationships/hyperlink" Target="https://pbs.twimg.com/media/D9hZ8IAWsAANFmp.jpg" TargetMode="External" /><Relationship Id="rId183" Type="http://schemas.openxmlformats.org/officeDocument/2006/relationships/hyperlink" Target="https://pbs.twimg.com/media/D9hZ8IAWsAANFmp.jpg" TargetMode="External" /><Relationship Id="rId184" Type="http://schemas.openxmlformats.org/officeDocument/2006/relationships/hyperlink" Target="https://pbs.twimg.com/media/D9hZ8IAWsAANFmp.jpg" TargetMode="External" /><Relationship Id="rId185" Type="http://schemas.openxmlformats.org/officeDocument/2006/relationships/hyperlink" Target="https://pbs.twimg.com/media/D9hZ8IAWsAANFmp.jpg" TargetMode="External" /><Relationship Id="rId186" Type="http://schemas.openxmlformats.org/officeDocument/2006/relationships/hyperlink" Target="https://pbs.twimg.com/media/D9hZ8IAWsAANFmp.jpg" TargetMode="External" /><Relationship Id="rId187" Type="http://schemas.openxmlformats.org/officeDocument/2006/relationships/hyperlink" Target="https://pbs.twimg.com/media/D9mKXglWkAAirOh.jpg" TargetMode="External" /><Relationship Id="rId188" Type="http://schemas.openxmlformats.org/officeDocument/2006/relationships/hyperlink" Target="https://pbs.twimg.com/media/D9mKXglWkAAirOh.jpg" TargetMode="External" /><Relationship Id="rId189" Type="http://schemas.openxmlformats.org/officeDocument/2006/relationships/hyperlink" Target="https://pbs.twimg.com/media/D9mKXglWkAAirOh.jpg" TargetMode="External" /><Relationship Id="rId190" Type="http://schemas.openxmlformats.org/officeDocument/2006/relationships/hyperlink" Target="https://pbs.twimg.com/media/D9mKXglWkAAirOh.jpg" TargetMode="External" /><Relationship Id="rId191" Type="http://schemas.openxmlformats.org/officeDocument/2006/relationships/hyperlink" Target="https://pbs.twimg.com/media/D9mKXglWkAAirOh.jpg" TargetMode="External" /><Relationship Id="rId192" Type="http://schemas.openxmlformats.org/officeDocument/2006/relationships/hyperlink" Target="https://pbs.twimg.com/media/D9mKXglWkAAirOh.jpg" TargetMode="External" /><Relationship Id="rId193" Type="http://schemas.openxmlformats.org/officeDocument/2006/relationships/hyperlink" Target="https://pbs.twimg.com/media/D9L5TV4U8AEKTDO.jpg" TargetMode="External" /><Relationship Id="rId194" Type="http://schemas.openxmlformats.org/officeDocument/2006/relationships/hyperlink" Target="https://pbs.twimg.com/media/D9L5TV4U8AEKTDO.jpg" TargetMode="External" /><Relationship Id="rId195" Type="http://schemas.openxmlformats.org/officeDocument/2006/relationships/hyperlink" Target="https://pbs.twimg.com/media/D9hTboaVAAE9vSz.jpg" TargetMode="External" /><Relationship Id="rId196" Type="http://schemas.openxmlformats.org/officeDocument/2006/relationships/hyperlink" Target="https://pbs.twimg.com/media/D9hTboaVAAE9vSz.jpg" TargetMode="External" /><Relationship Id="rId197" Type="http://schemas.openxmlformats.org/officeDocument/2006/relationships/hyperlink" Target="https://pbs.twimg.com/media/D9hTboaVAAE9vSz.jpg" TargetMode="External" /><Relationship Id="rId198" Type="http://schemas.openxmlformats.org/officeDocument/2006/relationships/hyperlink" Target="https://pbs.twimg.com/media/D9hTboaVAAE9vSz.jpg" TargetMode="External" /><Relationship Id="rId199" Type="http://schemas.openxmlformats.org/officeDocument/2006/relationships/hyperlink" Target="https://pbs.twimg.com/media/D9hTboaVAAE9vSz.jpg" TargetMode="External" /><Relationship Id="rId200" Type="http://schemas.openxmlformats.org/officeDocument/2006/relationships/hyperlink" Target="https://pbs.twimg.com/media/D9hqyphXsAkXomW.jpg" TargetMode="External" /><Relationship Id="rId201" Type="http://schemas.openxmlformats.org/officeDocument/2006/relationships/hyperlink" Target="https://pbs.twimg.com/media/D9L5TV4U8AEKTDO.jpg" TargetMode="External" /><Relationship Id="rId202" Type="http://schemas.openxmlformats.org/officeDocument/2006/relationships/hyperlink" Target="https://pbs.twimg.com/media/D9gP9gJUEAAlxL2.jpg" TargetMode="External" /><Relationship Id="rId203" Type="http://schemas.openxmlformats.org/officeDocument/2006/relationships/hyperlink" Target="https://pbs.twimg.com/media/D9hTboaVAAE9vSz.jpg" TargetMode="External" /><Relationship Id="rId204" Type="http://schemas.openxmlformats.org/officeDocument/2006/relationships/hyperlink" Target="https://pbs.twimg.com/media/D9hqyphXsAkXomW.jpg" TargetMode="External" /><Relationship Id="rId205" Type="http://schemas.openxmlformats.org/officeDocument/2006/relationships/hyperlink" Target="https://pbs.twimg.com/media/D9L5TV4U8AEKTDO.jpg" TargetMode="External" /><Relationship Id="rId206" Type="http://schemas.openxmlformats.org/officeDocument/2006/relationships/hyperlink" Target="https://pbs.twimg.com/media/D9gP9gJUEAAlxL2.jpg" TargetMode="External" /><Relationship Id="rId207" Type="http://schemas.openxmlformats.org/officeDocument/2006/relationships/hyperlink" Target="https://pbs.twimg.com/media/D9hTboaVAAE9vSz.jpg" TargetMode="External" /><Relationship Id="rId208" Type="http://schemas.openxmlformats.org/officeDocument/2006/relationships/hyperlink" Target="https://pbs.twimg.com/media/D9hqyphXsAkXomW.jpg" TargetMode="External" /><Relationship Id="rId209" Type="http://schemas.openxmlformats.org/officeDocument/2006/relationships/hyperlink" Target="https://pbs.twimg.com/media/D9L5TV4U8AEKTDO.jpg" TargetMode="External" /><Relationship Id="rId210" Type="http://schemas.openxmlformats.org/officeDocument/2006/relationships/hyperlink" Target="https://pbs.twimg.com/media/D9gP9gJUEAAlxL2.jpg" TargetMode="External" /><Relationship Id="rId211" Type="http://schemas.openxmlformats.org/officeDocument/2006/relationships/hyperlink" Target="https://pbs.twimg.com/media/D9hTboaVAAE9vSz.jpg" TargetMode="External" /><Relationship Id="rId212" Type="http://schemas.openxmlformats.org/officeDocument/2006/relationships/hyperlink" Target="https://pbs.twimg.com/media/D9hqyphXsAkXomW.jpg" TargetMode="External" /><Relationship Id="rId213" Type="http://schemas.openxmlformats.org/officeDocument/2006/relationships/hyperlink" Target="https://pbs.twimg.com/media/D9hHKysXUAMb1Ct.jpg" TargetMode="External" /><Relationship Id="rId214" Type="http://schemas.openxmlformats.org/officeDocument/2006/relationships/hyperlink" Target="https://pbs.twimg.com/tweet_video_thumb/D-p9JhcVUAAa46I.jpg" TargetMode="External" /><Relationship Id="rId215" Type="http://schemas.openxmlformats.org/officeDocument/2006/relationships/hyperlink" Target="https://pbs.twimg.com/media/Drf-_0bW4AEnZvM.jpg" TargetMode="External" /><Relationship Id="rId216" Type="http://schemas.openxmlformats.org/officeDocument/2006/relationships/hyperlink" Target="https://pbs.twimg.com/media/Drf-_0bW4AEnZvM.jpg" TargetMode="External" /><Relationship Id="rId217" Type="http://schemas.openxmlformats.org/officeDocument/2006/relationships/hyperlink" Target="https://pbs.twimg.com/media/D_NvBohXUAA-pV0.jpg" TargetMode="External" /><Relationship Id="rId218" Type="http://schemas.openxmlformats.org/officeDocument/2006/relationships/hyperlink" Target="https://pbs.twimg.com/media/D_dtxE1XsAA9CEt.jpg" TargetMode="External" /><Relationship Id="rId219" Type="http://schemas.openxmlformats.org/officeDocument/2006/relationships/hyperlink" Target="https://pbs.twimg.com/media/D_dtxE1XsAA9CEt.jpg" TargetMode="External" /><Relationship Id="rId220" Type="http://schemas.openxmlformats.org/officeDocument/2006/relationships/hyperlink" Target="https://pbs.twimg.com/media/EAP7aJMUwAE-RD-.jpg" TargetMode="External" /><Relationship Id="rId221" Type="http://schemas.openxmlformats.org/officeDocument/2006/relationships/hyperlink" Target="https://pbs.twimg.com/media/EAe3QmHVUAE1HPV.jpg" TargetMode="External" /><Relationship Id="rId222" Type="http://schemas.openxmlformats.org/officeDocument/2006/relationships/hyperlink" Target="https://pbs.twimg.com/media/EAe3QmHVUAE1HPV.jpg" TargetMode="External" /><Relationship Id="rId223" Type="http://schemas.openxmlformats.org/officeDocument/2006/relationships/hyperlink" Target="https://pbs.twimg.com/media/EA0BWdRWkAMbPWc.jpg" TargetMode="External" /><Relationship Id="rId224" Type="http://schemas.openxmlformats.org/officeDocument/2006/relationships/hyperlink" Target="https://pbs.twimg.com/media/EA0BWdRWkAMbPWc.jpg" TargetMode="External" /><Relationship Id="rId225" Type="http://schemas.openxmlformats.org/officeDocument/2006/relationships/hyperlink" Target="https://pbs.twimg.com/media/EA0BWdRWkAMbPWc.jpg" TargetMode="External" /><Relationship Id="rId226" Type="http://schemas.openxmlformats.org/officeDocument/2006/relationships/hyperlink" Target="https://pbs.twimg.com/media/EA0BWdRWkAMbPWc.jpg" TargetMode="External" /><Relationship Id="rId227" Type="http://schemas.openxmlformats.org/officeDocument/2006/relationships/hyperlink" Target="https://pbs.twimg.com/media/D8-q0EjWsAIMsUh.jpg" TargetMode="External" /><Relationship Id="rId228" Type="http://schemas.openxmlformats.org/officeDocument/2006/relationships/hyperlink" Target="https://pbs.twimg.com/media/D8_My2TXkAEAn-a.jpg" TargetMode="External" /><Relationship Id="rId229" Type="http://schemas.openxmlformats.org/officeDocument/2006/relationships/hyperlink" Target="https://pbs.twimg.com/media/D8_My2TXkAEAn-a.jpg" TargetMode="External" /><Relationship Id="rId230" Type="http://schemas.openxmlformats.org/officeDocument/2006/relationships/hyperlink" Target="https://pbs.twimg.com/ext_tw_video_thumb/1140910198485221381/pu/img/AavoDua_nw4BWr8A.jpg" TargetMode="External" /><Relationship Id="rId231" Type="http://schemas.openxmlformats.org/officeDocument/2006/relationships/hyperlink" Target="https://pbs.twimg.com/media/D9_X-lBXoAA8RsI.jpg" TargetMode="External" /><Relationship Id="rId232" Type="http://schemas.openxmlformats.org/officeDocument/2006/relationships/hyperlink" Target="https://pbs.twimg.com/media/D9_X-lBXoAA8RsI.jpg" TargetMode="External" /><Relationship Id="rId233" Type="http://schemas.openxmlformats.org/officeDocument/2006/relationships/hyperlink" Target="https://pbs.twimg.com/media/EByaszVX4AAz0Ys.png" TargetMode="External" /><Relationship Id="rId234" Type="http://schemas.openxmlformats.org/officeDocument/2006/relationships/hyperlink" Target="https://pbs.twimg.com/media/D9hHKysXUAMb1Ct.jpg" TargetMode="External" /><Relationship Id="rId235" Type="http://schemas.openxmlformats.org/officeDocument/2006/relationships/hyperlink" Target="https://pbs.twimg.com/ext_tw_video_thumb/1141022890957123585/pu/img/kOzSuWlMQBmyQy7A.jpg" TargetMode="External" /><Relationship Id="rId236" Type="http://schemas.openxmlformats.org/officeDocument/2006/relationships/hyperlink" Target="https://pbs.twimg.com/media/D8-q0EjWsAIMsUh.jpg" TargetMode="External" /><Relationship Id="rId237" Type="http://schemas.openxmlformats.org/officeDocument/2006/relationships/hyperlink" Target="https://pbs.twimg.com/media/D8_My2TXkAEAn-a.jpg" TargetMode="External" /><Relationship Id="rId238" Type="http://schemas.openxmlformats.org/officeDocument/2006/relationships/hyperlink" Target="https://pbs.twimg.com/ext_tw_video_thumb/1140910198485221381/pu/img/AavoDua_nw4BWr8A.jpg" TargetMode="External" /><Relationship Id="rId239" Type="http://schemas.openxmlformats.org/officeDocument/2006/relationships/hyperlink" Target="https://pbs.twimg.com/ext_tw_video_thumb/1141320362317275138/pu/img/sIFIqqrUZdOjazom.jpg" TargetMode="External" /><Relationship Id="rId240" Type="http://schemas.openxmlformats.org/officeDocument/2006/relationships/hyperlink" Target="https://pbs.twimg.com/ext_tw_video_thumb/1141320362317275138/pu/img/sIFIqqrUZdOjazom.jpg" TargetMode="External" /><Relationship Id="rId241" Type="http://schemas.openxmlformats.org/officeDocument/2006/relationships/hyperlink" Target="https://pbs.twimg.com/ext_tw_video_thumb/1141398095802093568/pu/img/L9f5A0uFHT5p-RL6.jpg" TargetMode="External" /><Relationship Id="rId242" Type="http://schemas.openxmlformats.org/officeDocument/2006/relationships/hyperlink" Target="https://pbs.twimg.com/ext_tw_video_thumb/1141692180328800257/pu/img/P4hgoeBwmCW07c86.jpg" TargetMode="External" /><Relationship Id="rId243" Type="http://schemas.openxmlformats.org/officeDocument/2006/relationships/hyperlink" Target="https://pbs.twimg.com/ext_tw_video_thumb/1141692180328800257/pu/img/P4hgoeBwmCW07c86.jpg" TargetMode="External" /><Relationship Id="rId244" Type="http://schemas.openxmlformats.org/officeDocument/2006/relationships/hyperlink" Target="https://pbs.twimg.com/media/D9gS45IXYAAK09R.jpg" TargetMode="External" /><Relationship Id="rId245" Type="http://schemas.openxmlformats.org/officeDocument/2006/relationships/hyperlink" Target="https://pbs.twimg.com/media/D9gS45IXYAAK09R.jpg" TargetMode="External" /><Relationship Id="rId246" Type="http://schemas.openxmlformats.org/officeDocument/2006/relationships/hyperlink" Target="https://pbs.twimg.com/media/D9hHKysXUAMb1Ct.jpg" TargetMode="External" /><Relationship Id="rId247" Type="http://schemas.openxmlformats.org/officeDocument/2006/relationships/hyperlink" Target="https://pbs.twimg.com/media/D9hHKysXUAMb1Ct.jpg" TargetMode="External" /><Relationship Id="rId248" Type="http://schemas.openxmlformats.org/officeDocument/2006/relationships/hyperlink" Target="https://pbs.twimg.com/media/D9gS45IXYAAK09R.jpg" TargetMode="External" /><Relationship Id="rId249" Type="http://schemas.openxmlformats.org/officeDocument/2006/relationships/hyperlink" Target="https://pbs.twimg.com/ext_tw_video_thumb/1141337083434491904/pu/img/ok8rRDG_wiQpUkLv.jpg" TargetMode="External" /><Relationship Id="rId250" Type="http://schemas.openxmlformats.org/officeDocument/2006/relationships/hyperlink" Target="https://pbs.twimg.com/media/D9gS45IXYAAK09R.jpg" TargetMode="External" /><Relationship Id="rId251" Type="http://schemas.openxmlformats.org/officeDocument/2006/relationships/hyperlink" Target="https://pbs.twimg.com/media/D9gS45IXYAAK09R.jpg" TargetMode="External" /><Relationship Id="rId252" Type="http://schemas.openxmlformats.org/officeDocument/2006/relationships/hyperlink" Target="https://pbs.twimg.com/ext_tw_video_thumb/1141337083434491904/pu/img/ok8rRDG_wiQpUkLv.jpg" TargetMode="External" /><Relationship Id="rId253" Type="http://schemas.openxmlformats.org/officeDocument/2006/relationships/hyperlink" Target="https://pbs.twimg.com/media/EBz7IEUW4AIEnkw.jpg" TargetMode="External" /><Relationship Id="rId254" Type="http://schemas.openxmlformats.org/officeDocument/2006/relationships/hyperlink" Target="https://pbs.twimg.com/media/EB19gCSW4AIpdHX.jpg" TargetMode="External" /><Relationship Id="rId255" Type="http://schemas.openxmlformats.org/officeDocument/2006/relationships/hyperlink" Target="https://pbs.twimg.com/media/Ck10xk8WkAAaDeG.jpg" TargetMode="External" /><Relationship Id="rId256" Type="http://schemas.openxmlformats.org/officeDocument/2006/relationships/hyperlink" Target="https://pbs.twimg.com/ext_tw_video_thumb/1143240041084465152/pu/img/WXTeolei05oYkuIP.jpg" TargetMode="External" /><Relationship Id="rId257" Type="http://schemas.openxmlformats.org/officeDocument/2006/relationships/hyperlink" Target="http://abs.twimg.com/sticky/default_profile_images/default_profile_normal.png" TargetMode="External" /><Relationship Id="rId258" Type="http://schemas.openxmlformats.org/officeDocument/2006/relationships/hyperlink" Target="https://pbs.twimg.com/media/D8CoAYXXUAAfmXS.jpg" TargetMode="External" /><Relationship Id="rId259" Type="http://schemas.openxmlformats.org/officeDocument/2006/relationships/hyperlink" Target="https://pbs.twimg.com/media/D8Db-RCWsAAamt9.jpg" TargetMode="External" /><Relationship Id="rId260" Type="http://schemas.openxmlformats.org/officeDocument/2006/relationships/hyperlink" Target="http://abs.twimg.com/sticky/default_profile_images/default_profile_normal.png" TargetMode="External" /><Relationship Id="rId261" Type="http://schemas.openxmlformats.org/officeDocument/2006/relationships/hyperlink" Target="http://abs.twimg.com/sticky/default_profile_images/default_profile_normal.png" TargetMode="External" /><Relationship Id="rId262" Type="http://schemas.openxmlformats.org/officeDocument/2006/relationships/hyperlink" Target="http://abs.twimg.com/sticky/default_profile_images/default_profile_normal.png" TargetMode="External" /><Relationship Id="rId263" Type="http://schemas.openxmlformats.org/officeDocument/2006/relationships/hyperlink" Target="http://pbs.twimg.com/profile_images/978883526102847488/nqn7wRjB_normal.jpg" TargetMode="External" /><Relationship Id="rId264" Type="http://schemas.openxmlformats.org/officeDocument/2006/relationships/hyperlink" Target="http://pbs.twimg.com/profile_images/978883526102847488/nqn7wRjB_normal.jpg" TargetMode="External" /><Relationship Id="rId265" Type="http://schemas.openxmlformats.org/officeDocument/2006/relationships/hyperlink" Target="http://pbs.twimg.com/profile_images/1080904450540212225/HA6BCpq9_normal.jpg" TargetMode="External" /><Relationship Id="rId266" Type="http://schemas.openxmlformats.org/officeDocument/2006/relationships/hyperlink" Target="http://pbs.twimg.com/profile_images/1080904450540212225/HA6BCpq9_normal.jpg" TargetMode="External" /><Relationship Id="rId267" Type="http://schemas.openxmlformats.org/officeDocument/2006/relationships/hyperlink" Target="http://pbs.twimg.com/profile_images/1080904450540212225/HA6BCpq9_normal.jpg" TargetMode="External" /><Relationship Id="rId268" Type="http://schemas.openxmlformats.org/officeDocument/2006/relationships/hyperlink" Target="http://pbs.twimg.com/profile_images/1080904450540212225/HA6BCpq9_normal.jpg" TargetMode="External" /><Relationship Id="rId269" Type="http://schemas.openxmlformats.org/officeDocument/2006/relationships/hyperlink" Target="http://pbs.twimg.com/profile_images/2144246088/pulsar_150__normal.png" TargetMode="External" /><Relationship Id="rId270" Type="http://schemas.openxmlformats.org/officeDocument/2006/relationships/hyperlink" Target="http://pbs.twimg.com/profile_images/2144246088/pulsar_150__normal.png" TargetMode="External" /><Relationship Id="rId271" Type="http://schemas.openxmlformats.org/officeDocument/2006/relationships/hyperlink" Target="http://pbs.twimg.com/profile_images/725295868618915842/HJf_CC2-_normal.jpg" TargetMode="External" /><Relationship Id="rId272" Type="http://schemas.openxmlformats.org/officeDocument/2006/relationships/hyperlink" Target="http://pbs.twimg.com/profile_images/1137790832604352512/bxqd-3XN_normal.jpg" TargetMode="External" /><Relationship Id="rId273" Type="http://schemas.openxmlformats.org/officeDocument/2006/relationships/hyperlink" Target="https://pbs.twimg.com/media/D80bWmjXoAY6Fhi.jpg" TargetMode="External" /><Relationship Id="rId274" Type="http://schemas.openxmlformats.org/officeDocument/2006/relationships/hyperlink" Target="https://pbs.twimg.com/media/D80bWmjXoAY6Fhi.jpg" TargetMode="External" /><Relationship Id="rId275" Type="http://schemas.openxmlformats.org/officeDocument/2006/relationships/hyperlink" Target="http://pbs.twimg.com/profile_images/2633946343/a5761d6d0183d8cf83257767ef0bcfe3_normal.jpeg" TargetMode="External" /><Relationship Id="rId276" Type="http://schemas.openxmlformats.org/officeDocument/2006/relationships/hyperlink" Target="http://pbs.twimg.com/profile_images/2633946343/a5761d6d0183d8cf83257767ef0bcfe3_normal.jpeg" TargetMode="External" /><Relationship Id="rId277" Type="http://schemas.openxmlformats.org/officeDocument/2006/relationships/hyperlink" Target="http://pbs.twimg.com/profile_images/2633946343/a5761d6d0183d8cf83257767ef0bcfe3_normal.jpeg" TargetMode="External" /><Relationship Id="rId278" Type="http://schemas.openxmlformats.org/officeDocument/2006/relationships/hyperlink" Target="http://pbs.twimg.com/profile_images/2633946343/a5761d6d0183d8cf83257767ef0bcfe3_normal.jpeg" TargetMode="External" /><Relationship Id="rId279" Type="http://schemas.openxmlformats.org/officeDocument/2006/relationships/hyperlink" Target="http://pbs.twimg.com/profile_images/2633946343/a5761d6d0183d8cf83257767ef0bcfe3_normal.jpeg" TargetMode="External" /><Relationship Id="rId280" Type="http://schemas.openxmlformats.org/officeDocument/2006/relationships/hyperlink" Target="http://pbs.twimg.com/profile_images/2633946343/a5761d6d0183d8cf83257767ef0bcfe3_normal.jpeg" TargetMode="External" /><Relationship Id="rId281" Type="http://schemas.openxmlformats.org/officeDocument/2006/relationships/hyperlink" Target="http://pbs.twimg.com/profile_images/1042866622115983360/kbyDKJmn_normal.jpg" TargetMode="External" /><Relationship Id="rId282" Type="http://schemas.openxmlformats.org/officeDocument/2006/relationships/hyperlink" Target="http://pbs.twimg.com/profile_images/1042866622115983360/kbyDKJmn_normal.jpg" TargetMode="External" /><Relationship Id="rId283" Type="http://schemas.openxmlformats.org/officeDocument/2006/relationships/hyperlink" Target="http://pbs.twimg.com/profile_images/1042866622115983360/kbyDKJmn_normal.jpg" TargetMode="External" /><Relationship Id="rId284" Type="http://schemas.openxmlformats.org/officeDocument/2006/relationships/hyperlink" Target="http://pbs.twimg.com/profile_images/1042866622115983360/kbyDKJmn_normal.jpg" TargetMode="External" /><Relationship Id="rId285" Type="http://schemas.openxmlformats.org/officeDocument/2006/relationships/hyperlink" Target="http://pbs.twimg.com/profile_images/1042866622115983360/kbyDKJmn_normal.jpg" TargetMode="External" /><Relationship Id="rId286" Type="http://schemas.openxmlformats.org/officeDocument/2006/relationships/hyperlink" Target="http://pbs.twimg.com/profile_images/1042866622115983360/kbyDKJmn_normal.jpg" TargetMode="External" /><Relationship Id="rId287" Type="http://schemas.openxmlformats.org/officeDocument/2006/relationships/hyperlink" Target="http://pbs.twimg.com/profile_images/1137749383447949312/4jdaklhs_normal.jpg" TargetMode="External" /><Relationship Id="rId288" Type="http://schemas.openxmlformats.org/officeDocument/2006/relationships/hyperlink" Target="http://pbs.twimg.com/profile_images/1137749383447949312/4jdaklhs_normal.jpg" TargetMode="External" /><Relationship Id="rId289" Type="http://schemas.openxmlformats.org/officeDocument/2006/relationships/hyperlink" Target="http://pbs.twimg.com/profile_images/1137749383447949312/4jdaklhs_normal.jpg" TargetMode="External" /><Relationship Id="rId290" Type="http://schemas.openxmlformats.org/officeDocument/2006/relationships/hyperlink" Target="http://pbs.twimg.com/profile_images/1137749383447949312/4jdaklhs_normal.jpg" TargetMode="External" /><Relationship Id="rId291" Type="http://schemas.openxmlformats.org/officeDocument/2006/relationships/hyperlink" Target="http://pbs.twimg.com/profile_images/1137749383447949312/4jdaklhs_normal.jpg" TargetMode="External" /><Relationship Id="rId292" Type="http://schemas.openxmlformats.org/officeDocument/2006/relationships/hyperlink" Target="http://pbs.twimg.com/profile_images/1137749383447949312/4jdaklhs_normal.jpg" TargetMode="External" /><Relationship Id="rId293" Type="http://schemas.openxmlformats.org/officeDocument/2006/relationships/hyperlink" Target="https://pbs.twimg.com/media/D80b-lIWkAEY8Nr.jpg" TargetMode="External" /><Relationship Id="rId294" Type="http://schemas.openxmlformats.org/officeDocument/2006/relationships/hyperlink" Target="https://pbs.twimg.com/media/D80b-lIWkAEY8Nr.jpg" TargetMode="External" /><Relationship Id="rId295" Type="http://schemas.openxmlformats.org/officeDocument/2006/relationships/hyperlink" Target="https://pbs.twimg.com/media/D80b-lIWkAEY8Nr.jpg" TargetMode="External" /><Relationship Id="rId296" Type="http://schemas.openxmlformats.org/officeDocument/2006/relationships/hyperlink" Target="https://pbs.twimg.com/media/D80b-lIWkAEY8Nr.jpg" TargetMode="External" /><Relationship Id="rId297" Type="http://schemas.openxmlformats.org/officeDocument/2006/relationships/hyperlink" Target="https://pbs.twimg.com/media/D80b-lIWkAEY8Nr.jpg" TargetMode="External" /><Relationship Id="rId298" Type="http://schemas.openxmlformats.org/officeDocument/2006/relationships/hyperlink" Target="https://pbs.twimg.com/media/D80b-lIWkAEY8Nr.jpg" TargetMode="External" /><Relationship Id="rId299" Type="http://schemas.openxmlformats.org/officeDocument/2006/relationships/hyperlink" Target="http://pbs.twimg.com/profile_images/788469897118355456/eV735Jpt_normal.jpg" TargetMode="External" /><Relationship Id="rId300" Type="http://schemas.openxmlformats.org/officeDocument/2006/relationships/hyperlink" Target="http://abs.twimg.com/sticky/default_profile_images/default_profile_normal.png" TargetMode="External" /><Relationship Id="rId301" Type="http://schemas.openxmlformats.org/officeDocument/2006/relationships/hyperlink" Target="http://pbs.twimg.com/profile_images/1141094147635339264/fzexk0qc_normal.jpg" TargetMode="External" /><Relationship Id="rId302" Type="http://schemas.openxmlformats.org/officeDocument/2006/relationships/hyperlink" Target="http://pbs.twimg.com/profile_images/1141094147635339264/fzexk0qc_normal.jpg" TargetMode="External" /><Relationship Id="rId303" Type="http://schemas.openxmlformats.org/officeDocument/2006/relationships/hyperlink" Target="https://pbs.twimg.com/media/D9NfAGZWkAUMz4Z.jpg" TargetMode="External" /><Relationship Id="rId304" Type="http://schemas.openxmlformats.org/officeDocument/2006/relationships/hyperlink" Target="https://pbs.twimg.com/media/D9NfAGZWkAUMz4Z.jpg" TargetMode="External" /><Relationship Id="rId305" Type="http://schemas.openxmlformats.org/officeDocument/2006/relationships/hyperlink" Target="https://pbs.twimg.com/media/D9NfAGZWkAUMz4Z.jpg" TargetMode="External" /><Relationship Id="rId306" Type="http://schemas.openxmlformats.org/officeDocument/2006/relationships/hyperlink" Target="https://pbs.twimg.com/media/D9NfAGZWkAUMz4Z.jpg" TargetMode="External" /><Relationship Id="rId307" Type="http://schemas.openxmlformats.org/officeDocument/2006/relationships/hyperlink" Target="https://pbs.twimg.com/media/D9NfAGZWkAUMz4Z.jpg" TargetMode="External" /><Relationship Id="rId308" Type="http://schemas.openxmlformats.org/officeDocument/2006/relationships/hyperlink" Target="https://pbs.twimg.com/media/D9NfAGZWkAUMz4Z.jpg" TargetMode="External" /><Relationship Id="rId309" Type="http://schemas.openxmlformats.org/officeDocument/2006/relationships/hyperlink" Target="http://pbs.twimg.com/profile_images/1134390010252353536/3NbBQ1np_normal.jpg" TargetMode="External" /><Relationship Id="rId310" Type="http://schemas.openxmlformats.org/officeDocument/2006/relationships/hyperlink" Target="http://pbs.twimg.com/profile_images/1134390010252353536/3NbBQ1np_normal.jpg" TargetMode="External" /><Relationship Id="rId311" Type="http://schemas.openxmlformats.org/officeDocument/2006/relationships/hyperlink" Target="http://pbs.twimg.com/profile_images/994764065439436801/LpOvPmXF_normal.jpg" TargetMode="External" /><Relationship Id="rId312" Type="http://schemas.openxmlformats.org/officeDocument/2006/relationships/hyperlink" Target="http://pbs.twimg.com/profile_images/994764065439436801/LpOvPmXF_normal.jpg" TargetMode="External" /><Relationship Id="rId313" Type="http://schemas.openxmlformats.org/officeDocument/2006/relationships/hyperlink" Target="http://pbs.twimg.com/profile_images/760774125522518016/jhzjWv0i_normal.jpg" TargetMode="External" /><Relationship Id="rId314" Type="http://schemas.openxmlformats.org/officeDocument/2006/relationships/hyperlink" Target="http://pbs.twimg.com/profile_images/760774125522518016/jhzjWv0i_normal.jpg" TargetMode="External" /><Relationship Id="rId315" Type="http://schemas.openxmlformats.org/officeDocument/2006/relationships/hyperlink" Target="http://pbs.twimg.com/profile_images/760774125522518016/jhzjWv0i_normal.jpg" TargetMode="External" /><Relationship Id="rId316" Type="http://schemas.openxmlformats.org/officeDocument/2006/relationships/hyperlink" Target="http://pbs.twimg.com/profile_images/2321094288/9yt12n2fil945ey37imn_normal.jpeg" TargetMode="External" /><Relationship Id="rId317" Type="http://schemas.openxmlformats.org/officeDocument/2006/relationships/hyperlink" Target="http://pbs.twimg.com/profile_images/2321094288/9yt12n2fil945ey37imn_normal.jpeg" TargetMode="External" /><Relationship Id="rId318" Type="http://schemas.openxmlformats.org/officeDocument/2006/relationships/hyperlink" Target="http://pbs.twimg.com/profile_images/2321094288/9yt12n2fil945ey37imn_normal.jpeg" TargetMode="External" /><Relationship Id="rId319" Type="http://schemas.openxmlformats.org/officeDocument/2006/relationships/hyperlink" Target="http://pbs.twimg.com/profile_images/2321094288/9yt12n2fil945ey37imn_normal.jpeg" TargetMode="External" /><Relationship Id="rId320" Type="http://schemas.openxmlformats.org/officeDocument/2006/relationships/hyperlink" Target="http://pbs.twimg.com/profile_images/2321094288/9yt12n2fil945ey37imn_normal.jpeg" TargetMode="External" /><Relationship Id="rId321" Type="http://schemas.openxmlformats.org/officeDocument/2006/relationships/hyperlink" Target="http://pbs.twimg.com/profile_images/626456717086167040/c7aCdU5u_normal.png" TargetMode="External" /><Relationship Id="rId322" Type="http://schemas.openxmlformats.org/officeDocument/2006/relationships/hyperlink" Target="http://pbs.twimg.com/profile_images/626456717086167040/c7aCdU5u_normal.png" TargetMode="External" /><Relationship Id="rId323" Type="http://schemas.openxmlformats.org/officeDocument/2006/relationships/hyperlink" Target="http://pbs.twimg.com/profile_images/1138781442291503110/CpbPJNNL_normal.jpg" TargetMode="External" /><Relationship Id="rId324" Type="http://schemas.openxmlformats.org/officeDocument/2006/relationships/hyperlink" Target="https://pbs.twimg.com/media/D9hZ8IAWsAANFmp.jpg" TargetMode="External" /><Relationship Id="rId325" Type="http://schemas.openxmlformats.org/officeDocument/2006/relationships/hyperlink" Target="https://pbs.twimg.com/media/D9hZ8IAWsAANFmp.jpg" TargetMode="External" /><Relationship Id="rId326" Type="http://schemas.openxmlformats.org/officeDocument/2006/relationships/hyperlink" Target="https://pbs.twimg.com/media/D9hZ8IAWsAANFmp.jpg" TargetMode="External" /><Relationship Id="rId327" Type="http://schemas.openxmlformats.org/officeDocument/2006/relationships/hyperlink" Target="https://pbs.twimg.com/media/D9hZ8IAWsAANFmp.jpg" TargetMode="External" /><Relationship Id="rId328" Type="http://schemas.openxmlformats.org/officeDocument/2006/relationships/hyperlink" Target="https://pbs.twimg.com/media/D9hZ8IAWsAANFmp.jpg" TargetMode="External" /><Relationship Id="rId329" Type="http://schemas.openxmlformats.org/officeDocument/2006/relationships/hyperlink" Target="https://pbs.twimg.com/media/D9hZ8IAWsAANFmp.jpg" TargetMode="External" /><Relationship Id="rId330" Type="http://schemas.openxmlformats.org/officeDocument/2006/relationships/hyperlink" Target="http://pbs.twimg.com/profile_images/672790107498266624/y37ipxgK_normal.jpg" TargetMode="External" /><Relationship Id="rId331" Type="http://schemas.openxmlformats.org/officeDocument/2006/relationships/hyperlink" Target="http://pbs.twimg.com/profile_images/672790107498266624/y37ipxgK_normal.jpg" TargetMode="External" /><Relationship Id="rId332" Type="http://schemas.openxmlformats.org/officeDocument/2006/relationships/hyperlink" Target="http://pbs.twimg.com/profile_images/672790107498266624/y37ipxgK_normal.jpg" TargetMode="External" /><Relationship Id="rId333" Type="http://schemas.openxmlformats.org/officeDocument/2006/relationships/hyperlink" Target="http://pbs.twimg.com/profile_images/788469897118355456/eV735Jpt_normal.jpg" TargetMode="External" /><Relationship Id="rId334" Type="http://schemas.openxmlformats.org/officeDocument/2006/relationships/hyperlink" Target="http://pbs.twimg.com/profile_images/788469897118355456/eV735Jpt_normal.jpg" TargetMode="External" /><Relationship Id="rId335" Type="http://schemas.openxmlformats.org/officeDocument/2006/relationships/hyperlink" Target="http://pbs.twimg.com/profile_images/788469897118355456/eV735Jpt_normal.jpg" TargetMode="External" /><Relationship Id="rId336" Type="http://schemas.openxmlformats.org/officeDocument/2006/relationships/hyperlink" Target="http://pbs.twimg.com/profile_images/788469897118355456/eV735Jpt_normal.jpg" TargetMode="External" /><Relationship Id="rId337" Type="http://schemas.openxmlformats.org/officeDocument/2006/relationships/hyperlink" Target="http://pbs.twimg.com/profile_images/788469897118355456/eV735Jpt_normal.jpg" TargetMode="External" /><Relationship Id="rId338" Type="http://schemas.openxmlformats.org/officeDocument/2006/relationships/hyperlink" Target="https://pbs.twimg.com/media/D9mKXglWkAAirOh.jpg" TargetMode="External" /><Relationship Id="rId339" Type="http://schemas.openxmlformats.org/officeDocument/2006/relationships/hyperlink" Target="https://pbs.twimg.com/media/D9mKXglWkAAirOh.jpg" TargetMode="External" /><Relationship Id="rId340" Type="http://schemas.openxmlformats.org/officeDocument/2006/relationships/hyperlink" Target="https://pbs.twimg.com/media/D9mKXglWkAAirOh.jpg" TargetMode="External" /><Relationship Id="rId341" Type="http://schemas.openxmlformats.org/officeDocument/2006/relationships/hyperlink" Target="https://pbs.twimg.com/media/D9mKXglWkAAirOh.jpg" TargetMode="External" /><Relationship Id="rId342" Type="http://schemas.openxmlformats.org/officeDocument/2006/relationships/hyperlink" Target="https://pbs.twimg.com/media/D9mKXglWkAAirOh.jpg" TargetMode="External" /><Relationship Id="rId343" Type="http://schemas.openxmlformats.org/officeDocument/2006/relationships/hyperlink" Target="https://pbs.twimg.com/media/D9mKXglWkAAirOh.jpg" TargetMode="External" /><Relationship Id="rId344" Type="http://schemas.openxmlformats.org/officeDocument/2006/relationships/hyperlink" Target="https://pbs.twimg.com/media/D9L5TV4U8AEKTDO.jpg" TargetMode="External" /><Relationship Id="rId345" Type="http://schemas.openxmlformats.org/officeDocument/2006/relationships/hyperlink" Target="https://pbs.twimg.com/media/D9L5TV4U8AEKTDO.jpg" TargetMode="External" /><Relationship Id="rId346" Type="http://schemas.openxmlformats.org/officeDocument/2006/relationships/hyperlink" Target="https://pbs.twimg.com/media/D9hTboaVAAE9vSz.jpg" TargetMode="External" /><Relationship Id="rId347" Type="http://schemas.openxmlformats.org/officeDocument/2006/relationships/hyperlink" Target="https://pbs.twimg.com/media/D9hTboaVAAE9vSz.jpg" TargetMode="External" /><Relationship Id="rId348" Type="http://schemas.openxmlformats.org/officeDocument/2006/relationships/hyperlink" Target="https://pbs.twimg.com/media/D9hTboaVAAE9vSz.jpg" TargetMode="External" /><Relationship Id="rId349" Type="http://schemas.openxmlformats.org/officeDocument/2006/relationships/hyperlink" Target="https://pbs.twimg.com/media/D9hTboaVAAE9vSz.jpg" TargetMode="External" /><Relationship Id="rId350" Type="http://schemas.openxmlformats.org/officeDocument/2006/relationships/hyperlink" Target="https://pbs.twimg.com/media/D9hTboaVAAE9vSz.jpg" TargetMode="External" /><Relationship Id="rId351" Type="http://schemas.openxmlformats.org/officeDocument/2006/relationships/hyperlink" Target="https://pbs.twimg.com/media/D9hqyphXsAkXomW.jpg" TargetMode="External" /><Relationship Id="rId352" Type="http://schemas.openxmlformats.org/officeDocument/2006/relationships/hyperlink" Target="https://pbs.twimg.com/media/D9L5TV4U8AEKTDO.jpg" TargetMode="External" /><Relationship Id="rId353" Type="http://schemas.openxmlformats.org/officeDocument/2006/relationships/hyperlink" Target="https://pbs.twimg.com/media/D9gP9gJUEAAlxL2.jpg" TargetMode="External" /><Relationship Id="rId354" Type="http://schemas.openxmlformats.org/officeDocument/2006/relationships/hyperlink" Target="https://pbs.twimg.com/media/D9hTboaVAAE9vSz.jpg" TargetMode="External" /><Relationship Id="rId355" Type="http://schemas.openxmlformats.org/officeDocument/2006/relationships/hyperlink" Target="https://pbs.twimg.com/media/D9hqyphXsAkXomW.jpg" TargetMode="External" /><Relationship Id="rId356" Type="http://schemas.openxmlformats.org/officeDocument/2006/relationships/hyperlink" Target="https://pbs.twimg.com/media/D9L5TV4U8AEKTDO.jpg" TargetMode="External" /><Relationship Id="rId357" Type="http://schemas.openxmlformats.org/officeDocument/2006/relationships/hyperlink" Target="https://pbs.twimg.com/media/D9gP9gJUEAAlxL2.jpg" TargetMode="External" /><Relationship Id="rId358" Type="http://schemas.openxmlformats.org/officeDocument/2006/relationships/hyperlink" Target="https://pbs.twimg.com/media/D9hTboaVAAE9vSz.jpg" TargetMode="External" /><Relationship Id="rId359" Type="http://schemas.openxmlformats.org/officeDocument/2006/relationships/hyperlink" Target="https://pbs.twimg.com/media/D9hqyphXsAkXomW.jpg" TargetMode="External" /><Relationship Id="rId360" Type="http://schemas.openxmlformats.org/officeDocument/2006/relationships/hyperlink" Target="http://pbs.twimg.com/profile_images/1140199954041802752/cAXUU8ZG_normal.jpg" TargetMode="External" /><Relationship Id="rId361" Type="http://schemas.openxmlformats.org/officeDocument/2006/relationships/hyperlink" Target="http://pbs.twimg.com/profile_images/1140199954041802752/cAXUU8ZG_normal.jpg" TargetMode="External" /><Relationship Id="rId362" Type="http://schemas.openxmlformats.org/officeDocument/2006/relationships/hyperlink" Target="https://pbs.twimg.com/media/D9L5TV4U8AEKTDO.jpg" TargetMode="External" /><Relationship Id="rId363" Type="http://schemas.openxmlformats.org/officeDocument/2006/relationships/hyperlink" Target="https://pbs.twimg.com/media/D9gP9gJUEAAlxL2.jpg" TargetMode="External" /><Relationship Id="rId364" Type="http://schemas.openxmlformats.org/officeDocument/2006/relationships/hyperlink" Target="https://pbs.twimg.com/media/D9hTboaVAAE9vSz.jpg" TargetMode="External" /><Relationship Id="rId365" Type="http://schemas.openxmlformats.org/officeDocument/2006/relationships/hyperlink" Target="https://pbs.twimg.com/media/D9hqyphXsAkXomW.jpg" TargetMode="External" /><Relationship Id="rId366" Type="http://schemas.openxmlformats.org/officeDocument/2006/relationships/hyperlink" Target="http://pbs.twimg.com/profile_images/1140199954041802752/cAXUU8ZG_normal.jpg" TargetMode="External" /><Relationship Id="rId367" Type="http://schemas.openxmlformats.org/officeDocument/2006/relationships/hyperlink" Target="https://pbs.twimg.com/media/D9hHKysXUAMb1Ct.jpg" TargetMode="External" /><Relationship Id="rId368" Type="http://schemas.openxmlformats.org/officeDocument/2006/relationships/hyperlink" Target="http://pbs.twimg.com/profile_images/1147373229528379392/Hmj6G8S8_normal.jpg" TargetMode="External" /><Relationship Id="rId369" Type="http://schemas.openxmlformats.org/officeDocument/2006/relationships/hyperlink" Target="http://pbs.twimg.com/profile_images/1011625208208338944/9bRLHwxq_normal.jpg" TargetMode="External" /><Relationship Id="rId370" Type="http://schemas.openxmlformats.org/officeDocument/2006/relationships/hyperlink" Target="http://pbs.twimg.com/profile_images/1011625208208338944/9bRLHwxq_normal.jpg" TargetMode="External" /><Relationship Id="rId371" Type="http://schemas.openxmlformats.org/officeDocument/2006/relationships/hyperlink" Target="http://pbs.twimg.com/profile_images/1011625208208338944/9bRLHwxq_normal.jpg" TargetMode="External" /><Relationship Id="rId372" Type="http://schemas.openxmlformats.org/officeDocument/2006/relationships/hyperlink" Target="http://pbs.twimg.com/profile_images/1011625208208338944/9bRLHwxq_normal.jpg" TargetMode="External" /><Relationship Id="rId373" Type="http://schemas.openxmlformats.org/officeDocument/2006/relationships/hyperlink" Target="http://pbs.twimg.com/profile_images/1011625208208338944/9bRLHwxq_normal.jpg" TargetMode="External" /><Relationship Id="rId374" Type="http://schemas.openxmlformats.org/officeDocument/2006/relationships/hyperlink" Target="http://abs.twimg.com/sticky/default_profile_images/default_profile_normal.png" TargetMode="External" /><Relationship Id="rId375" Type="http://schemas.openxmlformats.org/officeDocument/2006/relationships/hyperlink" Target="http://pbs.twimg.com/profile_images/1145441892093575168/GNF1dz9r_normal.jpg" TargetMode="External" /><Relationship Id="rId376" Type="http://schemas.openxmlformats.org/officeDocument/2006/relationships/hyperlink" Target="http://pbs.twimg.com/profile_images/1125213398088568832/JDUW9i6Q_normal.jpg" TargetMode="External" /><Relationship Id="rId377" Type="http://schemas.openxmlformats.org/officeDocument/2006/relationships/hyperlink" Target="http://pbs.twimg.com/profile_images/1145444914429169665/6HMuZlgf_normal.jpg" TargetMode="External" /><Relationship Id="rId378" Type="http://schemas.openxmlformats.org/officeDocument/2006/relationships/hyperlink" Target="http://pbs.twimg.com/profile_images/1147085172510035968/iH4JRW8n_normal.jpg" TargetMode="External" /><Relationship Id="rId379" Type="http://schemas.openxmlformats.org/officeDocument/2006/relationships/hyperlink" Target="http://pbs.twimg.com/profile_images/1147085172510035968/iH4JRW8n_normal.jpg" TargetMode="External" /><Relationship Id="rId380" Type="http://schemas.openxmlformats.org/officeDocument/2006/relationships/hyperlink" Target="https://pbs.twimg.com/tweet_video_thumb/D-p9JhcVUAAa46I.jpg" TargetMode="External" /><Relationship Id="rId381" Type="http://schemas.openxmlformats.org/officeDocument/2006/relationships/hyperlink" Target="http://pbs.twimg.com/profile_images/1147085172510035968/iH4JRW8n_normal.jpg" TargetMode="External" /><Relationship Id="rId382" Type="http://schemas.openxmlformats.org/officeDocument/2006/relationships/hyperlink" Target="http://pbs.twimg.com/profile_images/239511625/Jack_normal.jpg" TargetMode="External" /><Relationship Id="rId383" Type="http://schemas.openxmlformats.org/officeDocument/2006/relationships/hyperlink" Target="https://pbs.twimg.com/media/Drf-_0bW4AEnZvM.jpg" TargetMode="External" /><Relationship Id="rId384" Type="http://schemas.openxmlformats.org/officeDocument/2006/relationships/hyperlink" Target="https://pbs.twimg.com/media/Drf-_0bW4AEnZvM.jpg" TargetMode="External" /><Relationship Id="rId385" Type="http://schemas.openxmlformats.org/officeDocument/2006/relationships/hyperlink" Target="http://pbs.twimg.com/profile_images/1148210255639134208/mRee81oj_normal.jpg" TargetMode="External" /><Relationship Id="rId386" Type="http://schemas.openxmlformats.org/officeDocument/2006/relationships/hyperlink" Target="http://pbs.twimg.com/profile_images/1148210255639134208/mRee81oj_normal.jpg" TargetMode="External" /><Relationship Id="rId387" Type="http://schemas.openxmlformats.org/officeDocument/2006/relationships/hyperlink" Target="http://pbs.twimg.com/profile_images/1148210255639134208/mRee81oj_normal.jpg" TargetMode="External" /><Relationship Id="rId388" Type="http://schemas.openxmlformats.org/officeDocument/2006/relationships/hyperlink" Target="http://pbs.twimg.com/profile_images/1045548097944920064/6RVOTk78_normal.jpg" TargetMode="External" /><Relationship Id="rId389" Type="http://schemas.openxmlformats.org/officeDocument/2006/relationships/hyperlink" Target="http://pbs.twimg.com/profile_images/1045548097944920064/6RVOTk78_normal.jpg" TargetMode="External" /><Relationship Id="rId390" Type="http://schemas.openxmlformats.org/officeDocument/2006/relationships/hyperlink" Target="http://pbs.twimg.com/profile_images/1045548097944920064/6RVOTk78_normal.jpg" TargetMode="External" /><Relationship Id="rId391" Type="http://schemas.openxmlformats.org/officeDocument/2006/relationships/hyperlink" Target="http://pbs.twimg.com/profile_images/1045548097944920064/6RVOTk78_normal.jpg" TargetMode="External" /><Relationship Id="rId392" Type="http://schemas.openxmlformats.org/officeDocument/2006/relationships/hyperlink" Target="https://pbs.twimg.com/media/D_NvBohXUAA-pV0.jpg" TargetMode="External" /><Relationship Id="rId393" Type="http://schemas.openxmlformats.org/officeDocument/2006/relationships/hyperlink" Target="http://pbs.twimg.com/profile_images/1016815290221563905/o8st2FEF_normal.jpg" TargetMode="External" /><Relationship Id="rId394" Type="http://schemas.openxmlformats.org/officeDocument/2006/relationships/hyperlink" Target="http://pbs.twimg.com/profile_images/1016815290221563905/o8st2FEF_normal.jpg" TargetMode="External" /><Relationship Id="rId395" Type="http://schemas.openxmlformats.org/officeDocument/2006/relationships/hyperlink" Target="http://pbs.twimg.com/profile_images/1016815290221563905/o8st2FEF_normal.jpg" TargetMode="External" /><Relationship Id="rId396" Type="http://schemas.openxmlformats.org/officeDocument/2006/relationships/hyperlink" Target="http://pbs.twimg.com/profile_images/576015433620451328/fgcEVFku_normal.jpeg" TargetMode="External" /><Relationship Id="rId397" Type="http://schemas.openxmlformats.org/officeDocument/2006/relationships/hyperlink" Target="http://pbs.twimg.com/profile_images/1150448264115830784/kxCVHNFW_normal.jpg" TargetMode="External" /><Relationship Id="rId398" Type="http://schemas.openxmlformats.org/officeDocument/2006/relationships/hyperlink" Target="http://pbs.twimg.com/profile_images/1150448264115830784/kxCVHNFW_normal.jpg" TargetMode="External" /><Relationship Id="rId399" Type="http://schemas.openxmlformats.org/officeDocument/2006/relationships/hyperlink" Target="http://pbs.twimg.com/profile_images/1150448264115830784/kxCVHNFW_normal.jpg" TargetMode="External" /><Relationship Id="rId400" Type="http://schemas.openxmlformats.org/officeDocument/2006/relationships/hyperlink" Target="http://pbs.twimg.com/profile_images/1150448264115830784/kxCVHNFW_normal.jpg" TargetMode="External" /><Relationship Id="rId401" Type="http://schemas.openxmlformats.org/officeDocument/2006/relationships/hyperlink" Target="http://pbs.twimg.com/profile_images/1150448264115830784/kxCVHNFW_normal.jpg" TargetMode="External" /><Relationship Id="rId402" Type="http://schemas.openxmlformats.org/officeDocument/2006/relationships/hyperlink" Target="http://pbs.twimg.com/profile_images/1150448264115830784/kxCVHNFW_normal.jpg" TargetMode="External" /><Relationship Id="rId403" Type="http://schemas.openxmlformats.org/officeDocument/2006/relationships/hyperlink" Target="http://pbs.twimg.com/profile_images/1150448264115830784/kxCVHNFW_normal.jpg" TargetMode="External" /><Relationship Id="rId404" Type="http://schemas.openxmlformats.org/officeDocument/2006/relationships/hyperlink" Target="http://pbs.twimg.com/profile_images/1150448264115830784/kxCVHNFW_normal.jpg" TargetMode="External" /><Relationship Id="rId405" Type="http://schemas.openxmlformats.org/officeDocument/2006/relationships/hyperlink" Target="https://pbs.twimg.com/media/D_dtxE1XsAA9CEt.jpg" TargetMode="External" /><Relationship Id="rId406" Type="http://schemas.openxmlformats.org/officeDocument/2006/relationships/hyperlink" Target="https://pbs.twimg.com/media/D_dtxE1XsAA9CEt.jpg" TargetMode="External" /><Relationship Id="rId407" Type="http://schemas.openxmlformats.org/officeDocument/2006/relationships/hyperlink" Target="http://pbs.twimg.com/profile_images/1016815290221563905/o8st2FEF_normal.jpg" TargetMode="External" /><Relationship Id="rId408" Type="http://schemas.openxmlformats.org/officeDocument/2006/relationships/hyperlink" Target="http://pbs.twimg.com/profile_images/868404731760312321/faAeQgxA_normal.jpg" TargetMode="External" /><Relationship Id="rId409" Type="http://schemas.openxmlformats.org/officeDocument/2006/relationships/hyperlink" Target="http://pbs.twimg.com/profile_images/2901332079/82e00623e89754c0b36178e65facb612_normal.jpeg" TargetMode="External" /><Relationship Id="rId410" Type="http://schemas.openxmlformats.org/officeDocument/2006/relationships/hyperlink" Target="http://pbs.twimg.com/profile_images/2901332079/82e00623e89754c0b36178e65facb612_normal.jpeg" TargetMode="External" /><Relationship Id="rId411" Type="http://schemas.openxmlformats.org/officeDocument/2006/relationships/hyperlink" Target="http://pbs.twimg.com/profile_images/2901332079/82e00623e89754c0b36178e65facb612_normal.jpeg" TargetMode="External" /><Relationship Id="rId412" Type="http://schemas.openxmlformats.org/officeDocument/2006/relationships/hyperlink" Target="http://pbs.twimg.com/profile_images/2901332079/82e00623e89754c0b36178e65facb612_normal.jpeg" TargetMode="External" /><Relationship Id="rId413" Type="http://schemas.openxmlformats.org/officeDocument/2006/relationships/hyperlink" Target="http://pbs.twimg.com/profile_images/2901332079/82e00623e89754c0b36178e65facb612_normal.jpeg" TargetMode="External" /><Relationship Id="rId414" Type="http://schemas.openxmlformats.org/officeDocument/2006/relationships/hyperlink" Target="http://pbs.twimg.com/profile_images/955359649225756672/-qqAbnxd_normal.jpg" TargetMode="External" /><Relationship Id="rId415" Type="http://schemas.openxmlformats.org/officeDocument/2006/relationships/hyperlink" Target="http://pbs.twimg.com/profile_images/955359649225756672/-qqAbnxd_normal.jpg" TargetMode="External" /><Relationship Id="rId416" Type="http://schemas.openxmlformats.org/officeDocument/2006/relationships/hyperlink" Target="http://pbs.twimg.com/profile_images/955359649225756672/-qqAbnxd_normal.jpg" TargetMode="External" /><Relationship Id="rId417" Type="http://schemas.openxmlformats.org/officeDocument/2006/relationships/hyperlink" Target="http://pbs.twimg.com/profile_images/955359649225756672/-qqAbnxd_normal.jpg" TargetMode="External" /><Relationship Id="rId418" Type="http://schemas.openxmlformats.org/officeDocument/2006/relationships/hyperlink" Target="http://pbs.twimg.com/profile_images/955359649225756672/-qqAbnxd_normal.jpg" TargetMode="External" /><Relationship Id="rId419" Type="http://schemas.openxmlformats.org/officeDocument/2006/relationships/hyperlink" Target="http://pbs.twimg.com/profile_images/955359649225756672/-qqAbnxd_normal.jpg" TargetMode="External" /><Relationship Id="rId420" Type="http://schemas.openxmlformats.org/officeDocument/2006/relationships/hyperlink" Target="http://pbs.twimg.com/profile_images/1079215654824226817/iAfMNROe_normal.jpg" TargetMode="External" /><Relationship Id="rId421" Type="http://schemas.openxmlformats.org/officeDocument/2006/relationships/hyperlink" Target="http://pbs.twimg.com/profile_images/1079215654824226817/iAfMNROe_normal.jpg" TargetMode="External" /><Relationship Id="rId422" Type="http://schemas.openxmlformats.org/officeDocument/2006/relationships/hyperlink" Target="http://pbs.twimg.com/profile_images/1079215654824226817/iAfMNROe_normal.jpg" TargetMode="External" /><Relationship Id="rId423" Type="http://schemas.openxmlformats.org/officeDocument/2006/relationships/hyperlink" Target="http://pbs.twimg.com/profile_images/1079215654824226817/iAfMNROe_normal.jpg" TargetMode="External" /><Relationship Id="rId424" Type="http://schemas.openxmlformats.org/officeDocument/2006/relationships/hyperlink" Target="http://pbs.twimg.com/profile_images/1079215654824226817/iAfMNROe_normal.jpg" TargetMode="External" /><Relationship Id="rId425" Type="http://schemas.openxmlformats.org/officeDocument/2006/relationships/hyperlink" Target="http://pbs.twimg.com/profile_images/1079215654824226817/iAfMNROe_normal.jpg" TargetMode="External" /><Relationship Id="rId426" Type="http://schemas.openxmlformats.org/officeDocument/2006/relationships/hyperlink" Target="http://pbs.twimg.com/profile_images/862730030895570944/ZXdNJXJU_normal.jpg" TargetMode="External" /><Relationship Id="rId427" Type="http://schemas.openxmlformats.org/officeDocument/2006/relationships/hyperlink" Target="http://pbs.twimg.com/profile_images/1143429117951401984/IhzZMVP3_normal.jpg" TargetMode="External" /><Relationship Id="rId428" Type="http://schemas.openxmlformats.org/officeDocument/2006/relationships/hyperlink" Target="http://abs.twimg.com/sticky/default_profile_images/default_profile_normal.png" TargetMode="External" /><Relationship Id="rId429" Type="http://schemas.openxmlformats.org/officeDocument/2006/relationships/hyperlink" Target="http://pbs.twimg.com/profile_images/775722760605544448/COxigSM6_normal.jpg" TargetMode="External" /><Relationship Id="rId430" Type="http://schemas.openxmlformats.org/officeDocument/2006/relationships/hyperlink" Target="http://pbs.twimg.com/profile_images/775722760605544448/COxigSM6_normal.jpg" TargetMode="External" /><Relationship Id="rId431" Type="http://schemas.openxmlformats.org/officeDocument/2006/relationships/hyperlink" Target="http://pbs.twimg.com/profile_images/775722760605544448/COxigSM6_normal.jpg" TargetMode="External" /><Relationship Id="rId432" Type="http://schemas.openxmlformats.org/officeDocument/2006/relationships/hyperlink" Target="https://pbs.twimg.com/media/EAP7aJMUwAE-RD-.jpg" TargetMode="External" /><Relationship Id="rId433" Type="http://schemas.openxmlformats.org/officeDocument/2006/relationships/hyperlink" Target="http://pbs.twimg.com/profile_images/1010125647665139713/fWf-9ej3_normal.jpg" TargetMode="External" /><Relationship Id="rId434" Type="http://schemas.openxmlformats.org/officeDocument/2006/relationships/hyperlink" Target="http://pbs.twimg.com/profile_images/1010125647665139713/fWf-9ej3_normal.jpg" TargetMode="External" /><Relationship Id="rId435" Type="http://schemas.openxmlformats.org/officeDocument/2006/relationships/hyperlink" Target="http://pbs.twimg.com/profile_images/1010125647665139713/fWf-9ej3_normal.jpg" TargetMode="External" /><Relationship Id="rId436" Type="http://schemas.openxmlformats.org/officeDocument/2006/relationships/hyperlink" Target="http://pbs.twimg.com/profile_images/1010125647665139713/fWf-9ej3_normal.jpg" TargetMode="External" /><Relationship Id="rId437" Type="http://schemas.openxmlformats.org/officeDocument/2006/relationships/hyperlink" Target="http://pbs.twimg.com/profile_images/802605790397927424/VXCCMtlZ_normal.jpg" TargetMode="External" /><Relationship Id="rId438" Type="http://schemas.openxmlformats.org/officeDocument/2006/relationships/hyperlink" Target="http://pbs.twimg.com/profile_images/984113808317837313/2aRCVbI4_normal.jpg" TargetMode="External" /><Relationship Id="rId439" Type="http://schemas.openxmlformats.org/officeDocument/2006/relationships/hyperlink" Target="http://pbs.twimg.com/profile_images/1010125647665139713/fWf-9ej3_normal.jpg" TargetMode="External" /><Relationship Id="rId440" Type="http://schemas.openxmlformats.org/officeDocument/2006/relationships/hyperlink" Target="http://pbs.twimg.com/profile_images/984113808317837313/2aRCVbI4_normal.jpg" TargetMode="External" /><Relationship Id="rId441" Type="http://schemas.openxmlformats.org/officeDocument/2006/relationships/hyperlink" Target="http://pbs.twimg.com/profile_images/1159057634265145344/aRy6-L8a_normal.jpg" TargetMode="External" /><Relationship Id="rId442" Type="http://schemas.openxmlformats.org/officeDocument/2006/relationships/hyperlink" Target="http://pbs.twimg.com/profile_images/1159057634265145344/aRy6-L8a_normal.jpg" TargetMode="External" /><Relationship Id="rId443" Type="http://schemas.openxmlformats.org/officeDocument/2006/relationships/hyperlink" Target="https://pbs.twimg.com/media/EAe3QmHVUAE1HPV.jpg" TargetMode="External" /><Relationship Id="rId444" Type="http://schemas.openxmlformats.org/officeDocument/2006/relationships/hyperlink" Target="http://pbs.twimg.com/profile_images/1159057634265145344/aRy6-L8a_normal.jpg" TargetMode="External" /><Relationship Id="rId445" Type="http://schemas.openxmlformats.org/officeDocument/2006/relationships/hyperlink" Target="http://pbs.twimg.com/profile_images/1159057634265145344/aRy6-L8a_normal.jpg" TargetMode="External" /><Relationship Id="rId446" Type="http://schemas.openxmlformats.org/officeDocument/2006/relationships/hyperlink" Target="https://pbs.twimg.com/media/EAe3QmHVUAE1HPV.jpg" TargetMode="External" /><Relationship Id="rId447" Type="http://schemas.openxmlformats.org/officeDocument/2006/relationships/hyperlink" Target="http://pbs.twimg.com/profile_images/1159057634265145344/aRy6-L8a_normal.jpg" TargetMode="External" /><Relationship Id="rId448" Type="http://schemas.openxmlformats.org/officeDocument/2006/relationships/hyperlink" Target="http://pbs.twimg.com/profile_images/1152216679469998080/ku30H8WG_normal.jpg" TargetMode="External" /><Relationship Id="rId449" Type="http://schemas.openxmlformats.org/officeDocument/2006/relationships/hyperlink" Target="http://pbs.twimg.com/profile_images/1152216679469998080/ku30H8WG_normal.jpg" TargetMode="External" /><Relationship Id="rId450" Type="http://schemas.openxmlformats.org/officeDocument/2006/relationships/hyperlink" Target="http://pbs.twimg.com/profile_images/1152216679469998080/ku30H8WG_normal.jpg" TargetMode="External" /><Relationship Id="rId451" Type="http://schemas.openxmlformats.org/officeDocument/2006/relationships/hyperlink" Target="https://pbs.twimg.com/media/EA0BWdRWkAMbPWc.jpg" TargetMode="External" /><Relationship Id="rId452" Type="http://schemas.openxmlformats.org/officeDocument/2006/relationships/hyperlink" Target="http://pbs.twimg.com/profile_images/800682096582914048/tkExqs84_normal.jpg" TargetMode="External" /><Relationship Id="rId453" Type="http://schemas.openxmlformats.org/officeDocument/2006/relationships/hyperlink" Target="https://pbs.twimg.com/media/EA0BWdRWkAMbPWc.jpg" TargetMode="External" /><Relationship Id="rId454" Type="http://schemas.openxmlformats.org/officeDocument/2006/relationships/hyperlink" Target="http://pbs.twimg.com/profile_images/800682096582914048/tkExqs84_normal.jpg" TargetMode="External" /><Relationship Id="rId455" Type="http://schemas.openxmlformats.org/officeDocument/2006/relationships/hyperlink" Target="https://pbs.twimg.com/media/EA0BWdRWkAMbPWc.jpg" TargetMode="External" /><Relationship Id="rId456" Type="http://schemas.openxmlformats.org/officeDocument/2006/relationships/hyperlink" Target="http://pbs.twimg.com/profile_images/800682096582914048/tkExqs84_normal.jpg" TargetMode="External" /><Relationship Id="rId457" Type="http://schemas.openxmlformats.org/officeDocument/2006/relationships/hyperlink" Target="https://pbs.twimg.com/media/EA0BWdRWkAMbPWc.jpg" TargetMode="External" /><Relationship Id="rId458" Type="http://schemas.openxmlformats.org/officeDocument/2006/relationships/hyperlink" Target="http://pbs.twimg.com/profile_images/800682096582914048/tkExqs84_normal.jpg" TargetMode="External" /><Relationship Id="rId459" Type="http://schemas.openxmlformats.org/officeDocument/2006/relationships/hyperlink" Target="http://pbs.twimg.com/profile_images/800682096582914048/tkExqs84_normal.jpg" TargetMode="External" /><Relationship Id="rId460" Type="http://schemas.openxmlformats.org/officeDocument/2006/relationships/hyperlink" Target="http://abs.twimg.com/sticky/default_profile_images/default_profile_normal.png" TargetMode="External" /><Relationship Id="rId461" Type="http://schemas.openxmlformats.org/officeDocument/2006/relationships/hyperlink" Target="http://abs.twimg.com/sticky/default_profile_images/default_profile_normal.png" TargetMode="External" /><Relationship Id="rId462" Type="http://schemas.openxmlformats.org/officeDocument/2006/relationships/hyperlink" Target="http://abs.twimg.com/sticky/default_profile_images/default_profile_normal.png" TargetMode="External" /><Relationship Id="rId463" Type="http://schemas.openxmlformats.org/officeDocument/2006/relationships/hyperlink" Target="http://pbs.twimg.com/profile_images/1419645222/image_normal.jpg" TargetMode="External" /><Relationship Id="rId464" Type="http://schemas.openxmlformats.org/officeDocument/2006/relationships/hyperlink" Target="http://abs.twimg.com/sticky/default_profile_images/default_profile_normal.png" TargetMode="External" /><Relationship Id="rId465" Type="http://schemas.openxmlformats.org/officeDocument/2006/relationships/hyperlink" Target="http://pbs.twimg.com/profile_images/705244349873917952/fcD6A8Ws_normal.jpg" TargetMode="External" /><Relationship Id="rId466" Type="http://schemas.openxmlformats.org/officeDocument/2006/relationships/hyperlink" Target="https://pbs.twimg.com/media/D8-q0EjWsAIMsUh.jpg" TargetMode="External" /><Relationship Id="rId467" Type="http://schemas.openxmlformats.org/officeDocument/2006/relationships/hyperlink" Target="https://pbs.twimg.com/media/D8_My2TXkAEAn-a.jpg" TargetMode="External" /><Relationship Id="rId468" Type="http://schemas.openxmlformats.org/officeDocument/2006/relationships/hyperlink" Target="http://pbs.twimg.com/profile_images/705244349873917952/fcD6A8Ws_normal.jpg" TargetMode="External" /><Relationship Id="rId469" Type="http://schemas.openxmlformats.org/officeDocument/2006/relationships/hyperlink" Target="http://pbs.twimg.com/profile_images/705244349873917952/fcD6A8Ws_normal.jpg" TargetMode="External" /><Relationship Id="rId470" Type="http://schemas.openxmlformats.org/officeDocument/2006/relationships/hyperlink" Target="https://pbs.twimg.com/media/D8_My2TXkAEAn-a.jpg" TargetMode="External" /><Relationship Id="rId471" Type="http://schemas.openxmlformats.org/officeDocument/2006/relationships/hyperlink" Target="http://pbs.twimg.com/profile_images/1031557788848324610/PilAQ6WP_normal.jpg" TargetMode="External" /><Relationship Id="rId472" Type="http://schemas.openxmlformats.org/officeDocument/2006/relationships/hyperlink" Target="http://pbs.twimg.com/profile_images/1031557788848324610/PilAQ6WP_normal.jpg" TargetMode="External" /><Relationship Id="rId473" Type="http://schemas.openxmlformats.org/officeDocument/2006/relationships/hyperlink" Target="http://pbs.twimg.com/profile_images/504729262/who_tweeted3_normal.gif" TargetMode="External" /><Relationship Id="rId474" Type="http://schemas.openxmlformats.org/officeDocument/2006/relationships/hyperlink" Target="http://pbs.twimg.com/profile_images/504729262/who_tweeted3_normal.gif" TargetMode="External" /><Relationship Id="rId475" Type="http://schemas.openxmlformats.org/officeDocument/2006/relationships/hyperlink" Target="http://pbs.twimg.com/profile_images/504729262/who_tweeted3_normal.gif" TargetMode="External" /><Relationship Id="rId476" Type="http://schemas.openxmlformats.org/officeDocument/2006/relationships/hyperlink" Target="http://pbs.twimg.com/profile_images/1159405772373143553/lnBjoZkJ_normal.jpg" TargetMode="External" /><Relationship Id="rId477" Type="http://schemas.openxmlformats.org/officeDocument/2006/relationships/hyperlink" Target="http://abs.twimg.com/sticky/default_profile_images/default_profile_normal.png" TargetMode="External" /><Relationship Id="rId478" Type="http://schemas.openxmlformats.org/officeDocument/2006/relationships/hyperlink" Target="http://pbs.twimg.com/profile_images/291963316/Z1dju3l6_normal.jpg" TargetMode="External" /><Relationship Id="rId479" Type="http://schemas.openxmlformats.org/officeDocument/2006/relationships/hyperlink" Target="http://pbs.twimg.com/profile_images/504729262/who_tweeted3_normal.gif" TargetMode="External" /><Relationship Id="rId480" Type="http://schemas.openxmlformats.org/officeDocument/2006/relationships/hyperlink" Target="http://pbs.twimg.com/profile_images/686666576288845825/j138bbEs_normal.png" TargetMode="External" /><Relationship Id="rId481" Type="http://schemas.openxmlformats.org/officeDocument/2006/relationships/hyperlink" Target="http://pbs.twimg.com/profile_images/504729262/who_tweeted3_normal.gif" TargetMode="External" /><Relationship Id="rId482" Type="http://schemas.openxmlformats.org/officeDocument/2006/relationships/hyperlink" Target="http://pbs.twimg.com/profile_images/686666576288845825/j138bbEs_normal.png" TargetMode="External" /><Relationship Id="rId483" Type="http://schemas.openxmlformats.org/officeDocument/2006/relationships/hyperlink" Target="http://pbs.twimg.com/profile_images/591339505874898944/1_KkSxp__normal.jpg" TargetMode="External" /><Relationship Id="rId484" Type="http://schemas.openxmlformats.org/officeDocument/2006/relationships/hyperlink" Target="http://pbs.twimg.com/profile_images/591339505874898944/1_KkSxp__normal.jpg" TargetMode="External" /><Relationship Id="rId485" Type="http://schemas.openxmlformats.org/officeDocument/2006/relationships/hyperlink" Target="http://pbs.twimg.com/profile_images/591339505874898944/1_KkSxp__normal.jpg" TargetMode="External" /><Relationship Id="rId486" Type="http://schemas.openxmlformats.org/officeDocument/2006/relationships/hyperlink" Target="http://pbs.twimg.com/profile_images/686666576288845825/j138bbEs_normal.png" TargetMode="External" /><Relationship Id="rId487" Type="http://schemas.openxmlformats.org/officeDocument/2006/relationships/hyperlink" Target="https://pbs.twimg.com/ext_tw_video_thumb/1140910198485221381/pu/img/AavoDua_nw4BWr8A.jpg" TargetMode="External" /><Relationship Id="rId488" Type="http://schemas.openxmlformats.org/officeDocument/2006/relationships/hyperlink" Target="http://pbs.twimg.com/profile_images/686666576288845825/j138bbEs_normal.png" TargetMode="External" /><Relationship Id="rId489" Type="http://schemas.openxmlformats.org/officeDocument/2006/relationships/hyperlink" Target="http://pbs.twimg.com/profile_images/856690870967336961/-wY6CITb_normal.jpg" TargetMode="External" /><Relationship Id="rId490" Type="http://schemas.openxmlformats.org/officeDocument/2006/relationships/hyperlink" Target="https://pbs.twimg.com/media/D9_X-lBXoAA8RsI.jpg" TargetMode="External" /><Relationship Id="rId491" Type="http://schemas.openxmlformats.org/officeDocument/2006/relationships/hyperlink" Target="http://pbs.twimg.com/profile_images/686666576288845825/j138bbEs_normal.png" TargetMode="External" /><Relationship Id="rId492" Type="http://schemas.openxmlformats.org/officeDocument/2006/relationships/hyperlink" Target="https://pbs.twimg.com/media/D9_X-lBXoAA8RsI.jpg" TargetMode="External" /><Relationship Id="rId493" Type="http://schemas.openxmlformats.org/officeDocument/2006/relationships/hyperlink" Target="http://pbs.twimg.com/profile_images/521086833665392640/LWY7m9NF_normal.png" TargetMode="External" /><Relationship Id="rId494" Type="http://schemas.openxmlformats.org/officeDocument/2006/relationships/hyperlink" Target="http://pbs.twimg.com/profile_images/504729262/who_tweeted3_normal.gif" TargetMode="External" /><Relationship Id="rId495" Type="http://schemas.openxmlformats.org/officeDocument/2006/relationships/hyperlink" Target="http://pbs.twimg.com/profile_images/686666576288845825/j138bbEs_normal.png" TargetMode="External" /><Relationship Id="rId496" Type="http://schemas.openxmlformats.org/officeDocument/2006/relationships/hyperlink" Target="http://pbs.twimg.com/profile_images/504729262/who_tweeted3_normal.gif" TargetMode="External" /><Relationship Id="rId497" Type="http://schemas.openxmlformats.org/officeDocument/2006/relationships/hyperlink" Target="http://pbs.twimg.com/profile_images/504729262/who_tweeted3_normal.gif" TargetMode="External" /><Relationship Id="rId498" Type="http://schemas.openxmlformats.org/officeDocument/2006/relationships/hyperlink" Target="http://pbs.twimg.com/profile_images/686666576288845825/j138bbEs_normal.png" TargetMode="External" /><Relationship Id="rId499" Type="http://schemas.openxmlformats.org/officeDocument/2006/relationships/hyperlink" Target="https://pbs.twimg.com/media/EByaszVX4AAz0Ys.png" TargetMode="External" /><Relationship Id="rId500" Type="http://schemas.openxmlformats.org/officeDocument/2006/relationships/hyperlink" Target="http://pbs.twimg.com/profile_images/825386307362787329/WlTqtdn6_normal.jpg" TargetMode="External" /><Relationship Id="rId501" Type="http://schemas.openxmlformats.org/officeDocument/2006/relationships/hyperlink" Target="http://pbs.twimg.com/profile_images/825386307362787329/WlTqtdn6_normal.jpg" TargetMode="External" /><Relationship Id="rId502" Type="http://schemas.openxmlformats.org/officeDocument/2006/relationships/hyperlink" Target="http://pbs.twimg.com/profile_images/825386307362787329/WlTqtdn6_normal.jpg" TargetMode="External" /><Relationship Id="rId503" Type="http://schemas.openxmlformats.org/officeDocument/2006/relationships/hyperlink" Target="http://pbs.twimg.com/profile_images/825386307362787329/WlTqtdn6_normal.jpg" TargetMode="External" /><Relationship Id="rId504" Type="http://schemas.openxmlformats.org/officeDocument/2006/relationships/hyperlink" Target="http://pbs.twimg.com/profile_images/825386307362787329/WlTqtdn6_normal.jpg" TargetMode="External" /><Relationship Id="rId505" Type="http://schemas.openxmlformats.org/officeDocument/2006/relationships/hyperlink" Target="http://pbs.twimg.com/profile_images/825386307362787329/WlTqtdn6_normal.jpg" TargetMode="External" /><Relationship Id="rId506" Type="http://schemas.openxmlformats.org/officeDocument/2006/relationships/hyperlink" Target="http://pbs.twimg.com/profile_images/825386307362787329/WlTqtdn6_normal.jpg" TargetMode="External" /><Relationship Id="rId507" Type="http://schemas.openxmlformats.org/officeDocument/2006/relationships/hyperlink" Target="http://pbs.twimg.com/profile_images/1123321995293331458/-AIli8L9_normal.jpg" TargetMode="External" /><Relationship Id="rId508" Type="http://schemas.openxmlformats.org/officeDocument/2006/relationships/hyperlink" Target="http://pbs.twimg.com/profile_images/1123321995293331458/-AIli8L9_normal.jpg" TargetMode="External" /><Relationship Id="rId509" Type="http://schemas.openxmlformats.org/officeDocument/2006/relationships/hyperlink" Target="http://pbs.twimg.com/profile_images/1123321995293331458/-AIli8L9_normal.jpg" TargetMode="External" /><Relationship Id="rId510" Type="http://schemas.openxmlformats.org/officeDocument/2006/relationships/hyperlink" Target="https://pbs.twimg.com/media/D9hHKysXUAMb1Ct.jpg" TargetMode="External" /><Relationship Id="rId511" Type="http://schemas.openxmlformats.org/officeDocument/2006/relationships/hyperlink" Target="http://pbs.twimg.com/profile_images/1147373229528379392/Hmj6G8S8_normal.jpg" TargetMode="External" /><Relationship Id="rId512" Type="http://schemas.openxmlformats.org/officeDocument/2006/relationships/hyperlink" Target="http://pbs.twimg.com/profile_images/819331001922920448/TCb6gYtx_normal.jpg" TargetMode="External" /><Relationship Id="rId513" Type="http://schemas.openxmlformats.org/officeDocument/2006/relationships/hyperlink" Target="http://pbs.twimg.com/profile_images/819331001922920448/TCb6gYtx_normal.jpg" TargetMode="External" /><Relationship Id="rId514" Type="http://schemas.openxmlformats.org/officeDocument/2006/relationships/hyperlink" Target="http://pbs.twimg.com/profile_images/521086833665392640/LWY7m9NF_normal.png" TargetMode="External" /><Relationship Id="rId515" Type="http://schemas.openxmlformats.org/officeDocument/2006/relationships/hyperlink" Target="http://pbs.twimg.com/profile_images/521086833665392640/LWY7m9NF_normal.png" TargetMode="External" /><Relationship Id="rId516" Type="http://schemas.openxmlformats.org/officeDocument/2006/relationships/hyperlink" Target="https://pbs.twimg.com/ext_tw_video_thumb/1141022890957123585/pu/img/kOzSuWlMQBmyQy7A.jpg" TargetMode="External" /><Relationship Id="rId517" Type="http://schemas.openxmlformats.org/officeDocument/2006/relationships/hyperlink" Target="http://pbs.twimg.com/profile_images/504729262/who_tweeted3_normal.gif" TargetMode="External" /><Relationship Id="rId518" Type="http://schemas.openxmlformats.org/officeDocument/2006/relationships/hyperlink" Target="http://pbs.twimg.com/profile_images/504729262/who_tweeted3_normal.gif" TargetMode="External" /><Relationship Id="rId519" Type="http://schemas.openxmlformats.org/officeDocument/2006/relationships/hyperlink" Target="http://pbs.twimg.com/profile_images/504729262/who_tweeted3_normal.gif" TargetMode="External" /><Relationship Id="rId520" Type="http://schemas.openxmlformats.org/officeDocument/2006/relationships/hyperlink" Target="http://pbs.twimg.com/profile_images/504729262/who_tweeted3_normal.gif" TargetMode="External" /><Relationship Id="rId521" Type="http://schemas.openxmlformats.org/officeDocument/2006/relationships/hyperlink" Target="http://pbs.twimg.com/profile_images/504729262/who_tweeted3_normal.gif" TargetMode="External" /><Relationship Id="rId522" Type="http://schemas.openxmlformats.org/officeDocument/2006/relationships/hyperlink" Target="http://pbs.twimg.com/profile_images/504729262/who_tweeted3_normal.gif" TargetMode="External" /><Relationship Id="rId523" Type="http://schemas.openxmlformats.org/officeDocument/2006/relationships/hyperlink" Target="http://pbs.twimg.com/profile_images/504729262/who_tweeted3_normal.gif" TargetMode="External" /><Relationship Id="rId524" Type="http://schemas.openxmlformats.org/officeDocument/2006/relationships/hyperlink" Target="http://pbs.twimg.com/profile_images/504729262/who_tweeted3_normal.gif" TargetMode="External" /><Relationship Id="rId525" Type="http://schemas.openxmlformats.org/officeDocument/2006/relationships/hyperlink" Target="http://pbs.twimg.com/profile_images/504729262/who_tweeted3_normal.gif" TargetMode="External" /><Relationship Id="rId526" Type="http://schemas.openxmlformats.org/officeDocument/2006/relationships/hyperlink" Target="https://pbs.twimg.com/media/D8-q0EjWsAIMsUh.jpg" TargetMode="External" /><Relationship Id="rId527" Type="http://schemas.openxmlformats.org/officeDocument/2006/relationships/hyperlink" Target="https://pbs.twimg.com/media/D8_My2TXkAEAn-a.jpg" TargetMode="External" /><Relationship Id="rId528" Type="http://schemas.openxmlformats.org/officeDocument/2006/relationships/hyperlink" Target="https://pbs.twimg.com/ext_tw_video_thumb/1140910198485221381/pu/img/AavoDua_nw4BWr8A.jpg" TargetMode="External" /><Relationship Id="rId529" Type="http://schemas.openxmlformats.org/officeDocument/2006/relationships/hyperlink" Target="https://pbs.twimg.com/ext_tw_video_thumb/1141320362317275138/pu/img/sIFIqqrUZdOjazom.jpg" TargetMode="External" /><Relationship Id="rId530" Type="http://schemas.openxmlformats.org/officeDocument/2006/relationships/hyperlink" Target="https://pbs.twimg.com/ext_tw_video_thumb/1141320362317275138/pu/img/sIFIqqrUZdOjazom.jpg" TargetMode="External" /><Relationship Id="rId531" Type="http://schemas.openxmlformats.org/officeDocument/2006/relationships/hyperlink" Target="https://pbs.twimg.com/ext_tw_video_thumb/1141398095802093568/pu/img/L9f5A0uFHT5p-RL6.jpg" TargetMode="External" /><Relationship Id="rId532" Type="http://schemas.openxmlformats.org/officeDocument/2006/relationships/hyperlink" Target="https://pbs.twimg.com/ext_tw_video_thumb/1141692180328800257/pu/img/P4hgoeBwmCW07c86.jpg" TargetMode="External" /><Relationship Id="rId533" Type="http://schemas.openxmlformats.org/officeDocument/2006/relationships/hyperlink" Target="https://pbs.twimg.com/ext_tw_video_thumb/1141692180328800257/pu/img/P4hgoeBwmCW07c86.jpg" TargetMode="External" /><Relationship Id="rId534" Type="http://schemas.openxmlformats.org/officeDocument/2006/relationships/hyperlink" Target="http://pbs.twimg.com/profile_images/504729262/who_tweeted3_normal.gif" TargetMode="External" /><Relationship Id="rId535" Type="http://schemas.openxmlformats.org/officeDocument/2006/relationships/hyperlink" Target="http://pbs.twimg.com/profile_images/504729262/who_tweeted3_normal.gif" TargetMode="External" /><Relationship Id="rId536" Type="http://schemas.openxmlformats.org/officeDocument/2006/relationships/hyperlink" Target="http://pbs.twimg.com/profile_images/504729262/who_tweeted3_normal.gif" TargetMode="External" /><Relationship Id="rId537" Type="http://schemas.openxmlformats.org/officeDocument/2006/relationships/hyperlink" Target="http://pbs.twimg.com/profile_images/504729262/who_tweeted3_normal.gif" TargetMode="External" /><Relationship Id="rId538" Type="http://schemas.openxmlformats.org/officeDocument/2006/relationships/hyperlink" Target="http://pbs.twimg.com/profile_images/504729262/who_tweeted3_normal.gif" TargetMode="External" /><Relationship Id="rId539" Type="http://schemas.openxmlformats.org/officeDocument/2006/relationships/hyperlink" Target="http://pbs.twimg.com/profile_images/504729262/who_tweeted3_normal.gif" TargetMode="External" /><Relationship Id="rId540" Type="http://schemas.openxmlformats.org/officeDocument/2006/relationships/hyperlink" Target="http://pbs.twimg.com/profile_images/504729262/who_tweeted3_normal.gif" TargetMode="External" /><Relationship Id="rId541" Type="http://schemas.openxmlformats.org/officeDocument/2006/relationships/hyperlink" Target="http://pbs.twimg.com/profile_images/504729262/who_tweeted3_normal.gif" TargetMode="External" /><Relationship Id="rId542" Type="http://schemas.openxmlformats.org/officeDocument/2006/relationships/hyperlink" Target="http://pbs.twimg.com/profile_images/504729262/who_tweeted3_normal.gif" TargetMode="External" /><Relationship Id="rId543" Type="http://schemas.openxmlformats.org/officeDocument/2006/relationships/hyperlink" Target="http://pbs.twimg.com/profile_images/504729262/who_tweeted3_normal.gif" TargetMode="External" /><Relationship Id="rId544" Type="http://schemas.openxmlformats.org/officeDocument/2006/relationships/hyperlink" Target="http://pbs.twimg.com/profile_images/504729262/who_tweeted3_normal.gif" TargetMode="External" /><Relationship Id="rId545" Type="http://schemas.openxmlformats.org/officeDocument/2006/relationships/hyperlink" Target="http://pbs.twimg.com/profile_images/504729262/who_tweeted3_normal.gif" TargetMode="External" /><Relationship Id="rId546" Type="http://schemas.openxmlformats.org/officeDocument/2006/relationships/hyperlink" Target="http://pbs.twimg.com/profile_images/504729262/who_tweeted3_normal.gif" TargetMode="External" /><Relationship Id="rId547" Type="http://schemas.openxmlformats.org/officeDocument/2006/relationships/hyperlink" Target="http://pbs.twimg.com/profile_images/504729262/who_tweeted3_normal.gif" TargetMode="External" /><Relationship Id="rId548" Type="http://schemas.openxmlformats.org/officeDocument/2006/relationships/hyperlink" Target="http://pbs.twimg.com/profile_images/504729262/who_tweeted3_normal.gif" TargetMode="External" /><Relationship Id="rId549" Type="http://schemas.openxmlformats.org/officeDocument/2006/relationships/hyperlink" Target="http://pbs.twimg.com/profile_images/686666576288845825/j138bbEs_normal.png" TargetMode="External" /><Relationship Id="rId550" Type="http://schemas.openxmlformats.org/officeDocument/2006/relationships/hyperlink" Target="http://pbs.twimg.com/profile_images/686666576288845825/j138bbEs_normal.png" TargetMode="External" /><Relationship Id="rId551" Type="http://schemas.openxmlformats.org/officeDocument/2006/relationships/hyperlink" Target="http://pbs.twimg.com/profile_images/686666576288845825/j138bbEs_normal.png" TargetMode="External" /><Relationship Id="rId552" Type="http://schemas.openxmlformats.org/officeDocument/2006/relationships/hyperlink" Target="http://pbs.twimg.com/profile_images/686666576288845825/j138bbEs_normal.png" TargetMode="External" /><Relationship Id="rId553" Type="http://schemas.openxmlformats.org/officeDocument/2006/relationships/hyperlink" Target="http://pbs.twimg.com/profile_images/686666576288845825/j138bbEs_normal.png" TargetMode="External" /><Relationship Id="rId554" Type="http://schemas.openxmlformats.org/officeDocument/2006/relationships/hyperlink" Target="http://pbs.twimg.com/profile_images/686666576288845825/j138bbEs_normal.png" TargetMode="External" /><Relationship Id="rId555" Type="http://schemas.openxmlformats.org/officeDocument/2006/relationships/hyperlink" Target="http://pbs.twimg.com/profile_images/686666576288845825/j138bbEs_normal.png" TargetMode="External" /><Relationship Id="rId556" Type="http://schemas.openxmlformats.org/officeDocument/2006/relationships/hyperlink" Target="http://pbs.twimg.com/profile_images/686666576288845825/j138bbEs_normal.png" TargetMode="External" /><Relationship Id="rId557" Type="http://schemas.openxmlformats.org/officeDocument/2006/relationships/hyperlink" Target="http://pbs.twimg.com/profile_images/686666576288845825/j138bbEs_normal.png" TargetMode="External" /><Relationship Id="rId558" Type="http://schemas.openxmlformats.org/officeDocument/2006/relationships/hyperlink" Target="http://pbs.twimg.com/profile_images/686666576288845825/j138bbEs_normal.png" TargetMode="External" /><Relationship Id="rId559" Type="http://schemas.openxmlformats.org/officeDocument/2006/relationships/hyperlink" Target="http://pbs.twimg.com/profile_images/686666576288845825/j138bbEs_normal.png" TargetMode="External" /><Relationship Id="rId560" Type="http://schemas.openxmlformats.org/officeDocument/2006/relationships/hyperlink" Target="http://pbs.twimg.com/profile_images/1741241334/image_normal.jpg" TargetMode="External" /><Relationship Id="rId561" Type="http://schemas.openxmlformats.org/officeDocument/2006/relationships/hyperlink" Target="http://pbs.twimg.com/profile_images/1147373229528379392/Hmj6G8S8_normal.jpg" TargetMode="External" /><Relationship Id="rId562" Type="http://schemas.openxmlformats.org/officeDocument/2006/relationships/hyperlink" Target="http://pbs.twimg.com/profile_images/1741241334/image_normal.jpg" TargetMode="External" /><Relationship Id="rId563" Type="http://schemas.openxmlformats.org/officeDocument/2006/relationships/hyperlink" Target="http://pbs.twimg.com/profile_images/1147373229528379392/Hmj6G8S8_normal.jpg" TargetMode="External" /><Relationship Id="rId564" Type="http://schemas.openxmlformats.org/officeDocument/2006/relationships/hyperlink" Target="http://pbs.twimg.com/profile_images/2340199436/Greg_normal.jpg" TargetMode="External" /><Relationship Id="rId565" Type="http://schemas.openxmlformats.org/officeDocument/2006/relationships/hyperlink" Target="http://pbs.twimg.com/profile_images/2340199436/Greg_normal.jpg" TargetMode="External" /><Relationship Id="rId566" Type="http://schemas.openxmlformats.org/officeDocument/2006/relationships/hyperlink" Target="http://pbs.twimg.com/profile_images/2340199436/Greg_normal.jpg" TargetMode="External" /><Relationship Id="rId567" Type="http://schemas.openxmlformats.org/officeDocument/2006/relationships/hyperlink" Target="https://pbs.twimg.com/media/D9gS45IXYAAK09R.jpg" TargetMode="External" /><Relationship Id="rId568" Type="http://schemas.openxmlformats.org/officeDocument/2006/relationships/hyperlink" Target="http://pbs.twimg.com/profile_images/1741241334/image_normal.jpg" TargetMode="External" /><Relationship Id="rId569" Type="http://schemas.openxmlformats.org/officeDocument/2006/relationships/hyperlink" Target="http://pbs.twimg.com/profile_images/1147373229528379392/Hmj6G8S8_normal.jpg" TargetMode="External" /><Relationship Id="rId570" Type="http://schemas.openxmlformats.org/officeDocument/2006/relationships/hyperlink" Target="http://pbs.twimg.com/profile_images/1147373229528379392/Hmj6G8S8_normal.jpg" TargetMode="External" /><Relationship Id="rId571" Type="http://schemas.openxmlformats.org/officeDocument/2006/relationships/hyperlink" Target="http://pbs.twimg.com/profile_images/1147373229528379392/Hmj6G8S8_normal.jpg" TargetMode="External" /><Relationship Id="rId572" Type="http://schemas.openxmlformats.org/officeDocument/2006/relationships/hyperlink" Target="http://pbs.twimg.com/profile_images/686666576288845825/j138bbEs_normal.png" TargetMode="External" /><Relationship Id="rId573" Type="http://schemas.openxmlformats.org/officeDocument/2006/relationships/hyperlink" Target="https://pbs.twimg.com/media/D9gS45IXYAAK09R.jpg" TargetMode="External" /><Relationship Id="rId574" Type="http://schemas.openxmlformats.org/officeDocument/2006/relationships/hyperlink" Target="http://pbs.twimg.com/profile_images/819331001922920448/TCb6gYtx_normal.jpg" TargetMode="External" /><Relationship Id="rId575" Type="http://schemas.openxmlformats.org/officeDocument/2006/relationships/hyperlink" Target="http://pbs.twimg.com/profile_images/819331001922920448/TCb6gYtx_normal.jpg" TargetMode="External" /><Relationship Id="rId576" Type="http://schemas.openxmlformats.org/officeDocument/2006/relationships/hyperlink" Target="http://pbs.twimg.com/profile_images/1741241334/image_normal.jpg" TargetMode="External" /><Relationship Id="rId577" Type="http://schemas.openxmlformats.org/officeDocument/2006/relationships/hyperlink" Target="http://pbs.twimg.com/profile_images/1741241334/image_normal.jpg" TargetMode="External" /><Relationship Id="rId578" Type="http://schemas.openxmlformats.org/officeDocument/2006/relationships/hyperlink" Target="https://pbs.twimg.com/media/D9hHKysXUAMb1Ct.jpg" TargetMode="External" /><Relationship Id="rId579" Type="http://schemas.openxmlformats.org/officeDocument/2006/relationships/hyperlink" Target="https://pbs.twimg.com/media/D9hHKysXUAMb1Ct.jpg" TargetMode="External" /><Relationship Id="rId580" Type="http://schemas.openxmlformats.org/officeDocument/2006/relationships/hyperlink" Target="http://pbs.twimg.com/profile_images/1147373229528379392/Hmj6G8S8_normal.jpg" TargetMode="External" /><Relationship Id="rId581" Type="http://schemas.openxmlformats.org/officeDocument/2006/relationships/hyperlink" Target="http://pbs.twimg.com/profile_images/1147373229528379392/Hmj6G8S8_normal.jpg" TargetMode="External" /><Relationship Id="rId582" Type="http://schemas.openxmlformats.org/officeDocument/2006/relationships/hyperlink" Target="http://pbs.twimg.com/profile_images/1147373229528379392/Hmj6G8S8_normal.jpg" TargetMode="External" /><Relationship Id="rId583" Type="http://schemas.openxmlformats.org/officeDocument/2006/relationships/hyperlink" Target="http://pbs.twimg.com/profile_images/1147373229528379392/Hmj6G8S8_normal.jpg" TargetMode="External" /><Relationship Id="rId584" Type="http://schemas.openxmlformats.org/officeDocument/2006/relationships/hyperlink" Target="http://pbs.twimg.com/profile_images/1147373229528379392/Hmj6G8S8_normal.jpg" TargetMode="External" /><Relationship Id="rId585" Type="http://schemas.openxmlformats.org/officeDocument/2006/relationships/hyperlink" Target="http://pbs.twimg.com/profile_images/1147373229528379392/Hmj6G8S8_normal.jpg" TargetMode="External" /><Relationship Id="rId586" Type="http://schemas.openxmlformats.org/officeDocument/2006/relationships/hyperlink" Target="http://pbs.twimg.com/profile_images/686666576288845825/j138bbEs_normal.png" TargetMode="External" /><Relationship Id="rId587" Type="http://schemas.openxmlformats.org/officeDocument/2006/relationships/hyperlink" Target="https://pbs.twimg.com/media/D9gS45IXYAAK09R.jpg" TargetMode="External" /><Relationship Id="rId588" Type="http://schemas.openxmlformats.org/officeDocument/2006/relationships/hyperlink" Target="http://pbs.twimg.com/profile_images/819331001922920448/TCb6gYtx_normal.jpg" TargetMode="External" /><Relationship Id="rId589" Type="http://schemas.openxmlformats.org/officeDocument/2006/relationships/hyperlink" Target="http://pbs.twimg.com/profile_images/819331001922920448/TCb6gYtx_normal.jpg" TargetMode="External" /><Relationship Id="rId590" Type="http://schemas.openxmlformats.org/officeDocument/2006/relationships/hyperlink" Target="http://pbs.twimg.com/profile_images/1741241334/image_normal.jpg" TargetMode="External" /><Relationship Id="rId591" Type="http://schemas.openxmlformats.org/officeDocument/2006/relationships/hyperlink" Target="http://pbs.twimg.com/profile_images/1741241334/image_normal.jpg" TargetMode="External" /><Relationship Id="rId592" Type="http://schemas.openxmlformats.org/officeDocument/2006/relationships/hyperlink" Target="http://pbs.twimg.com/profile_images/521086833665392640/LWY7m9NF_normal.png" TargetMode="External" /><Relationship Id="rId593" Type="http://schemas.openxmlformats.org/officeDocument/2006/relationships/hyperlink" Target="https://pbs.twimg.com/ext_tw_video_thumb/1141337083434491904/pu/img/ok8rRDG_wiQpUkLv.jpg" TargetMode="External" /><Relationship Id="rId594" Type="http://schemas.openxmlformats.org/officeDocument/2006/relationships/hyperlink" Target="http://pbs.twimg.com/profile_images/686666576288845825/j138bbEs_normal.png" TargetMode="External" /><Relationship Id="rId595" Type="http://schemas.openxmlformats.org/officeDocument/2006/relationships/hyperlink" Target="http://pbs.twimg.com/profile_images/686666576288845825/j138bbEs_normal.png" TargetMode="External" /><Relationship Id="rId596" Type="http://schemas.openxmlformats.org/officeDocument/2006/relationships/hyperlink" Target="http://pbs.twimg.com/profile_images/686666576288845825/j138bbEs_normal.png" TargetMode="External" /><Relationship Id="rId597" Type="http://schemas.openxmlformats.org/officeDocument/2006/relationships/hyperlink" Target="http://pbs.twimg.com/profile_images/819331001922920448/TCb6gYtx_normal.jpg" TargetMode="External" /><Relationship Id="rId598" Type="http://schemas.openxmlformats.org/officeDocument/2006/relationships/hyperlink" Target="http://pbs.twimg.com/profile_images/819331001922920448/TCb6gYtx_normal.jpg" TargetMode="External" /><Relationship Id="rId599" Type="http://schemas.openxmlformats.org/officeDocument/2006/relationships/hyperlink" Target="http://pbs.twimg.com/profile_images/819331001922920448/TCb6gYtx_normal.jpg" TargetMode="External" /><Relationship Id="rId600" Type="http://schemas.openxmlformats.org/officeDocument/2006/relationships/hyperlink" Target="http://pbs.twimg.com/profile_images/819331001922920448/TCb6gYtx_normal.jpg" TargetMode="External" /><Relationship Id="rId601" Type="http://schemas.openxmlformats.org/officeDocument/2006/relationships/hyperlink" Target="https://pbs.twimg.com/media/D9gS45IXYAAK09R.jpg" TargetMode="External" /><Relationship Id="rId602" Type="http://schemas.openxmlformats.org/officeDocument/2006/relationships/hyperlink" Target="https://pbs.twimg.com/media/D9gS45IXYAAK09R.jpg" TargetMode="External" /><Relationship Id="rId603" Type="http://schemas.openxmlformats.org/officeDocument/2006/relationships/hyperlink" Target="http://pbs.twimg.com/profile_images/819331001922920448/TCb6gYtx_normal.jpg" TargetMode="External" /><Relationship Id="rId604" Type="http://schemas.openxmlformats.org/officeDocument/2006/relationships/hyperlink" Target="http://pbs.twimg.com/profile_images/819331001922920448/TCb6gYtx_normal.jpg" TargetMode="External" /><Relationship Id="rId605" Type="http://schemas.openxmlformats.org/officeDocument/2006/relationships/hyperlink" Target="http://pbs.twimg.com/profile_images/819331001922920448/TCb6gYtx_normal.jpg" TargetMode="External" /><Relationship Id="rId606" Type="http://schemas.openxmlformats.org/officeDocument/2006/relationships/hyperlink" Target="http://pbs.twimg.com/profile_images/819331001922920448/TCb6gYtx_normal.jpg" TargetMode="External" /><Relationship Id="rId607" Type="http://schemas.openxmlformats.org/officeDocument/2006/relationships/hyperlink" Target="http://pbs.twimg.com/profile_images/819331001922920448/TCb6gYtx_normal.jpg" TargetMode="External" /><Relationship Id="rId608" Type="http://schemas.openxmlformats.org/officeDocument/2006/relationships/hyperlink" Target="http://pbs.twimg.com/profile_images/819331001922920448/TCb6gYtx_normal.jpg" TargetMode="External" /><Relationship Id="rId609" Type="http://schemas.openxmlformats.org/officeDocument/2006/relationships/hyperlink" Target="http://pbs.twimg.com/profile_images/819331001922920448/TCb6gYtx_normal.jpg" TargetMode="External" /><Relationship Id="rId610" Type="http://schemas.openxmlformats.org/officeDocument/2006/relationships/hyperlink" Target="http://pbs.twimg.com/profile_images/819331001922920448/TCb6gYtx_normal.jpg" TargetMode="External" /><Relationship Id="rId611" Type="http://schemas.openxmlformats.org/officeDocument/2006/relationships/hyperlink" Target="http://pbs.twimg.com/profile_images/819331001922920448/TCb6gYtx_normal.jpg" TargetMode="External" /><Relationship Id="rId612" Type="http://schemas.openxmlformats.org/officeDocument/2006/relationships/hyperlink" Target="http://pbs.twimg.com/profile_images/819331001922920448/TCb6gYtx_normal.jpg" TargetMode="External" /><Relationship Id="rId613" Type="http://schemas.openxmlformats.org/officeDocument/2006/relationships/hyperlink" Target="http://pbs.twimg.com/profile_images/819331001922920448/TCb6gYtx_normal.jpg" TargetMode="External" /><Relationship Id="rId614" Type="http://schemas.openxmlformats.org/officeDocument/2006/relationships/hyperlink" Target="http://pbs.twimg.com/profile_images/1741241334/image_normal.jpg" TargetMode="External" /><Relationship Id="rId615" Type="http://schemas.openxmlformats.org/officeDocument/2006/relationships/hyperlink" Target="http://pbs.twimg.com/profile_images/1741241334/image_normal.jpg" TargetMode="External" /><Relationship Id="rId616" Type="http://schemas.openxmlformats.org/officeDocument/2006/relationships/hyperlink" Target="http://pbs.twimg.com/profile_images/1741241334/image_normal.jpg" TargetMode="External" /><Relationship Id="rId617" Type="http://schemas.openxmlformats.org/officeDocument/2006/relationships/hyperlink" Target="http://pbs.twimg.com/profile_images/1741241334/image_normal.jpg" TargetMode="External" /><Relationship Id="rId618" Type="http://schemas.openxmlformats.org/officeDocument/2006/relationships/hyperlink" Target="http://pbs.twimg.com/profile_images/1741241334/image_normal.jpg" TargetMode="External" /><Relationship Id="rId619" Type="http://schemas.openxmlformats.org/officeDocument/2006/relationships/hyperlink" Target="http://pbs.twimg.com/profile_images/1741241334/image_normal.jpg" TargetMode="External" /><Relationship Id="rId620" Type="http://schemas.openxmlformats.org/officeDocument/2006/relationships/hyperlink" Target="http://pbs.twimg.com/profile_images/1741241334/image_normal.jpg" TargetMode="External" /><Relationship Id="rId621" Type="http://schemas.openxmlformats.org/officeDocument/2006/relationships/hyperlink" Target="http://pbs.twimg.com/profile_images/1741241334/image_normal.jpg" TargetMode="External" /><Relationship Id="rId622" Type="http://schemas.openxmlformats.org/officeDocument/2006/relationships/hyperlink" Target="http://pbs.twimg.com/profile_images/1741241334/image_normal.jpg" TargetMode="External" /><Relationship Id="rId623" Type="http://schemas.openxmlformats.org/officeDocument/2006/relationships/hyperlink" Target="http://pbs.twimg.com/profile_images/521086833665392640/LWY7m9NF_normal.png" TargetMode="External" /><Relationship Id="rId624" Type="http://schemas.openxmlformats.org/officeDocument/2006/relationships/hyperlink" Target="https://pbs.twimg.com/ext_tw_video_thumb/1141337083434491904/pu/img/ok8rRDG_wiQpUkLv.jpg" TargetMode="External" /><Relationship Id="rId625" Type="http://schemas.openxmlformats.org/officeDocument/2006/relationships/hyperlink" Target="http://pbs.twimg.com/profile_images/1741241334/image_normal.jpg" TargetMode="External" /><Relationship Id="rId626" Type="http://schemas.openxmlformats.org/officeDocument/2006/relationships/hyperlink" Target="http://pbs.twimg.com/profile_images/1741241334/image_normal.jpg" TargetMode="External" /><Relationship Id="rId627" Type="http://schemas.openxmlformats.org/officeDocument/2006/relationships/hyperlink" Target="http://pbs.twimg.com/profile_images/1741241334/image_normal.jpg" TargetMode="External" /><Relationship Id="rId628" Type="http://schemas.openxmlformats.org/officeDocument/2006/relationships/hyperlink" Target="http://pbs.twimg.com/profile_images/1741241334/image_normal.jpg" TargetMode="External" /><Relationship Id="rId629" Type="http://schemas.openxmlformats.org/officeDocument/2006/relationships/hyperlink" Target="http://pbs.twimg.com/profile_images/1741241334/image_normal.jpg" TargetMode="External" /><Relationship Id="rId630" Type="http://schemas.openxmlformats.org/officeDocument/2006/relationships/hyperlink" Target="http://pbs.twimg.com/profile_images/1741241334/image_normal.jpg" TargetMode="External" /><Relationship Id="rId631" Type="http://schemas.openxmlformats.org/officeDocument/2006/relationships/hyperlink" Target="http://pbs.twimg.com/profile_images/1741241334/image_normal.jpg" TargetMode="External" /><Relationship Id="rId632" Type="http://schemas.openxmlformats.org/officeDocument/2006/relationships/hyperlink" Target="http://pbs.twimg.com/profile_images/1741241334/image_normal.jpg" TargetMode="External" /><Relationship Id="rId633" Type="http://schemas.openxmlformats.org/officeDocument/2006/relationships/hyperlink" Target="http://pbs.twimg.com/profile_images/1741241334/image_normal.jpg" TargetMode="External" /><Relationship Id="rId634" Type="http://schemas.openxmlformats.org/officeDocument/2006/relationships/hyperlink" Target="http://pbs.twimg.com/profile_images/1741241334/image_normal.jpg" TargetMode="External" /><Relationship Id="rId635" Type="http://schemas.openxmlformats.org/officeDocument/2006/relationships/hyperlink" Target="http://pbs.twimg.com/profile_images/1741241334/image_normal.jpg" TargetMode="External" /><Relationship Id="rId636" Type="http://schemas.openxmlformats.org/officeDocument/2006/relationships/hyperlink" Target="http://pbs.twimg.com/profile_images/1741241334/image_normal.jpg" TargetMode="External" /><Relationship Id="rId637" Type="http://schemas.openxmlformats.org/officeDocument/2006/relationships/hyperlink" Target="http://pbs.twimg.com/profile_images/1741241334/image_normal.jpg" TargetMode="External" /><Relationship Id="rId638" Type="http://schemas.openxmlformats.org/officeDocument/2006/relationships/hyperlink" Target="https://pbs.twimg.com/media/EBz7IEUW4AIEnkw.jpg" TargetMode="External" /><Relationship Id="rId639" Type="http://schemas.openxmlformats.org/officeDocument/2006/relationships/hyperlink" Target="https://pbs.twimg.com/media/EB19gCSW4AIpdHX.jpg" TargetMode="External" /><Relationship Id="rId640" Type="http://schemas.openxmlformats.org/officeDocument/2006/relationships/hyperlink" Target="http://pbs.twimg.com/profile_images/1158830616974020608/UVDZeFsY_normal.jpg" TargetMode="External" /><Relationship Id="rId641" Type="http://schemas.openxmlformats.org/officeDocument/2006/relationships/hyperlink" Target="http://pbs.twimg.com/profile_images/72608427/David_03_06_normal.jpg" TargetMode="External" /><Relationship Id="rId642" Type="http://schemas.openxmlformats.org/officeDocument/2006/relationships/hyperlink" Target="http://pbs.twimg.com/profile_images/72608427/David_03_06_normal.jpg" TargetMode="External" /><Relationship Id="rId643" Type="http://schemas.openxmlformats.org/officeDocument/2006/relationships/hyperlink" Target="http://pbs.twimg.com/profile_images/1325597800/David_Shim_normal.png" TargetMode="External" /><Relationship Id="rId644" Type="http://schemas.openxmlformats.org/officeDocument/2006/relationships/hyperlink" Target="http://pbs.twimg.com/profile_images/1007731980706836480/w3uc9HNL_normal.jpg" TargetMode="External" /><Relationship Id="rId645" Type="http://schemas.openxmlformats.org/officeDocument/2006/relationships/hyperlink" Target="http://pbs.twimg.com/profile_images/686666576288845825/j138bbEs_normal.png" TargetMode="External" /><Relationship Id="rId646" Type="http://schemas.openxmlformats.org/officeDocument/2006/relationships/hyperlink" Target="http://pbs.twimg.com/profile_images/686666576288845825/j138bbEs_normal.png" TargetMode="External" /><Relationship Id="rId647" Type="http://schemas.openxmlformats.org/officeDocument/2006/relationships/hyperlink" Target="http://pbs.twimg.com/profile_images/686666576288845825/j138bbEs_normal.png" TargetMode="External" /><Relationship Id="rId648" Type="http://schemas.openxmlformats.org/officeDocument/2006/relationships/hyperlink" Target="http://pbs.twimg.com/profile_images/950314498685939712/P-fb4dsM_normal.jpg" TargetMode="External" /><Relationship Id="rId649" Type="http://schemas.openxmlformats.org/officeDocument/2006/relationships/hyperlink" Target="http://pbs.twimg.com/profile_images/1325597800/David_Shim_normal.png" TargetMode="External" /><Relationship Id="rId650" Type="http://schemas.openxmlformats.org/officeDocument/2006/relationships/hyperlink" Target="http://pbs.twimg.com/profile_images/950314498685939712/P-fb4dsM_normal.jpg" TargetMode="External" /><Relationship Id="rId651" Type="http://schemas.openxmlformats.org/officeDocument/2006/relationships/hyperlink" Target="http://pbs.twimg.com/profile_images/521086833665392640/LWY7m9NF_normal.png" TargetMode="External" /><Relationship Id="rId652" Type="http://schemas.openxmlformats.org/officeDocument/2006/relationships/hyperlink" Target="http://pbs.twimg.com/profile_images/521086833665392640/LWY7m9NF_normal.png" TargetMode="External" /><Relationship Id="rId653" Type="http://schemas.openxmlformats.org/officeDocument/2006/relationships/hyperlink" Target="http://pbs.twimg.com/profile_images/521086833665392640/LWY7m9NF_normal.png" TargetMode="External" /><Relationship Id="rId654" Type="http://schemas.openxmlformats.org/officeDocument/2006/relationships/hyperlink" Target="http://pbs.twimg.com/profile_images/686666576288845825/j138bbEs_normal.png" TargetMode="External" /><Relationship Id="rId655" Type="http://schemas.openxmlformats.org/officeDocument/2006/relationships/hyperlink" Target="http://pbs.twimg.com/profile_images/686666576288845825/j138bbEs_normal.png" TargetMode="External" /><Relationship Id="rId656" Type="http://schemas.openxmlformats.org/officeDocument/2006/relationships/hyperlink" Target="http://pbs.twimg.com/profile_images/686666576288845825/j138bbEs_normal.png" TargetMode="External" /><Relationship Id="rId657" Type="http://schemas.openxmlformats.org/officeDocument/2006/relationships/hyperlink" Target="http://pbs.twimg.com/profile_images/686666576288845825/j138bbEs_normal.png" TargetMode="External" /><Relationship Id="rId658" Type="http://schemas.openxmlformats.org/officeDocument/2006/relationships/hyperlink" Target="http://pbs.twimg.com/profile_images/686666576288845825/j138bbEs_normal.png" TargetMode="External" /><Relationship Id="rId659" Type="http://schemas.openxmlformats.org/officeDocument/2006/relationships/hyperlink" Target="http://pbs.twimg.com/profile_images/950314498685939712/P-fb4dsM_normal.jpg" TargetMode="External" /><Relationship Id="rId660" Type="http://schemas.openxmlformats.org/officeDocument/2006/relationships/hyperlink" Target="http://pbs.twimg.com/profile_images/950314498685939712/P-fb4dsM_normal.jpg" TargetMode="External" /><Relationship Id="rId661" Type="http://schemas.openxmlformats.org/officeDocument/2006/relationships/hyperlink" Target="http://pbs.twimg.com/profile_images/950314498685939712/P-fb4dsM_normal.jpg" TargetMode="External" /><Relationship Id="rId662" Type="http://schemas.openxmlformats.org/officeDocument/2006/relationships/hyperlink" Target="http://pbs.twimg.com/profile_images/3531114501/0340b04f13f3ab2d3eb08fe8170365db_normal.jpeg" TargetMode="External" /><Relationship Id="rId663" Type="http://schemas.openxmlformats.org/officeDocument/2006/relationships/hyperlink" Target="http://pbs.twimg.com/profile_images/3531114501/0340b04f13f3ab2d3eb08fe8170365db_normal.jpeg" TargetMode="External" /><Relationship Id="rId664" Type="http://schemas.openxmlformats.org/officeDocument/2006/relationships/hyperlink" Target="http://pbs.twimg.com/profile_images/686666576288845825/j138bbEs_normal.png" TargetMode="External" /><Relationship Id="rId665" Type="http://schemas.openxmlformats.org/officeDocument/2006/relationships/hyperlink" Target="http://pbs.twimg.com/profile_images/686666576288845825/j138bbEs_normal.png" TargetMode="External" /><Relationship Id="rId666" Type="http://schemas.openxmlformats.org/officeDocument/2006/relationships/hyperlink" Target="http://pbs.twimg.com/profile_images/950314498685939712/P-fb4dsM_normal.jpg" TargetMode="External" /><Relationship Id="rId667" Type="http://schemas.openxmlformats.org/officeDocument/2006/relationships/hyperlink" Target="http://pbs.twimg.com/profile_images/950314498685939712/P-fb4dsM_normal.jpg" TargetMode="External" /><Relationship Id="rId668" Type="http://schemas.openxmlformats.org/officeDocument/2006/relationships/hyperlink" Target="https://pbs.twimg.com/media/Ck10xk8WkAAaDeG.jpg" TargetMode="External" /><Relationship Id="rId669" Type="http://schemas.openxmlformats.org/officeDocument/2006/relationships/hyperlink" Target="https://pbs.twimg.com/ext_tw_video_thumb/1143240041084465152/pu/img/WXTeolei05oYkuIP.jpg" TargetMode="External" /><Relationship Id="rId670" Type="http://schemas.openxmlformats.org/officeDocument/2006/relationships/hyperlink" Target="http://pbs.twimg.com/profile_images/686666576288845825/j138bbEs_normal.png" TargetMode="External" /><Relationship Id="rId671" Type="http://schemas.openxmlformats.org/officeDocument/2006/relationships/hyperlink" Target="http://pbs.twimg.com/profile_images/686666576288845825/j138bbEs_normal.png" TargetMode="External" /><Relationship Id="rId672" Type="http://schemas.openxmlformats.org/officeDocument/2006/relationships/hyperlink" Target="http://pbs.twimg.com/profile_images/686666576288845825/j138bbEs_normal.png" TargetMode="External" /><Relationship Id="rId673" Type="http://schemas.openxmlformats.org/officeDocument/2006/relationships/hyperlink" Target="http://pbs.twimg.com/profile_images/950314498685939712/P-fb4dsM_normal.jpg" TargetMode="External" /><Relationship Id="rId674" Type="http://schemas.openxmlformats.org/officeDocument/2006/relationships/hyperlink" Target="http://pbs.twimg.com/profile_images/950314498685939712/P-fb4dsM_normal.jpg" TargetMode="External" /><Relationship Id="rId675" Type="http://schemas.openxmlformats.org/officeDocument/2006/relationships/hyperlink" Target="http://pbs.twimg.com/profile_images/950314498685939712/P-fb4dsM_normal.jpg" TargetMode="External" /><Relationship Id="rId676" Type="http://schemas.openxmlformats.org/officeDocument/2006/relationships/hyperlink" Target="https://twitter.com/#!/john25422204/status/1135063780289896448" TargetMode="External" /><Relationship Id="rId677" Type="http://schemas.openxmlformats.org/officeDocument/2006/relationships/hyperlink" Target="https://twitter.com/#!/john25422204/status/1135091843602014208" TargetMode="External" /><Relationship Id="rId678" Type="http://schemas.openxmlformats.org/officeDocument/2006/relationships/hyperlink" Target="https://twitter.com/#!/john25422204/status/1135148975366004736" TargetMode="External" /><Relationship Id="rId679" Type="http://schemas.openxmlformats.org/officeDocument/2006/relationships/hyperlink" Target="https://twitter.com/#!/brittan89813204/status/1135813616366759937" TargetMode="External" /><Relationship Id="rId680" Type="http://schemas.openxmlformats.org/officeDocument/2006/relationships/hyperlink" Target="https://twitter.com/#!/brittan89813204/status/1135814121847435264" TargetMode="External" /><Relationship Id="rId681" Type="http://schemas.openxmlformats.org/officeDocument/2006/relationships/hyperlink" Target="https://twitter.com/#!/brittan89813204/status/1135821636630929408" TargetMode="External" /><Relationship Id="rId682" Type="http://schemas.openxmlformats.org/officeDocument/2006/relationships/hyperlink" Target="https://twitter.com/#!/4sqsude/status/1136341025943953413" TargetMode="External" /><Relationship Id="rId683" Type="http://schemas.openxmlformats.org/officeDocument/2006/relationships/hyperlink" Target="https://twitter.com/#!/4sqsude/status/1136341025943953413" TargetMode="External" /><Relationship Id="rId684" Type="http://schemas.openxmlformats.org/officeDocument/2006/relationships/hyperlink" Target="https://twitter.com/#!/corydavis321/status/1136627269147987969" TargetMode="External" /><Relationship Id="rId685" Type="http://schemas.openxmlformats.org/officeDocument/2006/relationships/hyperlink" Target="https://twitter.com/#!/corydavis321/status/1136627269147987969" TargetMode="External" /><Relationship Id="rId686" Type="http://schemas.openxmlformats.org/officeDocument/2006/relationships/hyperlink" Target="https://twitter.com/#!/corydavis321/status/1136627269147987969" TargetMode="External" /><Relationship Id="rId687" Type="http://schemas.openxmlformats.org/officeDocument/2006/relationships/hyperlink" Target="https://twitter.com/#!/corydavis321/status/1136627269147987969" TargetMode="External" /><Relationship Id="rId688" Type="http://schemas.openxmlformats.org/officeDocument/2006/relationships/hyperlink" Target="https://twitter.com/#!/trusignal/status/1136733284656975872" TargetMode="External" /><Relationship Id="rId689" Type="http://schemas.openxmlformats.org/officeDocument/2006/relationships/hyperlink" Target="https://twitter.com/#!/trusignal/status/1136733284656975872" TargetMode="External" /><Relationship Id="rId690" Type="http://schemas.openxmlformats.org/officeDocument/2006/relationships/hyperlink" Target="https://twitter.com/#!/ryanvaughn44/status/1137919484101058562" TargetMode="External" /><Relationship Id="rId691" Type="http://schemas.openxmlformats.org/officeDocument/2006/relationships/hyperlink" Target="https://twitter.com/#!/httpsmapsappgo8/status/1138339763935559682" TargetMode="External" /><Relationship Id="rId692" Type="http://schemas.openxmlformats.org/officeDocument/2006/relationships/hyperlink" Target="https://twitter.com/#!/docusignpartner/status/1138596359819464704" TargetMode="External" /><Relationship Id="rId693" Type="http://schemas.openxmlformats.org/officeDocument/2006/relationships/hyperlink" Target="https://twitter.com/#!/docusignpartner/status/1138596359819464704" TargetMode="External" /><Relationship Id="rId694" Type="http://schemas.openxmlformats.org/officeDocument/2006/relationships/hyperlink" Target="https://twitter.com/#!/kieranmarkdaley/status/1138628419720163329" TargetMode="External" /><Relationship Id="rId695" Type="http://schemas.openxmlformats.org/officeDocument/2006/relationships/hyperlink" Target="https://twitter.com/#!/kieranmarkdaley/status/1138628419720163329" TargetMode="External" /><Relationship Id="rId696" Type="http://schemas.openxmlformats.org/officeDocument/2006/relationships/hyperlink" Target="https://twitter.com/#!/kieranmarkdaley/status/1138628419720163329" TargetMode="External" /><Relationship Id="rId697" Type="http://schemas.openxmlformats.org/officeDocument/2006/relationships/hyperlink" Target="https://twitter.com/#!/kieranmarkdaley/status/1138628419720163329" TargetMode="External" /><Relationship Id="rId698" Type="http://schemas.openxmlformats.org/officeDocument/2006/relationships/hyperlink" Target="https://twitter.com/#!/kieranmarkdaley/status/1138628419720163329" TargetMode="External" /><Relationship Id="rId699" Type="http://schemas.openxmlformats.org/officeDocument/2006/relationships/hyperlink" Target="https://twitter.com/#!/kieranmarkdaley/status/1138628419720163329" TargetMode="External" /><Relationship Id="rId700" Type="http://schemas.openxmlformats.org/officeDocument/2006/relationships/hyperlink" Target="https://twitter.com/#!/malwknox/status/1138656711126863872" TargetMode="External" /><Relationship Id="rId701" Type="http://schemas.openxmlformats.org/officeDocument/2006/relationships/hyperlink" Target="https://twitter.com/#!/malwknox/status/1138656711126863872" TargetMode="External" /><Relationship Id="rId702" Type="http://schemas.openxmlformats.org/officeDocument/2006/relationships/hyperlink" Target="https://twitter.com/#!/malwknox/status/1138656711126863872" TargetMode="External" /><Relationship Id="rId703" Type="http://schemas.openxmlformats.org/officeDocument/2006/relationships/hyperlink" Target="https://twitter.com/#!/malwknox/status/1138656711126863872" TargetMode="External" /><Relationship Id="rId704" Type="http://schemas.openxmlformats.org/officeDocument/2006/relationships/hyperlink" Target="https://twitter.com/#!/malwknox/status/1138656711126863872" TargetMode="External" /><Relationship Id="rId705" Type="http://schemas.openxmlformats.org/officeDocument/2006/relationships/hyperlink" Target="https://twitter.com/#!/malwknox/status/1138656711126863872" TargetMode="External" /><Relationship Id="rId706" Type="http://schemas.openxmlformats.org/officeDocument/2006/relationships/hyperlink" Target="https://twitter.com/#!/amaneirom/status/1138841964584013831" TargetMode="External" /><Relationship Id="rId707" Type="http://schemas.openxmlformats.org/officeDocument/2006/relationships/hyperlink" Target="https://twitter.com/#!/amaneirom/status/1138841964584013831" TargetMode="External" /><Relationship Id="rId708" Type="http://schemas.openxmlformats.org/officeDocument/2006/relationships/hyperlink" Target="https://twitter.com/#!/amaneirom/status/1138841964584013831" TargetMode="External" /><Relationship Id="rId709" Type="http://schemas.openxmlformats.org/officeDocument/2006/relationships/hyperlink" Target="https://twitter.com/#!/amaneirom/status/1138841964584013831" TargetMode="External" /><Relationship Id="rId710" Type="http://schemas.openxmlformats.org/officeDocument/2006/relationships/hyperlink" Target="https://twitter.com/#!/amaneirom/status/1138841964584013831" TargetMode="External" /><Relationship Id="rId711" Type="http://schemas.openxmlformats.org/officeDocument/2006/relationships/hyperlink" Target="https://twitter.com/#!/amaneirom/status/1138841964584013831" TargetMode="External" /><Relationship Id="rId712" Type="http://schemas.openxmlformats.org/officeDocument/2006/relationships/hyperlink" Target="https://twitter.com/#!/docusign/status/1138597045382635520" TargetMode="External" /><Relationship Id="rId713" Type="http://schemas.openxmlformats.org/officeDocument/2006/relationships/hyperlink" Target="https://twitter.com/#!/docusign/status/1138597045382635520" TargetMode="External" /><Relationship Id="rId714" Type="http://schemas.openxmlformats.org/officeDocument/2006/relationships/hyperlink" Target="https://twitter.com/#!/docusign/status/1138597045382635520" TargetMode="External" /><Relationship Id="rId715" Type="http://schemas.openxmlformats.org/officeDocument/2006/relationships/hyperlink" Target="https://twitter.com/#!/docusign/status/1138597045382635520" TargetMode="External" /><Relationship Id="rId716" Type="http://schemas.openxmlformats.org/officeDocument/2006/relationships/hyperlink" Target="https://twitter.com/#!/docusign/status/1138597045382635520" TargetMode="External" /><Relationship Id="rId717" Type="http://schemas.openxmlformats.org/officeDocument/2006/relationships/hyperlink" Target="https://twitter.com/#!/docusign/status/1138597045382635520" TargetMode="External" /><Relationship Id="rId718" Type="http://schemas.openxmlformats.org/officeDocument/2006/relationships/hyperlink" Target="https://twitter.com/#!/alliedsolutions/status/1138876883385364481" TargetMode="External" /><Relationship Id="rId719" Type="http://schemas.openxmlformats.org/officeDocument/2006/relationships/hyperlink" Target="https://twitter.com/#!/mic_mood/status/1140003296196775936" TargetMode="External" /><Relationship Id="rId720" Type="http://schemas.openxmlformats.org/officeDocument/2006/relationships/hyperlink" Target="https://twitter.com/#!/sudipto_martech/status/1140250731997351936" TargetMode="External" /><Relationship Id="rId721" Type="http://schemas.openxmlformats.org/officeDocument/2006/relationships/hyperlink" Target="https://twitter.com/#!/sudipto_martech/status/1140250731997351936" TargetMode="External" /><Relationship Id="rId722" Type="http://schemas.openxmlformats.org/officeDocument/2006/relationships/hyperlink" Target="https://twitter.com/#!/laras5272/status/1140359587670974465" TargetMode="External" /><Relationship Id="rId723" Type="http://schemas.openxmlformats.org/officeDocument/2006/relationships/hyperlink" Target="https://twitter.com/#!/laras5272/status/1140359587670974465" TargetMode="External" /><Relationship Id="rId724" Type="http://schemas.openxmlformats.org/officeDocument/2006/relationships/hyperlink" Target="https://twitter.com/#!/laras5272/status/1140359587670974465" TargetMode="External" /><Relationship Id="rId725" Type="http://schemas.openxmlformats.org/officeDocument/2006/relationships/hyperlink" Target="https://twitter.com/#!/laras5272/status/1140359587670974465" TargetMode="External" /><Relationship Id="rId726" Type="http://schemas.openxmlformats.org/officeDocument/2006/relationships/hyperlink" Target="https://twitter.com/#!/laras5272/status/1140359587670974465" TargetMode="External" /><Relationship Id="rId727" Type="http://schemas.openxmlformats.org/officeDocument/2006/relationships/hyperlink" Target="https://twitter.com/#!/laras5272/status/1140359587670974465" TargetMode="External" /><Relationship Id="rId728" Type="http://schemas.openxmlformats.org/officeDocument/2006/relationships/hyperlink" Target="https://twitter.com/#!/rachlyall/status/1140916941835657216" TargetMode="External" /><Relationship Id="rId729" Type="http://schemas.openxmlformats.org/officeDocument/2006/relationships/hyperlink" Target="https://twitter.com/#!/rachlyall/status/1140916941835657216" TargetMode="External" /><Relationship Id="rId730" Type="http://schemas.openxmlformats.org/officeDocument/2006/relationships/hyperlink" Target="https://twitter.com/#!/boutonski/status/1140971328964628480" TargetMode="External" /><Relationship Id="rId731" Type="http://schemas.openxmlformats.org/officeDocument/2006/relationships/hyperlink" Target="https://twitter.com/#!/boutonski/status/1140971328964628480" TargetMode="External" /><Relationship Id="rId732" Type="http://schemas.openxmlformats.org/officeDocument/2006/relationships/hyperlink" Target="https://twitter.com/#!/chidambara09/status/1140978744917540864" TargetMode="External" /><Relationship Id="rId733" Type="http://schemas.openxmlformats.org/officeDocument/2006/relationships/hyperlink" Target="https://twitter.com/#!/chidambara09/status/1140978744917540864" TargetMode="External" /><Relationship Id="rId734" Type="http://schemas.openxmlformats.org/officeDocument/2006/relationships/hyperlink" Target="https://twitter.com/#!/chidambara09/status/1140978744917540864" TargetMode="External" /><Relationship Id="rId735" Type="http://schemas.openxmlformats.org/officeDocument/2006/relationships/hyperlink" Target="https://twitter.com/#!/scottwax/status/1136325963858554881" TargetMode="External" /><Relationship Id="rId736" Type="http://schemas.openxmlformats.org/officeDocument/2006/relationships/hyperlink" Target="https://twitter.com/#!/scottwax/status/1136325963858554881" TargetMode="External" /><Relationship Id="rId737" Type="http://schemas.openxmlformats.org/officeDocument/2006/relationships/hyperlink" Target="https://twitter.com/#!/scottwax/status/1136325963858554881" TargetMode="External" /><Relationship Id="rId738" Type="http://schemas.openxmlformats.org/officeDocument/2006/relationships/hyperlink" Target="https://twitter.com/#!/scottwax/status/1141036130256732162" TargetMode="External" /><Relationship Id="rId739" Type="http://schemas.openxmlformats.org/officeDocument/2006/relationships/hyperlink" Target="https://twitter.com/#!/scottwax/status/1141036130256732162" TargetMode="External" /><Relationship Id="rId740" Type="http://schemas.openxmlformats.org/officeDocument/2006/relationships/hyperlink" Target="https://twitter.com/#!/karankhanna/status/1141234698774958081" TargetMode="External" /><Relationship Id="rId741" Type="http://schemas.openxmlformats.org/officeDocument/2006/relationships/hyperlink" Target="https://twitter.com/#!/karankhanna/status/1141234698774958081" TargetMode="External" /><Relationship Id="rId742" Type="http://schemas.openxmlformats.org/officeDocument/2006/relationships/hyperlink" Target="https://twitter.com/#!/thommyzephyr/status/1141380462096654337" TargetMode="External" /><Relationship Id="rId743" Type="http://schemas.openxmlformats.org/officeDocument/2006/relationships/hyperlink" Target="https://twitter.com/#!/pat62567909/status/1141761396666982400" TargetMode="External" /><Relationship Id="rId744" Type="http://schemas.openxmlformats.org/officeDocument/2006/relationships/hyperlink" Target="https://twitter.com/#!/pat62567909/status/1141761396666982400" TargetMode="External" /><Relationship Id="rId745" Type="http://schemas.openxmlformats.org/officeDocument/2006/relationships/hyperlink" Target="https://twitter.com/#!/pat62567909/status/1141761396666982400" TargetMode="External" /><Relationship Id="rId746" Type="http://schemas.openxmlformats.org/officeDocument/2006/relationships/hyperlink" Target="https://twitter.com/#!/pat62567909/status/1141761396666982400" TargetMode="External" /><Relationship Id="rId747" Type="http://schemas.openxmlformats.org/officeDocument/2006/relationships/hyperlink" Target="https://twitter.com/#!/pat62567909/status/1141761396666982400" TargetMode="External" /><Relationship Id="rId748" Type="http://schemas.openxmlformats.org/officeDocument/2006/relationships/hyperlink" Target="https://twitter.com/#!/pat62567909/status/1141761396666982400" TargetMode="External" /><Relationship Id="rId749" Type="http://schemas.openxmlformats.org/officeDocument/2006/relationships/hyperlink" Target="https://twitter.com/#!/baptistebloch/status/1142000464675901441" TargetMode="External" /><Relationship Id="rId750" Type="http://schemas.openxmlformats.org/officeDocument/2006/relationships/hyperlink" Target="https://twitter.com/#!/baptistebloch/status/1142000464675901441" TargetMode="External" /><Relationship Id="rId751" Type="http://schemas.openxmlformats.org/officeDocument/2006/relationships/hyperlink" Target="https://twitter.com/#!/baptistebloch/status/1142000464675901441" TargetMode="External" /><Relationship Id="rId752" Type="http://schemas.openxmlformats.org/officeDocument/2006/relationships/hyperlink" Target="https://twitter.com/#!/alliedsolutions/status/1138876883385364481" TargetMode="External" /><Relationship Id="rId753" Type="http://schemas.openxmlformats.org/officeDocument/2006/relationships/hyperlink" Target="https://twitter.com/#!/alliedsolutions/status/1138876883385364481" TargetMode="External" /><Relationship Id="rId754" Type="http://schemas.openxmlformats.org/officeDocument/2006/relationships/hyperlink" Target="https://twitter.com/#!/alliedsolutions/status/1138876883385364481" TargetMode="External" /><Relationship Id="rId755" Type="http://schemas.openxmlformats.org/officeDocument/2006/relationships/hyperlink" Target="https://twitter.com/#!/alliedsolutions/status/1138876883385364481" TargetMode="External" /><Relationship Id="rId756" Type="http://schemas.openxmlformats.org/officeDocument/2006/relationships/hyperlink" Target="https://twitter.com/#!/alliedsolutions/status/1138876883385364481" TargetMode="External" /><Relationship Id="rId757" Type="http://schemas.openxmlformats.org/officeDocument/2006/relationships/hyperlink" Target="https://twitter.com/#!/coreyhartman13/status/1142096118484033536" TargetMode="External" /><Relationship Id="rId758" Type="http://schemas.openxmlformats.org/officeDocument/2006/relationships/hyperlink" Target="https://twitter.com/#!/coreyhartman13/status/1142096118484033536" TargetMode="External" /><Relationship Id="rId759" Type="http://schemas.openxmlformats.org/officeDocument/2006/relationships/hyperlink" Target="https://twitter.com/#!/coreyhartman13/status/1142096118484033536" TargetMode="External" /><Relationship Id="rId760" Type="http://schemas.openxmlformats.org/officeDocument/2006/relationships/hyperlink" Target="https://twitter.com/#!/coreyhartman13/status/1142096118484033536" TargetMode="External" /><Relationship Id="rId761" Type="http://schemas.openxmlformats.org/officeDocument/2006/relationships/hyperlink" Target="https://twitter.com/#!/coreyhartman13/status/1142096118484033536" TargetMode="External" /><Relationship Id="rId762" Type="http://schemas.openxmlformats.org/officeDocument/2006/relationships/hyperlink" Target="https://twitter.com/#!/coreyhartman13/status/1142096118484033536" TargetMode="External" /><Relationship Id="rId763" Type="http://schemas.openxmlformats.org/officeDocument/2006/relationships/hyperlink" Target="https://twitter.com/#!/lgeezluiz/status/1140247775973502977" TargetMode="External" /><Relationship Id="rId764" Type="http://schemas.openxmlformats.org/officeDocument/2006/relationships/hyperlink" Target="https://twitter.com/#!/lgeezluiz/status/1140247775973502977" TargetMode="External" /><Relationship Id="rId765" Type="http://schemas.openxmlformats.org/officeDocument/2006/relationships/hyperlink" Target="https://twitter.com/#!/lgeezluiz/status/1141754296486072321" TargetMode="External" /><Relationship Id="rId766" Type="http://schemas.openxmlformats.org/officeDocument/2006/relationships/hyperlink" Target="https://twitter.com/#!/lgeezluiz/status/1141754296486072321" TargetMode="External" /><Relationship Id="rId767" Type="http://schemas.openxmlformats.org/officeDocument/2006/relationships/hyperlink" Target="https://twitter.com/#!/lgeezluiz/status/1141754296486072321" TargetMode="External" /><Relationship Id="rId768" Type="http://schemas.openxmlformats.org/officeDocument/2006/relationships/hyperlink" Target="https://twitter.com/#!/lgeezluiz/status/1141754296486072321" TargetMode="External" /><Relationship Id="rId769" Type="http://schemas.openxmlformats.org/officeDocument/2006/relationships/hyperlink" Target="https://twitter.com/#!/lgeezluiz/status/1141754296486072321" TargetMode="External" /><Relationship Id="rId770" Type="http://schemas.openxmlformats.org/officeDocument/2006/relationships/hyperlink" Target="https://twitter.com/#!/lgeezluiz/status/1141779933917618176" TargetMode="External" /><Relationship Id="rId771" Type="http://schemas.openxmlformats.org/officeDocument/2006/relationships/hyperlink" Target="https://twitter.com/#!/lgeezluiz/status/1140247775973502977" TargetMode="External" /><Relationship Id="rId772" Type="http://schemas.openxmlformats.org/officeDocument/2006/relationships/hyperlink" Target="https://twitter.com/#!/lgeezluiz/status/1141680075718348803" TargetMode="External" /><Relationship Id="rId773" Type="http://schemas.openxmlformats.org/officeDocument/2006/relationships/hyperlink" Target="https://twitter.com/#!/lgeezluiz/status/1141754296486072321" TargetMode="External" /><Relationship Id="rId774" Type="http://schemas.openxmlformats.org/officeDocument/2006/relationships/hyperlink" Target="https://twitter.com/#!/lgeezluiz/status/1141779933917618176" TargetMode="External" /><Relationship Id="rId775" Type="http://schemas.openxmlformats.org/officeDocument/2006/relationships/hyperlink" Target="https://twitter.com/#!/lgeezluiz/status/1140247775973502977" TargetMode="External" /><Relationship Id="rId776" Type="http://schemas.openxmlformats.org/officeDocument/2006/relationships/hyperlink" Target="https://twitter.com/#!/lgeezluiz/status/1141680075718348803" TargetMode="External" /><Relationship Id="rId777" Type="http://schemas.openxmlformats.org/officeDocument/2006/relationships/hyperlink" Target="https://twitter.com/#!/lgeezluiz/status/1141754296486072321" TargetMode="External" /><Relationship Id="rId778" Type="http://schemas.openxmlformats.org/officeDocument/2006/relationships/hyperlink" Target="https://twitter.com/#!/lgeezluiz/status/1141779933917618176" TargetMode="External" /><Relationship Id="rId779" Type="http://schemas.openxmlformats.org/officeDocument/2006/relationships/hyperlink" Target="https://twitter.com/#!/lgeezluiz/status/1142116534958977025" TargetMode="External" /><Relationship Id="rId780" Type="http://schemas.openxmlformats.org/officeDocument/2006/relationships/hyperlink" Target="https://twitter.com/#!/lgeezluiz/status/1142116534958977025" TargetMode="External" /><Relationship Id="rId781" Type="http://schemas.openxmlformats.org/officeDocument/2006/relationships/hyperlink" Target="https://twitter.com/#!/lgeezluiz/status/1140247775973502977" TargetMode="External" /><Relationship Id="rId782" Type="http://schemas.openxmlformats.org/officeDocument/2006/relationships/hyperlink" Target="https://twitter.com/#!/lgeezluiz/status/1141680075718348803" TargetMode="External" /><Relationship Id="rId783" Type="http://schemas.openxmlformats.org/officeDocument/2006/relationships/hyperlink" Target="https://twitter.com/#!/lgeezluiz/status/1141754296486072321" TargetMode="External" /><Relationship Id="rId784" Type="http://schemas.openxmlformats.org/officeDocument/2006/relationships/hyperlink" Target="https://twitter.com/#!/lgeezluiz/status/1141779933917618176" TargetMode="External" /><Relationship Id="rId785" Type="http://schemas.openxmlformats.org/officeDocument/2006/relationships/hyperlink" Target="https://twitter.com/#!/lgeezluiz/status/1142116534958977025" TargetMode="External" /><Relationship Id="rId786" Type="http://schemas.openxmlformats.org/officeDocument/2006/relationships/hyperlink" Target="https://twitter.com/#!/madhivetech/status/1141740760238157824" TargetMode="External" /><Relationship Id="rId787" Type="http://schemas.openxmlformats.org/officeDocument/2006/relationships/hyperlink" Target="https://twitter.com/#!/madhivetech/status/1143657836364193793" TargetMode="External" /><Relationship Id="rId788" Type="http://schemas.openxmlformats.org/officeDocument/2006/relationships/hyperlink" Target="https://twitter.com/#!/martechseries/status/1137090649579294721" TargetMode="External" /><Relationship Id="rId789" Type="http://schemas.openxmlformats.org/officeDocument/2006/relationships/hyperlink" Target="https://twitter.com/#!/martechseries/status/1141484601967333377" TargetMode="External" /><Relationship Id="rId790" Type="http://schemas.openxmlformats.org/officeDocument/2006/relationships/hyperlink" Target="https://twitter.com/#!/martechseries/status/1141484601967333377" TargetMode="External" /><Relationship Id="rId791" Type="http://schemas.openxmlformats.org/officeDocument/2006/relationships/hyperlink" Target="https://twitter.com/#!/martechseries/status/1141484601967333377" TargetMode="External" /><Relationship Id="rId792" Type="http://schemas.openxmlformats.org/officeDocument/2006/relationships/hyperlink" Target="https://twitter.com/#!/martechseries/status/1144270566012014592" TargetMode="External" /><Relationship Id="rId793" Type="http://schemas.openxmlformats.org/officeDocument/2006/relationships/hyperlink" Target="https://twitter.com/#!/rqveuefreb0dzve/status/1145349277897678850" TargetMode="External" /><Relationship Id="rId794" Type="http://schemas.openxmlformats.org/officeDocument/2006/relationships/hyperlink" Target="https://twitter.com/#!/kirkstanley12/status/1145542126274535432" TargetMode="External" /><Relationship Id="rId795" Type="http://schemas.openxmlformats.org/officeDocument/2006/relationships/hyperlink" Target="https://twitter.com/#!/codycardinal5/status/1145737703620612097" TargetMode="External" /><Relationship Id="rId796" Type="http://schemas.openxmlformats.org/officeDocument/2006/relationships/hyperlink" Target="https://twitter.com/#!/nguyncm1975/status/1146506800201469953" TargetMode="External" /><Relationship Id="rId797" Type="http://schemas.openxmlformats.org/officeDocument/2006/relationships/hyperlink" Target="https://twitter.com/#!/udom_2526/status/1146865953684066304" TargetMode="External" /><Relationship Id="rId798" Type="http://schemas.openxmlformats.org/officeDocument/2006/relationships/hyperlink" Target="https://twitter.com/#!/udom_2526/status/1146866087289479168" TargetMode="External" /><Relationship Id="rId799" Type="http://schemas.openxmlformats.org/officeDocument/2006/relationships/hyperlink" Target="https://twitter.com/#!/udom_2526/status/1146866668926189568" TargetMode="External" /><Relationship Id="rId800" Type="http://schemas.openxmlformats.org/officeDocument/2006/relationships/hyperlink" Target="https://twitter.com/#!/udom_2526/status/1147271530734211072" TargetMode="External" /><Relationship Id="rId801" Type="http://schemas.openxmlformats.org/officeDocument/2006/relationships/hyperlink" Target="https://twitter.com/#!/jackzimmerman/status/1147383618605584385" TargetMode="External" /><Relationship Id="rId802" Type="http://schemas.openxmlformats.org/officeDocument/2006/relationships/hyperlink" Target="https://twitter.com/#!/bizcasthq/status/1060596613301878784" TargetMode="External" /><Relationship Id="rId803" Type="http://schemas.openxmlformats.org/officeDocument/2006/relationships/hyperlink" Target="https://twitter.com/#!/bizcasthq/status/1060596613301878784" TargetMode="External" /><Relationship Id="rId804" Type="http://schemas.openxmlformats.org/officeDocument/2006/relationships/hyperlink" Target="https://twitter.com/#!/anzhi_hu/status/1148542155691978752" TargetMode="External" /><Relationship Id="rId805" Type="http://schemas.openxmlformats.org/officeDocument/2006/relationships/hyperlink" Target="https://twitter.com/#!/anzhi_hu/status/1148542155691978752" TargetMode="External" /><Relationship Id="rId806" Type="http://schemas.openxmlformats.org/officeDocument/2006/relationships/hyperlink" Target="https://twitter.com/#!/anzhi_hu/status/1148542155691978752" TargetMode="External" /><Relationship Id="rId807" Type="http://schemas.openxmlformats.org/officeDocument/2006/relationships/hyperlink" Target="https://twitter.com/#!/3g/status/1140994751136768000" TargetMode="External" /><Relationship Id="rId808" Type="http://schemas.openxmlformats.org/officeDocument/2006/relationships/hyperlink" Target="https://twitter.com/#!/3g/status/1140994751136768000" TargetMode="External" /><Relationship Id="rId809" Type="http://schemas.openxmlformats.org/officeDocument/2006/relationships/hyperlink" Target="https://twitter.com/#!/3g/status/1148961133224706048" TargetMode="External" /><Relationship Id="rId810" Type="http://schemas.openxmlformats.org/officeDocument/2006/relationships/hyperlink" Target="https://twitter.com/#!/3g/status/1148961133224706048" TargetMode="External" /><Relationship Id="rId811" Type="http://schemas.openxmlformats.org/officeDocument/2006/relationships/hyperlink" Target="https://twitter.com/#!/silent__type/status/1149384413848985601" TargetMode="External" /><Relationship Id="rId812" Type="http://schemas.openxmlformats.org/officeDocument/2006/relationships/hyperlink" Target="https://twitter.com/#!/irishangels/status/1150405884255846401" TargetMode="External" /><Relationship Id="rId813" Type="http://schemas.openxmlformats.org/officeDocument/2006/relationships/hyperlink" Target="https://twitter.com/#!/irishangels/status/1150405884255846401" TargetMode="External" /><Relationship Id="rId814" Type="http://schemas.openxmlformats.org/officeDocument/2006/relationships/hyperlink" Target="https://twitter.com/#!/irishangels/status/1150405884255846401" TargetMode="External" /><Relationship Id="rId815" Type="http://schemas.openxmlformats.org/officeDocument/2006/relationships/hyperlink" Target="https://twitter.com/#!/domerund/status/1150422877939929088" TargetMode="External" /><Relationship Id="rId816" Type="http://schemas.openxmlformats.org/officeDocument/2006/relationships/hyperlink" Target="https://twitter.com/#!/amatiellesativa/status/1150475852842438656" TargetMode="External" /><Relationship Id="rId817" Type="http://schemas.openxmlformats.org/officeDocument/2006/relationships/hyperlink" Target="https://twitter.com/#!/amatiellesativa/status/1150475852842438656" TargetMode="External" /><Relationship Id="rId818" Type="http://schemas.openxmlformats.org/officeDocument/2006/relationships/hyperlink" Target="https://twitter.com/#!/amatiellesativa/status/1150475852842438656" TargetMode="External" /><Relationship Id="rId819" Type="http://schemas.openxmlformats.org/officeDocument/2006/relationships/hyperlink" Target="https://twitter.com/#!/amatiellesativa/status/1150475852842438656" TargetMode="External" /><Relationship Id="rId820" Type="http://schemas.openxmlformats.org/officeDocument/2006/relationships/hyperlink" Target="https://twitter.com/#!/amatiellesativa/status/1150475852842438656" TargetMode="External" /><Relationship Id="rId821" Type="http://schemas.openxmlformats.org/officeDocument/2006/relationships/hyperlink" Target="https://twitter.com/#!/amatiellesativa/status/1150475852842438656" TargetMode="External" /><Relationship Id="rId822" Type="http://schemas.openxmlformats.org/officeDocument/2006/relationships/hyperlink" Target="https://twitter.com/#!/amatiellesativa/status/1150475852842438656" TargetMode="External" /><Relationship Id="rId823" Type="http://schemas.openxmlformats.org/officeDocument/2006/relationships/hyperlink" Target="https://twitter.com/#!/amatiellesativa/status/1150475852842438656" TargetMode="External" /><Relationship Id="rId824" Type="http://schemas.openxmlformats.org/officeDocument/2006/relationships/hyperlink" Target="https://twitter.com/#!/nargiza83025894/status/1150508926741426176" TargetMode="External" /><Relationship Id="rId825" Type="http://schemas.openxmlformats.org/officeDocument/2006/relationships/hyperlink" Target="https://twitter.com/#!/nargiza83025894/status/1150508926741426176" TargetMode="External" /><Relationship Id="rId826" Type="http://schemas.openxmlformats.org/officeDocument/2006/relationships/hyperlink" Target="https://twitter.com/#!/irishangels/status/1150405884255846401" TargetMode="External" /><Relationship Id="rId827" Type="http://schemas.openxmlformats.org/officeDocument/2006/relationships/hyperlink" Target="https://twitter.com/#!/chicagoedgehub/status/1150679290360582144" TargetMode="External" /><Relationship Id="rId828" Type="http://schemas.openxmlformats.org/officeDocument/2006/relationships/hyperlink" Target="https://twitter.com/#!/marvinliao/status/1150777495391653900" TargetMode="External" /><Relationship Id="rId829" Type="http://schemas.openxmlformats.org/officeDocument/2006/relationships/hyperlink" Target="https://twitter.com/#!/marvinliao/status/1150777495391653900" TargetMode="External" /><Relationship Id="rId830" Type="http://schemas.openxmlformats.org/officeDocument/2006/relationships/hyperlink" Target="https://twitter.com/#!/marvinliao/status/1150777495391653900" TargetMode="External" /><Relationship Id="rId831" Type="http://schemas.openxmlformats.org/officeDocument/2006/relationships/hyperlink" Target="https://twitter.com/#!/marvinliao/status/1150777495391653900" TargetMode="External" /><Relationship Id="rId832" Type="http://schemas.openxmlformats.org/officeDocument/2006/relationships/hyperlink" Target="https://twitter.com/#!/marvinliao/status/1150777495391653900" TargetMode="External" /><Relationship Id="rId833" Type="http://schemas.openxmlformats.org/officeDocument/2006/relationships/hyperlink" Target="https://twitter.com/#!/dativa4data/status/1136521205559771136" TargetMode="External" /><Relationship Id="rId834" Type="http://schemas.openxmlformats.org/officeDocument/2006/relationships/hyperlink" Target="https://twitter.com/#!/dativa4data/status/1136521205559771136" TargetMode="External" /><Relationship Id="rId835" Type="http://schemas.openxmlformats.org/officeDocument/2006/relationships/hyperlink" Target="https://twitter.com/#!/dativa4data/status/1136521205559771136" TargetMode="External" /><Relationship Id="rId836" Type="http://schemas.openxmlformats.org/officeDocument/2006/relationships/hyperlink" Target="https://twitter.com/#!/dativa4data/status/1150782515210268673" TargetMode="External" /><Relationship Id="rId837" Type="http://schemas.openxmlformats.org/officeDocument/2006/relationships/hyperlink" Target="https://twitter.com/#!/dativa4data/status/1150782515210268673" TargetMode="External" /><Relationship Id="rId838" Type="http://schemas.openxmlformats.org/officeDocument/2006/relationships/hyperlink" Target="https://twitter.com/#!/dativa4data/status/1150782515210268673" TargetMode="External" /><Relationship Id="rId839" Type="http://schemas.openxmlformats.org/officeDocument/2006/relationships/hyperlink" Target="https://twitter.com/#!/nurngalway/status/1150893030766981126" TargetMode="External" /><Relationship Id="rId840" Type="http://schemas.openxmlformats.org/officeDocument/2006/relationships/hyperlink" Target="https://twitter.com/#!/nurngalway/status/1150893030766981126" TargetMode="External" /><Relationship Id="rId841" Type="http://schemas.openxmlformats.org/officeDocument/2006/relationships/hyperlink" Target="https://twitter.com/#!/nurngalway/status/1150893030766981126" TargetMode="External" /><Relationship Id="rId842" Type="http://schemas.openxmlformats.org/officeDocument/2006/relationships/hyperlink" Target="https://twitter.com/#!/nurngalway/status/1150893030766981126" TargetMode="External" /><Relationship Id="rId843" Type="http://schemas.openxmlformats.org/officeDocument/2006/relationships/hyperlink" Target="https://twitter.com/#!/nurngalway/status/1150893030766981126" TargetMode="External" /><Relationship Id="rId844" Type="http://schemas.openxmlformats.org/officeDocument/2006/relationships/hyperlink" Target="https://twitter.com/#!/nurngalway/status/1150893030766981126" TargetMode="External" /><Relationship Id="rId845" Type="http://schemas.openxmlformats.org/officeDocument/2006/relationships/hyperlink" Target="https://twitter.com/#!/gerhardgrohs/status/1151258199036747783" TargetMode="External" /><Relationship Id="rId846" Type="http://schemas.openxmlformats.org/officeDocument/2006/relationships/hyperlink" Target="https://twitter.com/#!/ronksley6/status/1151895630589001728" TargetMode="External" /><Relationship Id="rId847" Type="http://schemas.openxmlformats.org/officeDocument/2006/relationships/hyperlink" Target="https://twitter.com/#!/kinivignesh/status/1152685581530365952" TargetMode="External" /><Relationship Id="rId848" Type="http://schemas.openxmlformats.org/officeDocument/2006/relationships/hyperlink" Target="https://twitter.com/#!/vincentjv/status/1137049236741267457" TargetMode="External" /><Relationship Id="rId849" Type="http://schemas.openxmlformats.org/officeDocument/2006/relationships/hyperlink" Target="https://twitter.com/#!/vincentjv/status/1137049236741267457" TargetMode="External" /><Relationship Id="rId850" Type="http://schemas.openxmlformats.org/officeDocument/2006/relationships/hyperlink" Target="https://twitter.com/#!/vincentjv/status/1152815458086739968" TargetMode="External" /><Relationship Id="rId851" Type="http://schemas.openxmlformats.org/officeDocument/2006/relationships/hyperlink" Target="https://twitter.com/#!/soundmotive/status/1154042359903948802" TargetMode="External" /><Relationship Id="rId852" Type="http://schemas.openxmlformats.org/officeDocument/2006/relationships/hyperlink" Target="https://twitter.com/#!/mmmagtweets/status/1154794758977404930" TargetMode="External" /><Relationship Id="rId853" Type="http://schemas.openxmlformats.org/officeDocument/2006/relationships/hyperlink" Target="https://twitter.com/#!/mmmagtweets/status/1154794758977404930" TargetMode="External" /><Relationship Id="rId854" Type="http://schemas.openxmlformats.org/officeDocument/2006/relationships/hyperlink" Target="https://twitter.com/#!/mmmagtweets/status/1154794758977404930" TargetMode="External" /><Relationship Id="rId855" Type="http://schemas.openxmlformats.org/officeDocument/2006/relationships/hyperlink" Target="https://twitter.com/#!/mmmagtweets/status/1154794758977404930" TargetMode="External" /><Relationship Id="rId856" Type="http://schemas.openxmlformats.org/officeDocument/2006/relationships/hyperlink" Target="https://twitter.com/#!/mmmagtyrone/status/1154796125049802754" TargetMode="External" /><Relationship Id="rId857" Type="http://schemas.openxmlformats.org/officeDocument/2006/relationships/hyperlink" Target="https://twitter.com/#!/alexvinogradov4/status/1154954285999898634" TargetMode="External" /><Relationship Id="rId858" Type="http://schemas.openxmlformats.org/officeDocument/2006/relationships/hyperlink" Target="https://twitter.com/#!/mmmagtweets/status/1154794758977404930" TargetMode="External" /><Relationship Id="rId859" Type="http://schemas.openxmlformats.org/officeDocument/2006/relationships/hyperlink" Target="https://twitter.com/#!/alexvinogradov4/status/1154954285999898634" TargetMode="External" /><Relationship Id="rId860" Type="http://schemas.openxmlformats.org/officeDocument/2006/relationships/hyperlink" Target="https://twitter.com/#!/thomasa28522084/status/1155106792717737991" TargetMode="External" /><Relationship Id="rId861" Type="http://schemas.openxmlformats.org/officeDocument/2006/relationships/hyperlink" Target="https://twitter.com/#!/thomasa28522084/status/1155106841770090498" TargetMode="External" /><Relationship Id="rId862" Type="http://schemas.openxmlformats.org/officeDocument/2006/relationships/hyperlink" Target="https://twitter.com/#!/thomasa28522084/status/1155093332915134464" TargetMode="External" /><Relationship Id="rId863" Type="http://schemas.openxmlformats.org/officeDocument/2006/relationships/hyperlink" Target="https://twitter.com/#!/thomasa28522084/status/1155093375369895936" TargetMode="External" /><Relationship Id="rId864" Type="http://schemas.openxmlformats.org/officeDocument/2006/relationships/hyperlink" Target="https://twitter.com/#!/thomasa28522084/status/1155106792717737991" TargetMode="External" /><Relationship Id="rId865" Type="http://schemas.openxmlformats.org/officeDocument/2006/relationships/hyperlink" Target="https://twitter.com/#!/thomasa28522084/status/1155106818290413569" TargetMode="External" /><Relationship Id="rId866" Type="http://schemas.openxmlformats.org/officeDocument/2006/relationships/hyperlink" Target="https://twitter.com/#!/thomasa28522084/status/1155106841770090498" TargetMode="External" /><Relationship Id="rId867" Type="http://schemas.openxmlformats.org/officeDocument/2006/relationships/hyperlink" Target="https://twitter.com/#!/amjidgaborhuss1/status/1156704160693313537" TargetMode="External" /><Relationship Id="rId868" Type="http://schemas.openxmlformats.org/officeDocument/2006/relationships/hyperlink" Target="https://twitter.com/#!/amjidgaborhuss1/status/1156704160693313537" TargetMode="External" /><Relationship Id="rId869" Type="http://schemas.openxmlformats.org/officeDocument/2006/relationships/hyperlink" Target="https://twitter.com/#!/amjidgaborhuss1/status/1156704160693313537" TargetMode="External" /><Relationship Id="rId870" Type="http://schemas.openxmlformats.org/officeDocument/2006/relationships/hyperlink" Target="https://twitter.com/#!/khoprafive/status/1156582174008729600" TargetMode="External" /><Relationship Id="rId871" Type="http://schemas.openxmlformats.org/officeDocument/2006/relationships/hyperlink" Target="https://twitter.com/#!/twice_eindhoven/status/1157188602285219841" TargetMode="External" /><Relationship Id="rId872" Type="http://schemas.openxmlformats.org/officeDocument/2006/relationships/hyperlink" Target="https://twitter.com/#!/khoprafive/status/1156582174008729600" TargetMode="External" /><Relationship Id="rId873" Type="http://schemas.openxmlformats.org/officeDocument/2006/relationships/hyperlink" Target="https://twitter.com/#!/twice_eindhoven/status/1157188602285219841" TargetMode="External" /><Relationship Id="rId874" Type="http://schemas.openxmlformats.org/officeDocument/2006/relationships/hyperlink" Target="https://twitter.com/#!/khoprafive/status/1156582174008729600" TargetMode="External" /><Relationship Id="rId875" Type="http://schemas.openxmlformats.org/officeDocument/2006/relationships/hyperlink" Target="https://twitter.com/#!/twice_eindhoven/status/1157188602285219841" TargetMode="External" /><Relationship Id="rId876" Type="http://schemas.openxmlformats.org/officeDocument/2006/relationships/hyperlink" Target="https://twitter.com/#!/khoprafive/status/1156582174008729600" TargetMode="External" /><Relationship Id="rId877" Type="http://schemas.openxmlformats.org/officeDocument/2006/relationships/hyperlink" Target="https://twitter.com/#!/twice_eindhoven/status/1157188602285219841" TargetMode="External" /><Relationship Id="rId878" Type="http://schemas.openxmlformats.org/officeDocument/2006/relationships/hyperlink" Target="https://twitter.com/#!/twice_eindhoven/status/1157188602285219841" TargetMode="External" /><Relationship Id="rId879" Type="http://schemas.openxmlformats.org/officeDocument/2006/relationships/hyperlink" Target="https://twitter.com/#!/svenke10/status/1157699361314418690" TargetMode="External" /><Relationship Id="rId880" Type="http://schemas.openxmlformats.org/officeDocument/2006/relationships/hyperlink" Target="https://twitter.com/#!/svenke10/status/1157699361314418690" TargetMode="External" /><Relationship Id="rId881" Type="http://schemas.openxmlformats.org/officeDocument/2006/relationships/hyperlink" Target="https://twitter.com/#!/svenke10/status/1157699361314418690" TargetMode="External" /><Relationship Id="rId882" Type="http://schemas.openxmlformats.org/officeDocument/2006/relationships/hyperlink" Target="https://twitter.com/#!/awbrntyger/status/1157769730553450496" TargetMode="External" /><Relationship Id="rId883" Type="http://schemas.openxmlformats.org/officeDocument/2006/relationships/hyperlink" Target="https://twitter.com/#!/chamberssomya/status/1158224620589391872" TargetMode="External" /><Relationship Id="rId884" Type="http://schemas.openxmlformats.org/officeDocument/2006/relationships/hyperlink" Target="https://twitter.com/#!/locken8/status/1139342231230386177" TargetMode="External" /><Relationship Id="rId885" Type="http://schemas.openxmlformats.org/officeDocument/2006/relationships/hyperlink" Target="https://twitter.com/#!/aarongoldman/status/1139317049820405760" TargetMode="External" /><Relationship Id="rId886" Type="http://schemas.openxmlformats.org/officeDocument/2006/relationships/hyperlink" Target="https://twitter.com/#!/aarongoldman/status/1139354412739125249" TargetMode="External" /><Relationship Id="rId887" Type="http://schemas.openxmlformats.org/officeDocument/2006/relationships/hyperlink" Target="https://twitter.com/#!/locken8/status/1139342231230386177" TargetMode="External" /><Relationship Id="rId888" Type="http://schemas.openxmlformats.org/officeDocument/2006/relationships/hyperlink" Target="https://twitter.com/#!/locken8/status/1139342231230386177" TargetMode="External" /><Relationship Id="rId889" Type="http://schemas.openxmlformats.org/officeDocument/2006/relationships/hyperlink" Target="https://twitter.com/#!/aarongoldman/status/1139354412739125249" TargetMode="External" /><Relationship Id="rId890" Type="http://schemas.openxmlformats.org/officeDocument/2006/relationships/hyperlink" Target="https://twitter.com/#!/verdictuk/status/1147158693965914114" TargetMode="External" /><Relationship Id="rId891" Type="http://schemas.openxmlformats.org/officeDocument/2006/relationships/hyperlink" Target="https://twitter.com/#!/verdictuk/status/1147158693965914114" TargetMode="External" /><Relationship Id="rId892" Type="http://schemas.openxmlformats.org/officeDocument/2006/relationships/hyperlink" Target="https://twitter.com/#!/aarongoldman/status/1147171930191138816" TargetMode="External" /><Relationship Id="rId893" Type="http://schemas.openxmlformats.org/officeDocument/2006/relationships/hyperlink" Target="https://twitter.com/#!/aarongoldman/status/1151564185278603264" TargetMode="External" /><Relationship Id="rId894" Type="http://schemas.openxmlformats.org/officeDocument/2006/relationships/hyperlink" Target="https://twitter.com/#!/aarongoldman/status/1154081585706258437" TargetMode="External" /><Relationship Id="rId895" Type="http://schemas.openxmlformats.org/officeDocument/2006/relationships/hyperlink" Target="https://twitter.com/#!/ester06242190/status/1160018581654036482" TargetMode="External" /><Relationship Id="rId896" Type="http://schemas.openxmlformats.org/officeDocument/2006/relationships/hyperlink" Target="https://twitter.com/#!/nurisma21160800/status/1160410434064637952" TargetMode="External" /><Relationship Id="rId897" Type="http://schemas.openxmlformats.org/officeDocument/2006/relationships/hyperlink" Target="https://twitter.com/#!/ivesfernandes/status/1160730801258061824" TargetMode="External" /><Relationship Id="rId898" Type="http://schemas.openxmlformats.org/officeDocument/2006/relationships/hyperlink" Target="https://twitter.com/#!/aarongoldman/status/1136294101819777026" TargetMode="External" /><Relationship Id="rId899" Type="http://schemas.openxmlformats.org/officeDocument/2006/relationships/hyperlink" Target="https://twitter.com/#!/4cinsights/status/1136368127321788416" TargetMode="External" /><Relationship Id="rId900" Type="http://schemas.openxmlformats.org/officeDocument/2006/relationships/hyperlink" Target="https://twitter.com/#!/aarongoldman/status/1136294101819777026" TargetMode="External" /><Relationship Id="rId901" Type="http://schemas.openxmlformats.org/officeDocument/2006/relationships/hyperlink" Target="https://twitter.com/#!/4cinsights/status/1136368127321788416" TargetMode="External" /><Relationship Id="rId902" Type="http://schemas.openxmlformats.org/officeDocument/2006/relationships/hyperlink" Target="https://twitter.com/#!/ecava/status/1137052119469629442" TargetMode="External" /><Relationship Id="rId903" Type="http://schemas.openxmlformats.org/officeDocument/2006/relationships/hyperlink" Target="https://twitter.com/#!/ecava/status/1137052119469629442" TargetMode="External" /><Relationship Id="rId904" Type="http://schemas.openxmlformats.org/officeDocument/2006/relationships/hyperlink" Target="https://twitter.com/#!/ecava/status/1144292405908316160" TargetMode="External" /><Relationship Id="rId905" Type="http://schemas.openxmlformats.org/officeDocument/2006/relationships/hyperlink" Target="https://twitter.com/#!/4cinsights/status/1138447826566995969" TargetMode="External" /><Relationship Id="rId906" Type="http://schemas.openxmlformats.org/officeDocument/2006/relationships/hyperlink" Target="https://twitter.com/#!/aarongoldman/status/1140910985286340608" TargetMode="External" /><Relationship Id="rId907" Type="http://schemas.openxmlformats.org/officeDocument/2006/relationships/hyperlink" Target="https://twitter.com/#!/4cinsights/status/1140917036350156801" TargetMode="External" /><Relationship Id="rId908" Type="http://schemas.openxmlformats.org/officeDocument/2006/relationships/hyperlink" Target="https://twitter.com/#!/foundremote/status/1135763262832877568" TargetMode="External" /><Relationship Id="rId909" Type="http://schemas.openxmlformats.org/officeDocument/2006/relationships/hyperlink" Target="https://twitter.com/#!/foundremote/status/1143870302369255424" TargetMode="External" /><Relationship Id="rId910" Type="http://schemas.openxmlformats.org/officeDocument/2006/relationships/hyperlink" Target="https://twitter.com/#!/4cinsights/status/1135912864743428097" TargetMode="External" /><Relationship Id="rId911" Type="http://schemas.openxmlformats.org/officeDocument/2006/relationships/hyperlink" Target="https://twitter.com/#!/4cinsights/status/1143892028721381382" TargetMode="External" /><Relationship Id="rId912" Type="http://schemas.openxmlformats.org/officeDocument/2006/relationships/hyperlink" Target="https://twitter.com/#!/lanceneuhauser/status/1146226525072764928" TargetMode="External" /><Relationship Id="rId913" Type="http://schemas.openxmlformats.org/officeDocument/2006/relationships/hyperlink" Target="https://twitter.com/#!/aarongoldman/status/1146192108023402496" TargetMode="External" /><Relationship Id="rId914" Type="http://schemas.openxmlformats.org/officeDocument/2006/relationships/hyperlink" Target="https://twitter.com/#!/4cinsights/status/1148684457764896768" TargetMode="External" /><Relationship Id="rId915" Type="http://schemas.openxmlformats.org/officeDocument/2006/relationships/hyperlink" Target="https://twitter.com/#!/aarongoldman/status/1148975652533690369" TargetMode="External" /><Relationship Id="rId916" Type="http://schemas.openxmlformats.org/officeDocument/2006/relationships/hyperlink" Target="https://twitter.com/#!/aarongoldman/status/1151879639083704321" TargetMode="External" /><Relationship Id="rId917" Type="http://schemas.openxmlformats.org/officeDocument/2006/relationships/hyperlink" Target="https://twitter.com/#!/4cinsights/status/1148959633282863104" TargetMode="External" /><Relationship Id="rId918" Type="http://schemas.openxmlformats.org/officeDocument/2006/relationships/hyperlink" Target="https://twitter.com/#!/rapidtvnews/status/1160972902147264513" TargetMode="External" /><Relationship Id="rId919" Type="http://schemas.openxmlformats.org/officeDocument/2006/relationships/hyperlink" Target="https://twitter.com/#!/broadsheetcomms/status/1161017720999223296" TargetMode="External" /><Relationship Id="rId920" Type="http://schemas.openxmlformats.org/officeDocument/2006/relationships/hyperlink" Target="https://twitter.com/#!/broadsheetcomms/status/1161017720999223296" TargetMode="External" /><Relationship Id="rId921" Type="http://schemas.openxmlformats.org/officeDocument/2006/relationships/hyperlink" Target="https://twitter.com/#!/broadsheetcomms/status/1143601042342461441" TargetMode="External" /><Relationship Id="rId922" Type="http://schemas.openxmlformats.org/officeDocument/2006/relationships/hyperlink" Target="https://twitter.com/#!/broadsheetcomms/status/1143601042342461441" TargetMode="External" /><Relationship Id="rId923" Type="http://schemas.openxmlformats.org/officeDocument/2006/relationships/hyperlink" Target="https://twitter.com/#!/broadsheetcomms/status/1143601042342461441" TargetMode="External" /><Relationship Id="rId924" Type="http://schemas.openxmlformats.org/officeDocument/2006/relationships/hyperlink" Target="https://twitter.com/#!/broadsheetcomms/status/1161017720999223296" TargetMode="External" /><Relationship Id="rId925" Type="http://schemas.openxmlformats.org/officeDocument/2006/relationships/hyperlink" Target="https://twitter.com/#!/broadsheetcomms/status/1161017720999223296" TargetMode="External" /><Relationship Id="rId926" Type="http://schemas.openxmlformats.org/officeDocument/2006/relationships/hyperlink" Target="https://twitter.com/#!/michaeltilus/status/1161018021466562561" TargetMode="External" /><Relationship Id="rId927" Type="http://schemas.openxmlformats.org/officeDocument/2006/relationships/hyperlink" Target="https://twitter.com/#!/michaeltilus/status/1161018021466562561" TargetMode="External" /><Relationship Id="rId928" Type="http://schemas.openxmlformats.org/officeDocument/2006/relationships/hyperlink" Target="https://twitter.com/#!/michaeltilus/status/1161018021466562561" TargetMode="External" /><Relationship Id="rId929" Type="http://schemas.openxmlformats.org/officeDocument/2006/relationships/hyperlink" Target="https://twitter.com/#!/madhivetech/status/1141740760238157824" TargetMode="External" /><Relationship Id="rId930" Type="http://schemas.openxmlformats.org/officeDocument/2006/relationships/hyperlink" Target="https://twitter.com/#!/madhivetech/status/1143657836364193793" TargetMode="External" /><Relationship Id="rId931" Type="http://schemas.openxmlformats.org/officeDocument/2006/relationships/hyperlink" Target="https://twitter.com/#!/inscapetv/status/1143866500241141761" TargetMode="External" /><Relationship Id="rId932" Type="http://schemas.openxmlformats.org/officeDocument/2006/relationships/hyperlink" Target="https://twitter.com/#!/inscapetv/status/1150759420697227264" TargetMode="External" /><Relationship Id="rId933" Type="http://schemas.openxmlformats.org/officeDocument/2006/relationships/hyperlink" Target="https://twitter.com/#!/lanceneuhauser/status/1141692717753393153" TargetMode="External" /><Relationship Id="rId934" Type="http://schemas.openxmlformats.org/officeDocument/2006/relationships/hyperlink" Target="https://twitter.com/#!/lanceneuhauser/status/1146226525072764928" TargetMode="External" /><Relationship Id="rId935" Type="http://schemas.openxmlformats.org/officeDocument/2006/relationships/hyperlink" Target="https://twitter.com/#!/aarongoldman/status/1141022958472839168" TargetMode="External" /><Relationship Id="rId936" Type="http://schemas.openxmlformats.org/officeDocument/2006/relationships/hyperlink" Target="https://twitter.com/#!/aarongoldman/status/1160933293883346944" TargetMode="External" /><Relationship Id="rId937" Type="http://schemas.openxmlformats.org/officeDocument/2006/relationships/hyperlink" Target="https://twitter.com/#!/aarongoldman/status/1135990806609833986" TargetMode="External" /><Relationship Id="rId938" Type="http://schemas.openxmlformats.org/officeDocument/2006/relationships/hyperlink" Target="https://twitter.com/#!/aarongoldman/status/1135995213200134144" TargetMode="External" /><Relationship Id="rId939" Type="http://schemas.openxmlformats.org/officeDocument/2006/relationships/hyperlink" Target="https://twitter.com/#!/aarongoldman/status/1136294101819777026" TargetMode="External" /><Relationship Id="rId940" Type="http://schemas.openxmlformats.org/officeDocument/2006/relationships/hyperlink" Target="https://twitter.com/#!/aarongoldman/status/1136294101819777026" TargetMode="External" /><Relationship Id="rId941" Type="http://schemas.openxmlformats.org/officeDocument/2006/relationships/hyperlink" Target="https://twitter.com/#!/aarongoldman/status/1136625165570334720" TargetMode="External" /><Relationship Id="rId942" Type="http://schemas.openxmlformats.org/officeDocument/2006/relationships/hyperlink" Target="https://twitter.com/#!/aarongoldman/status/1136625165570334720" TargetMode="External" /><Relationship Id="rId943" Type="http://schemas.openxmlformats.org/officeDocument/2006/relationships/hyperlink" Target="https://twitter.com/#!/aarongoldman/status/1136625165570334720" TargetMode="External" /><Relationship Id="rId944" Type="http://schemas.openxmlformats.org/officeDocument/2006/relationships/hyperlink" Target="https://twitter.com/#!/aarongoldman/status/1136666920265179137" TargetMode="External" /><Relationship Id="rId945" Type="http://schemas.openxmlformats.org/officeDocument/2006/relationships/hyperlink" Target="https://twitter.com/#!/aarongoldman/status/1139317049820405760" TargetMode="External" /><Relationship Id="rId946" Type="http://schemas.openxmlformats.org/officeDocument/2006/relationships/hyperlink" Target="https://twitter.com/#!/aarongoldman/status/1139354412739125249" TargetMode="External" /><Relationship Id="rId947" Type="http://schemas.openxmlformats.org/officeDocument/2006/relationships/hyperlink" Target="https://twitter.com/#!/aarongoldman/status/1140910985286340608" TargetMode="External" /><Relationship Id="rId948" Type="http://schemas.openxmlformats.org/officeDocument/2006/relationships/hyperlink" Target="https://twitter.com/#!/aarongoldman/status/1141321350142930945" TargetMode="External" /><Relationship Id="rId949" Type="http://schemas.openxmlformats.org/officeDocument/2006/relationships/hyperlink" Target="https://twitter.com/#!/aarongoldman/status/1141321350142930945" TargetMode="External" /><Relationship Id="rId950" Type="http://schemas.openxmlformats.org/officeDocument/2006/relationships/hyperlink" Target="https://twitter.com/#!/aarongoldman/status/1141398174692773893" TargetMode="External" /><Relationship Id="rId951" Type="http://schemas.openxmlformats.org/officeDocument/2006/relationships/hyperlink" Target="https://twitter.com/#!/aarongoldman/status/1141692573075083264" TargetMode="External" /><Relationship Id="rId952" Type="http://schemas.openxmlformats.org/officeDocument/2006/relationships/hyperlink" Target="https://twitter.com/#!/aarongoldman/status/1141692573075083264" TargetMode="External" /><Relationship Id="rId953" Type="http://schemas.openxmlformats.org/officeDocument/2006/relationships/hyperlink" Target="https://twitter.com/#!/aarongoldman/status/1144268734674145281" TargetMode="External" /><Relationship Id="rId954" Type="http://schemas.openxmlformats.org/officeDocument/2006/relationships/hyperlink" Target="https://twitter.com/#!/aarongoldman/status/1144375768966991872" TargetMode="External" /><Relationship Id="rId955" Type="http://schemas.openxmlformats.org/officeDocument/2006/relationships/hyperlink" Target="https://twitter.com/#!/aarongoldman/status/1144375768966991872" TargetMode="External" /><Relationship Id="rId956" Type="http://schemas.openxmlformats.org/officeDocument/2006/relationships/hyperlink" Target="https://twitter.com/#!/aarongoldman/status/1144375768966991872" TargetMode="External" /><Relationship Id="rId957" Type="http://schemas.openxmlformats.org/officeDocument/2006/relationships/hyperlink" Target="https://twitter.com/#!/aarongoldman/status/1146192108023402496" TargetMode="External" /><Relationship Id="rId958" Type="http://schemas.openxmlformats.org/officeDocument/2006/relationships/hyperlink" Target="https://twitter.com/#!/aarongoldman/status/1146192108023402496" TargetMode="External" /><Relationship Id="rId959" Type="http://schemas.openxmlformats.org/officeDocument/2006/relationships/hyperlink" Target="https://twitter.com/#!/aarongoldman/status/1146752001105158144" TargetMode="External" /><Relationship Id="rId960" Type="http://schemas.openxmlformats.org/officeDocument/2006/relationships/hyperlink" Target="https://twitter.com/#!/aarongoldman/status/1146752001105158144" TargetMode="External" /><Relationship Id="rId961" Type="http://schemas.openxmlformats.org/officeDocument/2006/relationships/hyperlink" Target="https://twitter.com/#!/aarongoldman/status/1146752001105158144" TargetMode="External" /><Relationship Id="rId962" Type="http://schemas.openxmlformats.org/officeDocument/2006/relationships/hyperlink" Target="https://twitter.com/#!/aarongoldman/status/1148975652533690369" TargetMode="External" /><Relationship Id="rId963" Type="http://schemas.openxmlformats.org/officeDocument/2006/relationships/hyperlink" Target="https://twitter.com/#!/aarongoldman/status/1151564185278603264" TargetMode="External" /><Relationship Id="rId964" Type="http://schemas.openxmlformats.org/officeDocument/2006/relationships/hyperlink" Target="https://twitter.com/#!/aarongoldman/status/1151879639083704321" TargetMode="External" /><Relationship Id="rId965" Type="http://schemas.openxmlformats.org/officeDocument/2006/relationships/hyperlink" Target="https://twitter.com/#!/aarongoldman/status/1154081585706258437" TargetMode="External" /><Relationship Id="rId966" Type="http://schemas.openxmlformats.org/officeDocument/2006/relationships/hyperlink" Target="https://twitter.com/#!/aarongoldman/status/1156974155608334337" TargetMode="External" /><Relationship Id="rId967" Type="http://schemas.openxmlformats.org/officeDocument/2006/relationships/hyperlink" Target="https://twitter.com/#!/aarongoldman/status/1159509660107517952" TargetMode="External" /><Relationship Id="rId968" Type="http://schemas.openxmlformats.org/officeDocument/2006/relationships/hyperlink" Target="https://twitter.com/#!/4cinsights/status/1136368127321788416" TargetMode="External" /><Relationship Id="rId969" Type="http://schemas.openxmlformats.org/officeDocument/2006/relationships/hyperlink" Target="https://twitter.com/#!/4cinsights/status/1136641720605642753" TargetMode="External" /><Relationship Id="rId970" Type="http://schemas.openxmlformats.org/officeDocument/2006/relationships/hyperlink" Target="https://twitter.com/#!/4cinsights/status/1140701154038439938" TargetMode="External" /><Relationship Id="rId971" Type="http://schemas.openxmlformats.org/officeDocument/2006/relationships/hyperlink" Target="https://twitter.com/#!/4cinsights/status/1140917036350156801" TargetMode="External" /><Relationship Id="rId972" Type="http://schemas.openxmlformats.org/officeDocument/2006/relationships/hyperlink" Target="https://twitter.com/#!/4cinsights/status/1141079755745320960" TargetMode="External" /><Relationship Id="rId973" Type="http://schemas.openxmlformats.org/officeDocument/2006/relationships/hyperlink" Target="https://twitter.com/#!/4cinsights/status/1141321738904657923" TargetMode="External" /><Relationship Id="rId974" Type="http://schemas.openxmlformats.org/officeDocument/2006/relationships/hyperlink" Target="https://twitter.com/#!/4cinsights/status/1141423144563068929" TargetMode="External" /><Relationship Id="rId975" Type="http://schemas.openxmlformats.org/officeDocument/2006/relationships/hyperlink" Target="https://twitter.com/#!/4cinsights/status/1141692829250535426" TargetMode="External" /><Relationship Id="rId976" Type="http://schemas.openxmlformats.org/officeDocument/2006/relationships/hyperlink" Target="https://twitter.com/#!/4cinsights/status/1148684457764896768" TargetMode="External" /><Relationship Id="rId977" Type="http://schemas.openxmlformats.org/officeDocument/2006/relationships/hyperlink" Target="https://twitter.com/#!/4cinsights/status/1158829220463894529" TargetMode="External" /><Relationship Id="rId978" Type="http://schemas.openxmlformats.org/officeDocument/2006/relationships/hyperlink" Target="https://twitter.com/#!/4cinsights/status/1160941192986746880" TargetMode="External" /><Relationship Id="rId979" Type="http://schemas.openxmlformats.org/officeDocument/2006/relationships/hyperlink" Target="https://twitter.com/#!/jcmcafee/status/1136655122488889345" TargetMode="External" /><Relationship Id="rId980" Type="http://schemas.openxmlformats.org/officeDocument/2006/relationships/hyperlink" Target="https://twitter.com/#!/madhivetech/status/1142239375658369025" TargetMode="External" /><Relationship Id="rId981" Type="http://schemas.openxmlformats.org/officeDocument/2006/relationships/hyperlink" Target="https://twitter.com/#!/jcmcafee/status/1141700556853039107" TargetMode="External" /><Relationship Id="rId982" Type="http://schemas.openxmlformats.org/officeDocument/2006/relationships/hyperlink" Target="https://twitter.com/#!/madhivetech/status/1142239375658369025" TargetMode="External" /><Relationship Id="rId983" Type="http://schemas.openxmlformats.org/officeDocument/2006/relationships/hyperlink" Target="https://twitter.com/#!/greg_hampton_sf/status/1146447812713832448" TargetMode="External" /><Relationship Id="rId984" Type="http://schemas.openxmlformats.org/officeDocument/2006/relationships/hyperlink" Target="https://twitter.com/#!/greg_hampton_sf/status/1146447812713832448" TargetMode="External" /><Relationship Id="rId985" Type="http://schemas.openxmlformats.org/officeDocument/2006/relationships/hyperlink" Target="https://twitter.com/#!/greg_hampton_sf/status/1146447812713832448" TargetMode="External" /><Relationship Id="rId986" Type="http://schemas.openxmlformats.org/officeDocument/2006/relationships/hyperlink" Target="https://twitter.com/#!/inscapetv/status/1141683279596273666" TargetMode="External" /><Relationship Id="rId987" Type="http://schemas.openxmlformats.org/officeDocument/2006/relationships/hyperlink" Target="https://twitter.com/#!/jcmcafee/status/1141700556853039107" TargetMode="External" /><Relationship Id="rId988" Type="http://schemas.openxmlformats.org/officeDocument/2006/relationships/hyperlink" Target="https://twitter.com/#!/madhivetech/status/1142239375658369025" TargetMode="External" /><Relationship Id="rId989" Type="http://schemas.openxmlformats.org/officeDocument/2006/relationships/hyperlink" Target="https://twitter.com/#!/madhivetech/status/1143657836364193793" TargetMode="External" /><Relationship Id="rId990" Type="http://schemas.openxmlformats.org/officeDocument/2006/relationships/hyperlink" Target="https://twitter.com/#!/madhivetech/status/1143868899622105088" TargetMode="External" /><Relationship Id="rId991" Type="http://schemas.openxmlformats.org/officeDocument/2006/relationships/hyperlink" Target="https://twitter.com/#!/4cinsights/status/1143937219025080320" TargetMode="External" /><Relationship Id="rId992" Type="http://schemas.openxmlformats.org/officeDocument/2006/relationships/hyperlink" Target="https://twitter.com/#!/inscapetv/status/1141683279596273666" TargetMode="External" /><Relationship Id="rId993" Type="http://schemas.openxmlformats.org/officeDocument/2006/relationships/hyperlink" Target="https://twitter.com/#!/inscapetv/status/1143866500241141761" TargetMode="External" /><Relationship Id="rId994" Type="http://schemas.openxmlformats.org/officeDocument/2006/relationships/hyperlink" Target="https://twitter.com/#!/inscapetv/status/1144253555962011650" TargetMode="External" /><Relationship Id="rId995" Type="http://schemas.openxmlformats.org/officeDocument/2006/relationships/hyperlink" Target="https://twitter.com/#!/jcmcafee/status/1141700556853039107" TargetMode="External" /><Relationship Id="rId996" Type="http://schemas.openxmlformats.org/officeDocument/2006/relationships/hyperlink" Target="https://twitter.com/#!/jcmcafee/status/1143872692564746240" TargetMode="External" /><Relationship Id="rId997" Type="http://schemas.openxmlformats.org/officeDocument/2006/relationships/hyperlink" Target="https://twitter.com/#!/madhivetech/status/1141740760238157824" TargetMode="External" /><Relationship Id="rId998" Type="http://schemas.openxmlformats.org/officeDocument/2006/relationships/hyperlink" Target="https://twitter.com/#!/madhivetech/status/1141740760238157824" TargetMode="External" /><Relationship Id="rId999" Type="http://schemas.openxmlformats.org/officeDocument/2006/relationships/hyperlink" Target="https://twitter.com/#!/madhivetech/status/1142239375658369025" TargetMode="External" /><Relationship Id="rId1000" Type="http://schemas.openxmlformats.org/officeDocument/2006/relationships/hyperlink" Target="https://twitter.com/#!/madhivetech/status/1143657836364193793" TargetMode="External" /><Relationship Id="rId1001" Type="http://schemas.openxmlformats.org/officeDocument/2006/relationships/hyperlink" Target="https://twitter.com/#!/madhivetech/status/1143657836364193793" TargetMode="External" /><Relationship Id="rId1002" Type="http://schemas.openxmlformats.org/officeDocument/2006/relationships/hyperlink" Target="https://twitter.com/#!/madhivetech/status/1143868899622105088" TargetMode="External" /><Relationship Id="rId1003" Type="http://schemas.openxmlformats.org/officeDocument/2006/relationships/hyperlink" Target="https://twitter.com/#!/madhivetech/status/1143868899622105088" TargetMode="External" /><Relationship Id="rId1004" Type="http://schemas.openxmlformats.org/officeDocument/2006/relationships/hyperlink" Target="https://twitter.com/#!/madhivetech/status/1143868899622105088" TargetMode="External" /><Relationship Id="rId1005" Type="http://schemas.openxmlformats.org/officeDocument/2006/relationships/hyperlink" Target="https://twitter.com/#!/4cinsights/status/1143937219025080320" TargetMode="External" /><Relationship Id="rId1006" Type="http://schemas.openxmlformats.org/officeDocument/2006/relationships/hyperlink" Target="https://twitter.com/#!/inscapetv/status/1141683279596273666" TargetMode="External" /><Relationship Id="rId1007" Type="http://schemas.openxmlformats.org/officeDocument/2006/relationships/hyperlink" Target="https://twitter.com/#!/inscapetv/status/1143866500241141761" TargetMode="External" /><Relationship Id="rId1008" Type="http://schemas.openxmlformats.org/officeDocument/2006/relationships/hyperlink" Target="https://twitter.com/#!/inscapetv/status/1144253555962011650" TargetMode="External" /><Relationship Id="rId1009" Type="http://schemas.openxmlformats.org/officeDocument/2006/relationships/hyperlink" Target="https://twitter.com/#!/jcmcafee/status/1141700556853039107" TargetMode="External" /><Relationship Id="rId1010" Type="http://schemas.openxmlformats.org/officeDocument/2006/relationships/hyperlink" Target="https://twitter.com/#!/jcmcafee/status/1143872692564746240" TargetMode="External" /><Relationship Id="rId1011" Type="http://schemas.openxmlformats.org/officeDocument/2006/relationships/hyperlink" Target="https://twitter.com/#!/lanceneuhauser/status/1144593623859814407" TargetMode="External" /><Relationship Id="rId1012" Type="http://schemas.openxmlformats.org/officeDocument/2006/relationships/hyperlink" Target="https://twitter.com/#!/4cinsights/status/1141337108466061314" TargetMode="External" /><Relationship Id="rId1013" Type="http://schemas.openxmlformats.org/officeDocument/2006/relationships/hyperlink" Target="https://twitter.com/#!/4cinsights/status/1143937219025080320" TargetMode="External" /><Relationship Id="rId1014" Type="http://schemas.openxmlformats.org/officeDocument/2006/relationships/hyperlink" Target="https://twitter.com/#!/4cinsights/status/1146421358269739008" TargetMode="External" /><Relationship Id="rId1015" Type="http://schemas.openxmlformats.org/officeDocument/2006/relationships/hyperlink" Target="https://twitter.com/#!/4cinsights/status/1151201833622343680" TargetMode="External" /><Relationship Id="rId1016" Type="http://schemas.openxmlformats.org/officeDocument/2006/relationships/hyperlink" Target="https://twitter.com/#!/inscapetv/status/1136379561929654272" TargetMode="External" /><Relationship Id="rId1017" Type="http://schemas.openxmlformats.org/officeDocument/2006/relationships/hyperlink" Target="https://twitter.com/#!/inscapetv/status/1136379561929654272" TargetMode="External" /><Relationship Id="rId1018" Type="http://schemas.openxmlformats.org/officeDocument/2006/relationships/hyperlink" Target="https://twitter.com/#!/inscapetv/status/1141341422672646145" TargetMode="External" /><Relationship Id="rId1019" Type="http://schemas.openxmlformats.org/officeDocument/2006/relationships/hyperlink" Target="https://twitter.com/#!/inscapetv/status/1141341422672646145" TargetMode="External" /><Relationship Id="rId1020" Type="http://schemas.openxmlformats.org/officeDocument/2006/relationships/hyperlink" Target="https://twitter.com/#!/inscapetv/status/1141683279596273666" TargetMode="External" /><Relationship Id="rId1021" Type="http://schemas.openxmlformats.org/officeDocument/2006/relationships/hyperlink" Target="https://twitter.com/#!/inscapetv/status/1141683279596273666" TargetMode="External" /><Relationship Id="rId1022" Type="http://schemas.openxmlformats.org/officeDocument/2006/relationships/hyperlink" Target="https://twitter.com/#!/inscapetv/status/1143866500241141761" TargetMode="External" /><Relationship Id="rId1023" Type="http://schemas.openxmlformats.org/officeDocument/2006/relationships/hyperlink" Target="https://twitter.com/#!/inscapetv/status/1143866500241141761" TargetMode="External" /><Relationship Id="rId1024" Type="http://schemas.openxmlformats.org/officeDocument/2006/relationships/hyperlink" Target="https://twitter.com/#!/inscapetv/status/1144253555962011650" TargetMode="External" /><Relationship Id="rId1025" Type="http://schemas.openxmlformats.org/officeDocument/2006/relationships/hyperlink" Target="https://twitter.com/#!/inscapetv/status/1144253555962011650" TargetMode="External" /><Relationship Id="rId1026" Type="http://schemas.openxmlformats.org/officeDocument/2006/relationships/hyperlink" Target="https://twitter.com/#!/inscapetv/status/1144376418597367809" TargetMode="External" /><Relationship Id="rId1027" Type="http://schemas.openxmlformats.org/officeDocument/2006/relationships/hyperlink" Target="https://twitter.com/#!/inscapetv/status/1144376418597367809" TargetMode="External" /><Relationship Id="rId1028" Type="http://schemas.openxmlformats.org/officeDocument/2006/relationships/hyperlink" Target="https://twitter.com/#!/inscapetv/status/1146418318988857344" TargetMode="External" /><Relationship Id="rId1029" Type="http://schemas.openxmlformats.org/officeDocument/2006/relationships/hyperlink" Target="https://twitter.com/#!/inscapetv/status/1146418318988857344" TargetMode="External" /><Relationship Id="rId1030" Type="http://schemas.openxmlformats.org/officeDocument/2006/relationships/hyperlink" Target="https://twitter.com/#!/inscapetv/status/1150759420697227264" TargetMode="External" /><Relationship Id="rId1031" Type="http://schemas.openxmlformats.org/officeDocument/2006/relationships/hyperlink" Target="https://twitter.com/#!/inscapetv/status/1150759420697227264" TargetMode="External" /><Relationship Id="rId1032" Type="http://schemas.openxmlformats.org/officeDocument/2006/relationships/hyperlink" Target="https://twitter.com/#!/inscapetv/status/1161019401824378880" TargetMode="External" /><Relationship Id="rId1033" Type="http://schemas.openxmlformats.org/officeDocument/2006/relationships/hyperlink" Target="https://twitter.com/#!/jcmcafee/status/1136399502183583744" TargetMode="External" /><Relationship Id="rId1034" Type="http://schemas.openxmlformats.org/officeDocument/2006/relationships/hyperlink" Target="https://twitter.com/#!/jcmcafee/status/1136455819715735557" TargetMode="External" /><Relationship Id="rId1035" Type="http://schemas.openxmlformats.org/officeDocument/2006/relationships/hyperlink" Target="https://twitter.com/#!/jcmcafee/status/1141355839862845440" TargetMode="External" /><Relationship Id="rId1036" Type="http://schemas.openxmlformats.org/officeDocument/2006/relationships/hyperlink" Target="https://twitter.com/#!/jcmcafee/status/1141700556853039107" TargetMode="External" /><Relationship Id="rId1037" Type="http://schemas.openxmlformats.org/officeDocument/2006/relationships/hyperlink" Target="https://twitter.com/#!/jcmcafee/status/1143872692564746240" TargetMode="External" /><Relationship Id="rId1038" Type="http://schemas.openxmlformats.org/officeDocument/2006/relationships/hyperlink" Target="https://twitter.com/#!/jcmcafee/status/1144374664698957824" TargetMode="External" /><Relationship Id="rId1039" Type="http://schemas.openxmlformats.org/officeDocument/2006/relationships/hyperlink" Target="https://twitter.com/#!/jcmcafee/status/1146662827576451072" TargetMode="External" /><Relationship Id="rId1040" Type="http://schemas.openxmlformats.org/officeDocument/2006/relationships/hyperlink" Target="https://twitter.com/#!/jcmcafee/status/1150765952751026176" TargetMode="External" /><Relationship Id="rId1041" Type="http://schemas.openxmlformats.org/officeDocument/2006/relationships/hyperlink" Target="https://twitter.com/#!/jcmcafee/status/1161042930783707136" TargetMode="External" /><Relationship Id="rId1042" Type="http://schemas.openxmlformats.org/officeDocument/2006/relationships/hyperlink" Target="https://twitter.com/#!/lanceneuhauser/status/1144593623859814407" TargetMode="External" /><Relationship Id="rId1043" Type="http://schemas.openxmlformats.org/officeDocument/2006/relationships/hyperlink" Target="https://twitter.com/#!/4cinsights/status/1141337108466061314" TargetMode="External" /><Relationship Id="rId1044" Type="http://schemas.openxmlformats.org/officeDocument/2006/relationships/hyperlink" Target="https://twitter.com/#!/jcmcafee/status/1136399502183583744" TargetMode="External" /><Relationship Id="rId1045" Type="http://schemas.openxmlformats.org/officeDocument/2006/relationships/hyperlink" Target="https://twitter.com/#!/jcmcafee/status/1136399502183583744" TargetMode="External" /><Relationship Id="rId1046" Type="http://schemas.openxmlformats.org/officeDocument/2006/relationships/hyperlink" Target="https://twitter.com/#!/jcmcafee/status/1136455819715735557" TargetMode="External" /><Relationship Id="rId1047" Type="http://schemas.openxmlformats.org/officeDocument/2006/relationships/hyperlink" Target="https://twitter.com/#!/jcmcafee/status/1136455819715735557" TargetMode="External" /><Relationship Id="rId1048" Type="http://schemas.openxmlformats.org/officeDocument/2006/relationships/hyperlink" Target="https://twitter.com/#!/jcmcafee/status/1141355839862845440" TargetMode="External" /><Relationship Id="rId1049" Type="http://schemas.openxmlformats.org/officeDocument/2006/relationships/hyperlink" Target="https://twitter.com/#!/jcmcafee/status/1143872692564746240" TargetMode="External" /><Relationship Id="rId1050" Type="http://schemas.openxmlformats.org/officeDocument/2006/relationships/hyperlink" Target="https://twitter.com/#!/jcmcafee/status/1143872692564746240" TargetMode="External" /><Relationship Id="rId1051" Type="http://schemas.openxmlformats.org/officeDocument/2006/relationships/hyperlink" Target="https://twitter.com/#!/jcmcafee/status/1144374664698957824" TargetMode="External" /><Relationship Id="rId1052" Type="http://schemas.openxmlformats.org/officeDocument/2006/relationships/hyperlink" Target="https://twitter.com/#!/jcmcafee/status/1146662827576451072" TargetMode="External" /><Relationship Id="rId1053" Type="http://schemas.openxmlformats.org/officeDocument/2006/relationships/hyperlink" Target="https://twitter.com/#!/jcmcafee/status/1146662827576451072" TargetMode="External" /><Relationship Id="rId1054" Type="http://schemas.openxmlformats.org/officeDocument/2006/relationships/hyperlink" Target="https://twitter.com/#!/jcmcafee/status/1150765952751026176" TargetMode="External" /><Relationship Id="rId1055" Type="http://schemas.openxmlformats.org/officeDocument/2006/relationships/hyperlink" Target="https://twitter.com/#!/jcmcafee/status/1150765952751026176" TargetMode="External" /><Relationship Id="rId1056" Type="http://schemas.openxmlformats.org/officeDocument/2006/relationships/hyperlink" Target="https://twitter.com/#!/jcmcafee/status/1161042930783707136" TargetMode="External" /><Relationship Id="rId1057" Type="http://schemas.openxmlformats.org/officeDocument/2006/relationships/hyperlink" Target="https://twitter.com/#!/cabinetm1/status/1161078921800146945" TargetMode="External" /><Relationship Id="rId1058" Type="http://schemas.openxmlformats.org/officeDocument/2006/relationships/hyperlink" Target="https://twitter.com/#!/aithority/status/1161222269651312642" TargetMode="External" /><Relationship Id="rId1059" Type="http://schemas.openxmlformats.org/officeDocument/2006/relationships/hyperlink" Target="https://twitter.com/#!/cdpinstitute/status/1161255762049536003" TargetMode="External" /><Relationship Id="rId1060" Type="http://schemas.openxmlformats.org/officeDocument/2006/relationships/hyperlink" Target="https://twitter.com/#!/draab/status/1161255813513719808" TargetMode="External" /><Relationship Id="rId1061" Type="http://schemas.openxmlformats.org/officeDocument/2006/relationships/hyperlink" Target="https://twitter.com/#!/draab/status/1161255813513719808" TargetMode="External" /><Relationship Id="rId1062" Type="http://schemas.openxmlformats.org/officeDocument/2006/relationships/hyperlink" Target="https://twitter.com/#!/davidshim/status/1136336459181379584" TargetMode="External" /><Relationship Id="rId1063" Type="http://schemas.openxmlformats.org/officeDocument/2006/relationships/hyperlink" Target="https://twitter.com/#!/placed/status/1136338418412036096" TargetMode="External" /><Relationship Id="rId1064" Type="http://schemas.openxmlformats.org/officeDocument/2006/relationships/hyperlink" Target="https://twitter.com/#!/4cinsights/status/1136367969548820480" TargetMode="External" /><Relationship Id="rId1065" Type="http://schemas.openxmlformats.org/officeDocument/2006/relationships/hyperlink" Target="https://twitter.com/#!/4cinsights/status/1136368127321788416" TargetMode="External" /><Relationship Id="rId1066" Type="http://schemas.openxmlformats.org/officeDocument/2006/relationships/hyperlink" Target="https://twitter.com/#!/4cinsights/status/1138447826566995969" TargetMode="External" /><Relationship Id="rId1067" Type="http://schemas.openxmlformats.org/officeDocument/2006/relationships/hyperlink" Target="https://twitter.com/#!/martechadvisor/status/1137094494246121475" TargetMode="External" /><Relationship Id="rId1068" Type="http://schemas.openxmlformats.org/officeDocument/2006/relationships/hyperlink" Target="https://twitter.com/#!/davidshim/status/1136336459181379584" TargetMode="External" /><Relationship Id="rId1069" Type="http://schemas.openxmlformats.org/officeDocument/2006/relationships/hyperlink" Target="https://twitter.com/#!/martechadvisor/status/1137094494246121475" TargetMode="External" /><Relationship Id="rId1070" Type="http://schemas.openxmlformats.org/officeDocument/2006/relationships/hyperlink" Target="https://twitter.com/#!/lanceneuhauser/status/1141692717753393153" TargetMode="External" /><Relationship Id="rId1071" Type="http://schemas.openxmlformats.org/officeDocument/2006/relationships/hyperlink" Target="https://twitter.com/#!/lanceneuhauser/status/1144593623859814407" TargetMode="External" /><Relationship Id="rId1072" Type="http://schemas.openxmlformats.org/officeDocument/2006/relationships/hyperlink" Target="https://twitter.com/#!/lanceneuhauser/status/1146226525072764928" TargetMode="External" /><Relationship Id="rId1073" Type="http://schemas.openxmlformats.org/officeDocument/2006/relationships/hyperlink" Target="https://twitter.com/#!/4cinsights/status/1141692829250535426" TargetMode="External" /><Relationship Id="rId1074" Type="http://schemas.openxmlformats.org/officeDocument/2006/relationships/hyperlink" Target="https://twitter.com/#!/4cinsights/status/1143937219025080320" TargetMode="External" /><Relationship Id="rId1075" Type="http://schemas.openxmlformats.org/officeDocument/2006/relationships/hyperlink" Target="https://twitter.com/#!/4cinsights/status/1146421358269739008" TargetMode="External" /><Relationship Id="rId1076" Type="http://schemas.openxmlformats.org/officeDocument/2006/relationships/hyperlink" Target="https://twitter.com/#!/4cinsights/status/1148684457764896768" TargetMode="External" /><Relationship Id="rId1077" Type="http://schemas.openxmlformats.org/officeDocument/2006/relationships/hyperlink" Target="https://twitter.com/#!/4cinsights/status/1151201833622343680" TargetMode="External" /><Relationship Id="rId1078" Type="http://schemas.openxmlformats.org/officeDocument/2006/relationships/hyperlink" Target="https://twitter.com/#!/martechadvisor/status/1137094494246121475" TargetMode="External" /><Relationship Id="rId1079" Type="http://schemas.openxmlformats.org/officeDocument/2006/relationships/hyperlink" Target="https://twitter.com/#!/martechadvisor/status/1142248352026898434" TargetMode="External" /><Relationship Id="rId1080" Type="http://schemas.openxmlformats.org/officeDocument/2006/relationships/hyperlink" Target="https://twitter.com/#!/martechadvisor/status/1142248352026898434" TargetMode="External" /><Relationship Id="rId1081" Type="http://schemas.openxmlformats.org/officeDocument/2006/relationships/hyperlink" Target="https://twitter.com/#!/iriworldwide/status/1141058090672054272" TargetMode="External" /><Relationship Id="rId1082" Type="http://schemas.openxmlformats.org/officeDocument/2006/relationships/hyperlink" Target="https://twitter.com/#!/iriworldwide/status/1143226896831963136" TargetMode="External" /><Relationship Id="rId1083" Type="http://schemas.openxmlformats.org/officeDocument/2006/relationships/hyperlink" Target="https://twitter.com/#!/4cinsights/status/1140989523050078209" TargetMode="External" /><Relationship Id="rId1084" Type="http://schemas.openxmlformats.org/officeDocument/2006/relationships/hyperlink" Target="https://twitter.com/#!/4cinsights/status/1141321738904657923" TargetMode="External" /><Relationship Id="rId1085" Type="http://schemas.openxmlformats.org/officeDocument/2006/relationships/hyperlink" Target="https://twitter.com/#!/martechadvisor/status/1142248352026898434" TargetMode="External" /><Relationship Id="rId1086" Type="http://schemas.openxmlformats.org/officeDocument/2006/relationships/hyperlink" Target="https://twitter.com/#!/martechadvisor/status/1161424719226310663" TargetMode="External" /><Relationship Id="rId1087" Type="http://schemas.openxmlformats.org/officeDocument/2006/relationships/hyperlink" Target="https://twitter.com/#!/4cinsights/status/742377913404776448" TargetMode="External" /><Relationship Id="rId1088" Type="http://schemas.openxmlformats.org/officeDocument/2006/relationships/hyperlink" Target="https://twitter.com/#!/4cinsights/status/1143240081039380480" TargetMode="External" /><Relationship Id="rId1089" Type="http://schemas.openxmlformats.org/officeDocument/2006/relationships/hyperlink" Target="https://twitter.com/#!/4cinsights/status/1143952569557049344" TargetMode="External" /><Relationship Id="rId1090" Type="http://schemas.openxmlformats.org/officeDocument/2006/relationships/hyperlink" Target="https://twitter.com/#!/4cinsights/status/1160928739406045184" TargetMode="External" /><Relationship Id="rId1091" Type="http://schemas.openxmlformats.org/officeDocument/2006/relationships/hyperlink" Target="https://twitter.com/#!/4cinsights/status/1160941192986746880" TargetMode="External" /><Relationship Id="rId1092" Type="http://schemas.openxmlformats.org/officeDocument/2006/relationships/hyperlink" Target="https://twitter.com/#!/martechadvisor/status/1137094494246121475" TargetMode="External" /><Relationship Id="rId1093" Type="http://schemas.openxmlformats.org/officeDocument/2006/relationships/hyperlink" Target="https://twitter.com/#!/martechadvisor/status/1142248352026898434" TargetMode="External" /><Relationship Id="rId1094" Type="http://schemas.openxmlformats.org/officeDocument/2006/relationships/hyperlink" Target="https://twitter.com/#!/martechadvisor/status/1161424719226310663" TargetMode="External" /><Relationship Id="rId1095" Type="http://schemas.openxmlformats.org/officeDocument/2006/relationships/hyperlink" Target="https://api.twitter.com/1.1/geo/id/e7aa53e3e1531b99.json" TargetMode="External" /><Relationship Id="rId1096" Type="http://schemas.openxmlformats.org/officeDocument/2006/relationships/hyperlink" Target="https://api.twitter.com/1.1/geo/id/1d9a5370a355ab0c.json" TargetMode="External" /><Relationship Id="rId1097" Type="http://schemas.openxmlformats.org/officeDocument/2006/relationships/hyperlink" Target="https://api.twitter.com/1.1/geo/id/1d9a5370a355ab0c.json" TargetMode="External" /><Relationship Id="rId1098" Type="http://schemas.openxmlformats.org/officeDocument/2006/relationships/hyperlink" Target="https://api.twitter.com/1.1/geo/id/1d9a5370a355ab0c.json" TargetMode="External" /><Relationship Id="rId1099" Type="http://schemas.openxmlformats.org/officeDocument/2006/relationships/hyperlink" Target="https://api.twitter.com/1.1/geo/id/1d9a5370a355ab0c.json" TargetMode="External" /><Relationship Id="rId1100" Type="http://schemas.openxmlformats.org/officeDocument/2006/relationships/hyperlink" Target="https://api.twitter.com/1.1/geo/id/01c1a37921fc0226.json" TargetMode="External" /><Relationship Id="rId1101" Type="http://schemas.openxmlformats.org/officeDocument/2006/relationships/hyperlink" Target="https://api.twitter.com/1.1/geo/id/01c1a37921fc0226.json" TargetMode="External" /><Relationship Id="rId1102" Type="http://schemas.openxmlformats.org/officeDocument/2006/relationships/hyperlink" Target="https://api.twitter.com/1.1/geo/id/c8b06a459cc8f78a.json" TargetMode="External" /><Relationship Id="rId1103" Type="http://schemas.openxmlformats.org/officeDocument/2006/relationships/hyperlink" Target="https://api.twitter.com/1.1/geo/id/01c1a37921fc0226.json" TargetMode="External" /><Relationship Id="rId1104" Type="http://schemas.openxmlformats.org/officeDocument/2006/relationships/hyperlink" Target="https://api.twitter.com/1.1/geo/id/c8b06a459cc8f78a.json" TargetMode="External" /><Relationship Id="rId1105" Type="http://schemas.openxmlformats.org/officeDocument/2006/relationships/hyperlink" Target="https://api.twitter.com/1.1/geo/id/01c1a37921fc0226.json" TargetMode="External" /><Relationship Id="rId1106" Type="http://schemas.openxmlformats.org/officeDocument/2006/relationships/hyperlink" Target="https://api.twitter.com/1.1/geo/id/c8b06a459cc8f78a.json" TargetMode="External" /><Relationship Id="rId1107" Type="http://schemas.openxmlformats.org/officeDocument/2006/relationships/hyperlink" Target="https://api.twitter.com/1.1/geo/id/c8b06a459cc8f78a.json" TargetMode="External" /><Relationship Id="rId1108" Type="http://schemas.openxmlformats.org/officeDocument/2006/relationships/hyperlink" Target="https://api.twitter.com/1.1/geo/id/c8b06a459cc8f78a.json" TargetMode="External" /><Relationship Id="rId1109" Type="http://schemas.openxmlformats.org/officeDocument/2006/relationships/hyperlink" Target="https://api.twitter.com/1.1/geo/id/01c1a37921fc0226.json" TargetMode="External" /><Relationship Id="rId1110" Type="http://schemas.openxmlformats.org/officeDocument/2006/relationships/hyperlink" Target="https://api.twitter.com/1.1/geo/id/c8b06a459cc8f78a.json" TargetMode="External" /><Relationship Id="rId1111" Type="http://schemas.openxmlformats.org/officeDocument/2006/relationships/hyperlink" Target="https://api.twitter.com/1.1/geo/id/c8b06a459cc8f78a.json" TargetMode="External" /><Relationship Id="rId1112" Type="http://schemas.openxmlformats.org/officeDocument/2006/relationships/hyperlink" Target="https://api.twitter.com/1.1/geo/id/9f659d51e5c5deae.json" TargetMode="External" /><Relationship Id="rId1113" Type="http://schemas.openxmlformats.org/officeDocument/2006/relationships/hyperlink" Target="https://api.twitter.com/1.1/geo/id/1d9a5370a355ab0c.json" TargetMode="External" /><Relationship Id="rId1114" Type="http://schemas.openxmlformats.org/officeDocument/2006/relationships/hyperlink" Target="https://api.twitter.com/1.1/geo/id/36e9260970b09987.json" TargetMode="External" /><Relationship Id="rId1115" Type="http://schemas.openxmlformats.org/officeDocument/2006/relationships/hyperlink" Target="https://api.twitter.com/1.1/geo/id/0139134865d963c2.json" TargetMode="External" /><Relationship Id="rId1116" Type="http://schemas.openxmlformats.org/officeDocument/2006/relationships/hyperlink" Target="https://api.twitter.com/1.1/geo/id/002f75b6382e431e.json" TargetMode="External" /><Relationship Id="rId1117" Type="http://schemas.openxmlformats.org/officeDocument/2006/relationships/hyperlink" Target="https://api.twitter.com/1.1/geo/id/002f75b6382e431e.json" TargetMode="External" /><Relationship Id="rId1118" Type="http://schemas.openxmlformats.org/officeDocument/2006/relationships/hyperlink" Target="https://api.twitter.com/1.1/geo/id/002f75b6382e431e.json" TargetMode="External" /><Relationship Id="rId1119" Type="http://schemas.openxmlformats.org/officeDocument/2006/relationships/hyperlink" Target="https://api.twitter.com/1.1/geo/id/09529a6338d67004.json" TargetMode="External" /><Relationship Id="rId1120" Type="http://schemas.openxmlformats.org/officeDocument/2006/relationships/hyperlink" Target="https://api.twitter.com/1.1/geo/id/09529a6338d67004.json" TargetMode="External" /><Relationship Id="rId1121" Type="http://schemas.openxmlformats.org/officeDocument/2006/relationships/hyperlink" Target="https://api.twitter.com/1.1/geo/id/002f75b6382e431e.json" TargetMode="External" /><Relationship Id="rId1122" Type="http://schemas.openxmlformats.org/officeDocument/2006/relationships/hyperlink" Target="https://api.twitter.com/1.1/geo/id/002f75b6382e431e.json" TargetMode="External" /><Relationship Id="rId1123" Type="http://schemas.openxmlformats.org/officeDocument/2006/relationships/hyperlink" Target="https://api.twitter.com/1.1/geo/id/002f75b6382e431e.json" TargetMode="External" /><Relationship Id="rId1124" Type="http://schemas.openxmlformats.org/officeDocument/2006/relationships/hyperlink" Target="https://api.twitter.com/1.1/geo/id/002f75b6382e431e.json" TargetMode="External" /><Relationship Id="rId1125" Type="http://schemas.openxmlformats.org/officeDocument/2006/relationships/hyperlink" Target="https://api.twitter.com/1.1/geo/id/002f75b6382e431e.json" TargetMode="External" /><Relationship Id="rId1126" Type="http://schemas.openxmlformats.org/officeDocument/2006/relationships/comments" Target="../comments1.xml" /><Relationship Id="rId1127" Type="http://schemas.openxmlformats.org/officeDocument/2006/relationships/vmlDrawing" Target="../drawings/vmlDrawing1.vml" /><Relationship Id="rId1128" Type="http://schemas.openxmlformats.org/officeDocument/2006/relationships/table" Target="../tables/table1.xml" /><Relationship Id="rId112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t.co/LZq7f5stFv" TargetMode="External" /><Relationship Id="rId2" Type="http://schemas.openxmlformats.org/officeDocument/2006/relationships/hyperlink" Target="https://t.co/wJ40S67Qpp" TargetMode="External" /><Relationship Id="rId3" Type="http://schemas.openxmlformats.org/officeDocument/2006/relationships/hyperlink" Target="https://www.4cinsights.com/scope/?industry=all" TargetMode="External" /><Relationship Id="rId4" Type="http://schemas.openxmlformats.org/officeDocument/2006/relationships/hyperlink" Target="https://www.4cinsights.com/2018/01/31/4c-insights-integrates-inscapes-smart-tv-data/" TargetMode="External" /><Relationship Id="rId5" Type="http://schemas.openxmlformats.org/officeDocument/2006/relationships/hyperlink" Target="https://www.broadcastingcable.com/news/4c-extends-deal-with-placed-to-tv-and-ott" TargetMode="External" /><Relationship Id="rId6" Type="http://schemas.openxmlformats.org/officeDocument/2006/relationships/hyperlink" Target="https://martechseries.com/mts-insights/tech-bytes/techbytes-lance-neuhauser-ceo-4c-insights/" TargetMode="External" /><Relationship Id="rId7" Type="http://schemas.openxmlformats.org/officeDocument/2006/relationships/hyperlink" Target="https://www.4cinsights.com/snapchat" TargetMode="External" /><Relationship Id="rId8" Type="http://schemas.openxmlformats.org/officeDocument/2006/relationships/hyperlink" Target="https://martechseries.com/analytics/behavioral-marketing/location-data/4c-expands-partnership-placed-tv-ott-audiences-measurement/" TargetMode="External" /><Relationship Id="rId9" Type="http://schemas.openxmlformats.org/officeDocument/2006/relationships/hyperlink" Target="https://www.businesswire.com/news/home/20190618005121/en/4C-IRI-Deepen-Relationship-Linear-TV-OTT#.XQjjcpHFBLc.twitter" TargetMode="External" /><Relationship Id="rId10" Type="http://schemas.openxmlformats.org/officeDocument/2006/relationships/hyperlink" Target="https://www.businesswire.com/news/home/20190618005121/en/4C-IRI-Deepen-Relationship-Linear-TV-OTT#.XQjjcpHFBLc.twitter" TargetMode="External" /><Relationship Id="rId11" Type="http://schemas.openxmlformats.org/officeDocument/2006/relationships/hyperlink" Target="https://www.broadcastingcable.com/news/4c-extends-deal-with-placed-to-tv-and-ott" TargetMode="External" /><Relationship Id="rId12" Type="http://schemas.openxmlformats.org/officeDocument/2006/relationships/hyperlink" Target="https://www.4cinsights.com/2019/06/18/4c-and-iri-deepen-relationship-for-linear-tv-and-ott/" TargetMode="External" /><Relationship Id="rId13" Type="http://schemas.openxmlformats.org/officeDocument/2006/relationships/hyperlink" Target="https://variety.com/video/sequential-messaging-lance-neuheuser-adam-helfgott/" TargetMode="External" /><Relationship Id="rId14" Type="http://schemas.openxmlformats.org/officeDocument/2006/relationships/hyperlink" Target="https://martechseries.com/analytics/behavioral-marketing/location-data/4c-expands-partnership-placed-tv-ott-audiences-measurement/" TargetMode="External" /><Relationship Id="rId15" Type="http://schemas.openxmlformats.org/officeDocument/2006/relationships/hyperlink" Target="https://martechseries.com/analytics/audience-data/4c-iri-deepen-relationship-linear-tv-ott/" TargetMode="External" /><Relationship Id="rId16" Type="http://schemas.openxmlformats.org/officeDocument/2006/relationships/hyperlink" Target="https://martechseries.com/analytics/audience-data/4c-launches-new-cross-channel-video-solution-help-marketers-reach-cord-cutters-cord-nevers-across-streaming-environments/" TargetMode="External" /><Relationship Id="rId17" Type="http://schemas.openxmlformats.org/officeDocument/2006/relationships/hyperlink" Target="https://www.4cinsights.com/resource/q1-2019-state-media-report/" TargetMode="External" /><Relationship Id="rId18" Type="http://schemas.openxmlformats.org/officeDocument/2006/relationships/hyperlink" Target="https://www.4cinsights.com/2019/06/18/4c-and-iri-deepen-relationship-for-linear-tv-and-ott/" TargetMode="External" /><Relationship Id="rId19" Type="http://schemas.openxmlformats.org/officeDocument/2006/relationships/hyperlink" Target="https://www.4cinsights.com/VideoVanguards" TargetMode="External" /><Relationship Id="rId20" Type="http://schemas.openxmlformats.org/officeDocument/2006/relationships/hyperlink" Target="https://www.builtinchicago.org/2018/03/22/chicago-tech-founding-stories" TargetMode="External" /><Relationship Id="rId21" Type="http://schemas.openxmlformats.org/officeDocument/2006/relationships/hyperlink" Target="https://twitter.com/AmatielleSativa/status/1150468047230164994" TargetMode="External" /><Relationship Id="rId22" Type="http://schemas.openxmlformats.org/officeDocument/2006/relationships/hyperlink" Target="https://twitter.com/4Cinsights/status/742377913404776448?s=20" TargetMode="External" /><Relationship Id="rId23" Type="http://schemas.openxmlformats.org/officeDocument/2006/relationships/hyperlink" Target="https://www.4cinsights.com/2019/06/05/4c-expands-partnership-with-placed-for-tv-and-ott-audiences-and-measurement/" TargetMode="External" /><Relationship Id="rId24" Type="http://schemas.openxmlformats.org/officeDocument/2006/relationships/hyperlink" Target="https://mobilemarketingmagazine.com/facebook-ad-transparency-ftc-fine-cambridge-analytica-q2-2019-earnings-libra-mozilla-croud-socialbakers-4c-insights" TargetMode="External" /><Relationship Id="rId25" Type="http://schemas.openxmlformats.org/officeDocument/2006/relationships/hyperlink" Target="https://www.4cinsights.com/snapchat" TargetMode="External" /><Relationship Id="rId26" Type="http://schemas.openxmlformats.org/officeDocument/2006/relationships/hyperlink" Target="https://www.verdict.co.uk/social-tv/" TargetMode="External" /><Relationship Id="rId27" Type="http://schemas.openxmlformats.org/officeDocument/2006/relationships/hyperlink" Target="https://business.linkedin.com/marketing-solutions/blog/linkedin-news/2019/introducing-linkedin-video-ad-creation-through-scope-by-4c" TargetMode="External" /><Relationship Id="rId28" Type="http://schemas.openxmlformats.org/officeDocument/2006/relationships/hyperlink" Target="https://www.4cinsights.com/2019/07/24/vidding-out-at-vidcon/" TargetMode="External" /><Relationship Id="rId29" Type="http://schemas.openxmlformats.org/officeDocument/2006/relationships/hyperlink" Target="https://www.broadcastingcable.com/news/4c-extends-deal-with-placed-to-tv-and-ott" TargetMode="External" /><Relationship Id="rId30" Type="http://schemas.openxmlformats.org/officeDocument/2006/relationships/hyperlink" Target="https://www.broadcastingcable.com/news/4c-extends-deal-with-placed-to-tv-and-ott" TargetMode="External" /><Relationship Id="rId31" Type="http://schemas.openxmlformats.org/officeDocument/2006/relationships/hyperlink" Target="https://www.4cinsights.com/2019/06/27/4c-launches-new-cross-channel-video-solution-to-help-marketers-reach-cord-cutters-and-cord-nevers-across-streaming-environments/" TargetMode="External" /><Relationship Id="rId32" Type="http://schemas.openxmlformats.org/officeDocument/2006/relationships/hyperlink" Target="http://foundremote.com/att-and-olive-garden-top-april-tv-social-lift-rankings/" TargetMode="External" /><Relationship Id="rId33" Type="http://schemas.openxmlformats.org/officeDocument/2006/relationships/hyperlink" Target="http://foundremote.com/disney-and-dior-top-may-tv-social-lift-rankings/" TargetMode="External" /><Relationship Id="rId34" Type="http://schemas.openxmlformats.org/officeDocument/2006/relationships/hyperlink" Target="http://foundremote.com/att-and-olive-garden-top-april-tv-social-lift-rankings/" TargetMode="External" /><Relationship Id="rId35" Type="http://schemas.openxmlformats.org/officeDocument/2006/relationships/hyperlink" Target="http://foundremote.com/disney-and-dior-top-may-tv-social-lift-rankings/" TargetMode="External" /><Relationship Id="rId36" Type="http://schemas.openxmlformats.org/officeDocument/2006/relationships/hyperlink" Target="https://www.4cinsights.com/2019/07/01/episode-18-who-likes-adulting-feat-beri-meric/" TargetMode="External" /><Relationship Id="rId37" Type="http://schemas.openxmlformats.org/officeDocument/2006/relationships/hyperlink" Target="https://www.4cinsights.com/2019/07/01/episode-18-who-likes-adulting-feat-beri-meric/" TargetMode="External" /><Relationship Id="rId38" Type="http://schemas.openxmlformats.org/officeDocument/2006/relationships/hyperlink" Target="https://www.4cinsights.com/2019/07/01/episode-18-who-likes-adulting-feat-beri-meric/" TargetMode="External" /><Relationship Id="rId39" Type="http://schemas.openxmlformats.org/officeDocument/2006/relationships/hyperlink" Target="https://www.4cinsights.com/2019/07/10/new-study-finds-insights-driven-approach-to-cross-channel-video-leads-to-successful-marketing-efforts/" TargetMode="External" /><Relationship Id="rId40" Type="http://schemas.openxmlformats.org/officeDocument/2006/relationships/hyperlink" Target="https://www.4cinsights.com/2019/07/18/are-you-a-video-vanguard/" TargetMode="External" /><Relationship Id="rId41" Type="http://schemas.openxmlformats.org/officeDocument/2006/relationships/hyperlink" Target="https://www.4cinsights.com/VideoVanguards/?utm_source=twitter&amp;utm_medium=organic_social&amp;utm_campaign=wp_videovanguards" TargetMode="External" /><Relationship Id="rId42" Type="http://schemas.openxmlformats.org/officeDocument/2006/relationships/hyperlink" Target="https://www.rapidtvnews.com/2019081256958/4c-unveils-byod-for-linear-ott-social-media.html#ixzz5wPWUMvUX" TargetMode="External" /><Relationship Id="rId43" Type="http://schemas.openxmlformats.org/officeDocument/2006/relationships/hyperlink" Target="https://marketingland.com/will-facebook-branding-on-instagram-whatsapp-help-advertisers-marketers-have-mixed-reactions-265336" TargetMode="External" /><Relationship Id="rId44" Type="http://schemas.openxmlformats.org/officeDocument/2006/relationships/hyperlink" Target="https://variety.com/video/sequential-messaging-lance-neuheuser-adam-helfgott/" TargetMode="External" /><Relationship Id="rId45" Type="http://schemas.openxmlformats.org/officeDocument/2006/relationships/hyperlink" Target="https://variety.com/video/sequential-messaging-lance-neuheuser-adam-helfgott/" TargetMode="External" /><Relationship Id="rId46" Type="http://schemas.openxmlformats.org/officeDocument/2006/relationships/hyperlink" Target="https://www.martechadvisor.com/news/ads/4c-introduces-a-data-attribution-solution-to-optimize-ad-campaigns/" TargetMode="External" /><Relationship Id="rId47" Type="http://schemas.openxmlformats.org/officeDocument/2006/relationships/hyperlink" Target="https://www.4cinsights.com/stateofmedia/" TargetMode="External" /><Relationship Id="rId48" Type="http://schemas.openxmlformats.org/officeDocument/2006/relationships/hyperlink" Target="https://www.4cinsights.com/cannes/" TargetMode="External" /><Relationship Id="rId49" Type="http://schemas.openxmlformats.org/officeDocument/2006/relationships/hyperlink" Target="https://www.martechadvisor.com/news/geolocation/4c-integrates-with-placed-expands-its-location-based-solution/" TargetMode="External" /><Relationship Id="rId50" Type="http://schemas.openxmlformats.org/officeDocument/2006/relationships/hyperlink" Target="https://www.4cinsights.com/2019/06/06/coming-focus-cannes-crosschannelvideo-crossingthecroisette/" TargetMode="External" /><Relationship Id="rId51" Type="http://schemas.openxmlformats.org/officeDocument/2006/relationships/hyperlink" Target="https://www.4cinsights.com/2019/06/18/4c-and-iri-deepen-relationship-for-linear-tv-and-ott/" TargetMode="External" /><Relationship Id="rId52" Type="http://schemas.openxmlformats.org/officeDocument/2006/relationships/hyperlink" Target="https://www.4cinsights.com/relaunch" TargetMode="External" /><Relationship Id="rId53" Type="http://schemas.openxmlformats.org/officeDocument/2006/relationships/hyperlink" Target="https://www.4cinsights.com/2019/06/27/4c-launches-new-cross-channel-video-solution-to-help-marketers-reach-cord-cutters-and-cord-nevers-across-streaming-environments/" TargetMode="External" /><Relationship Id="rId54" Type="http://schemas.openxmlformats.org/officeDocument/2006/relationships/hyperlink" Target="https://www.4cinsights.com/2019/08/01/the-well-manicured-walled-gardens-of-video/" TargetMode="External" /><Relationship Id="rId55" Type="http://schemas.openxmlformats.org/officeDocument/2006/relationships/hyperlink" Target="https://www.4cinsights.com/2019/08/08/marketinglessonsfromlollapalooza/" TargetMode="External" /><Relationship Id="rId56" Type="http://schemas.openxmlformats.org/officeDocument/2006/relationships/hyperlink" Target="https://twitter.com/AaronGoldman/status/1140657990502166528" TargetMode="External" /><Relationship Id="rId57" Type="http://schemas.openxmlformats.org/officeDocument/2006/relationships/hyperlink" Target="https://www.4cinsights.com/2019/08/01/the-well-manicured-walled-gardens-of-video/" TargetMode="External" /><Relationship Id="rId58" Type="http://schemas.openxmlformats.org/officeDocument/2006/relationships/hyperlink" Target="https://www.martechadvisor.com/news/ads/4c-introduces-a-data-attribution-solution-to-optimize-ad-campaigns/" TargetMode="External" /><Relationship Id="rId59" Type="http://schemas.openxmlformats.org/officeDocument/2006/relationships/hyperlink" Target="https://twitter.com/Variety/status/1144077894785753088" TargetMode="External" /><Relationship Id="rId60" Type="http://schemas.openxmlformats.org/officeDocument/2006/relationships/hyperlink" Target="https://twitter.com/aarongoldman/status/1144268734674145281" TargetMode="External" /><Relationship Id="rId61" Type="http://schemas.openxmlformats.org/officeDocument/2006/relationships/hyperlink" Target="https://www.4cinsights.com/stateofmedia/?utm_source=twitter&amp;utm_medium=organic_social&amp;utm_campaign=wp_stateofmedia&amp;utm_content=jodie" TargetMode="External" /><Relationship Id="rId62" Type="http://schemas.openxmlformats.org/officeDocument/2006/relationships/hyperlink" Target="https://twitter.com/AaronGoldman/status/1136294101819777026" TargetMode="External" /><Relationship Id="rId63" Type="http://schemas.openxmlformats.org/officeDocument/2006/relationships/hyperlink" Target="https://twitter.com/aarongoldman/status/1144268734674145281" TargetMode="External" /><Relationship Id="rId64" Type="http://schemas.openxmlformats.org/officeDocument/2006/relationships/hyperlink" Target="https://variety.com/video/sequential-messaging-lance-neuheuser-adam-helfgott/" TargetMode="External" /><Relationship Id="rId65" Type="http://schemas.openxmlformats.org/officeDocument/2006/relationships/hyperlink" Target="https://twitter.com/RapidTVNews/status/1160972902147264513" TargetMode="External" /><Relationship Id="rId66" Type="http://schemas.openxmlformats.org/officeDocument/2006/relationships/hyperlink" Target="https://twitter.com/AaronGoldman/status/1136294101819777026" TargetMode="External" /><Relationship Id="rId67" Type="http://schemas.openxmlformats.org/officeDocument/2006/relationships/hyperlink" Target="https://twitter.com/aarongoldman/status/1144268734674145281" TargetMode="External" /><Relationship Id="rId68" Type="http://schemas.openxmlformats.org/officeDocument/2006/relationships/hyperlink" Target="https://www.cabinetm.com/product/4c-insights/scope" TargetMode="External" /><Relationship Id="rId69" Type="http://schemas.openxmlformats.org/officeDocument/2006/relationships/hyperlink" Target="https://aithority.com/video/4c-launches-source-of-truth-attribution-for-linear-tv-ott-and-social-media/" TargetMode="External" /><Relationship Id="rId70" Type="http://schemas.openxmlformats.org/officeDocument/2006/relationships/hyperlink" Target="https://www.cdpinstitute.org/newsletter/Blog929/08-13-19-4C-Adds-Bring-Your-Own-Data-Video-Ad-Measurement" TargetMode="External" /><Relationship Id="rId71" Type="http://schemas.openxmlformats.org/officeDocument/2006/relationships/hyperlink" Target="https://www.cdpinstitute.org/newsletter/Blog929/08-13-19-4C-Adds-Bring-Your-Own-Data-Video-Ad-Measurement" TargetMode="External" /><Relationship Id="rId72" Type="http://schemas.openxmlformats.org/officeDocument/2006/relationships/hyperlink" Target="https://www.broadcastingcable.com/news/4c-extends-deal-with-placed-to-tv-and-ott" TargetMode="External" /><Relationship Id="rId73" Type="http://schemas.openxmlformats.org/officeDocument/2006/relationships/hyperlink" Target="https://www.broadcastingcable.com/news/4c-extends-deal-with-placed-to-tv-and-ott" TargetMode="External" /><Relationship Id="rId74" Type="http://schemas.openxmlformats.org/officeDocument/2006/relationships/hyperlink" Target="https://www.4cinsights.com/2019/06/05/4c-expands-partnership-with-placed-for-tv-and-ott-audiences-and-measurement/" TargetMode="External" /><Relationship Id="rId75" Type="http://schemas.openxmlformats.org/officeDocument/2006/relationships/hyperlink" Target="https://www.martechadvisor.com/news/geolocation/4c-integrates-with-placed-expands-its-location-based-solution?utm_source=twitter&amp;utm_medium=social&amp;utm_campaign=mta_070619_Xbc_Link&amp;utm_content=$C&amp;utm_term=nina" TargetMode="External" /><Relationship Id="rId76" Type="http://schemas.openxmlformats.org/officeDocument/2006/relationships/hyperlink" Target="https://www.martechadvisor.com/news/ads/4c-partners-with-iri-enhances-targeting-for-advertisers?utm_source=twitter&amp;utm_medium=social&amp;utm_campaign=mta_210619_Xbc_Link&amp;utm_content=4c&amp;utm_term=nina" TargetMode="External" /><Relationship Id="rId77" Type="http://schemas.openxmlformats.org/officeDocument/2006/relationships/hyperlink" Target="https://www.iriworldwide.com/en-US/News/Press-Releases/4C-and-IRI-Deepen-Relationship-for-Linear-TV-and-OTT" TargetMode="External" /><Relationship Id="rId78" Type="http://schemas.openxmlformats.org/officeDocument/2006/relationships/hyperlink" Target="https://www.4cinsights.com/2019/06/18/4c-and-iri-deepen-relationship-for-linear-tv-and-ott/?utm_source=twitter&amp;utm_medium=organic_social&amp;utm_campaign=pressrelease" TargetMode="External" /><Relationship Id="rId79" Type="http://schemas.openxmlformats.org/officeDocument/2006/relationships/hyperlink" Target="https://www.martechadvisor.com/news/ads/4c-introduces-a-data-attribution-solution-to-optimize-ad-campaigns?utm_source=twitter&amp;utm_medium=social&amp;utm_campaign=mta_130819_Xbc_Link&amp;utm_content=4C&amp;utm_term=nina" TargetMode="External" /><Relationship Id="rId80" Type="http://schemas.openxmlformats.org/officeDocument/2006/relationships/hyperlink" Target="https://www.4cinsights.com/snapchat" TargetMode="External" /><Relationship Id="rId81" Type="http://schemas.openxmlformats.org/officeDocument/2006/relationships/hyperlink" Target="https://www.4cinsights.com/resource/relaunch-video-refuel/?utm_source=twitter&amp;utm_medium=organic_social&amp;utm_campaign=wp+refuel&amp;utm_content=refuel1" TargetMode="External" /><Relationship Id="rId82" Type="http://schemas.openxmlformats.org/officeDocument/2006/relationships/hyperlink" Target="https://www.4cinsights.com/relaunch/?utm_source=twitter&amp;utm_medium=organic_social&amp;utm_campaign=wp_refocus" TargetMode="External" /><Relationship Id="rId83" Type="http://schemas.openxmlformats.org/officeDocument/2006/relationships/hyperlink" Target="https://www.4cinsights.com/4c-launches-source-of-truth-attribution-for-linear-tv-ott-and-social-video/?utm_source=twitter&amp;utm_medium=organic_social&amp;utm_campaign=pressrelease&amp;utm_content=byod" TargetMode="External" /><Relationship Id="rId84" Type="http://schemas.openxmlformats.org/officeDocument/2006/relationships/hyperlink" Target="https://pbs.twimg.com/media/D8CoAYXXUAAfmXS.jpg" TargetMode="External" /><Relationship Id="rId85" Type="http://schemas.openxmlformats.org/officeDocument/2006/relationships/hyperlink" Target="https://pbs.twimg.com/media/D8Db-RCWsAAamt9.jpg" TargetMode="External" /><Relationship Id="rId86" Type="http://schemas.openxmlformats.org/officeDocument/2006/relationships/hyperlink" Target="https://pbs.twimg.com/media/D80bWmjXoAY6Fhi.jpg" TargetMode="External" /><Relationship Id="rId87" Type="http://schemas.openxmlformats.org/officeDocument/2006/relationships/hyperlink" Target="https://pbs.twimg.com/media/D80b-lIWkAEY8Nr.jpg" TargetMode="External" /><Relationship Id="rId88" Type="http://schemas.openxmlformats.org/officeDocument/2006/relationships/hyperlink" Target="https://pbs.twimg.com/media/D9NfAGZWkAUMz4Z.jpg" TargetMode="External" /><Relationship Id="rId89" Type="http://schemas.openxmlformats.org/officeDocument/2006/relationships/hyperlink" Target="https://pbs.twimg.com/media/D9hZ8IAWsAANFmp.jpg" TargetMode="External" /><Relationship Id="rId90" Type="http://schemas.openxmlformats.org/officeDocument/2006/relationships/hyperlink" Target="https://pbs.twimg.com/media/D9mKXglWkAAirOh.jpg" TargetMode="External" /><Relationship Id="rId91" Type="http://schemas.openxmlformats.org/officeDocument/2006/relationships/hyperlink" Target="https://pbs.twimg.com/media/D9L5TV4U8AEKTDO.jpg" TargetMode="External" /><Relationship Id="rId92" Type="http://schemas.openxmlformats.org/officeDocument/2006/relationships/hyperlink" Target="https://pbs.twimg.com/media/D9hTboaVAAE9vSz.jpg" TargetMode="External" /><Relationship Id="rId93" Type="http://schemas.openxmlformats.org/officeDocument/2006/relationships/hyperlink" Target="https://pbs.twimg.com/media/D9hqyphXsAkXomW.jpg" TargetMode="External" /><Relationship Id="rId94" Type="http://schemas.openxmlformats.org/officeDocument/2006/relationships/hyperlink" Target="https://pbs.twimg.com/media/D9gP9gJUEAAlxL2.jpg" TargetMode="External" /><Relationship Id="rId95" Type="http://schemas.openxmlformats.org/officeDocument/2006/relationships/hyperlink" Target="https://pbs.twimg.com/media/D9hHKysXUAMb1Ct.jpg" TargetMode="External" /><Relationship Id="rId96" Type="http://schemas.openxmlformats.org/officeDocument/2006/relationships/hyperlink" Target="https://pbs.twimg.com/tweet_video_thumb/D-p9JhcVUAAa46I.jpg" TargetMode="External" /><Relationship Id="rId97" Type="http://schemas.openxmlformats.org/officeDocument/2006/relationships/hyperlink" Target="https://pbs.twimg.com/media/Drf-_0bW4AEnZvM.jpg" TargetMode="External" /><Relationship Id="rId98" Type="http://schemas.openxmlformats.org/officeDocument/2006/relationships/hyperlink" Target="https://pbs.twimg.com/media/D_NvBohXUAA-pV0.jpg" TargetMode="External" /><Relationship Id="rId99" Type="http://schemas.openxmlformats.org/officeDocument/2006/relationships/hyperlink" Target="https://pbs.twimg.com/media/D_dtxE1XsAA9CEt.jpg" TargetMode="External" /><Relationship Id="rId100" Type="http://schemas.openxmlformats.org/officeDocument/2006/relationships/hyperlink" Target="https://pbs.twimg.com/media/EAP7aJMUwAE-RD-.jpg" TargetMode="External" /><Relationship Id="rId101" Type="http://schemas.openxmlformats.org/officeDocument/2006/relationships/hyperlink" Target="https://pbs.twimg.com/media/EAe3QmHVUAE1HPV.jpg" TargetMode="External" /><Relationship Id="rId102" Type="http://schemas.openxmlformats.org/officeDocument/2006/relationships/hyperlink" Target="https://pbs.twimg.com/media/EAe3QmHVUAE1HPV.jpg" TargetMode="External" /><Relationship Id="rId103" Type="http://schemas.openxmlformats.org/officeDocument/2006/relationships/hyperlink" Target="https://pbs.twimg.com/media/EA0BWdRWkAMbPWc.jpg" TargetMode="External" /><Relationship Id="rId104" Type="http://schemas.openxmlformats.org/officeDocument/2006/relationships/hyperlink" Target="https://pbs.twimg.com/media/D8-q0EjWsAIMsUh.jpg" TargetMode="External" /><Relationship Id="rId105" Type="http://schemas.openxmlformats.org/officeDocument/2006/relationships/hyperlink" Target="https://pbs.twimg.com/media/D8_My2TXkAEAn-a.jpg" TargetMode="External" /><Relationship Id="rId106" Type="http://schemas.openxmlformats.org/officeDocument/2006/relationships/hyperlink" Target="https://pbs.twimg.com/ext_tw_video_thumb/1140910198485221381/pu/img/AavoDua_nw4BWr8A.jpg" TargetMode="External" /><Relationship Id="rId107" Type="http://schemas.openxmlformats.org/officeDocument/2006/relationships/hyperlink" Target="https://pbs.twimg.com/media/D9_X-lBXoAA8RsI.jpg" TargetMode="External" /><Relationship Id="rId108" Type="http://schemas.openxmlformats.org/officeDocument/2006/relationships/hyperlink" Target="https://pbs.twimg.com/media/D9_X-lBXoAA8RsI.jpg" TargetMode="External" /><Relationship Id="rId109" Type="http://schemas.openxmlformats.org/officeDocument/2006/relationships/hyperlink" Target="https://pbs.twimg.com/media/EByaszVX4AAz0Ys.png" TargetMode="External" /><Relationship Id="rId110" Type="http://schemas.openxmlformats.org/officeDocument/2006/relationships/hyperlink" Target="https://pbs.twimg.com/ext_tw_video_thumb/1141022890957123585/pu/img/kOzSuWlMQBmyQy7A.jpg" TargetMode="External" /><Relationship Id="rId111" Type="http://schemas.openxmlformats.org/officeDocument/2006/relationships/hyperlink" Target="https://pbs.twimg.com/ext_tw_video_thumb/1141320362317275138/pu/img/sIFIqqrUZdOjazom.jpg" TargetMode="External" /><Relationship Id="rId112" Type="http://schemas.openxmlformats.org/officeDocument/2006/relationships/hyperlink" Target="https://pbs.twimg.com/ext_tw_video_thumb/1141398095802093568/pu/img/L9f5A0uFHT5p-RL6.jpg" TargetMode="External" /><Relationship Id="rId113" Type="http://schemas.openxmlformats.org/officeDocument/2006/relationships/hyperlink" Target="https://pbs.twimg.com/ext_tw_video_thumb/1141692180328800257/pu/img/P4hgoeBwmCW07c86.jpg" TargetMode="External" /><Relationship Id="rId114" Type="http://schemas.openxmlformats.org/officeDocument/2006/relationships/hyperlink" Target="https://pbs.twimg.com/media/D9gS45IXYAAK09R.jpg" TargetMode="External" /><Relationship Id="rId115" Type="http://schemas.openxmlformats.org/officeDocument/2006/relationships/hyperlink" Target="https://pbs.twimg.com/ext_tw_video_thumb/1141337083434491904/pu/img/ok8rRDG_wiQpUkLv.jpg" TargetMode="External" /><Relationship Id="rId116" Type="http://schemas.openxmlformats.org/officeDocument/2006/relationships/hyperlink" Target="https://pbs.twimg.com/media/EBz7IEUW4AIEnkw.jpg" TargetMode="External" /><Relationship Id="rId117" Type="http://schemas.openxmlformats.org/officeDocument/2006/relationships/hyperlink" Target="https://pbs.twimg.com/media/EB19gCSW4AIpdHX.jpg" TargetMode="External" /><Relationship Id="rId118" Type="http://schemas.openxmlformats.org/officeDocument/2006/relationships/hyperlink" Target="https://pbs.twimg.com/media/Ck10xk8WkAAaDeG.jpg" TargetMode="External" /><Relationship Id="rId119" Type="http://schemas.openxmlformats.org/officeDocument/2006/relationships/hyperlink" Target="https://pbs.twimg.com/ext_tw_video_thumb/1143240041084465152/pu/img/WXTeolei05oYkuIP.jpg" TargetMode="External" /><Relationship Id="rId120" Type="http://schemas.openxmlformats.org/officeDocument/2006/relationships/hyperlink" Target="http://abs.twimg.com/sticky/default_profile_images/default_profile_normal.png" TargetMode="External" /><Relationship Id="rId121" Type="http://schemas.openxmlformats.org/officeDocument/2006/relationships/hyperlink" Target="https://pbs.twimg.com/media/D8CoAYXXUAAfmXS.jpg" TargetMode="External" /><Relationship Id="rId122" Type="http://schemas.openxmlformats.org/officeDocument/2006/relationships/hyperlink" Target="https://pbs.twimg.com/media/D8Db-RCWsAAamt9.jpg" TargetMode="External" /><Relationship Id="rId123" Type="http://schemas.openxmlformats.org/officeDocument/2006/relationships/hyperlink" Target="http://abs.twimg.com/sticky/default_profile_images/default_profile_normal.png" TargetMode="External" /><Relationship Id="rId124" Type="http://schemas.openxmlformats.org/officeDocument/2006/relationships/hyperlink" Target="http://abs.twimg.com/sticky/default_profile_images/default_profile_normal.png" TargetMode="External" /><Relationship Id="rId125" Type="http://schemas.openxmlformats.org/officeDocument/2006/relationships/hyperlink" Target="http://abs.twimg.com/sticky/default_profile_images/default_profile_normal.png" TargetMode="External" /><Relationship Id="rId126" Type="http://schemas.openxmlformats.org/officeDocument/2006/relationships/hyperlink" Target="http://pbs.twimg.com/profile_images/978883526102847488/nqn7wRjB_normal.jpg" TargetMode="External" /><Relationship Id="rId127" Type="http://schemas.openxmlformats.org/officeDocument/2006/relationships/hyperlink" Target="http://pbs.twimg.com/profile_images/1080904450540212225/HA6BCpq9_normal.jpg" TargetMode="External" /><Relationship Id="rId128" Type="http://schemas.openxmlformats.org/officeDocument/2006/relationships/hyperlink" Target="http://pbs.twimg.com/profile_images/2144246088/pulsar_150__normal.png" TargetMode="External" /><Relationship Id="rId129" Type="http://schemas.openxmlformats.org/officeDocument/2006/relationships/hyperlink" Target="http://pbs.twimg.com/profile_images/725295868618915842/HJf_CC2-_normal.jpg" TargetMode="External" /><Relationship Id="rId130" Type="http://schemas.openxmlformats.org/officeDocument/2006/relationships/hyperlink" Target="http://pbs.twimg.com/profile_images/1137790832604352512/bxqd-3XN_normal.jpg" TargetMode="External" /><Relationship Id="rId131" Type="http://schemas.openxmlformats.org/officeDocument/2006/relationships/hyperlink" Target="https://pbs.twimg.com/media/D80bWmjXoAY6Fhi.jpg" TargetMode="External" /><Relationship Id="rId132" Type="http://schemas.openxmlformats.org/officeDocument/2006/relationships/hyperlink" Target="http://pbs.twimg.com/profile_images/2633946343/a5761d6d0183d8cf83257767ef0bcfe3_normal.jpeg" TargetMode="External" /><Relationship Id="rId133" Type="http://schemas.openxmlformats.org/officeDocument/2006/relationships/hyperlink" Target="http://pbs.twimg.com/profile_images/1042866622115983360/kbyDKJmn_normal.jpg" TargetMode="External" /><Relationship Id="rId134" Type="http://schemas.openxmlformats.org/officeDocument/2006/relationships/hyperlink" Target="http://pbs.twimg.com/profile_images/1137749383447949312/4jdaklhs_normal.jpg" TargetMode="External" /><Relationship Id="rId135" Type="http://schemas.openxmlformats.org/officeDocument/2006/relationships/hyperlink" Target="https://pbs.twimg.com/media/D80b-lIWkAEY8Nr.jpg" TargetMode="External" /><Relationship Id="rId136" Type="http://schemas.openxmlformats.org/officeDocument/2006/relationships/hyperlink" Target="http://pbs.twimg.com/profile_images/788469897118355456/eV735Jpt_normal.jpg" TargetMode="External" /><Relationship Id="rId137" Type="http://schemas.openxmlformats.org/officeDocument/2006/relationships/hyperlink" Target="http://abs.twimg.com/sticky/default_profile_images/default_profile_normal.png" TargetMode="External" /><Relationship Id="rId138" Type="http://schemas.openxmlformats.org/officeDocument/2006/relationships/hyperlink" Target="http://pbs.twimg.com/profile_images/1141094147635339264/fzexk0qc_normal.jpg" TargetMode="External" /><Relationship Id="rId139" Type="http://schemas.openxmlformats.org/officeDocument/2006/relationships/hyperlink" Target="https://pbs.twimg.com/media/D9NfAGZWkAUMz4Z.jpg" TargetMode="External" /><Relationship Id="rId140" Type="http://schemas.openxmlformats.org/officeDocument/2006/relationships/hyperlink" Target="http://pbs.twimg.com/profile_images/1134390010252353536/3NbBQ1np_normal.jpg" TargetMode="External" /><Relationship Id="rId141" Type="http://schemas.openxmlformats.org/officeDocument/2006/relationships/hyperlink" Target="http://pbs.twimg.com/profile_images/994764065439436801/LpOvPmXF_normal.jpg" TargetMode="External" /><Relationship Id="rId142" Type="http://schemas.openxmlformats.org/officeDocument/2006/relationships/hyperlink" Target="http://pbs.twimg.com/profile_images/760774125522518016/jhzjWv0i_normal.jpg" TargetMode="External" /><Relationship Id="rId143" Type="http://schemas.openxmlformats.org/officeDocument/2006/relationships/hyperlink" Target="http://pbs.twimg.com/profile_images/2321094288/9yt12n2fil945ey37imn_normal.jpeg" TargetMode="External" /><Relationship Id="rId144" Type="http://schemas.openxmlformats.org/officeDocument/2006/relationships/hyperlink" Target="http://pbs.twimg.com/profile_images/2321094288/9yt12n2fil945ey37imn_normal.jpeg" TargetMode="External" /><Relationship Id="rId145" Type="http://schemas.openxmlformats.org/officeDocument/2006/relationships/hyperlink" Target="http://pbs.twimg.com/profile_images/626456717086167040/c7aCdU5u_normal.png" TargetMode="External" /><Relationship Id="rId146" Type="http://schemas.openxmlformats.org/officeDocument/2006/relationships/hyperlink" Target="http://pbs.twimg.com/profile_images/1138781442291503110/CpbPJNNL_normal.jpg" TargetMode="External" /><Relationship Id="rId147" Type="http://schemas.openxmlformats.org/officeDocument/2006/relationships/hyperlink" Target="https://pbs.twimg.com/media/D9hZ8IAWsAANFmp.jpg" TargetMode="External" /><Relationship Id="rId148" Type="http://schemas.openxmlformats.org/officeDocument/2006/relationships/hyperlink" Target="http://pbs.twimg.com/profile_images/672790107498266624/y37ipxgK_normal.jpg" TargetMode="External" /><Relationship Id="rId149" Type="http://schemas.openxmlformats.org/officeDocument/2006/relationships/hyperlink" Target="https://pbs.twimg.com/media/D9mKXglWkAAirOh.jpg" TargetMode="External" /><Relationship Id="rId150" Type="http://schemas.openxmlformats.org/officeDocument/2006/relationships/hyperlink" Target="https://pbs.twimg.com/media/D9L5TV4U8AEKTDO.jpg" TargetMode="External" /><Relationship Id="rId151" Type="http://schemas.openxmlformats.org/officeDocument/2006/relationships/hyperlink" Target="https://pbs.twimg.com/media/D9hTboaVAAE9vSz.jpg" TargetMode="External" /><Relationship Id="rId152" Type="http://schemas.openxmlformats.org/officeDocument/2006/relationships/hyperlink" Target="https://pbs.twimg.com/media/D9hqyphXsAkXomW.jpg" TargetMode="External" /><Relationship Id="rId153" Type="http://schemas.openxmlformats.org/officeDocument/2006/relationships/hyperlink" Target="https://pbs.twimg.com/media/D9gP9gJUEAAlxL2.jpg" TargetMode="External" /><Relationship Id="rId154" Type="http://schemas.openxmlformats.org/officeDocument/2006/relationships/hyperlink" Target="http://pbs.twimg.com/profile_images/1140199954041802752/cAXUU8ZG_normal.jpg" TargetMode="External" /><Relationship Id="rId155" Type="http://schemas.openxmlformats.org/officeDocument/2006/relationships/hyperlink" Target="https://pbs.twimg.com/media/D9hHKysXUAMb1Ct.jpg" TargetMode="External" /><Relationship Id="rId156" Type="http://schemas.openxmlformats.org/officeDocument/2006/relationships/hyperlink" Target="http://pbs.twimg.com/profile_images/1147373229528379392/Hmj6G8S8_normal.jpg" TargetMode="External" /><Relationship Id="rId157" Type="http://schemas.openxmlformats.org/officeDocument/2006/relationships/hyperlink" Target="http://pbs.twimg.com/profile_images/1011625208208338944/9bRLHwxq_normal.jpg" TargetMode="External" /><Relationship Id="rId158" Type="http://schemas.openxmlformats.org/officeDocument/2006/relationships/hyperlink" Target="http://pbs.twimg.com/profile_images/1011625208208338944/9bRLHwxq_normal.jpg" TargetMode="External" /><Relationship Id="rId159" Type="http://schemas.openxmlformats.org/officeDocument/2006/relationships/hyperlink" Target="http://pbs.twimg.com/profile_images/1011625208208338944/9bRLHwxq_normal.jpg" TargetMode="External" /><Relationship Id="rId160" Type="http://schemas.openxmlformats.org/officeDocument/2006/relationships/hyperlink" Target="http://abs.twimg.com/sticky/default_profile_images/default_profile_normal.png" TargetMode="External" /><Relationship Id="rId161" Type="http://schemas.openxmlformats.org/officeDocument/2006/relationships/hyperlink" Target="http://pbs.twimg.com/profile_images/1145441892093575168/GNF1dz9r_normal.jpg" TargetMode="External" /><Relationship Id="rId162" Type="http://schemas.openxmlformats.org/officeDocument/2006/relationships/hyperlink" Target="http://pbs.twimg.com/profile_images/1125213398088568832/JDUW9i6Q_normal.jpg" TargetMode="External" /><Relationship Id="rId163" Type="http://schemas.openxmlformats.org/officeDocument/2006/relationships/hyperlink" Target="http://pbs.twimg.com/profile_images/1145444914429169665/6HMuZlgf_normal.jpg" TargetMode="External" /><Relationship Id="rId164" Type="http://schemas.openxmlformats.org/officeDocument/2006/relationships/hyperlink" Target="http://pbs.twimg.com/profile_images/1147085172510035968/iH4JRW8n_normal.jpg" TargetMode="External" /><Relationship Id="rId165" Type="http://schemas.openxmlformats.org/officeDocument/2006/relationships/hyperlink" Target="http://pbs.twimg.com/profile_images/1147085172510035968/iH4JRW8n_normal.jpg" TargetMode="External" /><Relationship Id="rId166" Type="http://schemas.openxmlformats.org/officeDocument/2006/relationships/hyperlink" Target="https://pbs.twimg.com/tweet_video_thumb/D-p9JhcVUAAa46I.jpg" TargetMode="External" /><Relationship Id="rId167" Type="http://schemas.openxmlformats.org/officeDocument/2006/relationships/hyperlink" Target="http://pbs.twimg.com/profile_images/1147085172510035968/iH4JRW8n_normal.jpg" TargetMode="External" /><Relationship Id="rId168" Type="http://schemas.openxmlformats.org/officeDocument/2006/relationships/hyperlink" Target="http://pbs.twimg.com/profile_images/239511625/Jack_normal.jpg" TargetMode="External" /><Relationship Id="rId169" Type="http://schemas.openxmlformats.org/officeDocument/2006/relationships/hyperlink" Target="https://pbs.twimg.com/media/Drf-_0bW4AEnZvM.jpg" TargetMode="External" /><Relationship Id="rId170" Type="http://schemas.openxmlformats.org/officeDocument/2006/relationships/hyperlink" Target="http://pbs.twimg.com/profile_images/1148210255639134208/mRee81oj_normal.jpg" TargetMode="External" /><Relationship Id="rId171" Type="http://schemas.openxmlformats.org/officeDocument/2006/relationships/hyperlink" Target="http://pbs.twimg.com/profile_images/1045548097944920064/6RVOTk78_normal.jpg" TargetMode="External" /><Relationship Id="rId172" Type="http://schemas.openxmlformats.org/officeDocument/2006/relationships/hyperlink" Target="http://pbs.twimg.com/profile_images/1045548097944920064/6RVOTk78_normal.jpg" TargetMode="External" /><Relationship Id="rId173" Type="http://schemas.openxmlformats.org/officeDocument/2006/relationships/hyperlink" Target="https://pbs.twimg.com/media/D_NvBohXUAA-pV0.jpg" TargetMode="External" /><Relationship Id="rId174" Type="http://schemas.openxmlformats.org/officeDocument/2006/relationships/hyperlink" Target="http://pbs.twimg.com/profile_images/1016815290221563905/o8st2FEF_normal.jpg" TargetMode="External" /><Relationship Id="rId175" Type="http://schemas.openxmlformats.org/officeDocument/2006/relationships/hyperlink" Target="http://pbs.twimg.com/profile_images/576015433620451328/fgcEVFku_normal.jpeg" TargetMode="External" /><Relationship Id="rId176" Type="http://schemas.openxmlformats.org/officeDocument/2006/relationships/hyperlink" Target="http://pbs.twimg.com/profile_images/1150448264115830784/kxCVHNFW_normal.jpg" TargetMode="External" /><Relationship Id="rId177" Type="http://schemas.openxmlformats.org/officeDocument/2006/relationships/hyperlink" Target="https://pbs.twimg.com/media/D_dtxE1XsAA9CEt.jpg" TargetMode="External" /><Relationship Id="rId178" Type="http://schemas.openxmlformats.org/officeDocument/2006/relationships/hyperlink" Target="http://pbs.twimg.com/profile_images/868404731760312321/faAeQgxA_normal.jpg" TargetMode="External" /><Relationship Id="rId179" Type="http://schemas.openxmlformats.org/officeDocument/2006/relationships/hyperlink" Target="http://pbs.twimg.com/profile_images/2901332079/82e00623e89754c0b36178e65facb612_normal.jpeg" TargetMode="External" /><Relationship Id="rId180" Type="http://schemas.openxmlformats.org/officeDocument/2006/relationships/hyperlink" Target="http://pbs.twimg.com/profile_images/955359649225756672/-qqAbnxd_normal.jpg" TargetMode="External" /><Relationship Id="rId181" Type="http://schemas.openxmlformats.org/officeDocument/2006/relationships/hyperlink" Target="http://pbs.twimg.com/profile_images/955359649225756672/-qqAbnxd_normal.jpg" TargetMode="External" /><Relationship Id="rId182" Type="http://schemas.openxmlformats.org/officeDocument/2006/relationships/hyperlink" Target="http://pbs.twimg.com/profile_images/1079215654824226817/iAfMNROe_normal.jpg" TargetMode="External" /><Relationship Id="rId183" Type="http://schemas.openxmlformats.org/officeDocument/2006/relationships/hyperlink" Target="http://pbs.twimg.com/profile_images/862730030895570944/ZXdNJXJU_normal.jpg" TargetMode="External" /><Relationship Id="rId184" Type="http://schemas.openxmlformats.org/officeDocument/2006/relationships/hyperlink" Target="http://pbs.twimg.com/profile_images/1143429117951401984/IhzZMVP3_normal.jpg" TargetMode="External" /><Relationship Id="rId185" Type="http://schemas.openxmlformats.org/officeDocument/2006/relationships/hyperlink" Target="http://abs.twimg.com/sticky/default_profile_images/default_profile_normal.png" TargetMode="External" /><Relationship Id="rId186" Type="http://schemas.openxmlformats.org/officeDocument/2006/relationships/hyperlink" Target="http://pbs.twimg.com/profile_images/775722760605544448/COxigSM6_normal.jpg" TargetMode="External" /><Relationship Id="rId187" Type="http://schemas.openxmlformats.org/officeDocument/2006/relationships/hyperlink" Target="http://pbs.twimg.com/profile_images/775722760605544448/COxigSM6_normal.jpg" TargetMode="External" /><Relationship Id="rId188" Type="http://schemas.openxmlformats.org/officeDocument/2006/relationships/hyperlink" Target="https://pbs.twimg.com/media/EAP7aJMUwAE-RD-.jpg" TargetMode="External" /><Relationship Id="rId189" Type="http://schemas.openxmlformats.org/officeDocument/2006/relationships/hyperlink" Target="http://pbs.twimg.com/profile_images/1010125647665139713/fWf-9ej3_normal.jpg" TargetMode="External" /><Relationship Id="rId190" Type="http://schemas.openxmlformats.org/officeDocument/2006/relationships/hyperlink" Target="http://pbs.twimg.com/profile_images/802605790397927424/VXCCMtlZ_normal.jpg" TargetMode="External" /><Relationship Id="rId191" Type="http://schemas.openxmlformats.org/officeDocument/2006/relationships/hyperlink" Target="http://pbs.twimg.com/profile_images/984113808317837313/2aRCVbI4_normal.jpg" TargetMode="External" /><Relationship Id="rId192" Type="http://schemas.openxmlformats.org/officeDocument/2006/relationships/hyperlink" Target="http://pbs.twimg.com/profile_images/1159057634265145344/aRy6-L8a_normal.jpg" TargetMode="External" /><Relationship Id="rId193" Type="http://schemas.openxmlformats.org/officeDocument/2006/relationships/hyperlink" Target="http://pbs.twimg.com/profile_images/1159057634265145344/aRy6-L8a_normal.jpg" TargetMode="External" /><Relationship Id="rId194" Type="http://schemas.openxmlformats.org/officeDocument/2006/relationships/hyperlink" Target="https://pbs.twimg.com/media/EAe3QmHVUAE1HPV.jpg" TargetMode="External" /><Relationship Id="rId195" Type="http://schemas.openxmlformats.org/officeDocument/2006/relationships/hyperlink" Target="http://pbs.twimg.com/profile_images/1159057634265145344/aRy6-L8a_normal.jpg" TargetMode="External" /><Relationship Id="rId196" Type="http://schemas.openxmlformats.org/officeDocument/2006/relationships/hyperlink" Target="https://pbs.twimg.com/media/EAe3QmHVUAE1HPV.jpg" TargetMode="External" /><Relationship Id="rId197" Type="http://schemas.openxmlformats.org/officeDocument/2006/relationships/hyperlink" Target="http://pbs.twimg.com/profile_images/1152216679469998080/ku30H8WG_normal.jpg" TargetMode="External" /><Relationship Id="rId198" Type="http://schemas.openxmlformats.org/officeDocument/2006/relationships/hyperlink" Target="https://pbs.twimg.com/media/EA0BWdRWkAMbPWc.jpg" TargetMode="External" /><Relationship Id="rId199" Type="http://schemas.openxmlformats.org/officeDocument/2006/relationships/hyperlink" Target="http://pbs.twimg.com/profile_images/800682096582914048/tkExqs84_normal.jpg" TargetMode="External" /><Relationship Id="rId200" Type="http://schemas.openxmlformats.org/officeDocument/2006/relationships/hyperlink" Target="http://abs.twimg.com/sticky/default_profile_images/default_profile_normal.png" TargetMode="External" /><Relationship Id="rId201" Type="http://schemas.openxmlformats.org/officeDocument/2006/relationships/hyperlink" Target="http://pbs.twimg.com/profile_images/1419645222/image_normal.jpg" TargetMode="External" /><Relationship Id="rId202" Type="http://schemas.openxmlformats.org/officeDocument/2006/relationships/hyperlink" Target="http://abs.twimg.com/sticky/default_profile_images/default_profile_normal.png" TargetMode="External" /><Relationship Id="rId203" Type="http://schemas.openxmlformats.org/officeDocument/2006/relationships/hyperlink" Target="http://pbs.twimg.com/profile_images/705244349873917952/fcD6A8Ws_normal.jpg" TargetMode="External" /><Relationship Id="rId204" Type="http://schemas.openxmlformats.org/officeDocument/2006/relationships/hyperlink" Target="https://pbs.twimg.com/media/D8-q0EjWsAIMsUh.jpg" TargetMode="External" /><Relationship Id="rId205" Type="http://schemas.openxmlformats.org/officeDocument/2006/relationships/hyperlink" Target="https://pbs.twimg.com/media/D8_My2TXkAEAn-a.jpg" TargetMode="External" /><Relationship Id="rId206" Type="http://schemas.openxmlformats.org/officeDocument/2006/relationships/hyperlink" Target="http://pbs.twimg.com/profile_images/1031557788848324610/PilAQ6WP_normal.jpg" TargetMode="External" /><Relationship Id="rId207" Type="http://schemas.openxmlformats.org/officeDocument/2006/relationships/hyperlink" Target="http://pbs.twimg.com/profile_images/504729262/who_tweeted3_normal.gif" TargetMode="External" /><Relationship Id="rId208" Type="http://schemas.openxmlformats.org/officeDocument/2006/relationships/hyperlink" Target="http://pbs.twimg.com/profile_images/504729262/who_tweeted3_normal.gif" TargetMode="External" /><Relationship Id="rId209" Type="http://schemas.openxmlformats.org/officeDocument/2006/relationships/hyperlink" Target="http://pbs.twimg.com/profile_images/504729262/who_tweeted3_normal.gif" TargetMode="External" /><Relationship Id="rId210" Type="http://schemas.openxmlformats.org/officeDocument/2006/relationships/hyperlink" Target="http://pbs.twimg.com/profile_images/1159405772373143553/lnBjoZkJ_normal.jpg" TargetMode="External" /><Relationship Id="rId211" Type="http://schemas.openxmlformats.org/officeDocument/2006/relationships/hyperlink" Target="http://abs.twimg.com/sticky/default_profile_images/default_profile_normal.png" TargetMode="External" /><Relationship Id="rId212" Type="http://schemas.openxmlformats.org/officeDocument/2006/relationships/hyperlink" Target="http://pbs.twimg.com/profile_images/291963316/Z1dju3l6_normal.jpg" TargetMode="External" /><Relationship Id="rId213" Type="http://schemas.openxmlformats.org/officeDocument/2006/relationships/hyperlink" Target="http://pbs.twimg.com/profile_images/504729262/who_tweeted3_normal.gif" TargetMode="External" /><Relationship Id="rId214" Type="http://schemas.openxmlformats.org/officeDocument/2006/relationships/hyperlink" Target="http://pbs.twimg.com/profile_images/686666576288845825/j138bbEs_normal.png" TargetMode="External" /><Relationship Id="rId215" Type="http://schemas.openxmlformats.org/officeDocument/2006/relationships/hyperlink" Target="http://pbs.twimg.com/profile_images/591339505874898944/1_KkSxp__normal.jpg" TargetMode="External" /><Relationship Id="rId216" Type="http://schemas.openxmlformats.org/officeDocument/2006/relationships/hyperlink" Target="http://pbs.twimg.com/profile_images/591339505874898944/1_KkSxp__normal.jpg" TargetMode="External" /><Relationship Id="rId217" Type="http://schemas.openxmlformats.org/officeDocument/2006/relationships/hyperlink" Target="http://pbs.twimg.com/profile_images/686666576288845825/j138bbEs_normal.png" TargetMode="External" /><Relationship Id="rId218" Type="http://schemas.openxmlformats.org/officeDocument/2006/relationships/hyperlink" Target="https://pbs.twimg.com/ext_tw_video_thumb/1140910198485221381/pu/img/AavoDua_nw4BWr8A.jpg" TargetMode="External" /><Relationship Id="rId219" Type="http://schemas.openxmlformats.org/officeDocument/2006/relationships/hyperlink" Target="http://pbs.twimg.com/profile_images/686666576288845825/j138bbEs_normal.png" TargetMode="External" /><Relationship Id="rId220" Type="http://schemas.openxmlformats.org/officeDocument/2006/relationships/hyperlink" Target="http://pbs.twimg.com/profile_images/856690870967336961/-wY6CITb_normal.jpg" TargetMode="External" /><Relationship Id="rId221" Type="http://schemas.openxmlformats.org/officeDocument/2006/relationships/hyperlink" Target="https://pbs.twimg.com/media/D9_X-lBXoAA8RsI.jpg" TargetMode="External" /><Relationship Id="rId222" Type="http://schemas.openxmlformats.org/officeDocument/2006/relationships/hyperlink" Target="http://pbs.twimg.com/profile_images/686666576288845825/j138bbEs_normal.png" TargetMode="External" /><Relationship Id="rId223" Type="http://schemas.openxmlformats.org/officeDocument/2006/relationships/hyperlink" Target="https://pbs.twimg.com/media/D9_X-lBXoAA8RsI.jpg" TargetMode="External" /><Relationship Id="rId224" Type="http://schemas.openxmlformats.org/officeDocument/2006/relationships/hyperlink" Target="http://pbs.twimg.com/profile_images/521086833665392640/LWY7m9NF_normal.png" TargetMode="External" /><Relationship Id="rId225" Type="http://schemas.openxmlformats.org/officeDocument/2006/relationships/hyperlink" Target="http://pbs.twimg.com/profile_images/504729262/who_tweeted3_normal.gif" TargetMode="External" /><Relationship Id="rId226" Type="http://schemas.openxmlformats.org/officeDocument/2006/relationships/hyperlink" Target="http://pbs.twimg.com/profile_images/686666576288845825/j138bbEs_normal.png" TargetMode="External" /><Relationship Id="rId227" Type="http://schemas.openxmlformats.org/officeDocument/2006/relationships/hyperlink" Target="http://pbs.twimg.com/profile_images/504729262/who_tweeted3_normal.gif" TargetMode="External" /><Relationship Id="rId228" Type="http://schemas.openxmlformats.org/officeDocument/2006/relationships/hyperlink" Target="http://pbs.twimg.com/profile_images/504729262/who_tweeted3_normal.gif" TargetMode="External" /><Relationship Id="rId229" Type="http://schemas.openxmlformats.org/officeDocument/2006/relationships/hyperlink" Target="http://pbs.twimg.com/profile_images/686666576288845825/j138bbEs_normal.png" TargetMode="External" /><Relationship Id="rId230" Type="http://schemas.openxmlformats.org/officeDocument/2006/relationships/hyperlink" Target="https://pbs.twimg.com/media/EByaszVX4AAz0Ys.png" TargetMode="External" /><Relationship Id="rId231" Type="http://schemas.openxmlformats.org/officeDocument/2006/relationships/hyperlink" Target="http://pbs.twimg.com/profile_images/825386307362787329/WlTqtdn6_normal.jpg" TargetMode="External" /><Relationship Id="rId232" Type="http://schemas.openxmlformats.org/officeDocument/2006/relationships/hyperlink" Target="http://pbs.twimg.com/profile_images/825386307362787329/WlTqtdn6_normal.jpg" TargetMode="External" /><Relationship Id="rId233" Type="http://schemas.openxmlformats.org/officeDocument/2006/relationships/hyperlink" Target="http://pbs.twimg.com/profile_images/1123321995293331458/-AIli8L9_normal.jpg" TargetMode="External" /><Relationship Id="rId234" Type="http://schemas.openxmlformats.org/officeDocument/2006/relationships/hyperlink" Target="http://pbs.twimg.com/profile_images/819331001922920448/TCb6gYtx_normal.jpg" TargetMode="External" /><Relationship Id="rId235" Type="http://schemas.openxmlformats.org/officeDocument/2006/relationships/hyperlink" Target="http://pbs.twimg.com/profile_images/819331001922920448/TCb6gYtx_normal.jpg" TargetMode="External" /><Relationship Id="rId236" Type="http://schemas.openxmlformats.org/officeDocument/2006/relationships/hyperlink" Target="http://pbs.twimg.com/profile_images/521086833665392640/LWY7m9NF_normal.png" TargetMode="External" /><Relationship Id="rId237" Type="http://schemas.openxmlformats.org/officeDocument/2006/relationships/hyperlink" Target="https://pbs.twimg.com/ext_tw_video_thumb/1141022890957123585/pu/img/kOzSuWlMQBmyQy7A.jpg" TargetMode="External" /><Relationship Id="rId238" Type="http://schemas.openxmlformats.org/officeDocument/2006/relationships/hyperlink" Target="http://pbs.twimg.com/profile_images/504729262/who_tweeted3_normal.gif" TargetMode="External" /><Relationship Id="rId239" Type="http://schemas.openxmlformats.org/officeDocument/2006/relationships/hyperlink" Target="http://pbs.twimg.com/profile_images/504729262/who_tweeted3_normal.gif" TargetMode="External" /><Relationship Id="rId240" Type="http://schemas.openxmlformats.org/officeDocument/2006/relationships/hyperlink" Target="http://pbs.twimg.com/profile_images/504729262/who_tweeted3_normal.gif" TargetMode="External" /><Relationship Id="rId241" Type="http://schemas.openxmlformats.org/officeDocument/2006/relationships/hyperlink" Target="http://pbs.twimg.com/profile_images/504729262/who_tweeted3_normal.gif" TargetMode="External" /><Relationship Id="rId242" Type="http://schemas.openxmlformats.org/officeDocument/2006/relationships/hyperlink" Target="http://pbs.twimg.com/profile_images/504729262/who_tweeted3_normal.gif" TargetMode="External" /><Relationship Id="rId243" Type="http://schemas.openxmlformats.org/officeDocument/2006/relationships/hyperlink" Target="https://pbs.twimg.com/ext_tw_video_thumb/1141320362317275138/pu/img/sIFIqqrUZdOjazom.jpg" TargetMode="External" /><Relationship Id="rId244" Type="http://schemas.openxmlformats.org/officeDocument/2006/relationships/hyperlink" Target="https://pbs.twimg.com/ext_tw_video_thumb/1141398095802093568/pu/img/L9f5A0uFHT5p-RL6.jpg" TargetMode="External" /><Relationship Id="rId245" Type="http://schemas.openxmlformats.org/officeDocument/2006/relationships/hyperlink" Target="https://pbs.twimg.com/ext_tw_video_thumb/1141692180328800257/pu/img/P4hgoeBwmCW07c86.jpg" TargetMode="External" /><Relationship Id="rId246" Type="http://schemas.openxmlformats.org/officeDocument/2006/relationships/hyperlink" Target="http://pbs.twimg.com/profile_images/504729262/who_tweeted3_normal.gif" TargetMode="External" /><Relationship Id="rId247" Type="http://schemas.openxmlformats.org/officeDocument/2006/relationships/hyperlink" Target="http://pbs.twimg.com/profile_images/504729262/who_tweeted3_normal.gif" TargetMode="External" /><Relationship Id="rId248" Type="http://schemas.openxmlformats.org/officeDocument/2006/relationships/hyperlink" Target="http://pbs.twimg.com/profile_images/504729262/who_tweeted3_normal.gif" TargetMode="External" /><Relationship Id="rId249" Type="http://schemas.openxmlformats.org/officeDocument/2006/relationships/hyperlink" Target="http://pbs.twimg.com/profile_images/504729262/who_tweeted3_normal.gif" TargetMode="External" /><Relationship Id="rId250" Type="http://schemas.openxmlformats.org/officeDocument/2006/relationships/hyperlink" Target="http://pbs.twimg.com/profile_images/504729262/who_tweeted3_normal.gif" TargetMode="External" /><Relationship Id="rId251" Type="http://schemas.openxmlformats.org/officeDocument/2006/relationships/hyperlink" Target="http://pbs.twimg.com/profile_images/686666576288845825/j138bbEs_normal.png" TargetMode="External" /><Relationship Id="rId252" Type="http://schemas.openxmlformats.org/officeDocument/2006/relationships/hyperlink" Target="http://pbs.twimg.com/profile_images/686666576288845825/j138bbEs_normal.png" TargetMode="External" /><Relationship Id="rId253" Type="http://schemas.openxmlformats.org/officeDocument/2006/relationships/hyperlink" Target="http://pbs.twimg.com/profile_images/686666576288845825/j138bbEs_normal.png" TargetMode="External" /><Relationship Id="rId254" Type="http://schemas.openxmlformats.org/officeDocument/2006/relationships/hyperlink" Target="http://pbs.twimg.com/profile_images/686666576288845825/j138bbEs_normal.png" TargetMode="External" /><Relationship Id="rId255" Type="http://schemas.openxmlformats.org/officeDocument/2006/relationships/hyperlink" Target="http://pbs.twimg.com/profile_images/686666576288845825/j138bbEs_normal.png" TargetMode="External" /><Relationship Id="rId256" Type="http://schemas.openxmlformats.org/officeDocument/2006/relationships/hyperlink" Target="http://pbs.twimg.com/profile_images/686666576288845825/j138bbEs_normal.png" TargetMode="External" /><Relationship Id="rId257" Type="http://schemas.openxmlformats.org/officeDocument/2006/relationships/hyperlink" Target="http://pbs.twimg.com/profile_images/686666576288845825/j138bbEs_normal.png" TargetMode="External" /><Relationship Id="rId258" Type="http://schemas.openxmlformats.org/officeDocument/2006/relationships/hyperlink" Target="http://pbs.twimg.com/profile_images/686666576288845825/j138bbEs_normal.png" TargetMode="External" /><Relationship Id="rId259" Type="http://schemas.openxmlformats.org/officeDocument/2006/relationships/hyperlink" Target="http://pbs.twimg.com/profile_images/1741241334/image_normal.jpg" TargetMode="External" /><Relationship Id="rId260" Type="http://schemas.openxmlformats.org/officeDocument/2006/relationships/hyperlink" Target="http://pbs.twimg.com/profile_images/1147373229528379392/Hmj6G8S8_normal.jpg" TargetMode="External" /><Relationship Id="rId261" Type="http://schemas.openxmlformats.org/officeDocument/2006/relationships/hyperlink" Target="http://pbs.twimg.com/profile_images/1741241334/image_normal.jpg" TargetMode="External" /><Relationship Id="rId262" Type="http://schemas.openxmlformats.org/officeDocument/2006/relationships/hyperlink" Target="http://pbs.twimg.com/profile_images/2340199436/Greg_normal.jpg" TargetMode="External" /><Relationship Id="rId263" Type="http://schemas.openxmlformats.org/officeDocument/2006/relationships/hyperlink" Target="https://pbs.twimg.com/media/D9gS45IXYAAK09R.jpg" TargetMode="External" /><Relationship Id="rId264" Type="http://schemas.openxmlformats.org/officeDocument/2006/relationships/hyperlink" Target="http://pbs.twimg.com/profile_images/1147373229528379392/Hmj6G8S8_normal.jpg" TargetMode="External" /><Relationship Id="rId265" Type="http://schemas.openxmlformats.org/officeDocument/2006/relationships/hyperlink" Target="http://pbs.twimg.com/profile_images/686666576288845825/j138bbEs_normal.png" TargetMode="External" /><Relationship Id="rId266" Type="http://schemas.openxmlformats.org/officeDocument/2006/relationships/hyperlink" Target="http://pbs.twimg.com/profile_images/819331001922920448/TCb6gYtx_normal.jpg" TargetMode="External" /><Relationship Id="rId267" Type="http://schemas.openxmlformats.org/officeDocument/2006/relationships/hyperlink" Target="http://pbs.twimg.com/profile_images/1741241334/image_normal.jpg" TargetMode="External" /><Relationship Id="rId268" Type="http://schemas.openxmlformats.org/officeDocument/2006/relationships/hyperlink" Target="http://pbs.twimg.com/profile_images/521086833665392640/LWY7m9NF_normal.png" TargetMode="External" /><Relationship Id="rId269" Type="http://schemas.openxmlformats.org/officeDocument/2006/relationships/hyperlink" Target="https://pbs.twimg.com/ext_tw_video_thumb/1141337083434491904/pu/img/ok8rRDG_wiQpUkLv.jpg" TargetMode="External" /><Relationship Id="rId270" Type="http://schemas.openxmlformats.org/officeDocument/2006/relationships/hyperlink" Target="http://pbs.twimg.com/profile_images/686666576288845825/j138bbEs_normal.png" TargetMode="External" /><Relationship Id="rId271" Type="http://schemas.openxmlformats.org/officeDocument/2006/relationships/hyperlink" Target="http://pbs.twimg.com/profile_images/686666576288845825/j138bbEs_normal.png" TargetMode="External" /><Relationship Id="rId272" Type="http://schemas.openxmlformats.org/officeDocument/2006/relationships/hyperlink" Target="http://pbs.twimg.com/profile_images/819331001922920448/TCb6gYtx_normal.jpg" TargetMode="External" /><Relationship Id="rId273" Type="http://schemas.openxmlformats.org/officeDocument/2006/relationships/hyperlink" Target="http://pbs.twimg.com/profile_images/819331001922920448/TCb6gYtx_normal.jpg" TargetMode="External" /><Relationship Id="rId274" Type="http://schemas.openxmlformats.org/officeDocument/2006/relationships/hyperlink" Target="http://pbs.twimg.com/profile_images/819331001922920448/TCb6gYtx_normal.jpg" TargetMode="External" /><Relationship Id="rId275" Type="http://schemas.openxmlformats.org/officeDocument/2006/relationships/hyperlink" Target="http://pbs.twimg.com/profile_images/819331001922920448/TCb6gYtx_normal.jpg" TargetMode="External" /><Relationship Id="rId276" Type="http://schemas.openxmlformats.org/officeDocument/2006/relationships/hyperlink" Target="http://pbs.twimg.com/profile_images/819331001922920448/TCb6gYtx_normal.jpg" TargetMode="External" /><Relationship Id="rId277" Type="http://schemas.openxmlformats.org/officeDocument/2006/relationships/hyperlink" Target="http://pbs.twimg.com/profile_images/1741241334/image_normal.jpg" TargetMode="External" /><Relationship Id="rId278" Type="http://schemas.openxmlformats.org/officeDocument/2006/relationships/hyperlink" Target="http://pbs.twimg.com/profile_images/1741241334/image_normal.jpg" TargetMode="External" /><Relationship Id="rId279" Type="http://schemas.openxmlformats.org/officeDocument/2006/relationships/hyperlink" Target="http://pbs.twimg.com/profile_images/1741241334/image_normal.jpg" TargetMode="External" /><Relationship Id="rId280" Type="http://schemas.openxmlformats.org/officeDocument/2006/relationships/hyperlink" Target="http://pbs.twimg.com/profile_images/1741241334/image_normal.jpg" TargetMode="External" /><Relationship Id="rId281" Type="http://schemas.openxmlformats.org/officeDocument/2006/relationships/hyperlink" Target="http://pbs.twimg.com/profile_images/1741241334/image_normal.jpg" TargetMode="External" /><Relationship Id="rId282" Type="http://schemas.openxmlformats.org/officeDocument/2006/relationships/hyperlink" Target="http://pbs.twimg.com/profile_images/1741241334/image_normal.jpg" TargetMode="External" /><Relationship Id="rId283" Type="http://schemas.openxmlformats.org/officeDocument/2006/relationships/hyperlink" Target="http://pbs.twimg.com/profile_images/1741241334/image_normal.jpg" TargetMode="External" /><Relationship Id="rId284" Type="http://schemas.openxmlformats.org/officeDocument/2006/relationships/hyperlink" Target="https://pbs.twimg.com/media/EBz7IEUW4AIEnkw.jpg" TargetMode="External" /><Relationship Id="rId285" Type="http://schemas.openxmlformats.org/officeDocument/2006/relationships/hyperlink" Target="https://pbs.twimg.com/media/EB19gCSW4AIpdHX.jpg" TargetMode="External" /><Relationship Id="rId286" Type="http://schemas.openxmlformats.org/officeDocument/2006/relationships/hyperlink" Target="http://pbs.twimg.com/profile_images/1158830616974020608/UVDZeFsY_normal.jpg" TargetMode="External" /><Relationship Id="rId287" Type="http://schemas.openxmlformats.org/officeDocument/2006/relationships/hyperlink" Target="http://pbs.twimg.com/profile_images/72608427/David_03_06_normal.jpg" TargetMode="External" /><Relationship Id="rId288" Type="http://schemas.openxmlformats.org/officeDocument/2006/relationships/hyperlink" Target="http://pbs.twimg.com/profile_images/1325597800/David_Shim_normal.png" TargetMode="External" /><Relationship Id="rId289" Type="http://schemas.openxmlformats.org/officeDocument/2006/relationships/hyperlink" Target="http://pbs.twimg.com/profile_images/1007731980706836480/w3uc9HNL_normal.jpg" TargetMode="External" /><Relationship Id="rId290" Type="http://schemas.openxmlformats.org/officeDocument/2006/relationships/hyperlink" Target="http://pbs.twimg.com/profile_images/686666576288845825/j138bbEs_normal.png" TargetMode="External" /><Relationship Id="rId291" Type="http://schemas.openxmlformats.org/officeDocument/2006/relationships/hyperlink" Target="http://pbs.twimg.com/profile_images/950314498685939712/P-fb4dsM_normal.jpg" TargetMode="External" /><Relationship Id="rId292" Type="http://schemas.openxmlformats.org/officeDocument/2006/relationships/hyperlink" Target="http://pbs.twimg.com/profile_images/950314498685939712/P-fb4dsM_normal.jpg" TargetMode="External" /><Relationship Id="rId293" Type="http://schemas.openxmlformats.org/officeDocument/2006/relationships/hyperlink" Target="http://pbs.twimg.com/profile_images/3531114501/0340b04f13f3ab2d3eb08fe8170365db_normal.jpeg" TargetMode="External" /><Relationship Id="rId294" Type="http://schemas.openxmlformats.org/officeDocument/2006/relationships/hyperlink" Target="http://pbs.twimg.com/profile_images/3531114501/0340b04f13f3ab2d3eb08fe8170365db_normal.jpeg" TargetMode="External" /><Relationship Id="rId295" Type="http://schemas.openxmlformats.org/officeDocument/2006/relationships/hyperlink" Target="http://pbs.twimg.com/profile_images/686666576288845825/j138bbEs_normal.png" TargetMode="External" /><Relationship Id="rId296" Type="http://schemas.openxmlformats.org/officeDocument/2006/relationships/hyperlink" Target="http://pbs.twimg.com/profile_images/950314498685939712/P-fb4dsM_normal.jpg" TargetMode="External" /><Relationship Id="rId297" Type="http://schemas.openxmlformats.org/officeDocument/2006/relationships/hyperlink" Target="https://pbs.twimg.com/media/Ck10xk8WkAAaDeG.jpg" TargetMode="External" /><Relationship Id="rId298" Type="http://schemas.openxmlformats.org/officeDocument/2006/relationships/hyperlink" Target="https://pbs.twimg.com/ext_tw_video_thumb/1143240041084465152/pu/img/WXTeolei05oYkuIP.jpg" TargetMode="External" /><Relationship Id="rId299" Type="http://schemas.openxmlformats.org/officeDocument/2006/relationships/hyperlink" Target="http://pbs.twimg.com/profile_images/686666576288845825/j138bbEs_normal.png" TargetMode="External" /><Relationship Id="rId300" Type="http://schemas.openxmlformats.org/officeDocument/2006/relationships/hyperlink" Target="http://pbs.twimg.com/profile_images/686666576288845825/j138bbEs_normal.png" TargetMode="External" /><Relationship Id="rId301" Type="http://schemas.openxmlformats.org/officeDocument/2006/relationships/hyperlink" Target="https://twitter.com/#!/john25422204/status/1135063780289896448" TargetMode="External" /><Relationship Id="rId302" Type="http://schemas.openxmlformats.org/officeDocument/2006/relationships/hyperlink" Target="https://twitter.com/#!/john25422204/status/1135091843602014208" TargetMode="External" /><Relationship Id="rId303" Type="http://schemas.openxmlformats.org/officeDocument/2006/relationships/hyperlink" Target="https://twitter.com/#!/john25422204/status/1135148975366004736" TargetMode="External" /><Relationship Id="rId304" Type="http://schemas.openxmlformats.org/officeDocument/2006/relationships/hyperlink" Target="https://twitter.com/#!/brittan89813204/status/1135813616366759937" TargetMode="External" /><Relationship Id="rId305" Type="http://schemas.openxmlformats.org/officeDocument/2006/relationships/hyperlink" Target="https://twitter.com/#!/brittan89813204/status/1135814121847435264" TargetMode="External" /><Relationship Id="rId306" Type="http://schemas.openxmlformats.org/officeDocument/2006/relationships/hyperlink" Target="https://twitter.com/#!/brittan89813204/status/1135821636630929408" TargetMode="External" /><Relationship Id="rId307" Type="http://schemas.openxmlformats.org/officeDocument/2006/relationships/hyperlink" Target="https://twitter.com/#!/4sqsude/status/1136341025943953413" TargetMode="External" /><Relationship Id="rId308" Type="http://schemas.openxmlformats.org/officeDocument/2006/relationships/hyperlink" Target="https://twitter.com/#!/corydavis321/status/1136627269147987969" TargetMode="External" /><Relationship Id="rId309" Type="http://schemas.openxmlformats.org/officeDocument/2006/relationships/hyperlink" Target="https://twitter.com/#!/trusignal/status/1136733284656975872" TargetMode="External" /><Relationship Id="rId310" Type="http://schemas.openxmlformats.org/officeDocument/2006/relationships/hyperlink" Target="https://twitter.com/#!/ryanvaughn44/status/1137919484101058562" TargetMode="External" /><Relationship Id="rId311" Type="http://schemas.openxmlformats.org/officeDocument/2006/relationships/hyperlink" Target="https://twitter.com/#!/httpsmapsappgo8/status/1138339763935559682" TargetMode="External" /><Relationship Id="rId312" Type="http://schemas.openxmlformats.org/officeDocument/2006/relationships/hyperlink" Target="https://twitter.com/#!/docusignpartner/status/1138596359819464704" TargetMode="External" /><Relationship Id="rId313" Type="http://schemas.openxmlformats.org/officeDocument/2006/relationships/hyperlink" Target="https://twitter.com/#!/kieranmarkdaley/status/1138628419720163329" TargetMode="External" /><Relationship Id="rId314" Type="http://schemas.openxmlformats.org/officeDocument/2006/relationships/hyperlink" Target="https://twitter.com/#!/malwknox/status/1138656711126863872" TargetMode="External" /><Relationship Id="rId315" Type="http://schemas.openxmlformats.org/officeDocument/2006/relationships/hyperlink" Target="https://twitter.com/#!/amaneirom/status/1138841964584013831" TargetMode="External" /><Relationship Id="rId316" Type="http://schemas.openxmlformats.org/officeDocument/2006/relationships/hyperlink" Target="https://twitter.com/#!/docusign/status/1138597045382635520" TargetMode="External" /><Relationship Id="rId317" Type="http://schemas.openxmlformats.org/officeDocument/2006/relationships/hyperlink" Target="https://twitter.com/#!/alliedsolutions/status/1138876883385364481" TargetMode="External" /><Relationship Id="rId318" Type="http://schemas.openxmlformats.org/officeDocument/2006/relationships/hyperlink" Target="https://twitter.com/#!/mic_mood/status/1140003296196775936" TargetMode="External" /><Relationship Id="rId319" Type="http://schemas.openxmlformats.org/officeDocument/2006/relationships/hyperlink" Target="https://twitter.com/#!/sudipto_martech/status/1140250731997351936" TargetMode="External" /><Relationship Id="rId320" Type="http://schemas.openxmlformats.org/officeDocument/2006/relationships/hyperlink" Target="https://twitter.com/#!/laras5272/status/1140359587670974465" TargetMode="External" /><Relationship Id="rId321" Type="http://schemas.openxmlformats.org/officeDocument/2006/relationships/hyperlink" Target="https://twitter.com/#!/rachlyall/status/1140916941835657216" TargetMode="External" /><Relationship Id="rId322" Type="http://schemas.openxmlformats.org/officeDocument/2006/relationships/hyperlink" Target="https://twitter.com/#!/boutonski/status/1140971328964628480" TargetMode="External" /><Relationship Id="rId323" Type="http://schemas.openxmlformats.org/officeDocument/2006/relationships/hyperlink" Target="https://twitter.com/#!/chidambara09/status/1140978744917540864" TargetMode="External" /><Relationship Id="rId324" Type="http://schemas.openxmlformats.org/officeDocument/2006/relationships/hyperlink" Target="https://twitter.com/#!/scottwax/status/1136325963858554881" TargetMode="External" /><Relationship Id="rId325" Type="http://schemas.openxmlformats.org/officeDocument/2006/relationships/hyperlink" Target="https://twitter.com/#!/scottwax/status/1141036130256732162" TargetMode="External" /><Relationship Id="rId326" Type="http://schemas.openxmlformats.org/officeDocument/2006/relationships/hyperlink" Target="https://twitter.com/#!/karankhanna/status/1141234698774958081" TargetMode="External" /><Relationship Id="rId327" Type="http://schemas.openxmlformats.org/officeDocument/2006/relationships/hyperlink" Target="https://twitter.com/#!/thommyzephyr/status/1141380462096654337" TargetMode="External" /><Relationship Id="rId328" Type="http://schemas.openxmlformats.org/officeDocument/2006/relationships/hyperlink" Target="https://twitter.com/#!/pat62567909/status/1141761396666982400" TargetMode="External" /><Relationship Id="rId329" Type="http://schemas.openxmlformats.org/officeDocument/2006/relationships/hyperlink" Target="https://twitter.com/#!/baptistebloch/status/1142000464675901441" TargetMode="External" /><Relationship Id="rId330" Type="http://schemas.openxmlformats.org/officeDocument/2006/relationships/hyperlink" Target="https://twitter.com/#!/coreyhartman13/status/1142096118484033536" TargetMode="External" /><Relationship Id="rId331" Type="http://schemas.openxmlformats.org/officeDocument/2006/relationships/hyperlink" Target="https://twitter.com/#!/lgeezluiz/status/1140247775973502977" TargetMode="External" /><Relationship Id="rId332" Type="http://schemas.openxmlformats.org/officeDocument/2006/relationships/hyperlink" Target="https://twitter.com/#!/lgeezluiz/status/1141754296486072321" TargetMode="External" /><Relationship Id="rId333" Type="http://schemas.openxmlformats.org/officeDocument/2006/relationships/hyperlink" Target="https://twitter.com/#!/lgeezluiz/status/1141779933917618176" TargetMode="External" /><Relationship Id="rId334" Type="http://schemas.openxmlformats.org/officeDocument/2006/relationships/hyperlink" Target="https://twitter.com/#!/lgeezluiz/status/1141680075718348803" TargetMode="External" /><Relationship Id="rId335" Type="http://schemas.openxmlformats.org/officeDocument/2006/relationships/hyperlink" Target="https://twitter.com/#!/lgeezluiz/status/1142116534958977025" TargetMode="External" /><Relationship Id="rId336" Type="http://schemas.openxmlformats.org/officeDocument/2006/relationships/hyperlink" Target="https://twitter.com/#!/madhivetech/status/1141740760238157824" TargetMode="External" /><Relationship Id="rId337" Type="http://schemas.openxmlformats.org/officeDocument/2006/relationships/hyperlink" Target="https://twitter.com/#!/madhivetech/status/1143657836364193793" TargetMode="External" /><Relationship Id="rId338" Type="http://schemas.openxmlformats.org/officeDocument/2006/relationships/hyperlink" Target="https://twitter.com/#!/martechseries/status/1137090649579294721" TargetMode="External" /><Relationship Id="rId339" Type="http://schemas.openxmlformats.org/officeDocument/2006/relationships/hyperlink" Target="https://twitter.com/#!/martechseries/status/1141484601967333377" TargetMode="External" /><Relationship Id="rId340" Type="http://schemas.openxmlformats.org/officeDocument/2006/relationships/hyperlink" Target="https://twitter.com/#!/martechseries/status/1144270566012014592" TargetMode="External" /><Relationship Id="rId341" Type="http://schemas.openxmlformats.org/officeDocument/2006/relationships/hyperlink" Target="https://twitter.com/#!/rqveuefreb0dzve/status/1145349277897678850" TargetMode="External" /><Relationship Id="rId342" Type="http://schemas.openxmlformats.org/officeDocument/2006/relationships/hyperlink" Target="https://twitter.com/#!/kirkstanley12/status/1145542126274535432" TargetMode="External" /><Relationship Id="rId343" Type="http://schemas.openxmlformats.org/officeDocument/2006/relationships/hyperlink" Target="https://twitter.com/#!/codycardinal5/status/1145737703620612097" TargetMode="External" /><Relationship Id="rId344" Type="http://schemas.openxmlformats.org/officeDocument/2006/relationships/hyperlink" Target="https://twitter.com/#!/nguyncm1975/status/1146506800201469953" TargetMode="External" /><Relationship Id="rId345" Type="http://schemas.openxmlformats.org/officeDocument/2006/relationships/hyperlink" Target="https://twitter.com/#!/udom_2526/status/1146865953684066304" TargetMode="External" /><Relationship Id="rId346" Type="http://schemas.openxmlformats.org/officeDocument/2006/relationships/hyperlink" Target="https://twitter.com/#!/udom_2526/status/1146866087289479168" TargetMode="External" /><Relationship Id="rId347" Type="http://schemas.openxmlformats.org/officeDocument/2006/relationships/hyperlink" Target="https://twitter.com/#!/udom_2526/status/1146866668926189568" TargetMode="External" /><Relationship Id="rId348" Type="http://schemas.openxmlformats.org/officeDocument/2006/relationships/hyperlink" Target="https://twitter.com/#!/udom_2526/status/1147271530734211072" TargetMode="External" /><Relationship Id="rId349" Type="http://schemas.openxmlformats.org/officeDocument/2006/relationships/hyperlink" Target="https://twitter.com/#!/jackzimmerman/status/1147383618605584385" TargetMode="External" /><Relationship Id="rId350" Type="http://schemas.openxmlformats.org/officeDocument/2006/relationships/hyperlink" Target="https://twitter.com/#!/bizcasthq/status/1060596613301878784" TargetMode="External" /><Relationship Id="rId351" Type="http://schemas.openxmlformats.org/officeDocument/2006/relationships/hyperlink" Target="https://twitter.com/#!/anzhi_hu/status/1148542155691978752" TargetMode="External" /><Relationship Id="rId352" Type="http://schemas.openxmlformats.org/officeDocument/2006/relationships/hyperlink" Target="https://twitter.com/#!/3g/status/1140994751136768000" TargetMode="External" /><Relationship Id="rId353" Type="http://schemas.openxmlformats.org/officeDocument/2006/relationships/hyperlink" Target="https://twitter.com/#!/3g/status/1148961133224706048" TargetMode="External" /><Relationship Id="rId354" Type="http://schemas.openxmlformats.org/officeDocument/2006/relationships/hyperlink" Target="https://twitter.com/#!/silent__type/status/1149384413848985601" TargetMode="External" /><Relationship Id="rId355" Type="http://schemas.openxmlformats.org/officeDocument/2006/relationships/hyperlink" Target="https://twitter.com/#!/irishangels/status/1150405884255846401" TargetMode="External" /><Relationship Id="rId356" Type="http://schemas.openxmlformats.org/officeDocument/2006/relationships/hyperlink" Target="https://twitter.com/#!/domerund/status/1150422877939929088" TargetMode="External" /><Relationship Id="rId357" Type="http://schemas.openxmlformats.org/officeDocument/2006/relationships/hyperlink" Target="https://twitter.com/#!/amatiellesativa/status/1150475852842438656" TargetMode="External" /><Relationship Id="rId358" Type="http://schemas.openxmlformats.org/officeDocument/2006/relationships/hyperlink" Target="https://twitter.com/#!/nargiza83025894/status/1150508926741426176" TargetMode="External" /><Relationship Id="rId359" Type="http://schemas.openxmlformats.org/officeDocument/2006/relationships/hyperlink" Target="https://twitter.com/#!/chicagoedgehub/status/1150679290360582144" TargetMode="External" /><Relationship Id="rId360" Type="http://schemas.openxmlformats.org/officeDocument/2006/relationships/hyperlink" Target="https://twitter.com/#!/marvinliao/status/1150777495391653900" TargetMode="External" /><Relationship Id="rId361" Type="http://schemas.openxmlformats.org/officeDocument/2006/relationships/hyperlink" Target="https://twitter.com/#!/dativa4data/status/1136521205559771136" TargetMode="External" /><Relationship Id="rId362" Type="http://schemas.openxmlformats.org/officeDocument/2006/relationships/hyperlink" Target="https://twitter.com/#!/dativa4data/status/1150782515210268673" TargetMode="External" /><Relationship Id="rId363" Type="http://schemas.openxmlformats.org/officeDocument/2006/relationships/hyperlink" Target="https://twitter.com/#!/nurngalway/status/1150893030766981126" TargetMode="External" /><Relationship Id="rId364" Type="http://schemas.openxmlformats.org/officeDocument/2006/relationships/hyperlink" Target="https://twitter.com/#!/gerhardgrohs/status/1151258199036747783" TargetMode="External" /><Relationship Id="rId365" Type="http://schemas.openxmlformats.org/officeDocument/2006/relationships/hyperlink" Target="https://twitter.com/#!/ronksley6/status/1151895630589001728" TargetMode="External" /><Relationship Id="rId366" Type="http://schemas.openxmlformats.org/officeDocument/2006/relationships/hyperlink" Target="https://twitter.com/#!/kinivignesh/status/1152685581530365952" TargetMode="External" /><Relationship Id="rId367" Type="http://schemas.openxmlformats.org/officeDocument/2006/relationships/hyperlink" Target="https://twitter.com/#!/vincentjv/status/1137049236741267457" TargetMode="External" /><Relationship Id="rId368" Type="http://schemas.openxmlformats.org/officeDocument/2006/relationships/hyperlink" Target="https://twitter.com/#!/vincentjv/status/1152815458086739968" TargetMode="External" /><Relationship Id="rId369" Type="http://schemas.openxmlformats.org/officeDocument/2006/relationships/hyperlink" Target="https://twitter.com/#!/soundmotive/status/1154042359903948802" TargetMode="External" /><Relationship Id="rId370" Type="http://schemas.openxmlformats.org/officeDocument/2006/relationships/hyperlink" Target="https://twitter.com/#!/mmmagtweets/status/1154794758977404930" TargetMode="External" /><Relationship Id="rId371" Type="http://schemas.openxmlformats.org/officeDocument/2006/relationships/hyperlink" Target="https://twitter.com/#!/mmmagtyrone/status/1154796125049802754" TargetMode="External" /><Relationship Id="rId372" Type="http://schemas.openxmlformats.org/officeDocument/2006/relationships/hyperlink" Target="https://twitter.com/#!/alexvinogradov4/status/1154954285999898634" TargetMode="External" /><Relationship Id="rId373" Type="http://schemas.openxmlformats.org/officeDocument/2006/relationships/hyperlink" Target="https://twitter.com/#!/thomasa28522084/status/1155106792717737991" TargetMode="External" /><Relationship Id="rId374" Type="http://schemas.openxmlformats.org/officeDocument/2006/relationships/hyperlink" Target="https://twitter.com/#!/thomasa28522084/status/1155106841770090498" TargetMode="External" /><Relationship Id="rId375" Type="http://schemas.openxmlformats.org/officeDocument/2006/relationships/hyperlink" Target="https://twitter.com/#!/thomasa28522084/status/1155093332915134464" TargetMode="External" /><Relationship Id="rId376" Type="http://schemas.openxmlformats.org/officeDocument/2006/relationships/hyperlink" Target="https://twitter.com/#!/thomasa28522084/status/1155093375369895936" TargetMode="External" /><Relationship Id="rId377" Type="http://schemas.openxmlformats.org/officeDocument/2006/relationships/hyperlink" Target="https://twitter.com/#!/thomasa28522084/status/1155106818290413569" TargetMode="External" /><Relationship Id="rId378" Type="http://schemas.openxmlformats.org/officeDocument/2006/relationships/hyperlink" Target="https://twitter.com/#!/amjidgaborhuss1/status/1156704160693313537" TargetMode="External" /><Relationship Id="rId379" Type="http://schemas.openxmlformats.org/officeDocument/2006/relationships/hyperlink" Target="https://twitter.com/#!/khoprafive/status/1156582174008729600" TargetMode="External" /><Relationship Id="rId380" Type="http://schemas.openxmlformats.org/officeDocument/2006/relationships/hyperlink" Target="https://twitter.com/#!/twice_eindhoven/status/1157188602285219841" TargetMode="External" /><Relationship Id="rId381" Type="http://schemas.openxmlformats.org/officeDocument/2006/relationships/hyperlink" Target="https://twitter.com/#!/svenke10/status/1157699361314418690" TargetMode="External" /><Relationship Id="rId382" Type="http://schemas.openxmlformats.org/officeDocument/2006/relationships/hyperlink" Target="https://twitter.com/#!/awbrntyger/status/1157769730553450496" TargetMode="External" /><Relationship Id="rId383" Type="http://schemas.openxmlformats.org/officeDocument/2006/relationships/hyperlink" Target="https://twitter.com/#!/chamberssomya/status/1158224620589391872" TargetMode="External" /><Relationship Id="rId384" Type="http://schemas.openxmlformats.org/officeDocument/2006/relationships/hyperlink" Target="https://twitter.com/#!/locken8/status/1139342231230386177" TargetMode="External" /><Relationship Id="rId385" Type="http://schemas.openxmlformats.org/officeDocument/2006/relationships/hyperlink" Target="https://twitter.com/#!/aarongoldman/status/1139317049820405760" TargetMode="External" /><Relationship Id="rId386" Type="http://schemas.openxmlformats.org/officeDocument/2006/relationships/hyperlink" Target="https://twitter.com/#!/aarongoldman/status/1139354412739125249" TargetMode="External" /><Relationship Id="rId387" Type="http://schemas.openxmlformats.org/officeDocument/2006/relationships/hyperlink" Target="https://twitter.com/#!/verdictuk/status/1147158693965914114" TargetMode="External" /><Relationship Id="rId388" Type="http://schemas.openxmlformats.org/officeDocument/2006/relationships/hyperlink" Target="https://twitter.com/#!/aarongoldman/status/1147171930191138816" TargetMode="External" /><Relationship Id="rId389" Type="http://schemas.openxmlformats.org/officeDocument/2006/relationships/hyperlink" Target="https://twitter.com/#!/aarongoldman/status/1151564185278603264" TargetMode="External" /><Relationship Id="rId390" Type="http://schemas.openxmlformats.org/officeDocument/2006/relationships/hyperlink" Target="https://twitter.com/#!/aarongoldman/status/1154081585706258437" TargetMode="External" /><Relationship Id="rId391" Type="http://schemas.openxmlformats.org/officeDocument/2006/relationships/hyperlink" Target="https://twitter.com/#!/ester06242190/status/1160018581654036482" TargetMode="External" /><Relationship Id="rId392" Type="http://schemas.openxmlformats.org/officeDocument/2006/relationships/hyperlink" Target="https://twitter.com/#!/nurisma21160800/status/1160410434064637952" TargetMode="External" /><Relationship Id="rId393" Type="http://schemas.openxmlformats.org/officeDocument/2006/relationships/hyperlink" Target="https://twitter.com/#!/ivesfernandes/status/1160730801258061824" TargetMode="External" /><Relationship Id="rId394" Type="http://schemas.openxmlformats.org/officeDocument/2006/relationships/hyperlink" Target="https://twitter.com/#!/aarongoldman/status/1136294101819777026" TargetMode="External" /><Relationship Id="rId395" Type="http://schemas.openxmlformats.org/officeDocument/2006/relationships/hyperlink" Target="https://twitter.com/#!/4cinsights/status/1136368127321788416" TargetMode="External" /><Relationship Id="rId396" Type="http://schemas.openxmlformats.org/officeDocument/2006/relationships/hyperlink" Target="https://twitter.com/#!/ecava/status/1137052119469629442" TargetMode="External" /><Relationship Id="rId397" Type="http://schemas.openxmlformats.org/officeDocument/2006/relationships/hyperlink" Target="https://twitter.com/#!/ecava/status/1144292405908316160" TargetMode="External" /><Relationship Id="rId398" Type="http://schemas.openxmlformats.org/officeDocument/2006/relationships/hyperlink" Target="https://twitter.com/#!/4cinsights/status/1138447826566995969" TargetMode="External" /><Relationship Id="rId399" Type="http://schemas.openxmlformats.org/officeDocument/2006/relationships/hyperlink" Target="https://twitter.com/#!/aarongoldman/status/1140910985286340608" TargetMode="External" /><Relationship Id="rId400" Type="http://schemas.openxmlformats.org/officeDocument/2006/relationships/hyperlink" Target="https://twitter.com/#!/4cinsights/status/1140917036350156801" TargetMode="External" /><Relationship Id="rId401" Type="http://schemas.openxmlformats.org/officeDocument/2006/relationships/hyperlink" Target="https://twitter.com/#!/foundremote/status/1135763262832877568" TargetMode="External" /><Relationship Id="rId402" Type="http://schemas.openxmlformats.org/officeDocument/2006/relationships/hyperlink" Target="https://twitter.com/#!/foundremote/status/1143870302369255424" TargetMode="External" /><Relationship Id="rId403" Type="http://schemas.openxmlformats.org/officeDocument/2006/relationships/hyperlink" Target="https://twitter.com/#!/4cinsights/status/1135912864743428097" TargetMode="External" /><Relationship Id="rId404" Type="http://schemas.openxmlformats.org/officeDocument/2006/relationships/hyperlink" Target="https://twitter.com/#!/4cinsights/status/1143892028721381382" TargetMode="External" /><Relationship Id="rId405" Type="http://schemas.openxmlformats.org/officeDocument/2006/relationships/hyperlink" Target="https://twitter.com/#!/lanceneuhauser/status/1146226525072764928" TargetMode="External" /><Relationship Id="rId406" Type="http://schemas.openxmlformats.org/officeDocument/2006/relationships/hyperlink" Target="https://twitter.com/#!/aarongoldman/status/1146192108023402496" TargetMode="External" /><Relationship Id="rId407" Type="http://schemas.openxmlformats.org/officeDocument/2006/relationships/hyperlink" Target="https://twitter.com/#!/4cinsights/status/1148684457764896768" TargetMode="External" /><Relationship Id="rId408" Type="http://schemas.openxmlformats.org/officeDocument/2006/relationships/hyperlink" Target="https://twitter.com/#!/aarongoldman/status/1148975652533690369" TargetMode="External" /><Relationship Id="rId409" Type="http://schemas.openxmlformats.org/officeDocument/2006/relationships/hyperlink" Target="https://twitter.com/#!/aarongoldman/status/1151879639083704321" TargetMode="External" /><Relationship Id="rId410" Type="http://schemas.openxmlformats.org/officeDocument/2006/relationships/hyperlink" Target="https://twitter.com/#!/4cinsights/status/1148959633282863104" TargetMode="External" /><Relationship Id="rId411" Type="http://schemas.openxmlformats.org/officeDocument/2006/relationships/hyperlink" Target="https://twitter.com/#!/rapidtvnews/status/1160972902147264513" TargetMode="External" /><Relationship Id="rId412" Type="http://schemas.openxmlformats.org/officeDocument/2006/relationships/hyperlink" Target="https://twitter.com/#!/broadsheetcomms/status/1161017720999223296" TargetMode="External" /><Relationship Id="rId413" Type="http://schemas.openxmlformats.org/officeDocument/2006/relationships/hyperlink" Target="https://twitter.com/#!/broadsheetcomms/status/1143601042342461441" TargetMode="External" /><Relationship Id="rId414" Type="http://schemas.openxmlformats.org/officeDocument/2006/relationships/hyperlink" Target="https://twitter.com/#!/michaeltilus/status/1161018021466562561" TargetMode="External" /><Relationship Id="rId415" Type="http://schemas.openxmlformats.org/officeDocument/2006/relationships/hyperlink" Target="https://twitter.com/#!/inscapetv/status/1143866500241141761" TargetMode="External" /><Relationship Id="rId416" Type="http://schemas.openxmlformats.org/officeDocument/2006/relationships/hyperlink" Target="https://twitter.com/#!/inscapetv/status/1150759420697227264" TargetMode="External" /><Relationship Id="rId417" Type="http://schemas.openxmlformats.org/officeDocument/2006/relationships/hyperlink" Target="https://twitter.com/#!/lanceneuhauser/status/1141692717753393153" TargetMode="External" /><Relationship Id="rId418" Type="http://schemas.openxmlformats.org/officeDocument/2006/relationships/hyperlink" Target="https://twitter.com/#!/aarongoldman/status/1141022958472839168" TargetMode="External" /><Relationship Id="rId419" Type="http://schemas.openxmlformats.org/officeDocument/2006/relationships/hyperlink" Target="https://twitter.com/#!/aarongoldman/status/1160933293883346944" TargetMode="External" /><Relationship Id="rId420" Type="http://schemas.openxmlformats.org/officeDocument/2006/relationships/hyperlink" Target="https://twitter.com/#!/aarongoldman/status/1135990806609833986" TargetMode="External" /><Relationship Id="rId421" Type="http://schemas.openxmlformats.org/officeDocument/2006/relationships/hyperlink" Target="https://twitter.com/#!/aarongoldman/status/1135995213200134144" TargetMode="External" /><Relationship Id="rId422" Type="http://schemas.openxmlformats.org/officeDocument/2006/relationships/hyperlink" Target="https://twitter.com/#!/aarongoldman/status/1136625165570334720" TargetMode="External" /><Relationship Id="rId423" Type="http://schemas.openxmlformats.org/officeDocument/2006/relationships/hyperlink" Target="https://twitter.com/#!/aarongoldman/status/1136666920265179137" TargetMode="External" /><Relationship Id="rId424" Type="http://schemas.openxmlformats.org/officeDocument/2006/relationships/hyperlink" Target="https://twitter.com/#!/aarongoldman/status/1141321350142930945" TargetMode="External" /><Relationship Id="rId425" Type="http://schemas.openxmlformats.org/officeDocument/2006/relationships/hyperlink" Target="https://twitter.com/#!/aarongoldman/status/1141398174692773893" TargetMode="External" /><Relationship Id="rId426" Type="http://schemas.openxmlformats.org/officeDocument/2006/relationships/hyperlink" Target="https://twitter.com/#!/aarongoldman/status/1141692573075083264" TargetMode="External" /><Relationship Id="rId427" Type="http://schemas.openxmlformats.org/officeDocument/2006/relationships/hyperlink" Target="https://twitter.com/#!/aarongoldman/status/1144268734674145281" TargetMode="External" /><Relationship Id="rId428" Type="http://schemas.openxmlformats.org/officeDocument/2006/relationships/hyperlink" Target="https://twitter.com/#!/aarongoldman/status/1144375768966991872" TargetMode="External" /><Relationship Id="rId429" Type="http://schemas.openxmlformats.org/officeDocument/2006/relationships/hyperlink" Target="https://twitter.com/#!/aarongoldman/status/1146752001105158144" TargetMode="External" /><Relationship Id="rId430" Type="http://schemas.openxmlformats.org/officeDocument/2006/relationships/hyperlink" Target="https://twitter.com/#!/aarongoldman/status/1156974155608334337" TargetMode="External" /><Relationship Id="rId431" Type="http://schemas.openxmlformats.org/officeDocument/2006/relationships/hyperlink" Target="https://twitter.com/#!/aarongoldman/status/1159509660107517952" TargetMode="External" /><Relationship Id="rId432" Type="http://schemas.openxmlformats.org/officeDocument/2006/relationships/hyperlink" Target="https://twitter.com/#!/4cinsights/status/1136641720605642753" TargetMode="External" /><Relationship Id="rId433" Type="http://schemas.openxmlformats.org/officeDocument/2006/relationships/hyperlink" Target="https://twitter.com/#!/4cinsights/status/1140701154038439938" TargetMode="External" /><Relationship Id="rId434" Type="http://schemas.openxmlformats.org/officeDocument/2006/relationships/hyperlink" Target="https://twitter.com/#!/4cinsights/status/1141079755745320960" TargetMode="External" /><Relationship Id="rId435" Type="http://schemas.openxmlformats.org/officeDocument/2006/relationships/hyperlink" Target="https://twitter.com/#!/4cinsights/status/1141321738904657923" TargetMode="External" /><Relationship Id="rId436" Type="http://schemas.openxmlformats.org/officeDocument/2006/relationships/hyperlink" Target="https://twitter.com/#!/4cinsights/status/1141423144563068929" TargetMode="External" /><Relationship Id="rId437" Type="http://schemas.openxmlformats.org/officeDocument/2006/relationships/hyperlink" Target="https://twitter.com/#!/4cinsights/status/1141692829250535426" TargetMode="External" /><Relationship Id="rId438" Type="http://schemas.openxmlformats.org/officeDocument/2006/relationships/hyperlink" Target="https://twitter.com/#!/4cinsights/status/1158829220463894529" TargetMode="External" /><Relationship Id="rId439" Type="http://schemas.openxmlformats.org/officeDocument/2006/relationships/hyperlink" Target="https://twitter.com/#!/4cinsights/status/1160941192986746880" TargetMode="External" /><Relationship Id="rId440" Type="http://schemas.openxmlformats.org/officeDocument/2006/relationships/hyperlink" Target="https://twitter.com/#!/jcmcafee/status/1136655122488889345" TargetMode="External" /><Relationship Id="rId441" Type="http://schemas.openxmlformats.org/officeDocument/2006/relationships/hyperlink" Target="https://twitter.com/#!/madhivetech/status/1142239375658369025" TargetMode="External" /><Relationship Id="rId442" Type="http://schemas.openxmlformats.org/officeDocument/2006/relationships/hyperlink" Target="https://twitter.com/#!/jcmcafee/status/1141700556853039107" TargetMode="External" /><Relationship Id="rId443" Type="http://schemas.openxmlformats.org/officeDocument/2006/relationships/hyperlink" Target="https://twitter.com/#!/greg_hampton_sf/status/1146447812713832448" TargetMode="External" /><Relationship Id="rId444" Type="http://schemas.openxmlformats.org/officeDocument/2006/relationships/hyperlink" Target="https://twitter.com/#!/inscapetv/status/1141683279596273666" TargetMode="External" /><Relationship Id="rId445" Type="http://schemas.openxmlformats.org/officeDocument/2006/relationships/hyperlink" Target="https://twitter.com/#!/madhivetech/status/1143868899622105088" TargetMode="External" /><Relationship Id="rId446" Type="http://schemas.openxmlformats.org/officeDocument/2006/relationships/hyperlink" Target="https://twitter.com/#!/4cinsights/status/1143937219025080320" TargetMode="External" /><Relationship Id="rId447" Type="http://schemas.openxmlformats.org/officeDocument/2006/relationships/hyperlink" Target="https://twitter.com/#!/inscapetv/status/1144253555962011650" TargetMode="External" /><Relationship Id="rId448" Type="http://schemas.openxmlformats.org/officeDocument/2006/relationships/hyperlink" Target="https://twitter.com/#!/jcmcafee/status/1143872692564746240" TargetMode="External" /><Relationship Id="rId449" Type="http://schemas.openxmlformats.org/officeDocument/2006/relationships/hyperlink" Target="https://twitter.com/#!/lanceneuhauser/status/1144593623859814407" TargetMode="External" /><Relationship Id="rId450" Type="http://schemas.openxmlformats.org/officeDocument/2006/relationships/hyperlink" Target="https://twitter.com/#!/4cinsights/status/1141337108466061314" TargetMode="External" /><Relationship Id="rId451" Type="http://schemas.openxmlformats.org/officeDocument/2006/relationships/hyperlink" Target="https://twitter.com/#!/4cinsights/status/1146421358269739008" TargetMode="External" /><Relationship Id="rId452" Type="http://schemas.openxmlformats.org/officeDocument/2006/relationships/hyperlink" Target="https://twitter.com/#!/4cinsights/status/1151201833622343680" TargetMode="External" /><Relationship Id="rId453" Type="http://schemas.openxmlformats.org/officeDocument/2006/relationships/hyperlink" Target="https://twitter.com/#!/inscapetv/status/1136379561929654272" TargetMode="External" /><Relationship Id="rId454" Type="http://schemas.openxmlformats.org/officeDocument/2006/relationships/hyperlink" Target="https://twitter.com/#!/inscapetv/status/1141341422672646145" TargetMode="External" /><Relationship Id="rId455" Type="http://schemas.openxmlformats.org/officeDocument/2006/relationships/hyperlink" Target="https://twitter.com/#!/inscapetv/status/1144376418597367809" TargetMode="External" /><Relationship Id="rId456" Type="http://schemas.openxmlformats.org/officeDocument/2006/relationships/hyperlink" Target="https://twitter.com/#!/inscapetv/status/1146418318988857344" TargetMode="External" /><Relationship Id="rId457" Type="http://schemas.openxmlformats.org/officeDocument/2006/relationships/hyperlink" Target="https://twitter.com/#!/inscapetv/status/1161019401824378880" TargetMode="External" /><Relationship Id="rId458" Type="http://schemas.openxmlformats.org/officeDocument/2006/relationships/hyperlink" Target="https://twitter.com/#!/jcmcafee/status/1136399502183583744" TargetMode="External" /><Relationship Id="rId459" Type="http://schemas.openxmlformats.org/officeDocument/2006/relationships/hyperlink" Target="https://twitter.com/#!/jcmcafee/status/1136455819715735557" TargetMode="External" /><Relationship Id="rId460" Type="http://schemas.openxmlformats.org/officeDocument/2006/relationships/hyperlink" Target="https://twitter.com/#!/jcmcafee/status/1141355839862845440" TargetMode="External" /><Relationship Id="rId461" Type="http://schemas.openxmlformats.org/officeDocument/2006/relationships/hyperlink" Target="https://twitter.com/#!/jcmcafee/status/1144374664698957824" TargetMode="External" /><Relationship Id="rId462" Type="http://schemas.openxmlformats.org/officeDocument/2006/relationships/hyperlink" Target="https://twitter.com/#!/jcmcafee/status/1146662827576451072" TargetMode="External" /><Relationship Id="rId463" Type="http://schemas.openxmlformats.org/officeDocument/2006/relationships/hyperlink" Target="https://twitter.com/#!/jcmcafee/status/1150765952751026176" TargetMode="External" /><Relationship Id="rId464" Type="http://schemas.openxmlformats.org/officeDocument/2006/relationships/hyperlink" Target="https://twitter.com/#!/jcmcafee/status/1161042930783707136" TargetMode="External" /><Relationship Id="rId465" Type="http://schemas.openxmlformats.org/officeDocument/2006/relationships/hyperlink" Target="https://twitter.com/#!/cabinetm1/status/1161078921800146945" TargetMode="External" /><Relationship Id="rId466" Type="http://schemas.openxmlformats.org/officeDocument/2006/relationships/hyperlink" Target="https://twitter.com/#!/aithority/status/1161222269651312642" TargetMode="External" /><Relationship Id="rId467" Type="http://schemas.openxmlformats.org/officeDocument/2006/relationships/hyperlink" Target="https://twitter.com/#!/cdpinstitute/status/1161255762049536003" TargetMode="External" /><Relationship Id="rId468" Type="http://schemas.openxmlformats.org/officeDocument/2006/relationships/hyperlink" Target="https://twitter.com/#!/draab/status/1161255813513719808" TargetMode="External" /><Relationship Id="rId469" Type="http://schemas.openxmlformats.org/officeDocument/2006/relationships/hyperlink" Target="https://twitter.com/#!/davidshim/status/1136336459181379584" TargetMode="External" /><Relationship Id="rId470" Type="http://schemas.openxmlformats.org/officeDocument/2006/relationships/hyperlink" Target="https://twitter.com/#!/placed/status/1136338418412036096" TargetMode="External" /><Relationship Id="rId471" Type="http://schemas.openxmlformats.org/officeDocument/2006/relationships/hyperlink" Target="https://twitter.com/#!/4cinsights/status/1136367969548820480" TargetMode="External" /><Relationship Id="rId472" Type="http://schemas.openxmlformats.org/officeDocument/2006/relationships/hyperlink" Target="https://twitter.com/#!/martechadvisor/status/1137094494246121475" TargetMode="External" /><Relationship Id="rId473" Type="http://schemas.openxmlformats.org/officeDocument/2006/relationships/hyperlink" Target="https://twitter.com/#!/martechadvisor/status/1142248352026898434" TargetMode="External" /><Relationship Id="rId474" Type="http://schemas.openxmlformats.org/officeDocument/2006/relationships/hyperlink" Target="https://twitter.com/#!/iriworldwide/status/1141058090672054272" TargetMode="External" /><Relationship Id="rId475" Type="http://schemas.openxmlformats.org/officeDocument/2006/relationships/hyperlink" Target="https://twitter.com/#!/iriworldwide/status/1143226896831963136" TargetMode="External" /><Relationship Id="rId476" Type="http://schemas.openxmlformats.org/officeDocument/2006/relationships/hyperlink" Target="https://twitter.com/#!/4cinsights/status/1140989523050078209" TargetMode="External" /><Relationship Id="rId477" Type="http://schemas.openxmlformats.org/officeDocument/2006/relationships/hyperlink" Target="https://twitter.com/#!/martechadvisor/status/1161424719226310663" TargetMode="External" /><Relationship Id="rId478" Type="http://schemas.openxmlformats.org/officeDocument/2006/relationships/hyperlink" Target="https://twitter.com/#!/4cinsights/status/742377913404776448" TargetMode="External" /><Relationship Id="rId479" Type="http://schemas.openxmlformats.org/officeDocument/2006/relationships/hyperlink" Target="https://twitter.com/#!/4cinsights/status/1143240081039380480" TargetMode="External" /><Relationship Id="rId480" Type="http://schemas.openxmlformats.org/officeDocument/2006/relationships/hyperlink" Target="https://twitter.com/#!/4cinsights/status/1143952569557049344" TargetMode="External" /><Relationship Id="rId481" Type="http://schemas.openxmlformats.org/officeDocument/2006/relationships/hyperlink" Target="https://twitter.com/#!/4cinsights/status/1160928739406045184" TargetMode="External" /><Relationship Id="rId482" Type="http://schemas.openxmlformats.org/officeDocument/2006/relationships/hyperlink" Target="https://api.twitter.com/1.1/geo/id/e7aa53e3e1531b99.json" TargetMode="External" /><Relationship Id="rId483" Type="http://schemas.openxmlformats.org/officeDocument/2006/relationships/hyperlink" Target="https://api.twitter.com/1.1/geo/id/1d9a5370a355ab0c.json" TargetMode="External" /><Relationship Id="rId484" Type="http://schemas.openxmlformats.org/officeDocument/2006/relationships/hyperlink" Target="https://api.twitter.com/1.1/geo/id/01c1a37921fc0226.json" TargetMode="External" /><Relationship Id="rId485" Type="http://schemas.openxmlformats.org/officeDocument/2006/relationships/hyperlink" Target="https://api.twitter.com/1.1/geo/id/c8b06a459cc8f78a.json" TargetMode="External" /><Relationship Id="rId486" Type="http://schemas.openxmlformats.org/officeDocument/2006/relationships/hyperlink" Target="https://api.twitter.com/1.1/geo/id/c8b06a459cc8f78a.json" TargetMode="External" /><Relationship Id="rId487" Type="http://schemas.openxmlformats.org/officeDocument/2006/relationships/hyperlink" Target="https://api.twitter.com/1.1/geo/id/9f659d51e5c5deae.json" TargetMode="External" /><Relationship Id="rId488" Type="http://schemas.openxmlformats.org/officeDocument/2006/relationships/hyperlink" Target="https://api.twitter.com/1.1/geo/id/1d9a5370a355ab0c.json" TargetMode="External" /><Relationship Id="rId489" Type="http://schemas.openxmlformats.org/officeDocument/2006/relationships/hyperlink" Target="https://api.twitter.com/1.1/geo/id/36e9260970b09987.json" TargetMode="External" /><Relationship Id="rId490" Type="http://schemas.openxmlformats.org/officeDocument/2006/relationships/hyperlink" Target="https://api.twitter.com/1.1/geo/id/0139134865d963c2.json" TargetMode="External" /><Relationship Id="rId491" Type="http://schemas.openxmlformats.org/officeDocument/2006/relationships/hyperlink" Target="https://api.twitter.com/1.1/geo/id/002f75b6382e431e.json" TargetMode="External" /><Relationship Id="rId492" Type="http://schemas.openxmlformats.org/officeDocument/2006/relationships/hyperlink" Target="https://api.twitter.com/1.1/geo/id/002f75b6382e431e.json" TargetMode="External" /><Relationship Id="rId493" Type="http://schemas.openxmlformats.org/officeDocument/2006/relationships/hyperlink" Target="https://api.twitter.com/1.1/geo/id/09529a6338d67004.json" TargetMode="External" /><Relationship Id="rId494" Type="http://schemas.openxmlformats.org/officeDocument/2006/relationships/hyperlink" Target="https://api.twitter.com/1.1/geo/id/002f75b6382e431e.json" TargetMode="External" /><Relationship Id="rId495" Type="http://schemas.openxmlformats.org/officeDocument/2006/relationships/comments" Target="../comments13.xml" /><Relationship Id="rId496" Type="http://schemas.openxmlformats.org/officeDocument/2006/relationships/vmlDrawing" Target="../drawings/vmlDrawing6.vml" /><Relationship Id="rId497" Type="http://schemas.openxmlformats.org/officeDocument/2006/relationships/table" Target="../tables/table23.xml" /><Relationship Id="rId498"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maps.app.goo.gl/6zwDFFnADLiCtEU4A" TargetMode="External" /><Relationship Id="rId2" Type="http://schemas.openxmlformats.org/officeDocument/2006/relationships/hyperlink" Target="http://t.co/KjWgvTi51A" TargetMode="External" /><Relationship Id="rId3" Type="http://schemas.openxmlformats.org/officeDocument/2006/relationships/hyperlink" Target="https://t.co/q5ot2XC7em" TargetMode="External" /><Relationship Id="rId4" Type="http://schemas.openxmlformats.org/officeDocument/2006/relationships/hyperlink" Target="http://t.co/hIvN2rtrtO" TargetMode="External" /><Relationship Id="rId5" Type="http://schemas.openxmlformats.org/officeDocument/2006/relationships/hyperlink" Target="https://t.co/Wd5sF351O0" TargetMode="External" /><Relationship Id="rId6" Type="http://schemas.openxmlformats.org/officeDocument/2006/relationships/hyperlink" Target="https://t.co/XePKmfIPK1" TargetMode="External" /><Relationship Id="rId7" Type="http://schemas.openxmlformats.org/officeDocument/2006/relationships/hyperlink" Target="http://t.co/jTHSzlBkVI" TargetMode="External" /><Relationship Id="rId8" Type="http://schemas.openxmlformats.org/officeDocument/2006/relationships/hyperlink" Target="https://t.co/GKeinORCup" TargetMode="External" /><Relationship Id="rId9" Type="http://schemas.openxmlformats.org/officeDocument/2006/relationships/hyperlink" Target="https://t.co/MJoDxhuz4t" TargetMode="External" /><Relationship Id="rId10" Type="http://schemas.openxmlformats.org/officeDocument/2006/relationships/hyperlink" Target="http://www.vertafore.com/" TargetMode="External" /><Relationship Id="rId11" Type="http://schemas.openxmlformats.org/officeDocument/2006/relationships/hyperlink" Target="http://www.carahsoft.com/" TargetMode="External" /><Relationship Id="rId12" Type="http://schemas.openxmlformats.org/officeDocument/2006/relationships/hyperlink" Target="https://t.co/Eh2TEAZzvN" TargetMode="External" /><Relationship Id="rId13" Type="http://schemas.openxmlformats.org/officeDocument/2006/relationships/hyperlink" Target="https://t.co/e0bKO1wgIo" TargetMode="External" /><Relationship Id="rId14" Type="http://schemas.openxmlformats.org/officeDocument/2006/relationships/hyperlink" Target="http://www.alliedsolutions.net/" TargetMode="External" /><Relationship Id="rId15" Type="http://schemas.openxmlformats.org/officeDocument/2006/relationships/hyperlink" Target="https://t.co/eHBBm9OPjz" TargetMode="External" /><Relationship Id="rId16" Type="http://schemas.openxmlformats.org/officeDocument/2006/relationships/hyperlink" Target="https://t.co/ndnhxqfYFX" TargetMode="External" /><Relationship Id="rId17" Type="http://schemas.openxmlformats.org/officeDocument/2006/relationships/hyperlink" Target="http://t.co/mADhPiZKOs" TargetMode="External" /><Relationship Id="rId18" Type="http://schemas.openxmlformats.org/officeDocument/2006/relationships/hyperlink" Target="https://t.co/4IcKMDqfAk" TargetMode="External" /><Relationship Id="rId19" Type="http://schemas.openxmlformats.org/officeDocument/2006/relationships/hyperlink" Target="http://www.iriworldwide.com/" TargetMode="External" /><Relationship Id="rId20" Type="http://schemas.openxmlformats.org/officeDocument/2006/relationships/hyperlink" Target="https://t.co/J81V6snqTU" TargetMode="External" /><Relationship Id="rId21" Type="http://schemas.openxmlformats.org/officeDocument/2006/relationships/hyperlink" Target="https://t.co/pHIPHSHbVg" TargetMode="External" /><Relationship Id="rId22" Type="http://schemas.openxmlformats.org/officeDocument/2006/relationships/hyperlink" Target="http://t.co/POwMoOsBdR" TargetMode="External" /><Relationship Id="rId23" Type="http://schemas.openxmlformats.org/officeDocument/2006/relationships/hyperlink" Target="https://t.co/qEznLadmjp" TargetMode="External" /><Relationship Id="rId24" Type="http://schemas.openxmlformats.org/officeDocument/2006/relationships/hyperlink" Target="https://t.co/rKXfUtZJ3Y" TargetMode="External" /><Relationship Id="rId25" Type="http://schemas.openxmlformats.org/officeDocument/2006/relationships/hyperlink" Target="http://naacpconvention.org/" TargetMode="External" /><Relationship Id="rId26" Type="http://schemas.openxmlformats.org/officeDocument/2006/relationships/hyperlink" Target="https://t.co/ZKjExFWujb" TargetMode="External" /><Relationship Id="rId27" Type="http://schemas.openxmlformats.org/officeDocument/2006/relationships/hyperlink" Target="https://t.co/ihUcSI26Ia" TargetMode="External" /><Relationship Id="rId28" Type="http://schemas.openxmlformats.org/officeDocument/2006/relationships/hyperlink" Target="https://t.co/zfufuFljel" TargetMode="External" /><Relationship Id="rId29" Type="http://schemas.openxmlformats.org/officeDocument/2006/relationships/hyperlink" Target="https://t.co/vKHw2yMZ57" TargetMode="External" /><Relationship Id="rId30" Type="http://schemas.openxmlformats.org/officeDocument/2006/relationships/hyperlink" Target="https://t.co/uuZehwCnOF" TargetMode="External" /><Relationship Id="rId31" Type="http://schemas.openxmlformats.org/officeDocument/2006/relationships/hyperlink" Target="http://t.co/rMgEN2HDzF" TargetMode="External" /><Relationship Id="rId32" Type="http://schemas.openxmlformats.org/officeDocument/2006/relationships/hyperlink" Target="http://www.fbi.gov/" TargetMode="External" /><Relationship Id="rId33" Type="http://schemas.openxmlformats.org/officeDocument/2006/relationships/hyperlink" Target="https://t.co/TCBPMutawq" TargetMode="External" /><Relationship Id="rId34" Type="http://schemas.openxmlformats.org/officeDocument/2006/relationships/hyperlink" Target="https://t.co/zFeqTSVTef" TargetMode="External" /><Relationship Id="rId35" Type="http://schemas.openxmlformats.org/officeDocument/2006/relationships/hyperlink" Target="https://madhive.com/" TargetMode="External" /><Relationship Id="rId36" Type="http://schemas.openxmlformats.org/officeDocument/2006/relationships/hyperlink" Target="http://t.co/N2tQIv1LIY" TargetMode="External" /><Relationship Id="rId37" Type="http://schemas.openxmlformats.org/officeDocument/2006/relationships/hyperlink" Target="https://t.co/990q7OH5T0" TargetMode="External" /><Relationship Id="rId38" Type="http://schemas.openxmlformats.org/officeDocument/2006/relationships/hyperlink" Target="https://twitter.com/jackzimmerman" TargetMode="External" /><Relationship Id="rId39" Type="http://schemas.openxmlformats.org/officeDocument/2006/relationships/hyperlink" Target="https://t.co/ouMaDWkouU" TargetMode="External" /><Relationship Id="rId40" Type="http://schemas.openxmlformats.org/officeDocument/2006/relationships/hyperlink" Target="http://bizcasthq.com/" TargetMode="External" /><Relationship Id="rId41" Type="http://schemas.openxmlformats.org/officeDocument/2006/relationships/hyperlink" Target="http://t.co/e0IGylsaQw" TargetMode="External" /><Relationship Id="rId42" Type="http://schemas.openxmlformats.org/officeDocument/2006/relationships/hyperlink" Target="https://t.co/XK8qY7B5zw" TargetMode="External" /><Relationship Id="rId43" Type="http://schemas.openxmlformats.org/officeDocument/2006/relationships/hyperlink" Target="http://irishangels.com/" TargetMode="External" /><Relationship Id="rId44" Type="http://schemas.openxmlformats.org/officeDocument/2006/relationships/hyperlink" Target="https://t.co/FSuzjMP6Kl" TargetMode="External" /><Relationship Id="rId45" Type="http://schemas.openxmlformats.org/officeDocument/2006/relationships/hyperlink" Target="https://t.co/1hozOlSgoZ" TargetMode="External" /><Relationship Id="rId46" Type="http://schemas.openxmlformats.org/officeDocument/2006/relationships/hyperlink" Target="http://t.co/uJJ0L3Hdsj" TargetMode="External" /><Relationship Id="rId47" Type="http://schemas.openxmlformats.org/officeDocument/2006/relationships/hyperlink" Target="http://t.co/MCsnFZwqR1" TargetMode="External" /><Relationship Id="rId48" Type="http://schemas.openxmlformats.org/officeDocument/2006/relationships/hyperlink" Target="https://t.co/n3QI1UOLea" TargetMode="External" /><Relationship Id="rId49" Type="http://schemas.openxmlformats.org/officeDocument/2006/relationships/hyperlink" Target="http://www.flightly.com/" TargetMode="External" /><Relationship Id="rId50" Type="http://schemas.openxmlformats.org/officeDocument/2006/relationships/hyperlink" Target="http://johnnoel.com/" TargetMode="External" /><Relationship Id="rId51" Type="http://schemas.openxmlformats.org/officeDocument/2006/relationships/hyperlink" Target="http://t.co/UgneYCvvbN" TargetMode="External" /><Relationship Id="rId52" Type="http://schemas.openxmlformats.org/officeDocument/2006/relationships/hyperlink" Target="https://t.co/CfK9IiGJtw" TargetMode="External" /><Relationship Id="rId53" Type="http://schemas.openxmlformats.org/officeDocument/2006/relationships/hyperlink" Target="https://t.co/fACJLpFdvo" TargetMode="External" /><Relationship Id="rId54" Type="http://schemas.openxmlformats.org/officeDocument/2006/relationships/hyperlink" Target="http://www.amobee.com/" TargetMode="External" /><Relationship Id="rId55" Type="http://schemas.openxmlformats.org/officeDocument/2006/relationships/hyperlink" Target="https://t.co/YdnXqqjzKh" TargetMode="External" /><Relationship Id="rId56" Type="http://schemas.openxmlformats.org/officeDocument/2006/relationships/hyperlink" Target="http://madhive.com/" TargetMode="External" /><Relationship Id="rId57" Type="http://schemas.openxmlformats.org/officeDocument/2006/relationships/hyperlink" Target="https://t.co/8ieBApEtv9" TargetMode="External" /><Relationship Id="rId58" Type="http://schemas.openxmlformats.org/officeDocument/2006/relationships/hyperlink" Target="https://t.co/5TZG5L2nvP" TargetMode="External" /><Relationship Id="rId59" Type="http://schemas.openxmlformats.org/officeDocument/2006/relationships/hyperlink" Target="https://t.co/bxwHPPHjbs" TargetMode="External" /><Relationship Id="rId60" Type="http://schemas.openxmlformats.org/officeDocument/2006/relationships/hyperlink" Target="http://www.mediaocean.com/" TargetMode="External" /><Relationship Id="rId61" Type="http://schemas.openxmlformats.org/officeDocument/2006/relationships/hyperlink" Target="http://www.mediaocean.com/" TargetMode="External" /><Relationship Id="rId62" Type="http://schemas.openxmlformats.org/officeDocument/2006/relationships/hyperlink" Target="https://t.co/92STsAbmaX" TargetMode="External" /><Relationship Id="rId63" Type="http://schemas.openxmlformats.org/officeDocument/2006/relationships/hyperlink" Target="https://t.co/XmgjZSZcsb" TargetMode="External" /><Relationship Id="rId64" Type="http://schemas.openxmlformats.org/officeDocument/2006/relationships/hyperlink" Target="http://t.co/NjBirYTr7G" TargetMode="External" /><Relationship Id="rId65" Type="http://schemas.openxmlformats.org/officeDocument/2006/relationships/hyperlink" Target="http://t.co/DzuPTx2FYT" TargetMode="External" /><Relationship Id="rId66" Type="http://schemas.openxmlformats.org/officeDocument/2006/relationships/hyperlink" Target="http://croud.com/" TargetMode="External" /><Relationship Id="rId67" Type="http://schemas.openxmlformats.org/officeDocument/2006/relationships/hyperlink" Target="http://t.co/u0BeY6QdxV" TargetMode="External" /><Relationship Id="rId68" Type="http://schemas.openxmlformats.org/officeDocument/2006/relationships/hyperlink" Target="https://t.co/cnHPn2rdIV" TargetMode="External" /><Relationship Id="rId69" Type="http://schemas.openxmlformats.org/officeDocument/2006/relationships/hyperlink" Target="https://t.co/b0fpVEWZAG" TargetMode="External" /><Relationship Id="rId70" Type="http://schemas.openxmlformats.org/officeDocument/2006/relationships/hyperlink" Target="http://netflix.com/th" TargetMode="External" /><Relationship Id="rId71" Type="http://schemas.openxmlformats.org/officeDocument/2006/relationships/hyperlink" Target="https://t.co/zHJg7A7CRI" TargetMode="External" /><Relationship Id="rId72" Type="http://schemas.openxmlformats.org/officeDocument/2006/relationships/hyperlink" Target="https://t.co/6rpLS0UM46" TargetMode="External" /><Relationship Id="rId73" Type="http://schemas.openxmlformats.org/officeDocument/2006/relationships/hyperlink" Target="https://t.co/w9AL2SUcc1" TargetMode="External" /><Relationship Id="rId74" Type="http://schemas.openxmlformats.org/officeDocument/2006/relationships/hyperlink" Target="http://t.co/D9hdV4KZjA" TargetMode="External" /><Relationship Id="rId75" Type="http://schemas.openxmlformats.org/officeDocument/2006/relationships/hyperlink" Target="https://t.co/arDl4Gxga7" TargetMode="External" /><Relationship Id="rId76" Type="http://schemas.openxmlformats.org/officeDocument/2006/relationships/hyperlink" Target="https://t.co/jBJMqU9Ua2" TargetMode="External" /><Relationship Id="rId77" Type="http://schemas.openxmlformats.org/officeDocument/2006/relationships/hyperlink" Target="http://t.co/UWBHTQiAYt" TargetMode="External" /><Relationship Id="rId78" Type="http://schemas.openxmlformats.org/officeDocument/2006/relationships/hyperlink" Target="https://t.co/3YZSk6kF3E" TargetMode="External" /><Relationship Id="rId79" Type="http://schemas.openxmlformats.org/officeDocument/2006/relationships/hyperlink" Target="http://t.co/98pXYzVvnH" TargetMode="External" /><Relationship Id="rId80" Type="http://schemas.openxmlformats.org/officeDocument/2006/relationships/hyperlink" Target="https://t.co/1KZ2ofwvAI" TargetMode="External" /><Relationship Id="rId81" Type="http://schemas.openxmlformats.org/officeDocument/2006/relationships/hyperlink" Target="http://t.co/Vhpf6GEh1H" TargetMode="External" /><Relationship Id="rId82" Type="http://schemas.openxmlformats.org/officeDocument/2006/relationships/hyperlink" Target="https://t.co/5w1cO3LX1y" TargetMode="External" /><Relationship Id="rId83" Type="http://schemas.openxmlformats.org/officeDocument/2006/relationships/hyperlink" Target="https://t.co/NB97Uwura3" TargetMode="External" /><Relationship Id="rId84" Type="http://schemas.openxmlformats.org/officeDocument/2006/relationships/hyperlink" Target="https://t.co/EpYZyAFT3i" TargetMode="External" /><Relationship Id="rId85" Type="http://schemas.openxmlformats.org/officeDocument/2006/relationships/hyperlink" Target="http://marketingland.com/" TargetMode="External" /><Relationship Id="rId86" Type="http://schemas.openxmlformats.org/officeDocument/2006/relationships/hyperlink" Target="http://www.variety.com/" TargetMode="External" /><Relationship Id="rId87" Type="http://schemas.openxmlformats.org/officeDocument/2006/relationships/hyperlink" Target="https://t.co/AnN9CEGvnw" TargetMode="External" /><Relationship Id="rId88" Type="http://schemas.openxmlformats.org/officeDocument/2006/relationships/hyperlink" Target="https://t.co/z68cYQ82ml" TargetMode="External" /><Relationship Id="rId89" Type="http://schemas.openxmlformats.org/officeDocument/2006/relationships/hyperlink" Target="https://t.co/01lTqxcOJ7" TargetMode="External" /><Relationship Id="rId90" Type="http://schemas.openxmlformats.org/officeDocument/2006/relationships/hyperlink" Target="https://t.co/hfCg696JKH" TargetMode="External" /><Relationship Id="rId91" Type="http://schemas.openxmlformats.org/officeDocument/2006/relationships/hyperlink" Target="http://t.co/oq6g88pwTP" TargetMode="External" /><Relationship Id="rId92" Type="http://schemas.openxmlformats.org/officeDocument/2006/relationships/hyperlink" Target="http://t.co/n8y8662jnj" TargetMode="External" /><Relationship Id="rId93" Type="http://schemas.openxmlformats.org/officeDocument/2006/relationships/hyperlink" Target="https://t.co/ApfbldpKw2" TargetMode="External" /><Relationship Id="rId94" Type="http://schemas.openxmlformats.org/officeDocument/2006/relationships/hyperlink" Target="https://pbs.twimg.com/profile_banners/2253788118/1452549065" TargetMode="External" /><Relationship Id="rId95" Type="http://schemas.openxmlformats.org/officeDocument/2006/relationships/hyperlink" Target="https://pbs.twimg.com/profile_banners/4442036752/1491341148" TargetMode="External" /><Relationship Id="rId96" Type="http://schemas.openxmlformats.org/officeDocument/2006/relationships/hyperlink" Target="https://pbs.twimg.com/profile_banners/2777169328/1553481494" TargetMode="External" /><Relationship Id="rId97" Type="http://schemas.openxmlformats.org/officeDocument/2006/relationships/hyperlink" Target="https://pbs.twimg.com/profile_banners/949228828324331520/1554464411" TargetMode="External" /><Relationship Id="rId98" Type="http://schemas.openxmlformats.org/officeDocument/2006/relationships/hyperlink" Target="https://pbs.twimg.com/profile_banners/138826695/1405089742" TargetMode="External" /><Relationship Id="rId99" Type="http://schemas.openxmlformats.org/officeDocument/2006/relationships/hyperlink" Target="https://pbs.twimg.com/profile_banners/14606007/1525453152" TargetMode="External" /><Relationship Id="rId100" Type="http://schemas.openxmlformats.org/officeDocument/2006/relationships/hyperlink" Target="https://pbs.twimg.com/profile_banners/448290855/1533828677" TargetMode="External" /><Relationship Id="rId101" Type="http://schemas.openxmlformats.org/officeDocument/2006/relationships/hyperlink" Target="https://pbs.twimg.com/profile_banners/950967403/1461758979" TargetMode="External" /><Relationship Id="rId102" Type="http://schemas.openxmlformats.org/officeDocument/2006/relationships/hyperlink" Target="https://pbs.twimg.com/profile_banners/1081226567395684352/1547680142" TargetMode="External" /><Relationship Id="rId103" Type="http://schemas.openxmlformats.org/officeDocument/2006/relationships/hyperlink" Target="https://pbs.twimg.com/profile_banners/18909248/1560537295" TargetMode="External" /><Relationship Id="rId104" Type="http://schemas.openxmlformats.org/officeDocument/2006/relationships/hyperlink" Target="https://pbs.twimg.com/profile_banners/480436183/1353156076" TargetMode="External" /><Relationship Id="rId105" Type="http://schemas.openxmlformats.org/officeDocument/2006/relationships/hyperlink" Target="https://pbs.twimg.com/profile_banners/45585118/1503594713" TargetMode="External" /><Relationship Id="rId106" Type="http://schemas.openxmlformats.org/officeDocument/2006/relationships/hyperlink" Target="https://pbs.twimg.com/profile_banners/24230328/1561981477" TargetMode="External" /><Relationship Id="rId107" Type="http://schemas.openxmlformats.org/officeDocument/2006/relationships/hyperlink" Target="https://pbs.twimg.com/profile_banners/76117579/1562100617" TargetMode="External" /><Relationship Id="rId108" Type="http://schemas.openxmlformats.org/officeDocument/2006/relationships/hyperlink" Target="https://pbs.twimg.com/profile_banners/33612317/1565045455" TargetMode="External" /><Relationship Id="rId109" Type="http://schemas.openxmlformats.org/officeDocument/2006/relationships/hyperlink" Target="https://pbs.twimg.com/profile_banners/32908800/1513738642" TargetMode="External" /><Relationship Id="rId110" Type="http://schemas.openxmlformats.org/officeDocument/2006/relationships/hyperlink" Target="https://pbs.twimg.com/profile_banners/12743572/1558019282" TargetMode="External" /><Relationship Id="rId111" Type="http://schemas.openxmlformats.org/officeDocument/2006/relationships/hyperlink" Target="https://pbs.twimg.com/profile_banners/2876610106/1476888205" TargetMode="External" /><Relationship Id="rId112" Type="http://schemas.openxmlformats.org/officeDocument/2006/relationships/hyperlink" Target="https://pbs.twimg.com/profile_banners/816251702462455808/1551874984" TargetMode="External" /><Relationship Id="rId113" Type="http://schemas.openxmlformats.org/officeDocument/2006/relationships/hyperlink" Target="https://pbs.twimg.com/profile_banners/799226790065508352/1553268379" TargetMode="External" /><Relationship Id="rId114" Type="http://schemas.openxmlformats.org/officeDocument/2006/relationships/hyperlink" Target="https://pbs.twimg.com/profile_banners/890020598/1358216289" TargetMode="External" /><Relationship Id="rId115" Type="http://schemas.openxmlformats.org/officeDocument/2006/relationships/hyperlink" Target="https://pbs.twimg.com/profile_banners/43354914/1485871091" TargetMode="External" /><Relationship Id="rId116" Type="http://schemas.openxmlformats.org/officeDocument/2006/relationships/hyperlink" Target="https://pbs.twimg.com/profile_banners/95908609/1559667715" TargetMode="External" /><Relationship Id="rId117" Type="http://schemas.openxmlformats.org/officeDocument/2006/relationships/hyperlink" Target="https://pbs.twimg.com/profile_banners/65445177/1515635362" TargetMode="External" /><Relationship Id="rId118" Type="http://schemas.openxmlformats.org/officeDocument/2006/relationships/hyperlink" Target="https://pbs.twimg.com/profile_banners/142832001/1552582557" TargetMode="External" /><Relationship Id="rId119" Type="http://schemas.openxmlformats.org/officeDocument/2006/relationships/hyperlink" Target="https://pbs.twimg.com/profile_banners/737142202481016832/1538216794" TargetMode="External" /><Relationship Id="rId120" Type="http://schemas.openxmlformats.org/officeDocument/2006/relationships/hyperlink" Target="https://pbs.twimg.com/profile_banners/15472552/1347993114" TargetMode="External" /><Relationship Id="rId121" Type="http://schemas.openxmlformats.org/officeDocument/2006/relationships/hyperlink" Target="https://pbs.twimg.com/profile_banners/14705027/1526404651" TargetMode="External" /><Relationship Id="rId122" Type="http://schemas.openxmlformats.org/officeDocument/2006/relationships/hyperlink" Target="https://pbs.twimg.com/profile_banners/275787723/1538117572" TargetMode="External" /><Relationship Id="rId123" Type="http://schemas.openxmlformats.org/officeDocument/2006/relationships/hyperlink" Target="https://pbs.twimg.com/profile_banners/1128396535/1433846038" TargetMode="External" /><Relationship Id="rId124" Type="http://schemas.openxmlformats.org/officeDocument/2006/relationships/hyperlink" Target="https://pbs.twimg.com/profile_banners/21116401/1528485454" TargetMode="External" /><Relationship Id="rId125" Type="http://schemas.openxmlformats.org/officeDocument/2006/relationships/hyperlink" Target="https://pbs.twimg.com/profile_banners/44988185/1559347545" TargetMode="External" /><Relationship Id="rId126" Type="http://schemas.openxmlformats.org/officeDocument/2006/relationships/hyperlink" Target="https://pbs.twimg.com/profile_banners/20536157/1560894096" TargetMode="External" /><Relationship Id="rId127" Type="http://schemas.openxmlformats.org/officeDocument/2006/relationships/hyperlink" Target="https://pbs.twimg.com/profile_banners/748254696633098240/1529339195" TargetMode="External" /><Relationship Id="rId128" Type="http://schemas.openxmlformats.org/officeDocument/2006/relationships/hyperlink" Target="https://pbs.twimg.com/profile_banners/1205489305/1361467118" TargetMode="External" /><Relationship Id="rId129" Type="http://schemas.openxmlformats.org/officeDocument/2006/relationships/hyperlink" Target="https://pbs.twimg.com/profile_banners/1491528110/1548869225" TargetMode="External" /><Relationship Id="rId130" Type="http://schemas.openxmlformats.org/officeDocument/2006/relationships/hyperlink" Target="https://pbs.twimg.com/profile_banners/25101704/1521156928" TargetMode="External" /><Relationship Id="rId131" Type="http://schemas.openxmlformats.org/officeDocument/2006/relationships/hyperlink" Target="https://pbs.twimg.com/profile_banners/351895346/1402680975" TargetMode="External" /><Relationship Id="rId132" Type="http://schemas.openxmlformats.org/officeDocument/2006/relationships/hyperlink" Target="https://pbs.twimg.com/profile_banners/17629860/1400528060" TargetMode="External" /><Relationship Id="rId133" Type="http://schemas.openxmlformats.org/officeDocument/2006/relationships/hyperlink" Target="https://pbs.twimg.com/profile_banners/66515223/1512573537" TargetMode="External" /><Relationship Id="rId134" Type="http://schemas.openxmlformats.org/officeDocument/2006/relationships/hyperlink" Target="https://pbs.twimg.com/profile_banners/3309375033/1564680009" TargetMode="External" /><Relationship Id="rId135" Type="http://schemas.openxmlformats.org/officeDocument/2006/relationships/hyperlink" Target="https://pbs.twimg.com/profile_banners/794572397772939264/1561566323" TargetMode="External" /><Relationship Id="rId136" Type="http://schemas.openxmlformats.org/officeDocument/2006/relationships/hyperlink" Target="https://pbs.twimg.com/profile_banners/23262217/1364556002" TargetMode="External" /><Relationship Id="rId137" Type="http://schemas.openxmlformats.org/officeDocument/2006/relationships/hyperlink" Target="https://pbs.twimg.com/profile_banners/1125204419136483328/1557106755" TargetMode="External" /><Relationship Id="rId138" Type="http://schemas.openxmlformats.org/officeDocument/2006/relationships/hyperlink" Target="https://pbs.twimg.com/profile_banners/1145444304015335424/1561930677" TargetMode="External" /><Relationship Id="rId139" Type="http://schemas.openxmlformats.org/officeDocument/2006/relationships/hyperlink" Target="https://pbs.twimg.com/profile_banners/760046461824409600/1534783898" TargetMode="External" /><Relationship Id="rId140" Type="http://schemas.openxmlformats.org/officeDocument/2006/relationships/hyperlink" Target="https://pbs.twimg.com/profile_banners/703728300531658752/1464714538" TargetMode="External" /><Relationship Id="rId141" Type="http://schemas.openxmlformats.org/officeDocument/2006/relationships/hyperlink" Target="https://pbs.twimg.com/profile_banners/1147288514188341248/1562589676" TargetMode="External" /><Relationship Id="rId142" Type="http://schemas.openxmlformats.org/officeDocument/2006/relationships/hyperlink" Target="https://pbs.twimg.com/profile_banners/7712452/1558311495" TargetMode="External" /><Relationship Id="rId143" Type="http://schemas.openxmlformats.org/officeDocument/2006/relationships/hyperlink" Target="https://pbs.twimg.com/profile_banners/200742099/1488546480" TargetMode="External" /><Relationship Id="rId144" Type="http://schemas.openxmlformats.org/officeDocument/2006/relationships/hyperlink" Target="https://pbs.twimg.com/profile_banners/2337371605/1498848977" TargetMode="External" /><Relationship Id="rId145" Type="http://schemas.openxmlformats.org/officeDocument/2006/relationships/hyperlink" Target="https://pbs.twimg.com/profile_banners/2550988674/1545158090" TargetMode="External" /><Relationship Id="rId146" Type="http://schemas.openxmlformats.org/officeDocument/2006/relationships/hyperlink" Target="https://pbs.twimg.com/profile_banners/14692593/1526407846" TargetMode="External" /><Relationship Id="rId147" Type="http://schemas.openxmlformats.org/officeDocument/2006/relationships/hyperlink" Target="https://pbs.twimg.com/profile_banners/298717440/1545150019" TargetMode="External" /><Relationship Id="rId148" Type="http://schemas.openxmlformats.org/officeDocument/2006/relationships/hyperlink" Target="https://pbs.twimg.com/profile_banners/78661261/1449941221" TargetMode="External" /><Relationship Id="rId149" Type="http://schemas.openxmlformats.org/officeDocument/2006/relationships/hyperlink" Target="https://pbs.twimg.com/profile_banners/1594156410/1563123247" TargetMode="External" /><Relationship Id="rId150" Type="http://schemas.openxmlformats.org/officeDocument/2006/relationships/hyperlink" Target="https://pbs.twimg.com/profile_banners/2592466027/1480554406" TargetMode="External" /><Relationship Id="rId151" Type="http://schemas.openxmlformats.org/officeDocument/2006/relationships/hyperlink" Target="https://pbs.twimg.com/profile_banners/176486829/1536855349" TargetMode="External" /><Relationship Id="rId152" Type="http://schemas.openxmlformats.org/officeDocument/2006/relationships/hyperlink" Target="https://pbs.twimg.com/profile_banners/3187999118/1431103363" TargetMode="External" /><Relationship Id="rId153" Type="http://schemas.openxmlformats.org/officeDocument/2006/relationships/hyperlink" Target="https://pbs.twimg.com/profile_banners/15151711/1535642502" TargetMode="External" /><Relationship Id="rId154" Type="http://schemas.openxmlformats.org/officeDocument/2006/relationships/hyperlink" Target="https://pbs.twimg.com/profile_banners/543515908/1538397567" TargetMode="External" /><Relationship Id="rId155" Type="http://schemas.openxmlformats.org/officeDocument/2006/relationships/hyperlink" Target="https://pbs.twimg.com/profile_banners/933527228029136896/1534215420" TargetMode="External" /><Relationship Id="rId156" Type="http://schemas.openxmlformats.org/officeDocument/2006/relationships/hyperlink" Target="https://pbs.twimg.com/profile_banners/46651529/1544716998" TargetMode="External" /><Relationship Id="rId157" Type="http://schemas.openxmlformats.org/officeDocument/2006/relationships/hyperlink" Target="https://pbs.twimg.com/profile_banners/1059036346264813569/1542700759" TargetMode="External" /><Relationship Id="rId158" Type="http://schemas.openxmlformats.org/officeDocument/2006/relationships/hyperlink" Target="https://pbs.twimg.com/profile_banners/868395168688480256/1495879288" TargetMode="External" /><Relationship Id="rId159" Type="http://schemas.openxmlformats.org/officeDocument/2006/relationships/hyperlink" Target="https://pbs.twimg.com/profile_banners/809539071252905984/1528935348" TargetMode="External" /><Relationship Id="rId160" Type="http://schemas.openxmlformats.org/officeDocument/2006/relationships/hyperlink" Target="https://pbs.twimg.com/profile_banners/891853453/1516610501" TargetMode="External" /><Relationship Id="rId161" Type="http://schemas.openxmlformats.org/officeDocument/2006/relationships/hyperlink" Target="https://pbs.twimg.com/profile_banners/981335066/1440543629" TargetMode="External" /><Relationship Id="rId162" Type="http://schemas.openxmlformats.org/officeDocument/2006/relationships/hyperlink" Target="https://pbs.twimg.com/profile_banners/375708293/1538675817" TargetMode="External" /><Relationship Id="rId163" Type="http://schemas.openxmlformats.org/officeDocument/2006/relationships/hyperlink" Target="https://pbs.twimg.com/profile_banners/16382471/1421092860" TargetMode="External" /><Relationship Id="rId164" Type="http://schemas.openxmlformats.org/officeDocument/2006/relationships/hyperlink" Target="https://pbs.twimg.com/profile_banners/849631168001712130/1491477780" TargetMode="External" /><Relationship Id="rId165" Type="http://schemas.openxmlformats.org/officeDocument/2006/relationships/hyperlink" Target="https://pbs.twimg.com/profile_banners/160951543/1555249969" TargetMode="External" /><Relationship Id="rId166" Type="http://schemas.openxmlformats.org/officeDocument/2006/relationships/hyperlink" Target="https://pbs.twimg.com/profile_banners/352935163/1521715496" TargetMode="External" /><Relationship Id="rId167" Type="http://schemas.openxmlformats.org/officeDocument/2006/relationships/hyperlink" Target="https://pbs.twimg.com/profile_banners/95888725/1448392954" TargetMode="External" /><Relationship Id="rId168" Type="http://schemas.openxmlformats.org/officeDocument/2006/relationships/hyperlink" Target="https://pbs.twimg.com/profile_banners/78569316/1564729544" TargetMode="External" /><Relationship Id="rId169" Type="http://schemas.openxmlformats.org/officeDocument/2006/relationships/hyperlink" Target="https://pbs.twimg.com/profile_banners/273852397/1547575031" TargetMode="External" /><Relationship Id="rId170" Type="http://schemas.openxmlformats.org/officeDocument/2006/relationships/hyperlink" Target="https://pbs.twimg.com/profile_banners/106682853/1533133115" TargetMode="External" /><Relationship Id="rId171" Type="http://schemas.openxmlformats.org/officeDocument/2006/relationships/hyperlink" Target="https://pbs.twimg.com/profile_banners/800724907088703488/1479761429" TargetMode="External" /><Relationship Id="rId172" Type="http://schemas.openxmlformats.org/officeDocument/2006/relationships/hyperlink" Target="https://pbs.twimg.com/profile_banners/2327047891/1555585298" TargetMode="External" /><Relationship Id="rId173" Type="http://schemas.openxmlformats.org/officeDocument/2006/relationships/hyperlink" Target="https://pbs.twimg.com/profile_banners/1139090378601127937/1565175850" TargetMode="External" /><Relationship Id="rId174" Type="http://schemas.openxmlformats.org/officeDocument/2006/relationships/hyperlink" Target="https://pbs.twimg.com/profile_banners/856908850959482880/1540540975" TargetMode="External" /><Relationship Id="rId175" Type="http://schemas.openxmlformats.org/officeDocument/2006/relationships/hyperlink" Target="https://pbs.twimg.com/profile_banners/905364548517068801/1504691205" TargetMode="External" /><Relationship Id="rId176" Type="http://schemas.openxmlformats.org/officeDocument/2006/relationships/hyperlink" Target="https://pbs.twimg.com/profile_banners/273896136/1467368832" TargetMode="External" /><Relationship Id="rId177" Type="http://schemas.openxmlformats.org/officeDocument/2006/relationships/hyperlink" Target="https://pbs.twimg.com/profile_banners/900631628/1454136345" TargetMode="External" /><Relationship Id="rId178" Type="http://schemas.openxmlformats.org/officeDocument/2006/relationships/hyperlink" Target="https://pbs.twimg.com/profile_banners/116855998/1508370528" TargetMode="External" /><Relationship Id="rId179" Type="http://schemas.openxmlformats.org/officeDocument/2006/relationships/hyperlink" Target="https://pbs.twimg.com/profile_banners/33993367/1552491035" TargetMode="External" /><Relationship Id="rId180" Type="http://schemas.openxmlformats.org/officeDocument/2006/relationships/hyperlink" Target="https://pbs.twimg.com/profile_banners/492581730/1420570233" TargetMode="External" /><Relationship Id="rId181" Type="http://schemas.openxmlformats.org/officeDocument/2006/relationships/hyperlink" Target="https://pbs.twimg.com/profile_banners/820394/1507610994" TargetMode="External" /><Relationship Id="rId182" Type="http://schemas.openxmlformats.org/officeDocument/2006/relationships/hyperlink" Target="https://pbs.twimg.com/profile_banners/3074135008/1493085976" TargetMode="External" /><Relationship Id="rId183" Type="http://schemas.openxmlformats.org/officeDocument/2006/relationships/hyperlink" Target="https://pbs.twimg.com/profile_banners/143484502/1407225272" TargetMode="External" /><Relationship Id="rId184" Type="http://schemas.openxmlformats.org/officeDocument/2006/relationships/hyperlink" Target="https://pbs.twimg.com/profile_banners/822812386650390531/1485621539" TargetMode="External" /><Relationship Id="rId185" Type="http://schemas.openxmlformats.org/officeDocument/2006/relationships/hyperlink" Target="https://pbs.twimg.com/profile_banners/238795625/1551152675" TargetMode="External" /><Relationship Id="rId186" Type="http://schemas.openxmlformats.org/officeDocument/2006/relationships/hyperlink" Target="https://pbs.twimg.com/profile_banners/12553672/1563200171" TargetMode="External" /><Relationship Id="rId187" Type="http://schemas.openxmlformats.org/officeDocument/2006/relationships/hyperlink" Target="https://pbs.twimg.com/profile_banners/17525171/1565708790" TargetMode="External" /><Relationship Id="rId188" Type="http://schemas.openxmlformats.org/officeDocument/2006/relationships/hyperlink" Target="https://pbs.twimg.com/profile_banners/2164961492/1432340807" TargetMode="External" /><Relationship Id="rId189" Type="http://schemas.openxmlformats.org/officeDocument/2006/relationships/hyperlink" Target="https://pbs.twimg.com/profile_banners/10272172/1354163191" TargetMode="External" /><Relationship Id="rId190" Type="http://schemas.openxmlformats.org/officeDocument/2006/relationships/hyperlink" Target="https://pbs.twimg.com/profile_banners/2401526467/1554911604" TargetMode="External" /><Relationship Id="rId191" Type="http://schemas.openxmlformats.org/officeDocument/2006/relationships/hyperlink" Target="https://pbs.twimg.com/profile_banners/910050092744302592/1553591880" TargetMode="External" /><Relationship Id="rId192" Type="http://schemas.openxmlformats.org/officeDocument/2006/relationships/hyperlink" Target="https://pbs.twimg.com/profile_banners/787012163026190336/1565121588"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4/bg.gif" TargetMode="External" /><Relationship Id="rId204" Type="http://schemas.openxmlformats.org/officeDocument/2006/relationships/hyperlink" Target="http://abs.twimg.com/images/themes/theme14/bg.gif" TargetMode="External" /><Relationship Id="rId205" Type="http://schemas.openxmlformats.org/officeDocument/2006/relationships/hyperlink" Target="http://abs.twimg.com/images/themes/theme9/bg.gif" TargetMode="External" /><Relationship Id="rId206" Type="http://schemas.openxmlformats.org/officeDocument/2006/relationships/hyperlink" Target="http://abs.twimg.com/images/themes/theme7/bg.gif"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5/bg.gif"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7/bg.gif"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9/bg.gif"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9/bg.gif"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3/bg.gif"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9/bg.gif" TargetMode="External" /><Relationship Id="rId240" Type="http://schemas.openxmlformats.org/officeDocument/2006/relationships/hyperlink" Target="http://abs.twimg.com/images/themes/theme14/bg.gif"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6/bg.gif"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4/bg.gif"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9/bg.gif"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4/bg.gif" TargetMode="External" /><Relationship Id="rId264" Type="http://schemas.openxmlformats.org/officeDocument/2006/relationships/hyperlink" Target="http://abs.twimg.com/images/themes/theme14/bg.gif"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6/bg.gif" TargetMode="External" /><Relationship Id="rId267" Type="http://schemas.openxmlformats.org/officeDocument/2006/relationships/hyperlink" Target="http://abs.twimg.com/images/themes/theme14/bg.gif"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6/bg.gif"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15/bg.png"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5/bg.gif"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15/bg.png" TargetMode="External" /><Relationship Id="rId282" Type="http://schemas.openxmlformats.org/officeDocument/2006/relationships/hyperlink" Target="http://abs.twimg.com/images/themes/theme17/bg.gif"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8/bg.gif"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2/bg.gif"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sticky/default_profile_images/default_profile_normal.png" TargetMode="External" /><Relationship Id="rId296" Type="http://schemas.openxmlformats.org/officeDocument/2006/relationships/hyperlink" Target="http://pbs.twimg.com/profile_images/686666576288845825/j138bbEs_normal.png" TargetMode="External" /><Relationship Id="rId297" Type="http://schemas.openxmlformats.org/officeDocument/2006/relationships/hyperlink" Target="http://abs.twimg.com/sticky/default_profile_images/default_profile_normal.png" TargetMode="External" /><Relationship Id="rId298" Type="http://schemas.openxmlformats.org/officeDocument/2006/relationships/hyperlink" Target="http://pbs.twimg.com/profile_images/978883526102847488/nqn7wRjB_normal.jpg" TargetMode="External" /><Relationship Id="rId299" Type="http://schemas.openxmlformats.org/officeDocument/2006/relationships/hyperlink" Target="http://pbs.twimg.com/profile_images/1007731980706836480/w3uc9HNL_normal.jpg" TargetMode="External" /><Relationship Id="rId300" Type="http://schemas.openxmlformats.org/officeDocument/2006/relationships/hyperlink" Target="http://pbs.twimg.com/profile_images/1080904450540212225/HA6BCpq9_normal.jpg" TargetMode="External" /><Relationship Id="rId301" Type="http://schemas.openxmlformats.org/officeDocument/2006/relationships/hyperlink" Target="http://pbs.twimg.com/profile_images/950314498685939712/P-fb4dsM_normal.jpg" TargetMode="External" /><Relationship Id="rId302" Type="http://schemas.openxmlformats.org/officeDocument/2006/relationships/hyperlink" Target="http://pbs.twimg.com/profile_images/521086833665392640/LWY7m9NF_normal.png" TargetMode="External" /><Relationship Id="rId303" Type="http://schemas.openxmlformats.org/officeDocument/2006/relationships/hyperlink" Target="http://pbs.twimg.com/profile_images/504729262/who_tweeted3_normal.gif" TargetMode="External" /><Relationship Id="rId304" Type="http://schemas.openxmlformats.org/officeDocument/2006/relationships/hyperlink" Target="http://pbs.twimg.com/profile_images/2144246088/pulsar_150__normal.png" TargetMode="External" /><Relationship Id="rId305" Type="http://schemas.openxmlformats.org/officeDocument/2006/relationships/hyperlink" Target="http://pbs.twimg.com/profile_images/725295868618915842/HJf_CC2-_normal.jpg" TargetMode="External" /><Relationship Id="rId306" Type="http://schemas.openxmlformats.org/officeDocument/2006/relationships/hyperlink" Target="http://pbs.twimg.com/profile_images/1137790832604352512/bxqd-3XN_normal.jpg" TargetMode="External" /><Relationship Id="rId307" Type="http://schemas.openxmlformats.org/officeDocument/2006/relationships/hyperlink" Target="http://pbs.twimg.com/profile_images/1095420942673600512/uJjbrz47_normal.jpg" TargetMode="External" /><Relationship Id="rId308" Type="http://schemas.openxmlformats.org/officeDocument/2006/relationships/hyperlink" Target="http://pbs.twimg.com/profile_images/1138492490732859393/mf5hT9nL_normal.png" TargetMode="External" /><Relationship Id="rId309" Type="http://schemas.openxmlformats.org/officeDocument/2006/relationships/hyperlink" Target="http://pbs.twimg.com/profile_images/2633946343/a5761d6d0183d8cf83257767ef0bcfe3_normal.jpeg" TargetMode="External" /><Relationship Id="rId310" Type="http://schemas.openxmlformats.org/officeDocument/2006/relationships/hyperlink" Target="http://pbs.twimg.com/profile_images/1148347256795365376/-T7iYU2g_normal.png" TargetMode="External" /><Relationship Id="rId311" Type="http://schemas.openxmlformats.org/officeDocument/2006/relationships/hyperlink" Target="http://pbs.twimg.com/profile_images/1129004575372009472/8-X01JHe_normal.png" TargetMode="External" /><Relationship Id="rId312" Type="http://schemas.openxmlformats.org/officeDocument/2006/relationships/hyperlink" Target="http://pbs.twimg.com/profile_images/1145800649440997377/oVjNm_4i_normal.png" TargetMode="External" /><Relationship Id="rId313" Type="http://schemas.openxmlformats.org/officeDocument/2006/relationships/hyperlink" Target="http://pbs.twimg.com/profile_images/1151553354377469952/b9bSaSr5_normal.jpg" TargetMode="External" /><Relationship Id="rId314" Type="http://schemas.openxmlformats.org/officeDocument/2006/relationships/hyperlink" Target="http://pbs.twimg.com/profile_images/1042866622115983360/kbyDKJmn_normal.jpg" TargetMode="External" /><Relationship Id="rId315" Type="http://schemas.openxmlformats.org/officeDocument/2006/relationships/hyperlink" Target="http://pbs.twimg.com/profile_images/1137749383447949312/4jdaklhs_normal.jpg" TargetMode="External" /><Relationship Id="rId316" Type="http://schemas.openxmlformats.org/officeDocument/2006/relationships/hyperlink" Target="http://pbs.twimg.com/profile_images/788469897118355456/eV735Jpt_normal.jpg" TargetMode="External" /><Relationship Id="rId317" Type="http://schemas.openxmlformats.org/officeDocument/2006/relationships/hyperlink" Target="http://abs.twimg.com/sticky/default_profile_images/default_profile_normal.png" TargetMode="External" /><Relationship Id="rId318" Type="http://schemas.openxmlformats.org/officeDocument/2006/relationships/hyperlink" Target="http://pbs.twimg.com/profile_images/1141094147635339264/fzexk0qc_normal.jpg" TargetMode="External" /><Relationship Id="rId319" Type="http://schemas.openxmlformats.org/officeDocument/2006/relationships/hyperlink" Target="http://pbs.twimg.com/profile_images/1011625208208338944/9bRLHwxq_normal.jpg" TargetMode="External" /><Relationship Id="rId320" Type="http://schemas.openxmlformats.org/officeDocument/2006/relationships/hyperlink" Target="http://pbs.twimg.com/profile_images/2735072229/cd7d6dcdfa6f849fbd67cf761b1f501d_normal.jpeg" TargetMode="External" /><Relationship Id="rId321" Type="http://schemas.openxmlformats.org/officeDocument/2006/relationships/hyperlink" Target="http://pbs.twimg.com/profile_images/1134390010252353536/3NbBQ1np_normal.jpg" TargetMode="External" /><Relationship Id="rId322" Type="http://schemas.openxmlformats.org/officeDocument/2006/relationships/hyperlink" Target="http://pbs.twimg.com/profile_images/1136279063180431362/T-mE_dZK_normal.png" TargetMode="External" /><Relationship Id="rId323" Type="http://schemas.openxmlformats.org/officeDocument/2006/relationships/hyperlink" Target="http://pbs.twimg.com/profile_images/994764065439436801/LpOvPmXF_normal.jpg" TargetMode="External" /><Relationship Id="rId324" Type="http://schemas.openxmlformats.org/officeDocument/2006/relationships/hyperlink" Target="http://pbs.twimg.com/profile_images/3531114501/0340b04f13f3ab2d3eb08fe8170365db_normal.jpeg" TargetMode="External" /><Relationship Id="rId325" Type="http://schemas.openxmlformats.org/officeDocument/2006/relationships/hyperlink" Target="http://pbs.twimg.com/profile_images/760774125522518016/jhzjWv0i_normal.jpg" TargetMode="External" /><Relationship Id="rId326" Type="http://schemas.openxmlformats.org/officeDocument/2006/relationships/hyperlink" Target="http://pbs.twimg.com/profile_images/2321094288/9yt12n2fil945ey37imn_normal.jpeg" TargetMode="External" /><Relationship Id="rId327" Type="http://schemas.openxmlformats.org/officeDocument/2006/relationships/hyperlink" Target="http://pbs.twimg.com/profile_images/1067915531301249024/hanwQAgS_normal.jpg" TargetMode="External" /><Relationship Id="rId328" Type="http://schemas.openxmlformats.org/officeDocument/2006/relationships/hyperlink" Target="http://pbs.twimg.com/profile_images/626456717086167040/c7aCdU5u_normal.png" TargetMode="External" /><Relationship Id="rId329" Type="http://schemas.openxmlformats.org/officeDocument/2006/relationships/hyperlink" Target="http://pbs.twimg.com/profile_images/1045548097944920064/6RVOTk78_normal.jpg" TargetMode="External" /><Relationship Id="rId330" Type="http://schemas.openxmlformats.org/officeDocument/2006/relationships/hyperlink" Target="http://pbs.twimg.com/profile_images/1138781442291503110/CpbPJNNL_normal.jpg" TargetMode="External" /><Relationship Id="rId331" Type="http://schemas.openxmlformats.org/officeDocument/2006/relationships/hyperlink" Target="http://abs.twimg.com/sticky/default_profile_images/default_profile_normal.png" TargetMode="External" /><Relationship Id="rId332" Type="http://schemas.openxmlformats.org/officeDocument/2006/relationships/hyperlink" Target="http://pbs.twimg.com/profile_images/672790107498266624/y37ipxgK_normal.jpg" TargetMode="External" /><Relationship Id="rId333" Type="http://schemas.openxmlformats.org/officeDocument/2006/relationships/hyperlink" Target="http://pbs.twimg.com/profile_images/1143180870314078209/2NtccM4B_normal.jpg" TargetMode="External" /><Relationship Id="rId334" Type="http://schemas.openxmlformats.org/officeDocument/2006/relationships/hyperlink" Target="http://pbs.twimg.com/profile_images/1140199954041802752/cAXUU8ZG_normal.jpg" TargetMode="External" /><Relationship Id="rId335" Type="http://schemas.openxmlformats.org/officeDocument/2006/relationships/hyperlink" Target="http://pbs.twimg.com/profile_images/1148387842894118912/pkajFQmv_normal.png" TargetMode="External" /><Relationship Id="rId336" Type="http://schemas.openxmlformats.org/officeDocument/2006/relationships/hyperlink" Target="http://pbs.twimg.com/profile_images/1065319658805293056/cQYPK4ve_normal.jpg" TargetMode="External" /><Relationship Id="rId337" Type="http://schemas.openxmlformats.org/officeDocument/2006/relationships/hyperlink" Target="http://pbs.twimg.com/profile_images/1057899591708753921/PSpUS-Hp_normal.jpg" TargetMode="External" /><Relationship Id="rId338" Type="http://schemas.openxmlformats.org/officeDocument/2006/relationships/hyperlink" Target="http://pbs.twimg.com/profile_images/748256171836923904/F2tyXgql_normal.jpg" TargetMode="External" /><Relationship Id="rId339" Type="http://schemas.openxmlformats.org/officeDocument/2006/relationships/hyperlink" Target="http://pbs.twimg.com/profile_images/499245778359971840/1N0KfXdW_normal.jpeg" TargetMode="External" /><Relationship Id="rId340" Type="http://schemas.openxmlformats.org/officeDocument/2006/relationships/hyperlink" Target="http://pbs.twimg.com/profile_images/1090659536950546433/7VGy6FO4_normal.jpg" TargetMode="External" /><Relationship Id="rId341" Type="http://schemas.openxmlformats.org/officeDocument/2006/relationships/hyperlink" Target="http://pbs.twimg.com/profile_images/1145744447021256704/G5imALhm_normal.png" TargetMode="External" /><Relationship Id="rId342" Type="http://schemas.openxmlformats.org/officeDocument/2006/relationships/hyperlink" Target="http://pbs.twimg.com/profile_images/1079782311741321221/ZGCsJqo-_normal.jpg" TargetMode="External" /><Relationship Id="rId343" Type="http://schemas.openxmlformats.org/officeDocument/2006/relationships/hyperlink" Target="http://pbs.twimg.com/profile_images/1079780911418408961/YXYAye0S_normal.jpg" TargetMode="External" /><Relationship Id="rId344" Type="http://schemas.openxmlformats.org/officeDocument/2006/relationships/hyperlink" Target="http://pbs.twimg.com/profile_images/910199084652171265/Y-sIUT2H_normal.jpg" TargetMode="External" /><Relationship Id="rId345" Type="http://schemas.openxmlformats.org/officeDocument/2006/relationships/hyperlink" Target="http://pbs.twimg.com/profile_images/906757285145227264/k-kE4Bg0_normal.jpg" TargetMode="External" /><Relationship Id="rId346" Type="http://schemas.openxmlformats.org/officeDocument/2006/relationships/hyperlink" Target="http://pbs.twimg.com/profile_images/1147373229528379392/Hmj6G8S8_normal.jpg" TargetMode="External" /><Relationship Id="rId347" Type="http://schemas.openxmlformats.org/officeDocument/2006/relationships/hyperlink" Target="http://pbs.twimg.com/profile_images/730451144514875392/Mn_FAfTk_normal.jpg" TargetMode="External" /><Relationship Id="rId348" Type="http://schemas.openxmlformats.org/officeDocument/2006/relationships/hyperlink" Target="http://pbs.twimg.com/profile_images/2623578505/kq85nd0j0qy1wa04sozo_normal.jpeg" TargetMode="External" /><Relationship Id="rId349" Type="http://schemas.openxmlformats.org/officeDocument/2006/relationships/hyperlink" Target="http://abs.twimg.com/sticky/default_profile_images/default_profile_normal.png" TargetMode="External" /><Relationship Id="rId350" Type="http://schemas.openxmlformats.org/officeDocument/2006/relationships/hyperlink" Target="http://pbs.twimg.com/profile_images/1145441892093575168/GNF1dz9r_normal.jpg" TargetMode="External" /><Relationship Id="rId351" Type="http://schemas.openxmlformats.org/officeDocument/2006/relationships/hyperlink" Target="http://pbs.twimg.com/profile_images/1125213398088568832/JDUW9i6Q_normal.jpg" TargetMode="External" /><Relationship Id="rId352" Type="http://schemas.openxmlformats.org/officeDocument/2006/relationships/hyperlink" Target="http://pbs.twimg.com/profile_images/1145444914429169665/6HMuZlgf_normal.jpg" TargetMode="External" /><Relationship Id="rId353" Type="http://schemas.openxmlformats.org/officeDocument/2006/relationships/hyperlink" Target="http://pbs.twimg.com/profile_images/1147085172510035968/iH4JRW8n_normal.jpg" TargetMode="External" /><Relationship Id="rId354" Type="http://schemas.openxmlformats.org/officeDocument/2006/relationships/hyperlink" Target="http://pbs.twimg.com/profile_images/239511625/Jack_normal.jpg" TargetMode="External" /><Relationship Id="rId355" Type="http://schemas.openxmlformats.org/officeDocument/2006/relationships/hyperlink" Target="http://pbs.twimg.com/profile_images/1031557788848324610/PilAQ6WP_normal.jpg" TargetMode="External" /><Relationship Id="rId356" Type="http://schemas.openxmlformats.org/officeDocument/2006/relationships/hyperlink" Target="http://pbs.twimg.com/profile_images/737692298608148481/OuvAU0oX_normal.jpg" TargetMode="External" /><Relationship Id="rId357" Type="http://schemas.openxmlformats.org/officeDocument/2006/relationships/hyperlink" Target="http://pbs.twimg.com/profile_images/1148210255639134208/mRee81oj_normal.jpg" TargetMode="External" /><Relationship Id="rId358" Type="http://schemas.openxmlformats.org/officeDocument/2006/relationships/hyperlink" Target="http://pbs.twimg.com/profile_images/557536783252996097/2mkZ4an0_normal.png" TargetMode="External" /><Relationship Id="rId359" Type="http://schemas.openxmlformats.org/officeDocument/2006/relationships/hyperlink" Target="http://pbs.twimg.com/profile_images/1130133943423000576/LGws3OVA_normal.png" TargetMode="External" /><Relationship Id="rId360" Type="http://schemas.openxmlformats.org/officeDocument/2006/relationships/hyperlink" Target="http://pbs.twimg.com/profile_images/1016815290221563905/o8st2FEF_normal.jpg" TargetMode="External" /><Relationship Id="rId361" Type="http://schemas.openxmlformats.org/officeDocument/2006/relationships/hyperlink" Target="http://pbs.twimg.com/profile_images/887393738955390978/bD7re6Dv_normal.jpg" TargetMode="External" /><Relationship Id="rId362" Type="http://schemas.openxmlformats.org/officeDocument/2006/relationships/hyperlink" Target="http://pbs.twimg.com/profile_images/562271407929716736/5kq0KQcI_normal.png" TargetMode="External" /><Relationship Id="rId363" Type="http://schemas.openxmlformats.org/officeDocument/2006/relationships/hyperlink" Target="http://pbs.twimg.com/profile_images/1073704543249039360/fnrx5sy0_normal.jpg" TargetMode="External" /><Relationship Id="rId364" Type="http://schemas.openxmlformats.org/officeDocument/2006/relationships/hyperlink" Target="http://pbs.twimg.com/profile_images/576015433620451328/fgcEVFku_normal.jpeg" TargetMode="External" /><Relationship Id="rId365" Type="http://schemas.openxmlformats.org/officeDocument/2006/relationships/hyperlink" Target="http://pbs.twimg.com/profile_images/1150448264115830784/kxCVHNFW_normal.jpg" TargetMode="External" /><Relationship Id="rId366" Type="http://schemas.openxmlformats.org/officeDocument/2006/relationships/hyperlink" Target="http://pbs.twimg.com/profile_images/759163163086426112/zFklridk_normal.jpg" TargetMode="External" /><Relationship Id="rId367" Type="http://schemas.openxmlformats.org/officeDocument/2006/relationships/hyperlink" Target="http://pbs.twimg.com/profile_images/1040272101092065281/B8FcSbWo_normal.jpg" TargetMode="External" /><Relationship Id="rId368" Type="http://schemas.openxmlformats.org/officeDocument/2006/relationships/hyperlink" Target="http://pbs.twimg.com/profile_images/596488686553812992/IqpZAanH_normal.png" TargetMode="External" /><Relationship Id="rId369" Type="http://schemas.openxmlformats.org/officeDocument/2006/relationships/hyperlink" Target="http://pbs.twimg.com/profile_images/1035183109614915586/GpVJITK__normal.jpg" TargetMode="External" /><Relationship Id="rId370" Type="http://schemas.openxmlformats.org/officeDocument/2006/relationships/hyperlink" Target="http://pbs.twimg.com/profile_images/1148120379078127618/oSfT0HpQ_normal.png" TargetMode="External" /><Relationship Id="rId371" Type="http://schemas.openxmlformats.org/officeDocument/2006/relationships/hyperlink" Target="http://pbs.twimg.com/profile_images/1029191045622292480/tL-YkQjD_normal.jpg" TargetMode="External" /><Relationship Id="rId372" Type="http://schemas.openxmlformats.org/officeDocument/2006/relationships/hyperlink" Target="http://pbs.twimg.com/profile_images/1073246929625042944/OaHDEv2q_normal.jpg" TargetMode="External" /><Relationship Id="rId373" Type="http://schemas.openxmlformats.org/officeDocument/2006/relationships/hyperlink" Target="http://pbs.twimg.com/profile_images/1064124141073256448/DVqFSEdv_normal.jpg" TargetMode="External" /><Relationship Id="rId374" Type="http://schemas.openxmlformats.org/officeDocument/2006/relationships/hyperlink" Target="http://pbs.twimg.com/profile_images/1127609933707534337/zwn0Vf6E_normal.jpg" TargetMode="External" /><Relationship Id="rId375" Type="http://schemas.openxmlformats.org/officeDocument/2006/relationships/hyperlink" Target="http://pbs.twimg.com/profile_images/868404731760312321/faAeQgxA_normal.jpg" TargetMode="External" /><Relationship Id="rId376" Type="http://schemas.openxmlformats.org/officeDocument/2006/relationships/hyperlink" Target="http://pbs.twimg.com/profile_images/2901332079/82e00623e89754c0b36178e65facb612_normal.jpeg" TargetMode="External" /><Relationship Id="rId377" Type="http://schemas.openxmlformats.org/officeDocument/2006/relationships/hyperlink" Target="http://pbs.twimg.com/profile_images/54415454/adam_m_normal.jpg" TargetMode="External" /><Relationship Id="rId378" Type="http://schemas.openxmlformats.org/officeDocument/2006/relationships/hyperlink" Target="http://pbs.twimg.com/profile_images/819331001922920448/TCb6gYtx_normal.jpg" TargetMode="External" /><Relationship Id="rId379" Type="http://schemas.openxmlformats.org/officeDocument/2006/relationships/hyperlink" Target="http://pbs.twimg.com/profile_images/955359649225756672/-qqAbnxd_normal.jpg" TargetMode="External" /><Relationship Id="rId380" Type="http://schemas.openxmlformats.org/officeDocument/2006/relationships/hyperlink" Target="http://pbs.twimg.com/profile_images/1079215654824226817/iAfMNROe_normal.jpg" TargetMode="External" /><Relationship Id="rId381" Type="http://schemas.openxmlformats.org/officeDocument/2006/relationships/hyperlink" Target="http://pbs.twimg.com/profile_images/1142640055623847937/RNL62iSz_normal.jpg" TargetMode="External" /><Relationship Id="rId382" Type="http://schemas.openxmlformats.org/officeDocument/2006/relationships/hyperlink" Target="http://pbs.twimg.com/profile_images/430098329603567616/Tz-ar2xE_normal.png" TargetMode="External" /><Relationship Id="rId383" Type="http://schemas.openxmlformats.org/officeDocument/2006/relationships/hyperlink" Target="http://pbs.twimg.com/profile_images/461867213415137280/puQ3418R_normal.jpeg" TargetMode="External" /><Relationship Id="rId384" Type="http://schemas.openxmlformats.org/officeDocument/2006/relationships/hyperlink" Target="http://pbs.twimg.com/profile_images/1047511710339420162/DFsOKAQh_normal.jpg" TargetMode="External" /><Relationship Id="rId385" Type="http://schemas.openxmlformats.org/officeDocument/2006/relationships/hyperlink" Target="http://pbs.twimg.com/profile_images/862730030895570944/ZXdNJXJU_normal.jpg" TargetMode="External" /><Relationship Id="rId386" Type="http://schemas.openxmlformats.org/officeDocument/2006/relationships/hyperlink" Target="http://pbs.twimg.com/profile_images/1143429117951401984/IhzZMVP3_normal.jpg" TargetMode="External" /><Relationship Id="rId387" Type="http://schemas.openxmlformats.org/officeDocument/2006/relationships/hyperlink" Target="http://abs.twimg.com/sticky/default_profile_images/default_profile_normal.png" TargetMode="External" /><Relationship Id="rId388" Type="http://schemas.openxmlformats.org/officeDocument/2006/relationships/hyperlink" Target="http://pbs.twimg.com/profile_images/775722760605544448/COxigSM6_normal.jpg" TargetMode="External" /><Relationship Id="rId389" Type="http://schemas.openxmlformats.org/officeDocument/2006/relationships/hyperlink" Target="http://pbs.twimg.com/profile_images/831526958106292224/wrS7YeoS_normal.jpg" TargetMode="External" /><Relationship Id="rId390" Type="http://schemas.openxmlformats.org/officeDocument/2006/relationships/hyperlink" Target="http://pbs.twimg.com/profile_images/1010125647665139713/fWf-9ej3_normal.jpg" TargetMode="External" /><Relationship Id="rId391" Type="http://schemas.openxmlformats.org/officeDocument/2006/relationships/hyperlink" Target="http://pbs.twimg.com/profile_images/914844931830812672/IP9-HT8K_normal.jpg" TargetMode="External" /><Relationship Id="rId392" Type="http://schemas.openxmlformats.org/officeDocument/2006/relationships/hyperlink" Target="http://pbs.twimg.com/profile_images/1104834864614989824/o1I6CZM6_normal.png" TargetMode="External" /><Relationship Id="rId393" Type="http://schemas.openxmlformats.org/officeDocument/2006/relationships/hyperlink" Target="http://pbs.twimg.com/profile_images/997174147066150912/IKKk8dpb_normal.jpg" TargetMode="External" /><Relationship Id="rId394" Type="http://schemas.openxmlformats.org/officeDocument/2006/relationships/hyperlink" Target="http://pbs.twimg.com/profile_images/802605790397927424/VXCCMtlZ_normal.jpg" TargetMode="External" /><Relationship Id="rId395" Type="http://schemas.openxmlformats.org/officeDocument/2006/relationships/hyperlink" Target="http://pbs.twimg.com/profile_images/984113808317837313/2aRCVbI4_normal.jpg" TargetMode="External" /><Relationship Id="rId396" Type="http://schemas.openxmlformats.org/officeDocument/2006/relationships/hyperlink" Target="http://pbs.twimg.com/profile_images/1159057634265145344/aRy6-L8a_normal.jpg" TargetMode="External" /><Relationship Id="rId397" Type="http://schemas.openxmlformats.org/officeDocument/2006/relationships/hyperlink" Target="http://pbs.twimg.com/profile_images/856909714390634496/GrQzag25_normal.jpg" TargetMode="External" /><Relationship Id="rId398" Type="http://schemas.openxmlformats.org/officeDocument/2006/relationships/hyperlink" Target="http://pbs.twimg.com/profile_images/1152216679469998080/ku30H8WG_normal.jpg" TargetMode="External" /><Relationship Id="rId399" Type="http://schemas.openxmlformats.org/officeDocument/2006/relationships/hyperlink" Target="http://pbs.twimg.com/profile_images/1741241334/image_normal.jpg" TargetMode="External" /><Relationship Id="rId400" Type="http://schemas.openxmlformats.org/officeDocument/2006/relationships/hyperlink" Target="http://pbs.twimg.com/profile_images/905366694490755072/oiS0r-IZ_normal.jpg" TargetMode="External" /><Relationship Id="rId401" Type="http://schemas.openxmlformats.org/officeDocument/2006/relationships/hyperlink" Target="http://pbs.twimg.com/profile_images/1428967810/civolution-C_icon_512X512_normal.jpg" TargetMode="External" /><Relationship Id="rId402" Type="http://schemas.openxmlformats.org/officeDocument/2006/relationships/hyperlink" Target="http://pbs.twimg.com/profile_images/800682096582914048/tkExqs84_normal.jpg" TargetMode="External" /><Relationship Id="rId403" Type="http://schemas.openxmlformats.org/officeDocument/2006/relationships/hyperlink" Target="http://pbs.twimg.com/profile_images/560101127882960899/Cj8bqrtK_normal.png" TargetMode="External" /><Relationship Id="rId404" Type="http://schemas.openxmlformats.org/officeDocument/2006/relationships/hyperlink" Target="http://pbs.twimg.com/profile_images/1116724804277686273/ZWYRxLns_normal.jpg" TargetMode="External" /><Relationship Id="rId405" Type="http://schemas.openxmlformats.org/officeDocument/2006/relationships/hyperlink" Target="http://abs.twimg.com/sticky/default_profile_images/default_profile_normal.png" TargetMode="External" /><Relationship Id="rId406" Type="http://schemas.openxmlformats.org/officeDocument/2006/relationships/hyperlink" Target="http://pbs.twimg.com/profile_images/1419645222/image_normal.jpg" TargetMode="External" /><Relationship Id="rId407" Type="http://schemas.openxmlformats.org/officeDocument/2006/relationships/hyperlink" Target="http://abs.twimg.com/sticky/default_profile_images/default_profile_normal.png" TargetMode="External" /><Relationship Id="rId408" Type="http://schemas.openxmlformats.org/officeDocument/2006/relationships/hyperlink" Target="http://pbs.twimg.com/profile_images/705244349873917952/fcD6A8Ws_normal.jpg" TargetMode="External" /><Relationship Id="rId409" Type="http://schemas.openxmlformats.org/officeDocument/2006/relationships/hyperlink" Target="http://pbs.twimg.com/profile_images/378800000578439432/844e73171d75aac9bee2a0aa96502324_normal.jpeg" TargetMode="External" /><Relationship Id="rId410" Type="http://schemas.openxmlformats.org/officeDocument/2006/relationships/hyperlink" Target="http://pbs.twimg.com/profile_images/1105853595226857472/I73MBMjE_normal.png" TargetMode="External" /><Relationship Id="rId411" Type="http://schemas.openxmlformats.org/officeDocument/2006/relationships/hyperlink" Target="http://pbs.twimg.com/profile_images/811592623639105536/eagesLL6_normal.jpg" TargetMode="External" /><Relationship Id="rId412" Type="http://schemas.openxmlformats.org/officeDocument/2006/relationships/hyperlink" Target="http://pbs.twimg.com/profile_images/1159405772373143553/lnBjoZkJ_normal.jpg" TargetMode="External" /><Relationship Id="rId413" Type="http://schemas.openxmlformats.org/officeDocument/2006/relationships/hyperlink" Target="http://abs.twimg.com/sticky/default_profile_images/default_profile_normal.png" TargetMode="External" /><Relationship Id="rId414" Type="http://schemas.openxmlformats.org/officeDocument/2006/relationships/hyperlink" Target="http://pbs.twimg.com/profile_images/291963316/Z1dju3l6_normal.jpg" TargetMode="External" /><Relationship Id="rId415" Type="http://schemas.openxmlformats.org/officeDocument/2006/relationships/hyperlink" Target="http://pbs.twimg.com/profile_images/339353760/madmen_icon_normal.jpg" TargetMode="External" /><Relationship Id="rId416" Type="http://schemas.openxmlformats.org/officeDocument/2006/relationships/hyperlink" Target="http://pbs.twimg.com/profile_images/591339505874898944/1_KkSxp__normal.jpg" TargetMode="External" /><Relationship Id="rId417" Type="http://schemas.openxmlformats.org/officeDocument/2006/relationships/hyperlink" Target="http://pbs.twimg.com/profile_images/856690870967336961/-wY6CITb_normal.jpg" TargetMode="External" /><Relationship Id="rId418" Type="http://schemas.openxmlformats.org/officeDocument/2006/relationships/hyperlink" Target="http://pbs.twimg.com/profile_images/496329719697010689/ut9g6RDW_normal.png" TargetMode="External" /><Relationship Id="rId419" Type="http://schemas.openxmlformats.org/officeDocument/2006/relationships/hyperlink" Target="http://pbs.twimg.com/profile_images/825386307362787329/WlTqtdn6_normal.jpg" TargetMode="External" /><Relationship Id="rId420" Type="http://schemas.openxmlformats.org/officeDocument/2006/relationships/hyperlink" Target="http://pbs.twimg.com/profile_images/1079889701228687360/1vGrP43f_normal.jpg" TargetMode="External" /><Relationship Id="rId421" Type="http://schemas.openxmlformats.org/officeDocument/2006/relationships/hyperlink" Target="http://pbs.twimg.com/profile_images/679041598848696320/Cdf1SOnc_normal.png" TargetMode="External" /><Relationship Id="rId422" Type="http://schemas.openxmlformats.org/officeDocument/2006/relationships/hyperlink" Target="http://pbs.twimg.com/profile_images/1060236422500704257/jltNN1hQ_normal.jpg" TargetMode="External" /><Relationship Id="rId423" Type="http://schemas.openxmlformats.org/officeDocument/2006/relationships/hyperlink" Target="http://pbs.twimg.com/profile_images/1123321995293331458/-AIli8L9_normal.jpg" TargetMode="External" /><Relationship Id="rId424" Type="http://schemas.openxmlformats.org/officeDocument/2006/relationships/hyperlink" Target="http://pbs.twimg.com/profile_images/899202167059357696/clJKFkPo_normal.jpg" TargetMode="External" /><Relationship Id="rId425" Type="http://schemas.openxmlformats.org/officeDocument/2006/relationships/hyperlink" Target="http://pbs.twimg.com/profile_images/2340199436/Greg_normal.jpg" TargetMode="External" /><Relationship Id="rId426" Type="http://schemas.openxmlformats.org/officeDocument/2006/relationships/hyperlink" Target="http://pbs.twimg.com/profile_images/1032358254813167616/6b1HzDko_normal.jpg" TargetMode="External" /><Relationship Id="rId427" Type="http://schemas.openxmlformats.org/officeDocument/2006/relationships/hyperlink" Target="http://pbs.twimg.com/profile_images/1012284893383090176/lN_pX5Gy_normal.jpg" TargetMode="External" /><Relationship Id="rId428" Type="http://schemas.openxmlformats.org/officeDocument/2006/relationships/hyperlink" Target="http://pbs.twimg.com/profile_images/1158830616974020608/UVDZeFsY_normal.jpg" TargetMode="External" /><Relationship Id="rId429" Type="http://schemas.openxmlformats.org/officeDocument/2006/relationships/hyperlink" Target="http://pbs.twimg.com/profile_images/72608427/David_03_06_normal.jpg" TargetMode="External" /><Relationship Id="rId430" Type="http://schemas.openxmlformats.org/officeDocument/2006/relationships/hyperlink" Target="http://pbs.twimg.com/profile_images/1325597800/David_Shim_normal.png" TargetMode="External" /><Relationship Id="rId431" Type="http://schemas.openxmlformats.org/officeDocument/2006/relationships/hyperlink" Target="http://pbs.twimg.com/profile_images/954416604288176128/zyl4in2S_normal.jpg" TargetMode="External" /><Relationship Id="rId432" Type="http://schemas.openxmlformats.org/officeDocument/2006/relationships/hyperlink" Target="https://twitter.com/john25422204" TargetMode="External" /><Relationship Id="rId433" Type="http://schemas.openxmlformats.org/officeDocument/2006/relationships/hyperlink" Target="https://twitter.com/4cinsights" TargetMode="External" /><Relationship Id="rId434" Type="http://schemas.openxmlformats.org/officeDocument/2006/relationships/hyperlink" Target="https://twitter.com/brittan89813204" TargetMode="External" /><Relationship Id="rId435" Type="http://schemas.openxmlformats.org/officeDocument/2006/relationships/hyperlink" Target="https://twitter.com/4sqsude" TargetMode="External" /><Relationship Id="rId436" Type="http://schemas.openxmlformats.org/officeDocument/2006/relationships/hyperlink" Target="https://twitter.com/placed" TargetMode="External" /><Relationship Id="rId437" Type="http://schemas.openxmlformats.org/officeDocument/2006/relationships/hyperlink" Target="https://twitter.com/corydavis321" TargetMode="External" /><Relationship Id="rId438" Type="http://schemas.openxmlformats.org/officeDocument/2006/relationships/hyperlink" Target="https://twitter.com/martechadvisor" TargetMode="External" /><Relationship Id="rId439" Type="http://schemas.openxmlformats.org/officeDocument/2006/relationships/hyperlink" Target="https://twitter.com/lanceneuhauser" TargetMode="External" /><Relationship Id="rId440" Type="http://schemas.openxmlformats.org/officeDocument/2006/relationships/hyperlink" Target="https://twitter.com/aarongoldman" TargetMode="External" /><Relationship Id="rId441" Type="http://schemas.openxmlformats.org/officeDocument/2006/relationships/hyperlink" Target="https://twitter.com/trusignal" TargetMode="External" /><Relationship Id="rId442" Type="http://schemas.openxmlformats.org/officeDocument/2006/relationships/hyperlink" Target="https://twitter.com/ryanvaughn44" TargetMode="External" /><Relationship Id="rId443" Type="http://schemas.openxmlformats.org/officeDocument/2006/relationships/hyperlink" Target="https://twitter.com/httpsmapsappgo8" TargetMode="External" /><Relationship Id="rId444" Type="http://schemas.openxmlformats.org/officeDocument/2006/relationships/hyperlink" Target="https://twitter.com/docusignpartner" TargetMode="External" /><Relationship Id="rId445" Type="http://schemas.openxmlformats.org/officeDocument/2006/relationships/hyperlink" Target="https://twitter.com/docusign" TargetMode="External" /><Relationship Id="rId446" Type="http://schemas.openxmlformats.org/officeDocument/2006/relationships/hyperlink" Target="https://twitter.com/kieranmarkdaley" TargetMode="External" /><Relationship Id="rId447" Type="http://schemas.openxmlformats.org/officeDocument/2006/relationships/hyperlink" Target="https://twitter.com/vertafore" TargetMode="External" /><Relationship Id="rId448" Type="http://schemas.openxmlformats.org/officeDocument/2006/relationships/hyperlink" Target="https://twitter.com/carahsoft" TargetMode="External" /><Relationship Id="rId449" Type="http://schemas.openxmlformats.org/officeDocument/2006/relationships/hyperlink" Target="https://twitter.com/sap" TargetMode="External" /><Relationship Id="rId450" Type="http://schemas.openxmlformats.org/officeDocument/2006/relationships/hyperlink" Target="https://twitter.com/salesforce" TargetMode="External" /><Relationship Id="rId451" Type="http://schemas.openxmlformats.org/officeDocument/2006/relationships/hyperlink" Target="https://twitter.com/malwknox" TargetMode="External" /><Relationship Id="rId452" Type="http://schemas.openxmlformats.org/officeDocument/2006/relationships/hyperlink" Target="https://twitter.com/amaneirom" TargetMode="External" /><Relationship Id="rId453" Type="http://schemas.openxmlformats.org/officeDocument/2006/relationships/hyperlink" Target="https://twitter.com/alliedsolutions" TargetMode="External" /><Relationship Id="rId454" Type="http://schemas.openxmlformats.org/officeDocument/2006/relationships/hyperlink" Target="https://twitter.com/mic_mood" TargetMode="External" /><Relationship Id="rId455" Type="http://schemas.openxmlformats.org/officeDocument/2006/relationships/hyperlink" Target="https://twitter.com/sudipto_martech" TargetMode="External" /><Relationship Id="rId456" Type="http://schemas.openxmlformats.org/officeDocument/2006/relationships/hyperlink" Target="https://twitter.com/martechseries" TargetMode="External" /><Relationship Id="rId457" Type="http://schemas.openxmlformats.org/officeDocument/2006/relationships/hyperlink" Target="https://twitter.com/laras5272" TargetMode="External" /><Relationship Id="rId458" Type="http://schemas.openxmlformats.org/officeDocument/2006/relationships/hyperlink" Target="https://twitter.com/rachlyall" TargetMode="External" /><Relationship Id="rId459" Type="http://schemas.openxmlformats.org/officeDocument/2006/relationships/hyperlink" Target="https://twitter.com/freewheel" TargetMode="External" /><Relationship Id="rId460" Type="http://schemas.openxmlformats.org/officeDocument/2006/relationships/hyperlink" Target="https://twitter.com/boutonski" TargetMode="External" /><Relationship Id="rId461" Type="http://schemas.openxmlformats.org/officeDocument/2006/relationships/hyperlink" Target="https://twitter.com/iriworldwide" TargetMode="External" /><Relationship Id="rId462" Type="http://schemas.openxmlformats.org/officeDocument/2006/relationships/hyperlink" Target="https://twitter.com/chidambara09" TargetMode="External" /><Relationship Id="rId463" Type="http://schemas.openxmlformats.org/officeDocument/2006/relationships/hyperlink" Target="https://twitter.com/scottwax" TargetMode="External" /><Relationship Id="rId464" Type="http://schemas.openxmlformats.org/officeDocument/2006/relationships/hyperlink" Target="https://twitter.com/bcbeat" TargetMode="External" /><Relationship Id="rId465" Type="http://schemas.openxmlformats.org/officeDocument/2006/relationships/hyperlink" Target="https://twitter.com/karankhanna" TargetMode="External" /><Relationship Id="rId466" Type="http://schemas.openxmlformats.org/officeDocument/2006/relationships/hyperlink" Target="https://twitter.com/3g" TargetMode="External" /><Relationship Id="rId467" Type="http://schemas.openxmlformats.org/officeDocument/2006/relationships/hyperlink" Target="https://twitter.com/thommyzephyr" TargetMode="External" /><Relationship Id="rId468" Type="http://schemas.openxmlformats.org/officeDocument/2006/relationships/hyperlink" Target="https://twitter.com/pat62567909" TargetMode="External" /><Relationship Id="rId469" Type="http://schemas.openxmlformats.org/officeDocument/2006/relationships/hyperlink" Target="https://twitter.com/baptistebloch" TargetMode="External" /><Relationship Id="rId470" Type="http://schemas.openxmlformats.org/officeDocument/2006/relationships/hyperlink" Target="https://twitter.com/coreyhartman13" TargetMode="External" /><Relationship Id="rId471" Type="http://schemas.openxmlformats.org/officeDocument/2006/relationships/hyperlink" Target="https://twitter.com/lgeezluiz" TargetMode="External" /><Relationship Id="rId472" Type="http://schemas.openxmlformats.org/officeDocument/2006/relationships/hyperlink" Target="https://twitter.com/kiro7seattle" TargetMode="External" /><Relationship Id="rId473" Type="http://schemas.openxmlformats.org/officeDocument/2006/relationships/hyperlink" Target="https://twitter.com/naacp" TargetMode="External" /><Relationship Id="rId474" Type="http://schemas.openxmlformats.org/officeDocument/2006/relationships/hyperlink" Target="https://twitter.com/google" TargetMode="External" /><Relationship Id="rId475" Type="http://schemas.openxmlformats.org/officeDocument/2006/relationships/hyperlink" Target="https://twitter.com/auburnwapolice" TargetMode="External" /><Relationship Id="rId476" Type="http://schemas.openxmlformats.org/officeDocument/2006/relationships/hyperlink" Target="https://twitter.com/fedwaypd" TargetMode="External" /><Relationship Id="rId477" Type="http://schemas.openxmlformats.org/officeDocument/2006/relationships/hyperlink" Target="https://twitter.com/tacomapd" TargetMode="External" /><Relationship Id="rId478" Type="http://schemas.openxmlformats.org/officeDocument/2006/relationships/hyperlink" Target="https://twitter.com/seattlepd" TargetMode="External" /><Relationship Id="rId479" Type="http://schemas.openxmlformats.org/officeDocument/2006/relationships/hyperlink" Target="https://twitter.com/fbiseattle" TargetMode="External" /><Relationship Id="rId480" Type="http://schemas.openxmlformats.org/officeDocument/2006/relationships/hyperlink" Target="https://twitter.com/fbi" TargetMode="External" /><Relationship Id="rId481" Type="http://schemas.openxmlformats.org/officeDocument/2006/relationships/hyperlink" Target="https://twitter.com/itunes" TargetMode="External" /><Relationship Id="rId482" Type="http://schemas.openxmlformats.org/officeDocument/2006/relationships/hyperlink" Target="https://twitter.com/applesupport" TargetMode="External" /><Relationship Id="rId483" Type="http://schemas.openxmlformats.org/officeDocument/2006/relationships/hyperlink" Target="https://twitter.com/madhivetech" TargetMode="External" /><Relationship Id="rId484" Type="http://schemas.openxmlformats.org/officeDocument/2006/relationships/hyperlink" Target="https://twitter.com/xpangler" TargetMode="External" /><Relationship Id="rId485" Type="http://schemas.openxmlformats.org/officeDocument/2006/relationships/hyperlink" Target="https://twitter.com/nishatmehta" TargetMode="External" /><Relationship Id="rId486" Type="http://schemas.openxmlformats.org/officeDocument/2006/relationships/hyperlink" Target="https://twitter.com/rqveuefreb0dzve" TargetMode="External" /><Relationship Id="rId487" Type="http://schemas.openxmlformats.org/officeDocument/2006/relationships/hyperlink" Target="https://twitter.com/kirkstanley12" TargetMode="External" /><Relationship Id="rId488" Type="http://schemas.openxmlformats.org/officeDocument/2006/relationships/hyperlink" Target="https://twitter.com/codycardinal5" TargetMode="External" /><Relationship Id="rId489" Type="http://schemas.openxmlformats.org/officeDocument/2006/relationships/hyperlink" Target="https://twitter.com/nguyncm1975" TargetMode="External" /><Relationship Id="rId490" Type="http://schemas.openxmlformats.org/officeDocument/2006/relationships/hyperlink" Target="https://twitter.com/udom_2526" TargetMode="External" /><Relationship Id="rId491" Type="http://schemas.openxmlformats.org/officeDocument/2006/relationships/hyperlink" Target="https://twitter.com/jackzimmerman" TargetMode="External" /><Relationship Id="rId492" Type="http://schemas.openxmlformats.org/officeDocument/2006/relationships/hyperlink" Target="https://twitter.com/verdictuk" TargetMode="External" /><Relationship Id="rId493" Type="http://schemas.openxmlformats.org/officeDocument/2006/relationships/hyperlink" Target="https://twitter.com/bizcasthq" TargetMode="External" /><Relationship Id="rId494" Type="http://schemas.openxmlformats.org/officeDocument/2006/relationships/hyperlink" Target="https://twitter.com/anzhi_hu" TargetMode="External" /><Relationship Id="rId495" Type="http://schemas.openxmlformats.org/officeDocument/2006/relationships/hyperlink" Target="https://twitter.com/forrester" TargetMode="External" /><Relationship Id="rId496" Type="http://schemas.openxmlformats.org/officeDocument/2006/relationships/hyperlink" Target="https://twitter.com/silent__type" TargetMode="External" /><Relationship Id="rId497" Type="http://schemas.openxmlformats.org/officeDocument/2006/relationships/hyperlink" Target="https://twitter.com/irishangels" TargetMode="External" /><Relationship Id="rId498" Type="http://schemas.openxmlformats.org/officeDocument/2006/relationships/hyperlink" Target="https://twitter.com/milyli" TargetMode="External" /><Relationship Id="rId499" Type="http://schemas.openxmlformats.org/officeDocument/2006/relationships/hyperlink" Target="https://twitter.com/cleverbridge" TargetMode="External" /><Relationship Id="rId500" Type="http://schemas.openxmlformats.org/officeDocument/2006/relationships/hyperlink" Target="https://twitter.com/builtinchicago" TargetMode="External" /><Relationship Id="rId501" Type="http://schemas.openxmlformats.org/officeDocument/2006/relationships/hyperlink" Target="https://twitter.com/domerund" TargetMode="External" /><Relationship Id="rId502" Type="http://schemas.openxmlformats.org/officeDocument/2006/relationships/hyperlink" Target="https://twitter.com/amatiellesativa" TargetMode="External" /><Relationship Id="rId503" Type="http://schemas.openxmlformats.org/officeDocument/2006/relationships/hyperlink" Target="https://twitter.com/flightlyads" TargetMode="External" /><Relationship Id="rId504" Type="http://schemas.openxmlformats.org/officeDocument/2006/relationships/hyperlink" Target="https://twitter.com/radioleary" TargetMode="External" /><Relationship Id="rId505" Type="http://schemas.openxmlformats.org/officeDocument/2006/relationships/hyperlink" Target="https://twitter.com/adstage_drew" TargetMode="External" /><Relationship Id="rId506" Type="http://schemas.openxmlformats.org/officeDocument/2006/relationships/hyperlink" Target="https://twitter.com/adobeexpcloud" TargetMode="External" /><Relationship Id="rId507" Type="http://schemas.openxmlformats.org/officeDocument/2006/relationships/hyperlink" Target="https://twitter.com/adglow" TargetMode="External" /><Relationship Id="rId508" Type="http://schemas.openxmlformats.org/officeDocument/2006/relationships/hyperlink" Target="https://twitter.com/adbrix" TargetMode="External" /><Relationship Id="rId509" Type="http://schemas.openxmlformats.org/officeDocument/2006/relationships/hyperlink" Target="https://twitter.com/amobee" TargetMode="External" /><Relationship Id="rId510" Type="http://schemas.openxmlformats.org/officeDocument/2006/relationships/hyperlink" Target="https://twitter.com/nargiza83025894" TargetMode="External" /><Relationship Id="rId511" Type="http://schemas.openxmlformats.org/officeDocument/2006/relationships/hyperlink" Target="https://twitter.com/nargizaradjabo2" TargetMode="External" /><Relationship Id="rId512" Type="http://schemas.openxmlformats.org/officeDocument/2006/relationships/hyperlink" Target="https://twitter.com/chicagoedgehub" TargetMode="External" /><Relationship Id="rId513" Type="http://schemas.openxmlformats.org/officeDocument/2006/relationships/hyperlink" Target="https://twitter.com/marvinliao" TargetMode="External" /><Relationship Id="rId514" Type="http://schemas.openxmlformats.org/officeDocument/2006/relationships/hyperlink" Target="https://twitter.com/adamhelfgott" TargetMode="External" /><Relationship Id="rId515" Type="http://schemas.openxmlformats.org/officeDocument/2006/relationships/hyperlink" Target="https://twitter.com/inscapetv" TargetMode="External" /><Relationship Id="rId516" Type="http://schemas.openxmlformats.org/officeDocument/2006/relationships/hyperlink" Target="https://twitter.com/dativa4data" TargetMode="External" /><Relationship Id="rId517" Type="http://schemas.openxmlformats.org/officeDocument/2006/relationships/hyperlink" Target="https://twitter.com/nurngalway" TargetMode="External" /><Relationship Id="rId518" Type="http://schemas.openxmlformats.org/officeDocument/2006/relationships/hyperlink" Target="https://twitter.com/blocktheprofits" TargetMode="External" /><Relationship Id="rId519" Type="http://schemas.openxmlformats.org/officeDocument/2006/relationships/hyperlink" Target="https://twitter.com/teammediaocean" TargetMode="External" /><Relationship Id="rId520" Type="http://schemas.openxmlformats.org/officeDocument/2006/relationships/hyperlink" Target="https://twitter.com/billwise" TargetMode="External" /><Relationship Id="rId521" Type="http://schemas.openxmlformats.org/officeDocument/2006/relationships/hyperlink" Target="https://twitter.com/thesqueezecast" TargetMode="External" /><Relationship Id="rId522" Type="http://schemas.openxmlformats.org/officeDocument/2006/relationships/hyperlink" Target="https://twitter.com/gerhardgrohs" TargetMode="External" /><Relationship Id="rId523" Type="http://schemas.openxmlformats.org/officeDocument/2006/relationships/hyperlink" Target="https://twitter.com/ronksley6" TargetMode="External" /><Relationship Id="rId524" Type="http://schemas.openxmlformats.org/officeDocument/2006/relationships/hyperlink" Target="https://twitter.com/kinivignesh" TargetMode="External" /><Relationship Id="rId525" Type="http://schemas.openxmlformats.org/officeDocument/2006/relationships/hyperlink" Target="https://twitter.com/vincentjv" TargetMode="External" /><Relationship Id="rId526" Type="http://schemas.openxmlformats.org/officeDocument/2006/relationships/hyperlink" Target="https://twitter.com/soundmotive" TargetMode="External" /><Relationship Id="rId527" Type="http://schemas.openxmlformats.org/officeDocument/2006/relationships/hyperlink" Target="https://twitter.com/mmmagtweets" TargetMode="External" /><Relationship Id="rId528" Type="http://schemas.openxmlformats.org/officeDocument/2006/relationships/hyperlink" Target="https://twitter.com/socialbakers" TargetMode="External" /><Relationship Id="rId529" Type="http://schemas.openxmlformats.org/officeDocument/2006/relationships/hyperlink" Target="https://twitter.com/croudmarketing" TargetMode="External" /><Relationship Id="rId530" Type="http://schemas.openxmlformats.org/officeDocument/2006/relationships/hyperlink" Target="https://twitter.com/mozilla" TargetMode="External" /><Relationship Id="rId531" Type="http://schemas.openxmlformats.org/officeDocument/2006/relationships/hyperlink" Target="https://twitter.com/mmmagtyrone" TargetMode="External" /><Relationship Id="rId532" Type="http://schemas.openxmlformats.org/officeDocument/2006/relationships/hyperlink" Target="https://twitter.com/alexvinogradov4" TargetMode="External" /><Relationship Id="rId533" Type="http://schemas.openxmlformats.org/officeDocument/2006/relationships/hyperlink" Target="https://twitter.com/thomasa28522084" TargetMode="External" /><Relationship Id="rId534" Type="http://schemas.openxmlformats.org/officeDocument/2006/relationships/hyperlink" Target="https://twitter.com/netflixth" TargetMode="External" /><Relationship Id="rId535" Type="http://schemas.openxmlformats.org/officeDocument/2006/relationships/hyperlink" Target="https://twitter.com/amjidgaborhuss1" TargetMode="External" /><Relationship Id="rId536" Type="http://schemas.openxmlformats.org/officeDocument/2006/relationships/hyperlink" Target="https://twitter.com/jcmcafee" TargetMode="External" /><Relationship Id="rId537" Type="http://schemas.openxmlformats.org/officeDocument/2006/relationships/hyperlink" Target="https://twitter.com/khoprafive" TargetMode="External" /><Relationship Id="rId538" Type="http://schemas.openxmlformats.org/officeDocument/2006/relationships/hyperlink" Target="https://twitter.com/civolution" TargetMode="External" /><Relationship Id="rId539" Type="http://schemas.openxmlformats.org/officeDocument/2006/relationships/hyperlink" Target="https://twitter.com/twice_eindhoven" TargetMode="External" /><Relationship Id="rId540" Type="http://schemas.openxmlformats.org/officeDocument/2006/relationships/hyperlink" Target="https://twitter.com/teletrax" TargetMode="External" /><Relationship Id="rId541" Type="http://schemas.openxmlformats.org/officeDocument/2006/relationships/hyperlink" Target="https://twitter.com/kinetiq_tv" TargetMode="External" /><Relationship Id="rId542" Type="http://schemas.openxmlformats.org/officeDocument/2006/relationships/hyperlink" Target="https://twitter.com/svenke10" TargetMode="External" /><Relationship Id="rId543" Type="http://schemas.openxmlformats.org/officeDocument/2006/relationships/hyperlink" Target="https://twitter.com/awbrntyger" TargetMode="External" /><Relationship Id="rId544" Type="http://schemas.openxmlformats.org/officeDocument/2006/relationships/hyperlink" Target="https://twitter.com/chamberssomya" TargetMode="External" /><Relationship Id="rId545" Type="http://schemas.openxmlformats.org/officeDocument/2006/relationships/hyperlink" Target="https://twitter.com/locken8" TargetMode="External" /><Relationship Id="rId546" Type="http://schemas.openxmlformats.org/officeDocument/2006/relationships/hyperlink" Target="https://twitter.com/robbiebobbby" TargetMode="External" /><Relationship Id="rId547" Type="http://schemas.openxmlformats.org/officeDocument/2006/relationships/hyperlink" Target="https://twitter.com/linkedinmktg" TargetMode="External" /><Relationship Id="rId548" Type="http://schemas.openxmlformats.org/officeDocument/2006/relationships/hyperlink" Target="https://twitter.com/_gracieduke" TargetMode="External" /><Relationship Id="rId549" Type="http://schemas.openxmlformats.org/officeDocument/2006/relationships/hyperlink" Target="https://twitter.com/ester06242190" TargetMode="External" /><Relationship Id="rId550" Type="http://schemas.openxmlformats.org/officeDocument/2006/relationships/hyperlink" Target="https://twitter.com/nurisma21160800" TargetMode="External" /><Relationship Id="rId551" Type="http://schemas.openxmlformats.org/officeDocument/2006/relationships/hyperlink" Target="https://twitter.com/ivesfernandes" TargetMode="External" /><Relationship Id="rId552" Type="http://schemas.openxmlformats.org/officeDocument/2006/relationships/hyperlink" Target="https://twitter.com/jlafayette" TargetMode="External" /><Relationship Id="rId553" Type="http://schemas.openxmlformats.org/officeDocument/2006/relationships/hyperlink" Target="https://twitter.com/ecava" TargetMode="External" /><Relationship Id="rId554" Type="http://schemas.openxmlformats.org/officeDocument/2006/relationships/hyperlink" Target="https://twitter.com/foundremote" TargetMode="External" /><Relationship Id="rId555" Type="http://schemas.openxmlformats.org/officeDocument/2006/relationships/hyperlink" Target="https://twitter.com/rapidtvnews" TargetMode="External" /><Relationship Id="rId556" Type="http://schemas.openxmlformats.org/officeDocument/2006/relationships/hyperlink" Target="https://twitter.com/broadsheetcomms" TargetMode="External" /><Relationship Id="rId557" Type="http://schemas.openxmlformats.org/officeDocument/2006/relationships/hyperlink" Target="https://twitter.com/amygesenhues" TargetMode="External" /><Relationship Id="rId558" Type="http://schemas.openxmlformats.org/officeDocument/2006/relationships/hyperlink" Target="https://twitter.com/marketingland" TargetMode="External" /><Relationship Id="rId559" Type="http://schemas.openxmlformats.org/officeDocument/2006/relationships/hyperlink" Target="https://twitter.com/variety" TargetMode="External" /><Relationship Id="rId560" Type="http://schemas.openxmlformats.org/officeDocument/2006/relationships/hyperlink" Target="https://twitter.com/michaeltilus" TargetMode="External" /><Relationship Id="rId561" Type="http://schemas.openxmlformats.org/officeDocument/2006/relationships/hyperlink" Target="https://twitter.com/4c" TargetMode="External" /><Relationship Id="rId562" Type="http://schemas.openxmlformats.org/officeDocument/2006/relationships/hyperlink" Target="https://twitter.com/greg_hampton_sf" TargetMode="External" /><Relationship Id="rId563" Type="http://schemas.openxmlformats.org/officeDocument/2006/relationships/hyperlink" Target="https://twitter.com/cabinetm1" TargetMode="External" /><Relationship Id="rId564" Type="http://schemas.openxmlformats.org/officeDocument/2006/relationships/hyperlink" Target="https://twitter.com/aithority" TargetMode="External" /><Relationship Id="rId565" Type="http://schemas.openxmlformats.org/officeDocument/2006/relationships/hyperlink" Target="https://twitter.com/cdpinstitute" TargetMode="External" /><Relationship Id="rId566" Type="http://schemas.openxmlformats.org/officeDocument/2006/relationships/hyperlink" Target="https://twitter.com/draab" TargetMode="External" /><Relationship Id="rId567" Type="http://schemas.openxmlformats.org/officeDocument/2006/relationships/hyperlink" Target="https://twitter.com/davidshim" TargetMode="External" /><Relationship Id="rId568" Type="http://schemas.openxmlformats.org/officeDocument/2006/relationships/hyperlink" Target="https://twitter.com/digital_anupam" TargetMode="External" /><Relationship Id="rId569" Type="http://schemas.openxmlformats.org/officeDocument/2006/relationships/comments" Target="../comments2.xml" /><Relationship Id="rId570" Type="http://schemas.openxmlformats.org/officeDocument/2006/relationships/vmlDrawing" Target="../drawings/vmlDrawing2.vml" /><Relationship Id="rId571" Type="http://schemas.openxmlformats.org/officeDocument/2006/relationships/table" Target="../tables/table2.xml" /><Relationship Id="rId57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broadcastingcable.com/news/4c-extends-deal-with-placed-to-tv-and-ott" TargetMode="External" /><Relationship Id="rId2" Type="http://schemas.openxmlformats.org/officeDocument/2006/relationships/hyperlink" Target="https://variety.com/video/sequential-messaging-lance-neuheuser-adam-helfgott/" TargetMode="External" /><Relationship Id="rId3" Type="http://schemas.openxmlformats.org/officeDocument/2006/relationships/hyperlink" Target="https://twitter.com/aarongoldman/status/1144268734674145281" TargetMode="External" /><Relationship Id="rId4" Type="http://schemas.openxmlformats.org/officeDocument/2006/relationships/hyperlink" Target="https://www.4cinsights.com/snapchat" TargetMode="External" /><Relationship Id="rId5" Type="http://schemas.openxmlformats.org/officeDocument/2006/relationships/hyperlink" Target="https://www.4cinsights.com/2019/07/01/episode-18-who-likes-adulting-feat-beri-meric/" TargetMode="External" /><Relationship Id="rId6" Type="http://schemas.openxmlformats.org/officeDocument/2006/relationships/hyperlink" Target="https://www.4cinsights.com/2019/06/18/4c-and-iri-deepen-relationship-for-linear-tv-and-ott/" TargetMode="External" /><Relationship Id="rId7" Type="http://schemas.openxmlformats.org/officeDocument/2006/relationships/hyperlink" Target="https://www.cdpinstitute.org/newsletter/Blog929/08-13-19-4C-Adds-Bring-Your-Own-Data-Video-Ad-Measurement" TargetMode="External" /><Relationship Id="rId8" Type="http://schemas.openxmlformats.org/officeDocument/2006/relationships/hyperlink" Target="http://foundremote.com/disney-and-dior-top-may-tv-social-lift-rankings/" TargetMode="External" /><Relationship Id="rId9" Type="http://schemas.openxmlformats.org/officeDocument/2006/relationships/hyperlink" Target="http://foundremote.com/att-and-olive-garden-top-april-tv-social-lift-rankings/" TargetMode="External" /><Relationship Id="rId10" Type="http://schemas.openxmlformats.org/officeDocument/2006/relationships/hyperlink" Target="https://www.4cinsights.com/2019/06/27/4c-launches-new-cross-channel-video-solution-to-help-marketers-reach-cord-cutters-and-cord-nevers-across-streaming-environments/" TargetMode="External" /><Relationship Id="rId11" Type="http://schemas.openxmlformats.org/officeDocument/2006/relationships/hyperlink" Target="https://www.4cinsights.com/snapchat" TargetMode="External" /><Relationship Id="rId12" Type="http://schemas.openxmlformats.org/officeDocument/2006/relationships/hyperlink" Target="http://foundremote.com/disney-and-dior-top-may-tv-social-lift-rankings/" TargetMode="External" /><Relationship Id="rId13" Type="http://schemas.openxmlformats.org/officeDocument/2006/relationships/hyperlink" Target="http://foundremote.com/att-and-olive-garden-top-april-tv-social-lift-rankings/" TargetMode="External" /><Relationship Id="rId14" Type="http://schemas.openxmlformats.org/officeDocument/2006/relationships/hyperlink" Target="https://www.cdpinstitute.org/newsletter/Blog929/08-13-19-4C-Adds-Bring-Your-Own-Data-Video-Ad-Measurement" TargetMode="External" /><Relationship Id="rId15" Type="http://schemas.openxmlformats.org/officeDocument/2006/relationships/hyperlink" Target="https://www.4cinsights.com/2019/06/18/4c-and-iri-deepen-relationship-for-linear-tv-and-ott/" TargetMode="External" /><Relationship Id="rId16" Type="http://schemas.openxmlformats.org/officeDocument/2006/relationships/hyperlink" Target="https://martechseries.com/analytics/behavioral-marketing/location-data/4c-expands-partnership-placed-tv-ott-audiences-measurement/" TargetMode="External" /><Relationship Id="rId17" Type="http://schemas.openxmlformats.org/officeDocument/2006/relationships/hyperlink" Target="https://www.businesswire.com/news/home/20190618005121/en/4C-IRI-Deepen-Relationship-Linear-TV-OTT#.XQjjcpHFBLc.twitter" TargetMode="External" /><Relationship Id="rId18" Type="http://schemas.openxmlformats.org/officeDocument/2006/relationships/hyperlink" Target="https://www.4cinsights.com/resource/relaunch-video-refuel/?utm_source=twitter&amp;utm_medium=organic_social&amp;utm_campaign=wp+refuel&amp;utm_content=refuel1" TargetMode="External" /><Relationship Id="rId19" Type="http://schemas.openxmlformats.org/officeDocument/2006/relationships/hyperlink" Target="https://www.4cinsights.com/relaunch/?utm_source=twitter&amp;utm_medium=organic_social&amp;utm_campaign=wp_refocus" TargetMode="External" /><Relationship Id="rId20" Type="http://schemas.openxmlformats.org/officeDocument/2006/relationships/hyperlink" Target="https://www.4cinsights.com/4c-launches-source-of-truth-attribution-for-linear-tv-ott-and-social-video/?utm_source=twitter&amp;utm_medium=organic_social&amp;utm_campaign=pressrelease&amp;utm_content=byod" TargetMode="External" /><Relationship Id="rId21" Type="http://schemas.openxmlformats.org/officeDocument/2006/relationships/hyperlink" Target="https://www.broadcastingcable.com/news/4c-extends-deal-with-placed-to-tv-and-ott" TargetMode="External" /><Relationship Id="rId22" Type="http://schemas.openxmlformats.org/officeDocument/2006/relationships/hyperlink" Target="https://variety.com/video/sequential-messaging-lance-neuheuser-adam-helfgott/" TargetMode="External" /><Relationship Id="rId23" Type="http://schemas.openxmlformats.org/officeDocument/2006/relationships/hyperlink" Target="https://twitter.com/aarongoldman/status/1144268734674145281" TargetMode="External" /><Relationship Id="rId24" Type="http://schemas.openxmlformats.org/officeDocument/2006/relationships/hyperlink" Target="https://twitter.com/AaronGoldman/status/1136294101819777026" TargetMode="External" /><Relationship Id="rId25" Type="http://schemas.openxmlformats.org/officeDocument/2006/relationships/hyperlink" Target="https://www.martechadvisor.com/news/ads/4c-introduces-a-data-attribution-solution-to-optimize-ad-campaigns?utm_source=twitter&amp;utm_medium=social&amp;utm_campaign=mta_130819_Xbc_Link&amp;utm_content=4C&amp;utm_term=nina" TargetMode="External" /><Relationship Id="rId26" Type="http://schemas.openxmlformats.org/officeDocument/2006/relationships/hyperlink" Target="https://www.martechadvisor.com/news/ads/4c-partners-with-iri-enhances-targeting-for-advertisers?utm_source=twitter&amp;utm_medium=social&amp;utm_campaign=mta_210619_Xbc_Link&amp;utm_content=4c&amp;utm_term=nina" TargetMode="External" /><Relationship Id="rId27" Type="http://schemas.openxmlformats.org/officeDocument/2006/relationships/hyperlink" Target="https://www.martechadvisor.com/news/geolocation/4c-integrates-with-placed-expands-its-location-based-solution?utm_source=twitter&amp;utm_medium=social&amp;utm_campaign=mta_070619_Xbc_Link&amp;utm_content=$C&amp;utm_term=nina" TargetMode="External" /><Relationship Id="rId28" Type="http://schemas.openxmlformats.org/officeDocument/2006/relationships/hyperlink" Target="https://twitter.com/Variety/status/1144077894785753088" TargetMode="External" /><Relationship Id="rId29" Type="http://schemas.openxmlformats.org/officeDocument/2006/relationships/hyperlink" Target="https://twitter.com/RapidTVNews/status/1160972902147264513" TargetMode="External" /><Relationship Id="rId30" Type="http://schemas.openxmlformats.org/officeDocument/2006/relationships/hyperlink" Target="https://www.4cinsights.com/2019/07/01/episode-18-who-likes-adulting-feat-beri-meric/" TargetMode="External" /><Relationship Id="rId31" Type="http://schemas.openxmlformats.org/officeDocument/2006/relationships/hyperlink" Target="https://www.broadcastingcable.com/news/4c-extends-deal-with-placed-to-tv-and-ott" TargetMode="External" /><Relationship Id="rId32" Type="http://schemas.openxmlformats.org/officeDocument/2006/relationships/hyperlink" Target="https://www.martechadvisor.com/news/ads/4c-introduces-a-data-attribution-solution-to-optimize-ad-campaigns/" TargetMode="External" /><Relationship Id="rId33" Type="http://schemas.openxmlformats.org/officeDocument/2006/relationships/hyperlink" Target="https://www.4cinsights.com/stateofmedia/" TargetMode="External" /><Relationship Id="rId34" Type="http://schemas.openxmlformats.org/officeDocument/2006/relationships/hyperlink" Target="https://www.4cinsights.com/cannes/" TargetMode="External" /><Relationship Id="rId35" Type="http://schemas.openxmlformats.org/officeDocument/2006/relationships/hyperlink" Target="https://www.martechadvisor.com/news/geolocation/4c-integrates-with-placed-expands-its-location-based-solution/" TargetMode="External" /><Relationship Id="rId36" Type="http://schemas.openxmlformats.org/officeDocument/2006/relationships/hyperlink" Target="https://www.4cinsights.com/2019/06/06/coming-focus-cannes-crosschannelvideo-crossingthecroisette/" TargetMode="External" /><Relationship Id="rId37" Type="http://schemas.openxmlformats.org/officeDocument/2006/relationships/hyperlink" Target="https://www.4cinsights.com/relaunch" TargetMode="External" /><Relationship Id="rId38" Type="http://schemas.openxmlformats.org/officeDocument/2006/relationships/hyperlink" Target="https://www.4cinsights.com/2019/06/27/4c-launches-new-cross-channel-video-solution-to-help-marketers-reach-cord-cutters-and-cord-nevers-across-streaming-environments/" TargetMode="External" /><Relationship Id="rId39" Type="http://schemas.openxmlformats.org/officeDocument/2006/relationships/hyperlink" Target="https://www.4cinsights.com/2019/08/01/the-well-manicured-walled-gardens-of-video/" TargetMode="External" /><Relationship Id="rId40" Type="http://schemas.openxmlformats.org/officeDocument/2006/relationships/hyperlink" Target="https://www.4cinsights.com/2019/08/08/marketinglessonsfromlollapalooza/" TargetMode="External" /><Relationship Id="rId41" Type="http://schemas.openxmlformats.org/officeDocument/2006/relationships/hyperlink" Target="https://twitter.com/AmatielleSativa/status/1150468047230164994" TargetMode="External" /><Relationship Id="rId42" Type="http://schemas.openxmlformats.org/officeDocument/2006/relationships/hyperlink" Target="https://mobilemarketingmagazine.com/facebook-ad-transparency-ftc-fine-cambridge-analytica-q2-2019-earnings-libra-mozilla-croud-socialbakers-4c-insights" TargetMode="External" /><Relationship Id="rId43" Type="http://schemas.openxmlformats.org/officeDocument/2006/relationships/hyperlink" Target="https://www.builtinchicago.org/2018/03/22/chicago-tech-founding-stories" TargetMode="External" /><Relationship Id="rId44" Type="http://schemas.openxmlformats.org/officeDocument/2006/relationships/table" Target="../tables/table11.xml" /><Relationship Id="rId45" Type="http://schemas.openxmlformats.org/officeDocument/2006/relationships/table" Target="../tables/table12.xml" /><Relationship Id="rId46" Type="http://schemas.openxmlformats.org/officeDocument/2006/relationships/table" Target="../tables/table13.xml" /><Relationship Id="rId47" Type="http://schemas.openxmlformats.org/officeDocument/2006/relationships/table" Target="../tables/table14.xml" /><Relationship Id="rId48" Type="http://schemas.openxmlformats.org/officeDocument/2006/relationships/table" Target="../tables/table15.xml" /><Relationship Id="rId49" Type="http://schemas.openxmlformats.org/officeDocument/2006/relationships/table" Target="../tables/table16.xml" /><Relationship Id="rId50" Type="http://schemas.openxmlformats.org/officeDocument/2006/relationships/table" Target="../tables/table17.xml" /><Relationship Id="rId51"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2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2094</v>
      </c>
      <c r="BB2" s="13" t="s">
        <v>2118</v>
      </c>
      <c r="BC2" s="13" t="s">
        <v>2119</v>
      </c>
      <c r="BD2" s="120" t="s">
        <v>2851</v>
      </c>
      <c r="BE2" s="120" t="s">
        <v>2852</v>
      </c>
      <c r="BF2" s="120" t="s">
        <v>2853</v>
      </c>
      <c r="BG2" s="120" t="s">
        <v>2854</v>
      </c>
      <c r="BH2" s="120" t="s">
        <v>2855</v>
      </c>
      <c r="BI2" s="120" t="s">
        <v>2856</v>
      </c>
      <c r="BJ2" s="120" t="s">
        <v>2857</v>
      </c>
      <c r="BK2" s="120" t="s">
        <v>2858</v>
      </c>
      <c r="BL2" s="120" t="s">
        <v>2859</v>
      </c>
    </row>
    <row r="3" spans="1:64" ht="15" customHeight="1">
      <c r="A3" s="64" t="s">
        <v>212</v>
      </c>
      <c r="B3" s="64" t="s">
        <v>279</v>
      </c>
      <c r="C3" s="65" t="s">
        <v>2971</v>
      </c>
      <c r="D3" s="66">
        <v>6.5</v>
      </c>
      <c r="E3" s="67" t="s">
        <v>136</v>
      </c>
      <c r="F3" s="68">
        <v>23.5</v>
      </c>
      <c r="G3" s="65"/>
      <c r="H3" s="69"/>
      <c r="I3" s="70"/>
      <c r="J3" s="70"/>
      <c r="K3" s="34" t="s">
        <v>65</v>
      </c>
      <c r="L3" s="71">
        <v>3</v>
      </c>
      <c r="M3" s="71"/>
      <c r="N3" s="72"/>
      <c r="O3" s="78" t="s">
        <v>349</v>
      </c>
      <c r="P3" s="80">
        <v>43618.25078703704</v>
      </c>
      <c r="Q3" s="78" t="s">
        <v>351</v>
      </c>
      <c r="R3" s="78"/>
      <c r="S3" s="78"/>
      <c r="T3" s="78"/>
      <c r="U3" s="78"/>
      <c r="V3" s="83" t="s">
        <v>654</v>
      </c>
      <c r="W3" s="80">
        <v>43618.25078703704</v>
      </c>
      <c r="X3" s="83" t="s">
        <v>719</v>
      </c>
      <c r="Y3" s="78"/>
      <c r="Z3" s="78"/>
      <c r="AA3" s="84" t="s">
        <v>900</v>
      </c>
      <c r="AB3" s="78"/>
      <c r="AC3" s="78" t="b">
        <v>0</v>
      </c>
      <c r="AD3" s="78">
        <v>0</v>
      </c>
      <c r="AE3" s="84" t="s">
        <v>1085</v>
      </c>
      <c r="AF3" s="78" t="b">
        <v>0</v>
      </c>
      <c r="AG3" s="78" t="s">
        <v>1098</v>
      </c>
      <c r="AH3" s="78"/>
      <c r="AI3" s="84" t="s">
        <v>1087</v>
      </c>
      <c r="AJ3" s="78" t="b">
        <v>0</v>
      </c>
      <c r="AK3" s="78">
        <v>0</v>
      </c>
      <c r="AL3" s="84" t="s">
        <v>1087</v>
      </c>
      <c r="AM3" s="78" t="s">
        <v>1107</v>
      </c>
      <c r="AN3" s="78" t="b">
        <v>0</v>
      </c>
      <c r="AO3" s="84" t="s">
        <v>900</v>
      </c>
      <c r="AP3" s="78" t="s">
        <v>176</v>
      </c>
      <c r="AQ3" s="78">
        <v>0</v>
      </c>
      <c r="AR3" s="78">
        <v>0</v>
      </c>
      <c r="AS3" s="78"/>
      <c r="AT3" s="78"/>
      <c r="AU3" s="78"/>
      <c r="AV3" s="78"/>
      <c r="AW3" s="78"/>
      <c r="AX3" s="78"/>
      <c r="AY3" s="78"/>
      <c r="AZ3" s="78"/>
      <c r="BA3">
        <v>3</v>
      </c>
      <c r="BB3" s="78" t="str">
        <f>REPLACE(INDEX(GroupVertices[Group],MATCH(Edges[[#This Row],[Vertex 1]],GroupVertices[Vertex],0)),1,1,"")</f>
        <v>1</v>
      </c>
      <c r="BC3" s="78" t="str">
        <f>REPLACE(INDEX(GroupVertices[Group],MATCH(Edges[[#This Row],[Vertex 2]],GroupVertices[Vertex],0)),1,1,"")</f>
        <v>1</v>
      </c>
      <c r="BD3" s="48">
        <v>0</v>
      </c>
      <c r="BE3" s="49">
        <v>0</v>
      </c>
      <c r="BF3" s="48">
        <v>0</v>
      </c>
      <c r="BG3" s="49">
        <v>0</v>
      </c>
      <c r="BH3" s="48">
        <v>0</v>
      </c>
      <c r="BI3" s="49">
        <v>0</v>
      </c>
      <c r="BJ3" s="48">
        <v>1</v>
      </c>
      <c r="BK3" s="49">
        <v>100</v>
      </c>
      <c r="BL3" s="48">
        <v>1</v>
      </c>
    </row>
    <row r="4" spans="1:64" ht="15" customHeight="1">
      <c r="A4" s="64" t="s">
        <v>212</v>
      </c>
      <c r="B4" s="64" t="s">
        <v>279</v>
      </c>
      <c r="C4" s="65" t="s">
        <v>2971</v>
      </c>
      <c r="D4" s="66">
        <v>6.5</v>
      </c>
      <c r="E4" s="67" t="s">
        <v>136</v>
      </c>
      <c r="F4" s="68">
        <v>23.5</v>
      </c>
      <c r="G4" s="65"/>
      <c r="H4" s="69"/>
      <c r="I4" s="70"/>
      <c r="J4" s="70"/>
      <c r="K4" s="34" t="s">
        <v>65</v>
      </c>
      <c r="L4" s="77">
        <v>4</v>
      </c>
      <c r="M4" s="77"/>
      <c r="N4" s="72"/>
      <c r="O4" s="79" t="s">
        <v>349</v>
      </c>
      <c r="P4" s="81">
        <v>43618.32822916667</v>
      </c>
      <c r="Q4" s="79" t="s">
        <v>352</v>
      </c>
      <c r="R4" s="79"/>
      <c r="S4" s="79"/>
      <c r="T4" s="79"/>
      <c r="U4" s="82" t="s">
        <v>620</v>
      </c>
      <c r="V4" s="82" t="s">
        <v>620</v>
      </c>
      <c r="W4" s="81">
        <v>43618.32822916667</v>
      </c>
      <c r="X4" s="82" t="s">
        <v>720</v>
      </c>
      <c r="Y4" s="79"/>
      <c r="Z4" s="79"/>
      <c r="AA4" s="85" t="s">
        <v>901</v>
      </c>
      <c r="AB4" s="79"/>
      <c r="AC4" s="79" t="b">
        <v>0</v>
      </c>
      <c r="AD4" s="79">
        <v>0</v>
      </c>
      <c r="AE4" s="85" t="s">
        <v>1085</v>
      </c>
      <c r="AF4" s="79" t="b">
        <v>0</v>
      </c>
      <c r="AG4" s="79" t="s">
        <v>1098</v>
      </c>
      <c r="AH4" s="79"/>
      <c r="AI4" s="85" t="s">
        <v>1087</v>
      </c>
      <c r="AJ4" s="79" t="b">
        <v>0</v>
      </c>
      <c r="AK4" s="79">
        <v>0</v>
      </c>
      <c r="AL4" s="85" t="s">
        <v>1087</v>
      </c>
      <c r="AM4" s="79" t="s">
        <v>1107</v>
      </c>
      <c r="AN4" s="79" t="b">
        <v>0</v>
      </c>
      <c r="AO4" s="85" t="s">
        <v>901</v>
      </c>
      <c r="AP4" s="79" t="s">
        <v>176</v>
      </c>
      <c r="AQ4" s="79">
        <v>0</v>
      </c>
      <c r="AR4" s="79">
        <v>0</v>
      </c>
      <c r="AS4" s="79"/>
      <c r="AT4" s="79"/>
      <c r="AU4" s="79"/>
      <c r="AV4" s="79"/>
      <c r="AW4" s="79"/>
      <c r="AX4" s="79"/>
      <c r="AY4" s="79"/>
      <c r="AZ4" s="79"/>
      <c r="BA4">
        <v>3</v>
      </c>
      <c r="BB4" s="78" t="str">
        <f>REPLACE(INDEX(GroupVertices[Group],MATCH(Edges[[#This Row],[Vertex 1]],GroupVertices[Vertex],0)),1,1,"")</f>
        <v>1</v>
      </c>
      <c r="BC4" s="78" t="str">
        <f>REPLACE(INDEX(GroupVertices[Group],MATCH(Edges[[#This Row],[Vertex 2]],GroupVertices[Vertex],0)),1,1,"")</f>
        <v>1</v>
      </c>
      <c r="BD4" s="48">
        <v>0</v>
      </c>
      <c r="BE4" s="49">
        <v>0</v>
      </c>
      <c r="BF4" s="48">
        <v>0</v>
      </c>
      <c r="BG4" s="49">
        <v>0</v>
      </c>
      <c r="BH4" s="48">
        <v>0</v>
      </c>
      <c r="BI4" s="49">
        <v>0</v>
      </c>
      <c r="BJ4" s="48">
        <v>1</v>
      </c>
      <c r="BK4" s="49">
        <v>100</v>
      </c>
      <c r="BL4" s="48">
        <v>1</v>
      </c>
    </row>
    <row r="5" spans="1:64" ht="15">
      <c r="A5" s="64" t="s">
        <v>212</v>
      </c>
      <c r="B5" s="64" t="s">
        <v>279</v>
      </c>
      <c r="C5" s="65" t="s">
        <v>2971</v>
      </c>
      <c r="D5" s="66">
        <v>6.5</v>
      </c>
      <c r="E5" s="67" t="s">
        <v>136</v>
      </c>
      <c r="F5" s="68">
        <v>23.5</v>
      </c>
      <c r="G5" s="65"/>
      <c r="H5" s="69"/>
      <c r="I5" s="70"/>
      <c r="J5" s="70"/>
      <c r="K5" s="34" t="s">
        <v>65</v>
      </c>
      <c r="L5" s="77">
        <v>5</v>
      </c>
      <c r="M5" s="77"/>
      <c r="N5" s="72"/>
      <c r="O5" s="79" t="s">
        <v>349</v>
      </c>
      <c r="P5" s="81">
        <v>43618.48587962963</v>
      </c>
      <c r="Q5" s="79" t="s">
        <v>353</v>
      </c>
      <c r="R5" s="79"/>
      <c r="S5" s="79"/>
      <c r="T5" s="79"/>
      <c r="U5" s="82" t="s">
        <v>621</v>
      </c>
      <c r="V5" s="82" t="s">
        <v>621</v>
      </c>
      <c r="W5" s="81">
        <v>43618.48587962963</v>
      </c>
      <c r="X5" s="82" t="s">
        <v>721</v>
      </c>
      <c r="Y5" s="79"/>
      <c r="Z5" s="79"/>
      <c r="AA5" s="85" t="s">
        <v>902</v>
      </c>
      <c r="AB5" s="85" t="s">
        <v>1081</v>
      </c>
      <c r="AC5" s="79" t="b">
        <v>0</v>
      </c>
      <c r="AD5" s="79">
        <v>0</v>
      </c>
      <c r="AE5" s="85" t="s">
        <v>1086</v>
      </c>
      <c r="AF5" s="79" t="b">
        <v>0</v>
      </c>
      <c r="AG5" s="79" t="s">
        <v>1098</v>
      </c>
      <c r="AH5" s="79"/>
      <c r="AI5" s="85" t="s">
        <v>1087</v>
      </c>
      <c r="AJ5" s="79" t="b">
        <v>0</v>
      </c>
      <c r="AK5" s="79">
        <v>0</v>
      </c>
      <c r="AL5" s="85" t="s">
        <v>1087</v>
      </c>
      <c r="AM5" s="79" t="s">
        <v>1107</v>
      </c>
      <c r="AN5" s="79" t="b">
        <v>0</v>
      </c>
      <c r="AO5" s="85" t="s">
        <v>1081</v>
      </c>
      <c r="AP5" s="79" t="s">
        <v>176</v>
      </c>
      <c r="AQ5" s="79">
        <v>0</v>
      </c>
      <c r="AR5" s="79">
        <v>0</v>
      </c>
      <c r="AS5" s="79"/>
      <c r="AT5" s="79"/>
      <c r="AU5" s="79"/>
      <c r="AV5" s="79"/>
      <c r="AW5" s="79"/>
      <c r="AX5" s="79"/>
      <c r="AY5" s="79"/>
      <c r="AZ5" s="79"/>
      <c r="BA5">
        <v>3</v>
      </c>
      <c r="BB5" s="78" t="str">
        <f>REPLACE(INDEX(GroupVertices[Group],MATCH(Edges[[#This Row],[Vertex 1]],GroupVertices[Vertex],0)),1,1,"")</f>
        <v>1</v>
      </c>
      <c r="BC5" s="78" t="str">
        <f>REPLACE(INDEX(GroupVertices[Group],MATCH(Edges[[#This Row],[Vertex 2]],GroupVertices[Vertex],0)),1,1,"")</f>
        <v>1</v>
      </c>
      <c r="BD5" s="48">
        <v>0</v>
      </c>
      <c r="BE5" s="49">
        <v>0</v>
      </c>
      <c r="BF5" s="48">
        <v>0</v>
      </c>
      <c r="BG5" s="49">
        <v>0</v>
      </c>
      <c r="BH5" s="48">
        <v>0</v>
      </c>
      <c r="BI5" s="49">
        <v>0</v>
      </c>
      <c r="BJ5" s="48">
        <v>1</v>
      </c>
      <c r="BK5" s="49">
        <v>100</v>
      </c>
      <c r="BL5" s="48">
        <v>1</v>
      </c>
    </row>
    <row r="6" spans="1:64" ht="15">
      <c r="A6" s="64" t="s">
        <v>213</v>
      </c>
      <c r="B6" s="64" t="s">
        <v>213</v>
      </c>
      <c r="C6" s="65" t="s">
        <v>2972</v>
      </c>
      <c r="D6" s="66">
        <v>4.75</v>
      </c>
      <c r="E6" s="67" t="s">
        <v>136</v>
      </c>
      <c r="F6" s="68">
        <v>29.25</v>
      </c>
      <c r="G6" s="65"/>
      <c r="H6" s="69"/>
      <c r="I6" s="70"/>
      <c r="J6" s="70"/>
      <c r="K6" s="34" t="s">
        <v>65</v>
      </c>
      <c r="L6" s="77">
        <v>6</v>
      </c>
      <c r="M6" s="77"/>
      <c r="N6" s="72"/>
      <c r="O6" s="79" t="s">
        <v>176</v>
      </c>
      <c r="P6" s="81">
        <v>43620.31994212963</v>
      </c>
      <c r="Q6" s="82" t="s">
        <v>354</v>
      </c>
      <c r="R6" s="82" t="s">
        <v>497</v>
      </c>
      <c r="S6" s="79" t="s">
        <v>553</v>
      </c>
      <c r="T6" s="79"/>
      <c r="U6" s="79"/>
      <c r="V6" s="82" t="s">
        <v>654</v>
      </c>
      <c r="W6" s="81">
        <v>43620.31994212963</v>
      </c>
      <c r="X6" s="82" t="s">
        <v>722</v>
      </c>
      <c r="Y6" s="79">
        <v>35.2408963</v>
      </c>
      <c r="Z6" s="79">
        <v>-81.2151038</v>
      </c>
      <c r="AA6" s="85" t="s">
        <v>903</v>
      </c>
      <c r="AB6" s="79"/>
      <c r="AC6" s="79" t="b">
        <v>0</v>
      </c>
      <c r="AD6" s="79">
        <v>1</v>
      </c>
      <c r="AE6" s="85" t="s">
        <v>1087</v>
      </c>
      <c r="AF6" s="79" t="b">
        <v>0</v>
      </c>
      <c r="AG6" s="79" t="s">
        <v>1098</v>
      </c>
      <c r="AH6" s="79"/>
      <c r="AI6" s="85" t="s">
        <v>1087</v>
      </c>
      <c r="AJ6" s="79" t="b">
        <v>0</v>
      </c>
      <c r="AK6" s="79">
        <v>0</v>
      </c>
      <c r="AL6" s="85" t="s">
        <v>1087</v>
      </c>
      <c r="AM6" s="79" t="s">
        <v>1108</v>
      </c>
      <c r="AN6" s="79" t="b">
        <v>0</v>
      </c>
      <c r="AO6" s="85" t="s">
        <v>903</v>
      </c>
      <c r="AP6" s="79" t="s">
        <v>176</v>
      </c>
      <c r="AQ6" s="79">
        <v>0</v>
      </c>
      <c r="AR6" s="79">
        <v>0</v>
      </c>
      <c r="AS6" s="79" t="s">
        <v>1120</v>
      </c>
      <c r="AT6" s="79" t="s">
        <v>1129</v>
      </c>
      <c r="AU6" s="79" t="s">
        <v>1132</v>
      </c>
      <c r="AV6" s="79" t="s">
        <v>1135</v>
      </c>
      <c r="AW6" s="79" t="s">
        <v>1144</v>
      </c>
      <c r="AX6" s="79" t="s">
        <v>1153</v>
      </c>
      <c r="AY6" s="79" t="s">
        <v>1161</v>
      </c>
      <c r="AZ6" s="82" t="s">
        <v>1163</v>
      </c>
      <c r="BA6">
        <v>2</v>
      </c>
      <c r="BB6" s="78" t="str">
        <f>REPLACE(INDEX(GroupVertices[Group],MATCH(Edges[[#This Row],[Vertex 1]],GroupVertices[Vertex],0)),1,1,"")</f>
        <v>1</v>
      </c>
      <c r="BC6" s="78" t="str">
        <f>REPLACE(INDEX(GroupVertices[Group],MATCH(Edges[[#This Row],[Vertex 2]],GroupVertices[Vertex],0)),1,1,"")</f>
        <v>1</v>
      </c>
      <c r="BD6" s="48">
        <v>0</v>
      </c>
      <c r="BE6" s="49">
        <v>0</v>
      </c>
      <c r="BF6" s="48">
        <v>0</v>
      </c>
      <c r="BG6" s="49">
        <v>0</v>
      </c>
      <c r="BH6" s="48">
        <v>0</v>
      </c>
      <c r="BI6" s="49">
        <v>0</v>
      </c>
      <c r="BJ6" s="48">
        <v>0</v>
      </c>
      <c r="BK6" s="49">
        <v>0</v>
      </c>
      <c r="BL6" s="48">
        <v>0</v>
      </c>
    </row>
    <row r="7" spans="1:64" ht="15">
      <c r="A7" s="64" t="s">
        <v>213</v>
      </c>
      <c r="B7" s="64" t="s">
        <v>213</v>
      </c>
      <c r="C7" s="65" t="s">
        <v>2972</v>
      </c>
      <c r="D7" s="66">
        <v>4.75</v>
      </c>
      <c r="E7" s="67" t="s">
        <v>136</v>
      </c>
      <c r="F7" s="68">
        <v>29.25</v>
      </c>
      <c r="G7" s="65"/>
      <c r="H7" s="69"/>
      <c r="I7" s="70"/>
      <c r="J7" s="70"/>
      <c r="K7" s="34" t="s">
        <v>65</v>
      </c>
      <c r="L7" s="77">
        <v>7</v>
      </c>
      <c r="M7" s="77"/>
      <c r="N7" s="72"/>
      <c r="O7" s="79" t="s">
        <v>176</v>
      </c>
      <c r="P7" s="81">
        <v>43620.32133101852</v>
      </c>
      <c r="Q7" s="82" t="s">
        <v>355</v>
      </c>
      <c r="R7" s="82" t="s">
        <v>498</v>
      </c>
      <c r="S7" s="79" t="s">
        <v>553</v>
      </c>
      <c r="T7" s="79"/>
      <c r="U7" s="79"/>
      <c r="V7" s="82" t="s">
        <v>654</v>
      </c>
      <c r="W7" s="81">
        <v>43620.32133101852</v>
      </c>
      <c r="X7" s="82" t="s">
        <v>723</v>
      </c>
      <c r="Y7" s="79"/>
      <c r="Z7" s="79"/>
      <c r="AA7" s="85" t="s">
        <v>904</v>
      </c>
      <c r="AB7" s="79"/>
      <c r="AC7" s="79" t="b">
        <v>0</v>
      </c>
      <c r="AD7" s="79">
        <v>0</v>
      </c>
      <c r="AE7" s="85" t="s">
        <v>1087</v>
      </c>
      <c r="AF7" s="79" t="b">
        <v>0</v>
      </c>
      <c r="AG7" s="79" t="s">
        <v>1098</v>
      </c>
      <c r="AH7" s="79"/>
      <c r="AI7" s="85" t="s">
        <v>1087</v>
      </c>
      <c r="AJ7" s="79" t="b">
        <v>0</v>
      </c>
      <c r="AK7" s="79">
        <v>0</v>
      </c>
      <c r="AL7" s="85" t="s">
        <v>1087</v>
      </c>
      <c r="AM7" s="79" t="s">
        <v>1108</v>
      </c>
      <c r="AN7" s="79" t="b">
        <v>0</v>
      </c>
      <c r="AO7" s="85" t="s">
        <v>904</v>
      </c>
      <c r="AP7" s="79" t="s">
        <v>176</v>
      </c>
      <c r="AQ7" s="79">
        <v>0</v>
      </c>
      <c r="AR7" s="79">
        <v>0</v>
      </c>
      <c r="AS7" s="79"/>
      <c r="AT7" s="79"/>
      <c r="AU7" s="79"/>
      <c r="AV7" s="79"/>
      <c r="AW7" s="79"/>
      <c r="AX7" s="79"/>
      <c r="AY7" s="79"/>
      <c r="AZ7" s="79"/>
      <c r="BA7">
        <v>2</v>
      </c>
      <c r="BB7" s="78" t="str">
        <f>REPLACE(INDEX(GroupVertices[Group],MATCH(Edges[[#This Row],[Vertex 1]],GroupVertices[Vertex],0)),1,1,"")</f>
        <v>1</v>
      </c>
      <c r="BC7" s="78" t="str">
        <f>REPLACE(INDEX(GroupVertices[Group],MATCH(Edges[[#This Row],[Vertex 2]],GroupVertices[Vertex],0)),1,1,"")</f>
        <v>1</v>
      </c>
      <c r="BD7" s="48">
        <v>0</v>
      </c>
      <c r="BE7" s="49">
        <v>0</v>
      </c>
      <c r="BF7" s="48">
        <v>0</v>
      </c>
      <c r="BG7" s="49">
        <v>0</v>
      </c>
      <c r="BH7" s="48">
        <v>0</v>
      </c>
      <c r="BI7" s="49">
        <v>0</v>
      </c>
      <c r="BJ7" s="48">
        <v>0</v>
      </c>
      <c r="BK7" s="49">
        <v>0</v>
      </c>
      <c r="BL7" s="48">
        <v>0</v>
      </c>
    </row>
    <row r="8" spans="1:64" ht="15">
      <c r="A8" s="64" t="s">
        <v>213</v>
      </c>
      <c r="B8" s="64" t="s">
        <v>279</v>
      </c>
      <c r="C8" s="65" t="s">
        <v>2973</v>
      </c>
      <c r="D8" s="66">
        <v>3</v>
      </c>
      <c r="E8" s="67" t="s">
        <v>132</v>
      </c>
      <c r="F8" s="68">
        <v>35</v>
      </c>
      <c r="G8" s="65"/>
      <c r="H8" s="69"/>
      <c r="I8" s="70"/>
      <c r="J8" s="70"/>
      <c r="K8" s="34" t="s">
        <v>65</v>
      </c>
      <c r="L8" s="77">
        <v>8</v>
      </c>
      <c r="M8" s="77"/>
      <c r="N8" s="72"/>
      <c r="O8" s="79" t="s">
        <v>349</v>
      </c>
      <c r="P8" s="81">
        <v>43620.34207175926</v>
      </c>
      <c r="Q8" s="79" t="s">
        <v>351</v>
      </c>
      <c r="R8" s="79"/>
      <c r="S8" s="79"/>
      <c r="T8" s="79"/>
      <c r="U8" s="79"/>
      <c r="V8" s="82" t="s">
        <v>654</v>
      </c>
      <c r="W8" s="81">
        <v>43620.34207175926</v>
      </c>
      <c r="X8" s="82" t="s">
        <v>724</v>
      </c>
      <c r="Y8" s="79"/>
      <c r="Z8" s="79"/>
      <c r="AA8" s="85" t="s">
        <v>905</v>
      </c>
      <c r="AB8" s="79"/>
      <c r="AC8" s="79" t="b">
        <v>0</v>
      </c>
      <c r="AD8" s="79">
        <v>0</v>
      </c>
      <c r="AE8" s="85" t="s">
        <v>1085</v>
      </c>
      <c r="AF8" s="79" t="b">
        <v>0</v>
      </c>
      <c r="AG8" s="79" t="s">
        <v>1098</v>
      </c>
      <c r="AH8" s="79"/>
      <c r="AI8" s="85" t="s">
        <v>1087</v>
      </c>
      <c r="AJ8" s="79" t="b">
        <v>0</v>
      </c>
      <c r="AK8" s="79">
        <v>0</v>
      </c>
      <c r="AL8" s="85" t="s">
        <v>1087</v>
      </c>
      <c r="AM8" s="79" t="s">
        <v>1108</v>
      </c>
      <c r="AN8" s="79" t="b">
        <v>0</v>
      </c>
      <c r="AO8" s="85" t="s">
        <v>905</v>
      </c>
      <c r="AP8" s="79" t="s">
        <v>176</v>
      </c>
      <c r="AQ8" s="79">
        <v>0</v>
      </c>
      <c r="AR8" s="79">
        <v>0</v>
      </c>
      <c r="AS8" s="79"/>
      <c r="AT8" s="79"/>
      <c r="AU8" s="79"/>
      <c r="AV8" s="79"/>
      <c r="AW8" s="79"/>
      <c r="AX8" s="79"/>
      <c r="AY8" s="79"/>
      <c r="AZ8" s="79"/>
      <c r="BA8">
        <v>1</v>
      </c>
      <c r="BB8" s="78" t="str">
        <f>REPLACE(INDEX(GroupVertices[Group],MATCH(Edges[[#This Row],[Vertex 1]],GroupVertices[Vertex],0)),1,1,"")</f>
        <v>1</v>
      </c>
      <c r="BC8" s="78" t="str">
        <f>REPLACE(INDEX(GroupVertices[Group],MATCH(Edges[[#This Row],[Vertex 2]],GroupVertices[Vertex],0)),1,1,"")</f>
        <v>1</v>
      </c>
      <c r="BD8" s="48">
        <v>0</v>
      </c>
      <c r="BE8" s="49">
        <v>0</v>
      </c>
      <c r="BF8" s="48">
        <v>0</v>
      </c>
      <c r="BG8" s="49">
        <v>0</v>
      </c>
      <c r="BH8" s="48">
        <v>0</v>
      </c>
      <c r="BI8" s="49">
        <v>0</v>
      </c>
      <c r="BJ8" s="48">
        <v>1</v>
      </c>
      <c r="BK8" s="49">
        <v>100</v>
      </c>
      <c r="BL8" s="48">
        <v>1</v>
      </c>
    </row>
    <row r="9" spans="1:64" ht="15">
      <c r="A9" s="64" t="s">
        <v>214</v>
      </c>
      <c r="B9" s="64" t="s">
        <v>279</v>
      </c>
      <c r="C9" s="65" t="s">
        <v>2973</v>
      </c>
      <c r="D9" s="66">
        <v>3</v>
      </c>
      <c r="E9" s="67" t="s">
        <v>132</v>
      </c>
      <c r="F9" s="68">
        <v>35</v>
      </c>
      <c r="G9" s="65"/>
      <c r="H9" s="69"/>
      <c r="I9" s="70"/>
      <c r="J9" s="70"/>
      <c r="K9" s="34" t="s">
        <v>65</v>
      </c>
      <c r="L9" s="77">
        <v>9</v>
      </c>
      <c r="M9" s="77"/>
      <c r="N9" s="72"/>
      <c r="O9" s="79" t="s">
        <v>350</v>
      </c>
      <c r="P9" s="81">
        <v>43621.7753125</v>
      </c>
      <c r="Q9" s="79" t="s">
        <v>356</v>
      </c>
      <c r="R9" s="82" t="s">
        <v>499</v>
      </c>
      <c r="S9" s="79" t="s">
        <v>554</v>
      </c>
      <c r="T9" s="79"/>
      <c r="U9" s="79"/>
      <c r="V9" s="82" t="s">
        <v>655</v>
      </c>
      <c r="W9" s="81">
        <v>43621.7753125</v>
      </c>
      <c r="X9" s="82" t="s">
        <v>725</v>
      </c>
      <c r="Y9" s="79"/>
      <c r="Z9" s="79"/>
      <c r="AA9" s="85" t="s">
        <v>906</v>
      </c>
      <c r="AB9" s="79"/>
      <c r="AC9" s="79" t="b">
        <v>0</v>
      </c>
      <c r="AD9" s="79">
        <v>0</v>
      </c>
      <c r="AE9" s="85" t="s">
        <v>1087</v>
      </c>
      <c r="AF9" s="79" t="b">
        <v>0</v>
      </c>
      <c r="AG9" s="79" t="s">
        <v>1099</v>
      </c>
      <c r="AH9" s="79"/>
      <c r="AI9" s="85" t="s">
        <v>1087</v>
      </c>
      <c r="AJ9" s="79" t="b">
        <v>0</v>
      </c>
      <c r="AK9" s="79">
        <v>1</v>
      </c>
      <c r="AL9" s="85" t="s">
        <v>1069</v>
      </c>
      <c r="AM9" s="79" t="s">
        <v>1109</v>
      </c>
      <c r="AN9" s="79" t="b">
        <v>0</v>
      </c>
      <c r="AO9" s="85" t="s">
        <v>1069</v>
      </c>
      <c r="AP9" s="79" t="s">
        <v>176</v>
      </c>
      <c r="AQ9" s="79">
        <v>0</v>
      </c>
      <c r="AR9" s="79">
        <v>0</v>
      </c>
      <c r="AS9" s="79"/>
      <c r="AT9" s="79"/>
      <c r="AU9" s="79"/>
      <c r="AV9" s="79"/>
      <c r="AW9" s="79"/>
      <c r="AX9" s="79"/>
      <c r="AY9" s="79"/>
      <c r="AZ9" s="79"/>
      <c r="BA9">
        <v>1</v>
      </c>
      <c r="BB9" s="78" t="str">
        <f>REPLACE(INDEX(GroupVertices[Group],MATCH(Edges[[#This Row],[Vertex 1]],GroupVertices[Vertex],0)),1,1,"")</f>
        <v>2</v>
      </c>
      <c r="BC9" s="78" t="str">
        <f>REPLACE(INDEX(GroupVertices[Group],MATCH(Edges[[#This Row],[Vertex 2]],GroupVertices[Vertex],0)),1,1,"")</f>
        <v>1</v>
      </c>
      <c r="BD9" s="48"/>
      <c r="BE9" s="49"/>
      <c r="BF9" s="48"/>
      <c r="BG9" s="49"/>
      <c r="BH9" s="48"/>
      <c r="BI9" s="49"/>
      <c r="BJ9" s="48"/>
      <c r="BK9" s="49"/>
      <c r="BL9" s="48"/>
    </row>
    <row r="10" spans="1:64" ht="15">
      <c r="A10" s="64" t="s">
        <v>214</v>
      </c>
      <c r="B10" s="64" t="s">
        <v>294</v>
      </c>
      <c r="C10" s="65" t="s">
        <v>2973</v>
      </c>
      <c r="D10" s="66">
        <v>3</v>
      </c>
      <c r="E10" s="67" t="s">
        <v>132</v>
      </c>
      <c r="F10" s="68">
        <v>35</v>
      </c>
      <c r="G10" s="65"/>
      <c r="H10" s="69"/>
      <c r="I10" s="70"/>
      <c r="J10" s="70"/>
      <c r="K10" s="34" t="s">
        <v>65</v>
      </c>
      <c r="L10" s="77">
        <v>10</v>
      </c>
      <c r="M10" s="77"/>
      <c r="N10" s="72"/>
      <c r="O10" s="79" t="s">
        <v>350</v>
      </c>
      <c r="P10" s="81">
        <v>43621.7753125</v>
      </c>
      <c r="Q10" s="79" t="s">
        <v>356</v>
      </c>
      <c r="R10" s="82" t="s">
        <v>499</v>
      </c>
      <c r="S10" s="79" t="s">
        <v>554</v>
      </c>
      <c r="T10" s="79"/>
      <c r="U10" s="79"/>
      <c r="V10" s="82" t="s">
        <v>655</v>
      </c>
      <c r="W10" s="81">
        <v>43621.7753125</v>
      </c>
      <c r="X10" s="82" t="s">
        <v>725</v>
      </c>
      <c r="Y10" s="79"/>
      <c r="Z10" s="79"/>
      <c r="AA10" s="85" t="s">
        <v>906</v>
      </c>
      <c r="AB10" s="79"/>
      <c r="AC10" s="79" t="b">
        <v>0</v>
      </c>
      <c r="AD10" s="79">
        <v>0</v>
      </c>
      <c r="AE10" s="85" t="s">
        <v>1087</v>
      </c>
      <c r="AF10" s="79" t="b">
        <v>0</v>
      </c>
      <c r="AG10" s="79" t="s">
        <v>1099</v>
      </c>
      <c r="AH10" s="79"/>
      <c r="AI10" s="85" t="s">
        <v>1087</v>
      </c>
      <c r="AJ10" s="79" t="b">
        <v>0</v>
      </c>
      <c r="AK10" s="79">
        <v>1</v>
      </c>
      <c r="AL10" s="85" t="s">
        <v>1069</v>
      </c>
      <c r="AM10" s="79" t="s">
        <v>1109</v>
      </c>
      <c r="AN10" s="79" t="b">
        <v>0</v>
      </c>
      <c r="AO10" s="85" t="s">
        <v>1069</v>
      </c>
      <c r="AP10" s="79" t="s">
        <v>176</v>
      </c>
      <c r="AQ10" s="79">
        <v>0</v>
      </c>
      <c r="AR10" s="79">
        <v>0</v>
      </c>
      <c r="AS10" s="79"/>
      <c r="AT10" s="79"/>
      <c r="AU10" s="79"/>
      <c r="AV10" s="79"/>
      <c r="AW10" s="79"/>
      <c r="AX10" s="79"/>
      <c r="AY10" s="79"/>
      <c r="AZ10" s="79"/>
      <c r="BA10">
        <v>1</v>
      </c>
      <c r="BB10" s="78" t="str">
        <f>REPLACE(INDEX(GroupVertices[Group],MATCH(Edges[[#This Row],[Vertex 1]],GroupVertices[Vertex],0)),1,1,"")</f>
        <v>2</v>
      </c>
      <c r="BC10" s="78" t="str">
        <f>REPLACE(INDEX(GroupVertices[Group],MATCH(Edges[[#This Row],[Vertex 2]],GroupVertices[Vertex],0)),1,1,"")</f>
        <v>2</v>
      </c>
      <c r="BD10" s="48">
        <v>1</v>
      </c>
      <c r="BE10" s="49">
        <v>5.555555555555555</v>
      </c>
      <c r="BF10" s="48">
        <v>0</v>
      </c>
      <c r="BG10" s="49">
        <v>0</v>
      </c>
      <c r="BH10" s="48">
        <v>0</v>
      </c>
      <c r="BI10" s="49">
        <v>0</v>
      </c>
      <c r="BJ10" s="48">
        <v>17</v>
      </c>
      <c r="BK10" s="49">
        <v>94.44444444444444</v>
      </c>
      <c r="BL10" s="48">
        <v>18</v>
      </c>
    </row>
    <row r="11" spans="1:64" ht="15">
      <c r="A11" s="64" t="s">
        <v>215</v>
      </c>
      <c r="B11" s="64" t="s">
        <v>295</v>
      </c>
      <c r="C11" s="65" t="s">
        <v>2973</v>
      </c>
      <c r="D11" s="66">
        <v>3</v>
      </c>
      <c r="E11" s="67" t="s">
        <v>132</v>
      </c>
      <c r="F11" s="68">
        <v>35</v>
      </c>
      <c r="G11" s="65"/>
      <c r="H11" s="69"/>
      <c r="I11" s="70"/>
      <c r="J11" s="70"/>
      <c r="K11" s="34" t="s">
        <v>65</v>
      </c>
      <c r="L11" s="77">
        <v>11</v>
      </c>
      <c r="M11" s="77"/>
      <c r="N11" s="72"/>
      <c r="O11" s="79" t="s">
        <v>350</v>
      </c>
      <c r="P11" s="81">
        <v>43622.56519675926</v>
      </c>
      <c r="Q11" s="79" t="s">
        <v>357</v>
      </c>
      <c r="R11" s="79"/>
      <c r="S11" s="79"/>
      <c r="T11" s="79"/>
      <c r="U11" s="79"/>
      <c r="V11" s="82" t="s">
        <v>656</v>
      </c>
      <c r="W11" s="81">
        <v>43622.56519675926</v>
      </c>
      <c r="X11" s="82" t="s">
        <v>726</v>
      </c>
      <c r="Y11" s="79"/>
      <c r="Z11" s="79"/>
      <c r="AA11" s="85" t="s">
        <v>907</v>
      </c>
      <c r="AB11" s="85" t="s">
        <v>1021</v>
      </c>
      <c r="AC11" s="79" t="b">
        <v>0</v>
      </c>
      <c r="AD11" s="79">
        <v>2</v>
      </c>
      <c r="AE11" s="85" t="s">
        <v>1088</v>
      </c>
      <c r="AF11" s="79" t="b">
        <v>0</v>
      </c>
      <c r="AG11" s="79" t="s">
        <v>1099</v>
      </c>
      <c r="AH11" s="79"/>
      <c r="AI11" s="85" t="s">
        <v>1087</v>
      </c>
      <c r="AJ11" s="79" t="b">
        <v>0</v>
      </c>
      <c r="AK11" s="79">
        <v>0</v>
      </c>
      <c r="AL11" s="85" t="s">
        <v>1087</v>
      </c>
      <c r="AM11" s="79" t="s">
        <v>1109</v>
      </c>
      <c r="AN11" s="79" t="b">
        <v>0</v>
      </c>
      <c r="AO11" s="85" t="s">
        <v>1021</v>
      </c>
      <c r="AP11" s="79" t="s">
        <v>176</v>
      </c>
      <c r="AQ11" s="79">
        <v>0</v>
      </c>
      <c r="AR11" s="79">
        <v>0</v>
      </c>
      <c r="AS11" s="79" t="s">
        <v>1121</v>
      </c>
      <c r="AT11" s="79" t="s">
        <v>1129</v>
      </c>
      <c r="AU11" s="79" t="s">
        <v>1132</v>
      </c>
      <c r="AV11" s="79" t="s">
        <v>1136</v>
      </c>
      <c r="AW11" s="79" t="s">
        <v>1145</v>
      </c>
      <c r="AX11" s="79" t="s">
        <v>1154</v>
      </c>
      <c r="AY11" s="79" t="s">
        <v>1161</v>
      </c>
      <c r="AZ11" s="82" t="s">
        <v>1164</v>
      </c>
      <c r="BA11">
        <v>1</v>
      </c>
      <c r="BB11" s="78" t="str">
        <f>REPLACE(INDEX(GroupVertices[Group],MATCH(Edges[[#This Row],[Vertex 1]],GroupVertices[Vertex],0)),1,1,"")</f>
        <v>2</v>
      </c>
      <c r="BC11" s="78" t="str">
        <f>REPLACE(INDEX(GroupVertices[Group],MATCH(Edges[[#This Row],[Vertex 2]],GroupVertices[Vertex],0)),1,1,"")</f>
        <v>2</v>
      </c>
      <c r="BD11" s="48"/>
      <c r="BE11" s="49"/>
      <c r="BF11" s="48"/>
      <c r="BG11" s="49"/>
      <c r="BH11" s="48"/>
      <c r="BI11" s="49"/>
      <c r="BJ11" s="48"/>
      <c r="BK11" s="49"/>
      <c r="BL11" s="48"/>
    </row>
    <row r="12" spans="1:64" ht="15">
      <c r="A12" s="64" t="s">
        <v>215</v>
      </c>
      <c r="B12" s="64" t="s">
        <v>279</v>
      </c>
      <c r="C12" s="65" t="s">
        <v>2973</v>
      </c>
      <c r="D12" s="66">
        <v>3</v>
      </c>
      <c r="E12" s="67" t="s">
        <v>132</v>
      </c>
      <c r="F12" s="68">
        <v>35</v>
      </c>
      <c r="G12" s="65"/>
      <c r="H12" s="69"/>
      <c r="I12" s="70"/>
      <c r="J12" s="70"/>
      <c r="K12" s="34" t="s">
        <v>65</v>
      </c>
      <c r="L12" s="77">
        <v>12</v>
      </c>
      <c r="M12" s="77"/>
      <c r="N12" s="72"/>
      <c r="O12" s="79" t="s">
        <v>350</v>
      </c>
      <c r="P12" s="81">
        <v>43622.56519675926</v>
      </c>
      <c r="Q12" s="79" t="s">
        <v>357</v>
      </c>
      <c r="R12" s="79"/>
      <c r="S12" s="79"/>
      <c r="T12" s="79"/>
      <c r="U12" s="79"/>
      <c r="V12" s="82" t="s">
        <v>656</v>
      </c>
      <c r="W12" s="81">
        <v>43622.56519675926</v>
      </c>
      <c r="X12" s="82" t="s">
        <v>726</v>
      </c>
      <c r="Y12" s="79"/>
      <c r="Z12" s="79"/>
      <c r="AA12" s="85" t="s">
        <v>907</v>
      </c>
      <c r="AB12" s="85" t="s">
        <v>1021</v>
      </c>
      <c r="AC12" s="79" t="b">
        <v>0</v>
      </c>
      <c r="AD12" s="79">
        <v>2</v>
      </c>
      <c r="AE12" s="85" t="s">
        <v>1088</v>
      </c>
      <c r="AF12" s="79" t="b">
        <v>0</v>
      </c>
      <c r="AG12" s="79" t="s">
        <v>1099</v>
      </c>
      <c r="AH12" s="79"/>
      <c r="AI12" s="85" t="s">
        <v>1087</v>
      </c>
      <c r="AJ12" s="79" t="b">
        <v>0</v>
      </c>
      <c r="AK12" s="79">
        <v>0</v>
      </c>
      <c r="AL12" s="85" t="s">
        <v>1087</v>
      </c>
      <c r="AM12" s="79" t="s">
        <v>1109</v>
      </c>
      <c r="AN12" s="79" t="b">
        <v>0</v>
      </c>
      <c r="AO12" s="85" t="s">
        <v>1021</v>
      </c>
      <c r="AP12" s="79" t="s">
        <v>176</v>
      </c>
      <c r="AQ12" s="79">
        <v>0</v>
      </c>
      <c r="AR12" s="79">
        <v>0</v>
      </c>
      <c r="AS12" s="79" t="s">
        <v>1121</v>
      </c>
      <c r="AT12" s="79" t="s">
        <v>1129</v>
      </c>
      <c r="AU12" s="79" t="s">
        <v>1132</v>
      </c>
      <c r="AV12" s="79" t="s">
        <v>1136</v>
      </c>
      <c r="AW12" s="79" t="s">
        <v>1145</v>
      </c>
      <c r="AX12" s="79" t="s">
        <v>1154</v>
      </c>
      <c r="AY12" s="79" t="s">
        <v>1161</v>
      </c>
      <c r="AZ12" s="82" t="s">
        <v>1164</v>
      </c>
      <c r="BA12">
        <v>1</v>
      </c>
      <c r="BB12" s="78" t="str">
        <f>REPLACE(INDEX(GroupVertices[Group],MATCH(Edges[[#This Row],[Vertex 1]],GroupVertices[Vertex],0)),1,1,"")</f>
        <v>2</v>
      </c>
      <c r="BC12" s="78" t="str">
        <f>REPLACE(INDEX(GroupVertices[Group],MATCH(Edges[[#This Row],[Vertex 2]],GroupVertices[Vertex],0)),1,1,"")</f>
        <v>1</v>
      </c>
      <c r="BD12" s="48"/>
      <c r="BE12" s="49"/>
      <c r="BF12" s="48"/>
      <c r="BG12" s="49"/>
      <c r="BH12" s="48"/>
      <c r="BI12" s="49"/>
      <c r="BJ12" s="48"/>
      <c r="BK12" s="49"/>
      <c r="BL12" s="48"/>
    </row>
    <row r="13" spans="1:64" ht="15">
      <c r="A13" s="64" t="s">
        <v>215</v>
      </c>
      <c r="B13" s="64" t="s">
        <v>282</v>
      </c>
      <c r="C13" s="65" t="s">
        <v>2973</v>
      </c>
      <c r="D13" s="66">
        <v>3</v>
      </c>
      <c r="E13" s="67" t="s">
        <v>132</v>
      </c>
      <c r="F13" s="68">
        <v>35</v>
      </c>
      <c r="G13" s="65"/>
      <c r="H13" s="69"/>
      <c r="I13" s="70"/>
      <c r="J13" s="70"/>
      <c r="K13" s="34" t="s">
        <v>65</v>
      </c>
      <c r="L13" s="77">
        <v>13</v>
      </c>
      <c r="M13" s="77"/>
      <c r="N13" s="72"/>
      <c r="O13" s="79" t="s">
        <v>350</v>
      </c>
      <c r="P13" s="81">
        <v>43622.56519675926</v>
      </c>
      <c r="Q13" s="79" t="s">
        <v>357</v>
      </c>
      <c r="R13" s="79"/>
      <c r="S13" s="79"/>
      <c r="T13" s="79"/>
      <c r="U13" s="79"/>
      <c r="V13" s="82" t="s">
        <v>656</v>
      </c>
      <c r="W13" s="81">
        <v>43622.56519675926</v>
      </c>
      <c r="X13" s="82" t="s">
        <v>726</v>
      </c>
      <c r="Y13" s="79"/>
      <c r="Z13" s="79"/>
      <c r="AA13" s="85" t="s">
        <v>907</v>
      </c>
      <c r="AB13" s="85" t="s">
        <v>1021</v>
      </c>
      <c r="AC13" s="79" t="b">
        <v>0</v>
      </c>
      <c r="AD13" s="79">
        <v>2</v>
      </c>
      <c r="AE13" s="85" t="s">
        <v>1088</v>
      </c>
      <c r="AF13" s="79" t="b">
        <v>0</v>
      </c>
      <c r="AG13" s="79" t="s">
        <v>1099</v>
      </c>
      <c r="AH13" s="79"/>
      <c r="AI13" s="85" t="s">
        <v>1087</v>
      </c>
      <c r="AJ13" s="79" t="b">
        <v>0</v>
      </c>
      <c r="AK13" s="79">
        <v>0</v>
      </c>
      <c r="AL13" s="85" t="s">
        <v>1087</v>
      </c>
      <c r="AM13" s="79" t="s">
        <v>1109</v>
      </c>
      <c r="AN13" s="79" t="b">
        <v>0</v>
      </c>
      <c r="AO13" s="85" t="s">
        <v>1021</v>
      </c>
      <c r="AP13" s="79" t="s">
        <v>176</v>
      </c>
      <c r="AQ13" s="79">
        <v>0</v>
      </c>
      <c r="AR13" s="79">
        <v>0</v>
      </c>
      <c r="AS13" s="79" t="s">
        <v>1121</v>
      </c>
      <c r="AT13" s="79" t="s">
        <v>1129</v>
      </c>
      <c r="AU13" s="79" t="s">
        <v>1132</v>
      </c>
      <c r="AV13" s="79" t="s">
        <v>1136</v>
      </c>
      <c r="AW13" s="79" t="s">
        <v>1145</v>
      </c>
      <c r="AX13" s="79" t="s">
        <v>1154</v>
      </c>
      <c r="AY13" s="79" t="s">
        <v>1161</v>
      </c>
      <c r="AZ13" s="82" t="s">
        <v>1164</v>
      </c>
      <c r="BA13">
        <v>1</v>
      </c>
      <c r="BB13" s="78" t="str">
        <f>REPLACE(INDEX(GroupVertices[Group],MATCH(Edges[[#This Row],[Vertex 1]],GroupVertices[Vertex],0)),1,1,"")</f>
        <v>2</v>
      </c>
      <c r="BC13" s="78" t="str">
        <f>REPLACE(INDEX(GroupVertices[Group],MATCH(Edges[[#This Row],[Vertex 2]],GroupVertices[Vertex],0)),1,1,"")</f>
        <v>2</v>
      </c>
      <c r="BD13" s="48"/>
      <c r="BE13" s="49"/>
      <c r="BF13" s="48"/>
      <c r="BG13" s="49"/>
      <c r="BH13" s="48"/>
      <c r="BI13" s="49"/>
      <c r="BJ13" s="48"/>
      <c r="BK13" s="49"/>
      <c r="BL13" s="48"/>
    </row>
    <row r="14" spans="1:64" ht="15">
      <c r="A14" s="64" t="s">
        <v>215</v>
      </c>
      <c r="B14" s="64" t="s">
        <v>274</v>
      </c>
      <c r="C14" s="65" t="s">
        <v>2973</v>
      </c>
      <c r="D14" s="66">
        <v>3</v>
      </c>
      <c r="E14" s="67" t="s">
        <v>132</v>
      </c>
      <c r="F14" s="68">
        <v>35</v>
      </c>
      <c r="G14" s="65"/>
      <c r="H14" s="69"/>
      <c r="I14" s="70"/>
      <c r="J14" s="70"/>
      <c r="K14" s="34" t="s">
        <v>65</v>
      </c>
      <c r="L14" s="77">
        <v>14</v>
      </c>
      <c r="M14" s="77"/>
      <c r="N14" s="72"/>
      <c r="O14" s="79" t="s">
        <v>349</v>
      </c>
      <c r="P14" s="81">
        <v>43622.56519675926</v>
      </c>
      <c r="Q14" s="79" t="s">
        <v>357</v>
      </c>
      <c r="R14" s="79"/>
      <c r="S14" s="79"/>
      <c r="T14" s="79"/>
      <c r="U14" s="79"/>
      <c r="V14" s="82" t="s">
        <v>656</v>
      </c>
      <c r="W14" s="81">
        <v>43622.56519675926</v>
      </c>
      <c r="X14" s="82" t="s">
        <v>726</v>
      </c>
      <c r="Y14" s="79"/>
      <c r="Z14" s="79"/>
      <c r="AA14" s="85" t="s">
        <v>907</v>
      </c>
      <c r="AB14" s="85" t="s">
        <v>1021</v>
      </c>
      <c r="AC14" s="79" t="b">
        <v>0</v>
      </c>
      <c r="AD14" s="79">
        <v>2</v>
      </c>
      <c r="AE14" s="85" t="s">
        <v>1088</v>
      </c>
      <c r="AF14" s="79" t="b">
        <v>0</v>
      </c>
      <c r="AG14" s="79" t="s">
        <v>1099</v>
      </c>
      <c r="AH14" s="79"/>
      <c r="AI14" s="85" t="s">
        <v>1087</v>
      </c>
      <c r="AJ14" s="79" t="b">
        <v>0</v>
      </c>
      <c r="AK14" s="79">
        <v>0</v>
      </c>
      <c r="AL14" s="85" t="s">
        <v>1087</v>
      </c>
      <c r="AM14" s="79" t="s">
        <v>1109</v>
      </c>
      <c r="AN14" s="79" t="b">
        <v>0</v>
      </c>
      <c r="AO14" s="85" t="s">
        <v>1021</v>
      </c>
      <c r="AP14" s="79" t="s">
        <v>176</v>
      </c>
      <c r="AQ14" s="79">
        <v>0</v>
      </c>
      <c r="AR14" s="79">
        <v>0</v>
      </c>
      <c r="AS14" s="79" t="s">
        <v>1121</v>
      </c>
      <c r="AT14" s="79" t="s">
        <v>1129</v>
      </c>
      <c r="AU14" s="79" t="s">
        <v>1132</v>
      </c>
      <c r="AV14" s="79" t="s">
        <v>1136</v>
      </c>
      <c r="AW14" s="79" t="s">
        <v>1145</v>
      </c>
      <c r="AX14" s="79" t="s">
        <v>1154</v>
      </c>
      <c r="AY14" s="79" t="s">
        <v>1161</v>
      </c>
      <c r="AZ14" s="82" t="s">
        <v>1164</v>
      </c>
      <c r="BA14">
        <v>1</v>
      </c>
      <c r="BB14" s="78" t="str">
        <f>REPLACE(INDEX(GroupVertices[Group],MATCH(Edges[[#This Row],[Vertex 1]],GroupVertices[Vertex],0)),1,1,"")</f>
        <v>2</v>
      </c>
      <c r="BC14" s="78" t="str">
        <f>REPLACE(INDEX(GroupVertices[Group],MATCH(Edges[[#This Row],[Vertex 2]],GroupVertices[Vertex],0)),1,1,"")</f>
        <v>3</v>
      </c>
      <c r="BD14" s="48">
        <v>0</v>
      </c>
      <c r="BE14" s="49">
        <v>0</v>
      </c>
      <c r="BF14" s="48">
        <v>0</v>
      </c>
      <c r="BG14" s="49">
        <v>0</v>
      </c>
      <c r="BH14" s="48">
        <v>0</v>
      </c>
      <c r="BI14" s="49">
        <v>0</v>
      </c>
      <c r="BJ14" s="48">
        <v>5</v>
      </c>
      <c r="BK14" s="49">
        <v>100</v>
      </c>
      <c r="BL14" s="48">
        <v>5</v>
      </c>
    </row>
    <row r="15" spans="1:64" ht="15">
      <c r="A15" s="64" t="s">
        <v>216</v>
      </c>
      <c r="B15" s="64" t="s">
        <v>282</v>
      </c>
      <c r="C15" s="65" t="s">
        <v>2973</v>
      </c>
      <c r="D15" s="66">
        <v>3</v>
      </c>
      <c r="E15" s="67" t="s">
        <v>132</v>
      </c>
      <c r="F15" s="68">
        <v>35</v>
      </c>
      <c r="G15" s="65"/>
      <c r="H15" s="69"/>
      <c r="I15" s="70"/>
      <c r="J15" s="70"/>
      <c r="K15" s="34" t="s">
        <v>65</v>
      </c>
      <c r="L15" s="77">
        <v>15</v>
      </c>
      <c r="M15" s="77"/>
      <c r="N15" s="72"/>
      <c r="O15" s="79" t="s">
        <v>350</v>
      </c>
      <c r="P15" s="81">
        <v>43622.85774305555</v>
      </c>
      <c r="Q15" s="79" t="s">
        <v>358</v>
      </c>
      <c r="R15" s="82" t="s">
        <v>500</v>
      </c>
      <c r="S15" s="79" t="s">
        <v>555</v>
      </c>
      <c r="T15" s="79" t="s">
        <v>572</v>
      </c>
      <c r="U15" s="79"/>
      <c r="V15" s="82" t="s">
        <v>657</v>
      </c>
      <c r="W15" s="81">
        <v>43622.85774305555</v>
      </c>
      <c r="X15" s="82" t="s">
        <v>727</v>
      </c>
      <c r="Y15" s="79"/>
      <c r="Z15" s="79"/>
      <c r="AA15" s="85" t="s">
        <v>908</v>
      </c>
      <c r="AB15" s="79"/>
      <c r="AC15" s="79" t="b">
        <v>0</v>
      </c>
      <c r="AD15" s="79">
        <v>0</v>
      </c>
      <c r="AE15" s="85" t="s">
        <v>1087</v>
      </c>
      <c r="AF15" s="79" t="b">
        <v>0</v>
      </c>
      <c r="AG15" s="79" t="s">
        <v>1099</v>
      </c>
      <c r="AH15" s="79"/>
      <c r="AI15" s="85" t="s">
        <v>1087</v>
      </c>
      <c r="AJ15" s="79" t="b">
        <v>0</v>
      </c>
      <c r="AK15" s="79">
        <v>0</v>
      </c>
      <c r="AL15" s="85" t="s">
        <v>1087</v>
      </c>
      <c r="AM15" s="79" t="s">
        <v>1110</v>
      </c>
      <c r="AN15" s="79" t="b">
        <v>0</v>
      </c>
      <c r="AO15" s="85" t="s">
        <v>908</v>
      </c>
      <c r="AP15" s="79" t="s">
        <v>176</v>
      </c>
      <c r="AQ15" s="79">
        <v>0</v>
      </c>
      <c r="AR15" s="79">
        <v>0</v>
      </c>
      <c r="AS15" s="79"/>
      <c r="AT15" s="79"/>
      <c r="AU15" s="79"/>
      <c r="AV15" s="79"/>
      <c r="AW15" s="79"/>
      <c r="AX15" s="79"/>
      <c r="AY15" s="79"/>
      <c r="AZ15" s="79"/>
      <c r="BA15">
        <v>1</v>
      </c>
      <c r="BB15" s="78" t="str">
        <f>REPLACE(INDEX(GroupVertices[Group],MATCH(Edges[[#This Row],[Vertex 1]],GroupVertices[Vertex],0)),1,1,"")</f>
        <v>2</v>
      </c>
      <c r="BC15" s="78" t="str">
        <f>REPLACE(INDEX(GroupVertices[Group],MATCH(Edges[[#This Row],[Vertex 2]],GroupVertices[Vertex],0)),1,1,"")</f>
        <v>2</v>
      </c>
      <c r="BD15" s="48"/>
      <c r="BE15" s="49"/>
      <c r="BF15" s="48"/>
      <c r="BG15" s="49"/>
      <c r="BH15" s="48"/>
      <c r="BI15" s="49"/>
      <c r="BJ15" s="48"/>
      <c r="BK15" s="49"/>
      <c r="BL15" s="48"/>
    </row>
    <row r="16" spans="1:64" ht="15">
      <c r="A16" s="64" t="s">
        <v>216</v>
      </c>
      <c r="B16" s="64" t="s">
        <v>279</v>
      </c>
      <c r="C16" s="65" t="s">
        <v>2973</v>
      </c>
      <c r="D16" s="66">
        <v>3</v>
      </c>
      <c r="E16" s="67" t="s">
        <v>132</v>
      </c>
      <c r="F16" s="68">
        <v>35</v>
      </c>
      <c r="G16" s="65"/>
      <c r="H16" s="69"/>
      <c r="I16" s="70"/>
      <c r="J16" s="70"/>
      <c r="K16" s="34" t="s">
        <v>65</v>
      </c>
      <c r="L16" s="77">
        <v>16</v>
      </c>
      <c r="M16" s="77"/>
      <c r="N16" s="72"/>
      <c r="O16" s="79" t="s">
        <v>350</v>
      </c>
      <c r="P16" s="81">
        <v>43622.85774305555</v>
      </c>
      <c r="Q16" s="79" t="s">
        <v>358</v>
      </c>
      <c r="R16" s="82" t="s">
        <v>500</v>
      </c>
      <c r="S16" s="79" t="s">
        <v>555</v>
      </c>
      <c r="T16" s="79" t="s">
        <v>572</v>
      </c>
      <c r="U16" s="79"/>
      <c r="V16" s="82" t="s">
        <v>657</v>
      </c>
      <c r="W16" s="81">
        <v>43622.85774305555</v>
      </c>
      <c r="X16" s="82" t="s">
        <v>727</v>
      </c>
      <c r="Y16" s="79"/>
      <c r="Z16" s="79"/>
      <c r="AA16" s="85" t="s">
        <v>908</v>
      </c>
      <c r="AB16" s="79"/>
      <c r="AC16" s="79" t="b">
        <v>0</v>
      </c>
      <c r="AD16" s="79">
        <v>0</v>
      </c>
      <c r="AE16" s="85" t="s">
        <v>1087</v>
      </c>
      <c r="AF16" s="79" t="b">
        <v>0</v>
      </c>
      <c r="AG16" s="79" t="s">
        <v>1099</v>
      </c>
      <c r="AH16" s="79"/>
      <c r="AI16" s="85" t="s">
        <v>1087</v>
      </c>
      <c r="AJ16" s="79" t="b">
        <v>0</v>
      </c>
      <c r="AK16" s="79">
        <v>0</v>
      </c>
      <c r="AL16" s="85" t="s">
        <v>1087</v>
      </c>
      <c r="AM16" s="79" t="s">
        <v>1110</v>
      </c>
      <c r="AN16" s="79" t="b">
        <v>0</v>
      </c>
      <c r="AO16" s="85" t="s">
        <v>908</v>
      </c>
      <c r="AP16" s="79" t="s">
        <v>176</v>
      </c>
      <c r="AQ16" s="79">
        <v>0</v>
      </c>
      <c r="AR16" s="79">
        <v>0</v>
      </c>
      <c r="AS16" s="79"/>
      <c r="AT16" s="79"/>
      <c r="AU16" s="79"/>
      <c r="AV16" s="79"/>
      <c r="AW16" s="79"/>
      <c r="AX16" s="79"/>
      <c r="AY16" s="79"/>
      <c r="AZ16" s="79"/>
      <c r="BA16">
        <v>1</v>
      </c>
      <c r="BB16" s="78" t="str">
        <f>REPLACE(INDEX(GroupVertices[Group],MATCH(Edges[[#This Row],[Vertex 1]],GroupVertices[Vertex],0)),1,1,"")</f>
        <v>2</v>
      </c>
      <c r="BC16" s="78" t="str">
        <f>REPLACE(INDEX(GroupVertices[Group],MATCH(Edges[[#This Row],[Vertex 2]],GroupVertices[Vertex],0)),1,1,"")</f>
        <v>1</v>
      </c>
      <c r="BD16" s="48">
        <v>0</v>
      </c>
      <c r="BE16" s="49">
        <v>0</v>
      </c>
      <c r="BF16" s="48">
        <v>0</v>
      </c>
      <c r="BG16" s="49">
        <v>0</v>
      </c>
      <c r="BH16" s="48">
        <v>0</v>
      </c>
      <c r="BI16" s="49">
        <v>0</v>
      </c>
      <c r="BJ16" s="48">
        <v>24</v>
      </c>
      <c r="BK16" s="49">
        <v>100</v>
      </c>
      <c r="BL16" s="48">
        <v>24</v>
      </c>
    </row>
    <row r="17" spans="1:64" ht="15">
      <c r="A17" s="64" t="s">
        <v>217</v>
      </c>
      <c r="B17" s="64" t="s">
        <v>279</v>
      </c>
      <c r="C17" s="65" t="s">
        <v>2973</v>
      </c>
      <c r="D17" s="66">
        <v>3</v>
      </c>
      <c r="E17" s="67" t="s">
        <v>132</v>
      </c>
      <c r="F17" s="68">
        <v>35</v>
      </c>
      <c r="G17" s="65"/>
      <c r="H17" s="69"/>
      <c r="I17" s="70"/>
      <c r="J17" s="70"/>
      <c r="K17" s="34" t="s">
        <v>65</v>
      </c>
      <c r="L17" s="77">
        <v>17</v>
      </c>
      <c r="M17" s="77"/>
      <c r="N17" s="72"/>
      <c r="O17" s="79" t="s">
        <v>349</v>
      </c>
      <c r="P17" s="81">
        <v>43626.13103009259</v>
      </c>
      <c r="Q17" s="79" t="s">
        <v>351</v>
      </c>
      <c r="R17" s="79"/>
      <c r="S17" s="79"/>
      <c r="T17" s="79"/>
      <c r="U17" s="79"/>
      <c r="V17" s="82" t="s">
        <v>658</v>
      </c>
      <c r="W17" s="81">
        <v>43626.13103009259</v>
      </c>
      <c r="X17" s="82" t="s">
        <v>728</v>
      </c>
      <c r="Y17" s="79"/>
      <c r="Z17" s="79"/>
      <c r="AA17" s="85" t="s">
        <v>909</v>
      </c>
      <c r="AB17" s="79"/>
      <c r="AC17" s="79" t="b">
        <v>0</v>
      </c>
      <c r="AD17" s="79">
        <v>0</v>
      </c>
      <c r="AE17" s="85" t="s">
        <v>1085</v>
      </c>
      <c r="AF17" s="79" t="b">
        <v>0</v>
      </c>
      <c r="AG17" s="79" t="s">
        <v>1098</v>
      </c>
      <c r="AH17" s="79"/>
      <c r="AI17" s="85" t="s">
        <v>1087</v>
      </c>
      <c r="AJ17" s="79" t="b">
        <v>0</v>
      </c>
      <c r="AK17" s="79">
        <v>0</v>
      </c>
      <c r="AL17" s="85" t="s">
        <v>1087</v>
      </c>
      <c r="AM17" s="79" t="s">
        <v>1108</v>
      </c>
      <c r="AN17" s="79" t="b">
        <v>0</v>
      </c>
      <c r="AO17" s="85" t="s">
        <v>909</v>
      </c>
      <c r="AP17" s="79" t="s">
        <v>176</v>
      </c>
      <c r="AQ17" s="79">
        <v>0</v>
      </c>
      <c r="AR17" s="79">
        <v>0</v>
      </c>
      <c r="AS17" s="79"/>
      <c r="AT17" s="79"/>
      <c r="AU17" s="79"/>
      <c r="AV17" s="79"/>
      <c r="AW17" s="79"/>
      <c r="AX17" s="79"/>
      <c r="AY17" s="79"/>
      <c r="AZ17" s="79"/>
      <c r="BA17">
        <v>1</v>
      </c>
      <c r="BB17" s="78" t="str">
        <f>REPLACE(INDEX(GroupVertices[Group],MATCH(Edges[[#This Row],[Vertex 1]],GroupVertices[Vertex],0)),1,1,"")</f>
        <v>1</v>
      </c>
      <c r="BC17" s="78" t="str">
        <f>REPLACE(INDEX(GroupVertices[Group],MATCH(Edges[[#This Row],[Vertex 2]],GroupVertices[Vertex],0)),1,1,"")</f>
        <v>1</v>
      </c>
      <c r="BD17" s="48">
        <v>0</v>
      </c>
      <c r="BE17" s="49">
        <v>0</v>
      </c>
      <c r="BF17" s="48">
        <v>0</v>
      </c>
      <c r="BG17" s="49">
        <v>0</v>
      </c>
      <c r="BH17" s="48">
        <v>0</v>
      </c>
      <c r="BI17" s="49">
        <v>0</v>
      </c>
      <c r="BJ17" s="48">
        <v>1</v>
      </c>
      <c r="BK17" s="49">
        <v>100</v>
      </c>
      <c r="BL17" s="48">
        <v>1</v>
      </c>
    </row>
    <row r="18" spans="1:64" ht="15">
      <c r="A18" s="64" t="s">
        <v>218</v>
      </c>
      <c r="B18" s="64" t="s">
        <v>279</v>
      </c>
      <c r="C18" s="65" t="s">
        <v>2973</v>
      </c>
      <c r="D18" s="66">
        <v>3</v>
      </c>
      <c r="E18" s="67" t="s">
        <v>132</v>
      </c>
      <c r="F18" s="68">
        <v>35</v>
      </c>
      <c r="G18" s="65"/>
      <c r="H18" s="69"/>
      <c r="I18" s="70"/>
      <c r="J18" s="70"/>
      <c r="K18" s="34" t="s">
        <v>65</v>
      </c>
      <c r="L18" s="77">
        <v>18</v>
      </c>
      <c r="M18" s="77"/>
      <c r="N18" s="72"/>
      <c r="O18" s="79" t="s">
        <v>349</v>
      </c>
      <c r="P18" s="81">
        <v>43627.29077546296</v>
      </c>
      <c r="Q18" s="79" t="s">
        <v>351</v>
      </c>
      <c r="R18" s="79"/>
      <c r="S18" s="79"/>
      <c r="T18" s="79"/>
      <c r="U18" s="79"/>
      <c r="V18" s="82" t="s">
        <v>659</v>
      </c>
      <c r="W18" s="81">
        <v>43627.29077546296</v>
      </c>
      <c r="X18" s="82" t="s">
        <v>729</v>
      </c>
      <c r="Y18" s="79"/>
      <c r="Z18" s="79"/>
      <c r="AA18" s="85" t="s">
        <v>910</v>
      </c>
      <c r="AB18" s="79"/>
      <c r="AC18" s="79" t="b">
        <v>0</v>
      </c>
      <c r="AD18" s="79">
        <v>0</v>
      </c>
      <c r="AE18" s="85" t="s">
        <v>1085</v>
      </c>
      <c r="AF18" s="79" t="b">
        <v>0</v>
      </c>
      <c r="AG18" s="79" t="s">
        <v>1098</v>
      </c>
      <c r="AH18" s="79"/>
      <c r="AI18" s="85" t="s">
        <v>1087</v>
      </c>
      <c r="AJ18" s="79" t="b">
        <v>0</v>
      </c>
      <c r="AK18" s="79">
        <v>0</v>
      </c>
      <c r="AL18" s="85" t="s">
        <v>1087</v>
      </c>
      <c r="AM18" s="79" t="s">
        <v>1108</v>
      </c>
      <c r="AN18" s="79" t="b">
        <v>0</v>
      </c>
      <c r="AO18" s="85" t="s">
        <v>910</v>
      </c>
      <c r="AP18" s="79" t="s">
        <v>176</v>
      </c>
      <c r="AQ18" s="79">
        <v>0</v>
      </c>
      <c r="AR18" s="79">
        <v>0</v>
      </c>
      <c r="AS18" s="79"/>
      <c r="AT18" s="79"/>
      <c r="AU18" s="79"/>
      <c r="AV18" s="79"/>
      <c r="AW18" s="79"/>
      <c r="AX18" s="79"/>
      <c r="AY18" s="79"/>
      <c r="AZ18" s="79"/>
      <c r="BA18">
        <v>1</v>
      </c>
      <c r="BB18" s="78" t="str">
        <f>REPLACE(INDEX(GroupVertices[Group],MATCH(Edges[[#This Row],[Vertex 1]],GroupVertices[Vertex],0)),1,1,"")</f>
        <v>1</v>
      </c>
      <c r="BC18" s="78" t="str">
        <f>REPLACE(INDEX(GroupVertices[Group],MATCH(Edges[[#This Row],[Vertex 2]],GroupVertices[Vertex],0)),1,1,"")</f>
        <v>1</v>
      </c>
      <c r="BD18" s="48">
        <v>0</v>
      </c>
      <c r="BE18" s="49">
        <v>0</v>
      </c>
      <c r="BF18" s="48">
        <v>0</v>
      </c>
      <c r="BG18" s="49">
        <v>0</v>
      </c>
      <c r="BH18" s="48">
        <v>0</v>
      </c>
      <c r="BI18" s="49">
        <v>0</v>
      </c>
      <c r="BJ18" s="48">
        <v>1</v>
      </c>
      <c r="BK18" s="49">
        <v>100</v>
      </c>
      <c r="BL18" s="48">
        <v>1</v>
      </c>
    </row>
    <row r="19" spans="1:64" ht="15">
      <c r="A19" s="64" t="s">
        <v>219</v>
      </c>
      <c r="B19" s="64" t="s">
        <v>223</v>
      </c>
      <c r="C19" s="65" t="s">
        <v>2973</v>
      </c>
      <c r="D19" s="66">
        <v>3</v>
      </c>
      <c r="E19" s="67" t="s">
        <v>132</v>
      </c>
      <c r="F19" s="68">
        <v>35</v>
      </c>
      <c r="G19" s="65"/>
      <c r="H19" s="69"/>
      <c r="I19" s="70"/>
      <c r="J19" s="70"/>
      <c r="K19" s="34" t="s">
        <v>65</v>
      </c>
      <c r="L19" s="77">
        <v>19</v>
      </c>
      <c r="M19" s="77"/>
      <c r="N19" s="72"/>
      <c r="O19" s="79" t="s">
        <v>350</v>
      </c>
      <c r="P19" s="81">
        <v>43627.99884259259</v>
      </c>
      <c r="Q19" s="79" t="s">
        <v>359</v>
      </c>
      <c r="R19" s="79"/>
      <c r="S19" s="79"/>
      <c r="T19" s="79" t="s">
        <v>573</v>
      </c>
      <c r="U19" s="82" t="s">
        <v>622</v>
      </c>
      <c r="V19" s="82" t="s">
        <v>622</v>
      </c>
      <c r="W19" s="81">
        <v>43627.99884259259</v>
      </c>
      <c r="X19" s="82" t="s">
        <v>730</v>
      </c>
      <c r="Y19" s="79"/>
      <c r="Z19" s="79"/>
      <c r="AA19" s="85" t="s">
        <v>911</v>
      </c>
      <c r="AB19" s="79"/>
      <c r="AC19" s="79" t="b">
        <v>0</v>
      </c>
      <c r="AD19" s="79">
        <v>2</v>
      </c>
      <c r="AE19" s="85" t="s">
        <v>1087</v>
      </c>
      <c r="AF19" s="79" t="b">
        <v>0</v>
      </c>
      <c r="AG19" s="79" t="s">
        <v>1099</v>
      </c>
      <c r="AH19" s="79"/>
      <c r="AI19" s="85" t="s">
        <v>1087</v>
      </c>
      <c r="AJ19" s="79" t="b">
        <v>0</v>
      </c>
      <c r="AK19" s="79">
        <v>0</v>
      </c>
      <c r="AL19" s="85" t="s">
        <v>1087</v>
      </c>
      <c r="AM19" s="79" t="s">
        <v>1111</v>
      </c>
      <c r="AN19" s="79" t="b">
        <v>0</v>
      </c>
      <c r="AO19" s="85" t="s">
        <v>911</v>
      </c>
      <c r="AP19" s="79" t="s">
        <v>176</v>
      </c>
      <c r="AQ19" s="79">
        <v>0</v>
      </c>
      <c r="AR19" s="79">
        <v>0</v>
      </c>
      <c r="AS19" s="79"/>
      <c r="AT19" s="79"/>
      <c r="AU19" s="79"/>
      <c r="AV19" s="79"/>
      <c r="AW19" s="79"/>
      <c r="AX19" s="79"/>
      <c r="AY19" s="79"/>
      <c r="AZ19" s="79"/>
      <c r="BA19">
        <v>1</v>
      </c>
      <c r="BB19" s="78" t="str">
        <f>REPLACE(INDEX(GroupVertices[Group],MATCH(Edges[[#This Row],[Vertex 1]],GroupVertices[Vertex],0)),1,1,"")</f>
        <v>4</v>
      </c>
      <c r="BC19" s="78" t="str">
        <f>REPLACE(INDEX(GroupVertices[Group],MATCH(Edges[[#This Row],[Vertex 2]],GroupVertices[Vertex],0)),1,1,"")</f>
        <v>4</v>
      </c>
      <c r="BD19" s="48">
        <v>1</v>
      </c>
      <c r="BE19" s="49">
        <v>5.2631578947368425</v>
      </c>
      <c r="BF19" s="48">
        <v>0</v>
      </c>
      <c r="BG19" s="49">
        <v>0</v>
      </c>
      <c r="BH19" s="48">
        <v>0</v>
      </c>
      <c r="BI19" s="49">
        <v>0</v>
      </c>
      <c r="BJ19" s="48">
        <v>18</v>
      </c>
      <c r="BK19" s="49">
        <v>94.73684210526316</v>
      </c>
      <c r="BL19" s="48">
        <v>19</v>
      </c>
    </row>
    <row r="20" spans="1:64" ht="15">
      <c r="A20" s="64" t="s">
        <v>219</v>
      </c>
      <c r="B20" s="64" t="s">
        <v>279</v>
      </c>
      <c r="C20" s="65" t="s">
        <v>2973</v>
      </c>
      <c r="D20" s="66">
        <v>3</v>
      </c>
      <c r="E20" s="67" t="s">
        <v>132</v>
      </c>
      <c r="F20" s="68">
        <v>35</v>
      </c>
      <c r="G20" s="65"/>
      <c r="H20" s="69"/>
      <c r="I20" s="70"/>
      <c r="J20" s="70"/>
      <c r="K20" s="34" t="s">
        <v>65</v>
      </c>
      <c r="L20" s="77">
        <v>20</v>
      </c>
      <c r="M20" s="77"/>
      <c r="N20" s="72"/>
      <c r="O20" s="79" t="s">
        <v>350</v>
      </c>
      <c r="P20" s="81">
        <v>43627.99884259259</v>
      </c>
      <c r="Q20" s="79" t="s">
        <v>359</v>
      </c>
      <c r="R20" s="79"/>
      <c r="S20" s="79"/>
      <c r="T20" s="79" t="s">
        <v>573</v>
      </c>
      <c r="U20" s="82" t="s">
        <v>622</v>
      </c>
      <c r="V20" s="82" t="s">
        <v>622</v>
      </c>
      <c r="W20" s="81">
        <v>43627.99884259259</v>
      </c>
      <c r="X20" s="82" t="s">
        <v>730</v>
      </c>
      <c r="Y20" s="79"/>
      <c r="Z20" s="79"/>
      <c r="AA20" s="85" t="s">
        <v>911</v>
      </c>
      <c r="AB20" s="79"/>
      <c r="AC20" s="79" t="b">
        <v>0</v>
      </c>
      <c r="AD20" s="79">
        <v>2</v>
      </c>
      <c r="AE20" s="85" t="s">
        <v>1087</v>
      </c>
      <c r="AF20" s="79" t="b">
        <v>0</v>
      </c>
      <c r="AG20" s="79" t="s">
        <v>1099</v>
      </c>
      <c r="AH20" s="79"/>
      <c r="AI20" s="85" t="s">
        <v>1087</v>
      </c>
      <c r="AJ20" s="79" t="b">
        <v>0</v>
      </c>
      <c r="AK20" s="79">
        <v>0</v>
      </c>
      <c r="AL20" s="85" t="s">
        <v>1087</v>
      </c>
      <c r="AM20" s="79" t="s">
        <v>1111</v>
      </c>
      <c r="AN20" s="79" t="b">
        <v>0</v>
      </c>
      <c r="AO20" s="85" t="s">
        <v>911</v>
      </c>
      <c r="AP20" s="79" t="s">
        <v>176</v>
      </c>
      <c r="AQ20" s="79">
        <v>0</v>
      </c>
      <c r="AR20" s="79">
        <v>0</v>
      </c>
      <c r="AS20" s="79"/>
      <c r="AT20" s="79"/>
      <c r="AU20" s="79"/>
      <c r="AV20" s="79"/>
      <c r="AW20" s="79"/>
      <c r="AX20" s="79"/>
      <c r="AY20" s="79"/>
      <c r="AZ20" s="79"/>
      <c r="BA20">
        <v>1</v>
      </c>
      <c r="BB20" s="78" t="str">
        <f>REPLACE(INDEX(GroupVertices[Group],MATCH(Edges[[#This Row],[Vertex 1]],GroupVertices[Vertex],0)),1,1,"")</f>
        <v>4</v>
      </c>
      <c r="BC20" s="78" t="str">
        <f>REPLACE(INDEX(GroupVertices[Group],MATCH(Edges[[#This Row],[Vertex 2]],GroupVertices[Vertex],0)),1,1,"")</f>
        <v>1</v>
      </c>
      <c r="BD20" s="48"/>
      <c r="BE20" s="49"/>
      <c r="BF20" s="48"/>
      <c r="BG20" s="49"/>
      <c r="BH20" s="48"/>
      <c r="BI20" s="49"/>
      <c r="BJ20" s="48"/>
      <c r="BK20" s="49"/>
      <c r="BL20" s="48"/>
    </row>
    <row r="21" spans="1:64" ht="15">
      <c r="A21" s="64" t="s">
        <v>220</v>
      </c>
      <c r="B21" s="64" t="s">
        <v>279</v>
      </c>
      <c r="C21" s="65" t="s">
        <v>2973</v>
      </c>
      <c r="D21" s="66">
        <v>3</v>
      </c>
      <c r="E21" s="67" t="s">
        <v>132</v>
      </c>
      <c r="F21" s="68">
        <v>35</v>
      </c>
      <c r="G21" s="65"/>
      <c r="H21" s="69"/>
      <c r="I21" s="70"/>
      <c r="J21" s="70"/>
      <c r="K21" s="34" t="s">
        <v>65</v>
      </c>
      <c r="L21" s="77">
        <v>21</v>
      </c>
      <c r="M21" s="77"/>
      <c r="N21" s="72"/>
      <c r="O21" s="79" t="s">
        <v>350</v>
      </c>
      <c r="P21" s="81">
        <v>43628.08731481482</v>
      </c>
      <c r="Q21" s="79" t="s">
        <v>360</v>
      </c>
      <c r="R21" s="79"/>
      <c r="S21" s="79"/>
      <c r="T21" s="79" t="s">
        <v>223</v>
      </c>
      <c r="U21" s="79"/>
      <c r="V21" s="82" t="s">
        <v>660</v>
      </c>
      <c r="W21" s="81">
        <v>43628.08731481482</v>
      </c>
      <c r="X21" s="82" t="s">
        <v>731</v>
      </c>
      <c r="Y21" s="79"/>
      <c r="Z21" s="79"/>
      <c r="AA21" s="85" t="s">
        <v>912</v>
      </c>
      <c r="AB21" s="79"/>
      <c r="AC21" s="79" t="b">
        <v>0</v>
      </c>
      <c r="AD21" s="79">
        <v>0</v>
      </c>
      <c r="AE21" s="85" t="s">
        <v>1087</v>
      </c>
      <c r="AF21" s="79" t="b">
        <v>0</v>
      </c>
      <c r="AG21" s="79" t="s">
        <v>1099</v>
      </c>
      <c r="AH21" s="79"/>
      <c r="AI21" s="85" t="s">
        <v>1087</v>
      </c>
      <c r="AJ21" s="79" t="b">
        <v>0</v>
      </c>
      <c r="AK21" s="79">
        <v>4</v>
      </c>
      <c r="AL21" s="85" t="s">
        <v>915</v>
      </c>
      <c r="AM21" s="79" t="s">
        <v>1109</v>
      </c>
      <c r="AN21" s="79" t="b">
        <v>0</v>
      </c>
      <c r="AO21" s="85" t="s">
        <v>915</v>
      </c>
      <c r="AP21" s="79" t="s">
        <v>176</v>
      </c>
      <c r="AQ21" s="79">
        <v>0</v>
      </c>
      <c r="AR21" s="79">
        <v>0</v>
      </c>
      <c r="AS21" s="79"/>
      <c r="AT21" s="79"/>
      <c r="AU21" s="79"/>
      <c r="AV21" s="79"/>
      <c r="AW21" s="79"/>
      <c r="AX21" s="79"/>
      <c r="AY21" s="79"/>
      <c r="AZ21" s="79"/>
      <c r="BA21">
        <v>1</v>
      </c>
      <c r="BB21" s="78" t="str">
        <f>REPLACE(INDEX(GroupVertices[Group],MATCH(Edges[[#This Row],[Vertex 1]],GroupVertices[Vertex],0)),1,1,"")</f>
        <v>4</v>
      </c>
      <c r="BC21" s="78" t="str">
        <f>REPLACE(INDEX(GroupVertices[Group],MATCH(Edges[[#This Row],[Vertex 2]],GroupVertices[Vertex],0)),1,1,"")</f>
        <v>1</v>
      </c>
      <c r="BD21" s="48"/>
      <c r="BE21" s="49"/>
      <c r="BF21" s="48"/>
      <c r="BG21" s="49"/>
      <c r="BH21" s="48"/>
      <c r="BI21" s="49"/>
      <c r="BJ21" s="48"/>
      <c r="BK21" s="49"/>
      <c r="BL21" s="48"/>
    </row>
    <row r="22" spans="1:64" ht="15">
      <c r="A22" s="64" t="s">
        <v>220</v>
      </c>
      <c r="B22" s="64" t="s">
        <v>297</v>
      </c>
      <c r="C22" s="65" t="s">
        <v>2973</v>
      </c>
      <c r="D22" s="66">
        <v>3</v>
      </c>
      <c r="E22" s="67" t="s">
        <v>132</v>
      </c>
      <c r="F22" s="68">
        <v>35</v>
      </c>
      <c r="G22" s="65"/>
      <c r="H22" s="69"/>
      <c r="I22" s="70"/>
      <c r="J22" s="70"/>
      <c r="K22" s="34" t="s">
        <v>65</v>
      </c>
      <c r="L22" s="77">
        <v>22</v>
      </c>
      <c r="M22" s="77"/>
      <c r="N22" s="72"/>
      <c r="O22" s="79" t="s">
        <v>350</v>
      </c>
      <c r="P22" s="81">
        <v>43628.08731481482</v>
      </c>
      <c r="Q22" s="79" t="s">
        <v>360</v>
      </c>
      <c r="R22" s="79"/>
      <c r="S22" s="79"/>
      <c r="T22" s="79" t="s">
        <v>223</v>
      </c>
      <c r="U22" s="79"/>
      <c r="V22" s="82" t="s">
        <v>660</v>
      </c>
      <c r="W22" s="81">
        <v>43628.08731481482</v>
      </c>
      <c r="X22" s="82" t="s">
        <v>731</v>
      </c>
      <c r="Y22" s="79"/>
      <c r="Z22" s="79"/>
      <c r="AA22" s="85" t="s">
        <v>912</v>
      </c>
      <c r="AB22" s="79"/>
      <c r="AC22" s="79" t="b">
        <v>0</v>
      </c>
      <c r="AD22" s="79">
        <v>0</v>
      </c>
      <c r="AE22" s="85" t="s">
        <v>1087</v>
      </c>
      <c r="AF22" s="79" t="b">
        <v>0</v>
      </c>
      <c r="AG22" s="79" t="s">
        <v>1099</v>
      </c>
      <c r="AH22" s="79"/>
      <c r="AI22" s="85" t="s">
        <v>1087</v>
      </c>
      <c r="AJ22" s="79" t="b">
        <v>0</v>
      </c>
      <c r="AK22" s="79">
        <v>4</v>
      </c>
      <c r="AL22" s="85" t="s">
        <v>915</v>
      </c>
      <c r="AM22" s="79" t="s">
        <v>1109</v>
      </c>
      <c r="AN22" s="79" t="b">
        <v>0</v>
      </c>
      <c r="AO22" s="85" t="s">
        <v>915</v>
      </c>
      <c r="AP22" s="79" t="s">
        <v>176</v>
      </c>
      <c r="AQ22" s="79">
        <v>0</v>
      </c>
      <c r="AR22" s="79">
        <v>0</v>
      </c>
      <c r="AS22" s="79"/>
      <c r="AT22" s="79"/>
      <c r="AU22" s="79"/>
      <c r="AV22" s="79"/>
      <c r="AW22" s="79"/>
      <c r="AX22" s="79"/>
      <c r="AY22" s="79"/>
      <c r="AZ22" s="79"/>
      <c r="BA22">
        <v>1</v>
      </c>
      <c r="BB22" s="78" t="str">
        <f>REPLACE(INDEX(GroupVertices[Group],MATCH(Edges[[#This Row],[Vertex 1]],GroupVertices[Vertex],0)),1,1,"")</f>
        <v>4</v>
      </c>
      <c r="BC22" s="78" t="str">
        <f>REPLACE(INDEX(GroupVertices[Group],MATCH(Edges[[#This Row],[Vertex 2]],GroupVertices[Vertex],0)),1,1,"")</f>
        <v>4</v>
      </c>
      <c r="BD22" s="48"/>
      <c r="BE22" s="49"/>
      <c r="BF22" s="48"/>
      <c r="BG22" s="49"/>
      <c r="BH22" s="48"/>
      <c r="BI22" s="49"/>
      <c r="BJ22" s="48"/>
      <c r="BK22" s="49"/>
      <c r="BL22" s="48"/>
    </row>
    <row r="23" spans="1:64" ht="15">
      <c r="A23" s="64" t="s">
        <v>220</v>
      </c>
      <c r="B23" s="64" t="s">
        <v>298</v>
      </c>
      <c r="C23" s="65" t="s">
        <v>2973</v>
      </c>
      <c r="D23" s="66">
        <v>3</v>
      </c>
      <c r="E23" s="67" t="s">
        <v>132</v>
      </c>
      <c r="F23" s="68">
        <v>35</v>
      </c>
      <c r="G23" s="65"/>
      <c r="H23" s="69"/>
      <c r="I23" s="70"/>
      <c r="J23" s="70"/>
      <c r="K23" s="34" t="s">
        <v>65</v>
      </c>
      <c r="L23" s="77">
        <v>23</v>
      </c>
      <c r="M23" s="77"/>
      <c r="N23" s="72"/>
      <c r="O23" s="79" t="s">
        <v>350</v>
      </c>
      <c r="P23" s="81">
        <v>43628.08731481482</v>
      </c>
      <c r="Q23" s="79" t="s">
        <v>360</v>
      </c>
      <c r="R23" s="79"/>
      <c r="S23" s="79"/>
      <c r="T23" s="79" t="s">
        <v>223</v>
      </c>
      <c r="U23" s="79"/>
      <c r="V23" s="82" t="s">
        <v>660</v>
      </c>
      <c r="W23" s="81">
        <v>43628.08731481482</v>
      </c>
      <c r="X23" s="82" t="s">
        <v>731</v>
      </c>
      <c r="Y23" s="79"/>
      <c r="Z23" s="79"/>
      <c r="AA23" s="85" t="s">
        <v>912</v>
      </c>
      <c r="AB23" s="79"/>
      <c r="AC23" s="79" t="b">
        <v>0</v>
      </c>
      <c r="AD23" s="79">
        <v>0</v>
      </c>
      <c r="AE23" s="85" t="s">
        <v>1087</v>
      </c>
      <c r="AF23" s="79" t="b">
        <v>0</v>
      </c>
      <c r="AG23" s="79" t="s">
        <v>1099</v>
      </c>
      <c r="AH23" s="79"/>
      <c r="AI23" s="85" t="s">
        <v>1087</v>
      </c>
      <c r="AJ23" s="79" t="b">
        <v>0</v>
      </c>
      <c r="AK23" s="79">
        <v>4</v>
      </c>
      <c r="AL23" s="85" t="s">
        <v>915</v>
      </c>
      <c r="AM23" s="79" t="s">
        <v>1109</v>
      </c>
      <c r="AN23" s="79" t="b">
        <v>0</v>
      </c>
      <c r="AO23" s="85" t="s">
        <v>915</v>
      </c>
      <c r="AP23" s="79" t="s">
        <v>176</v>
      </c>
      <c r="AQ23" s="79">
        <v>0</v>
      </c>
      <c r="AR23" s="79">
        <v>0</v>
      </c>
      <c r="AS23" s="79"/>
      <c r="AT23" s="79"/>
      <c r="AU23" s="79"/>
      <c r="AV23" s="79"/>
      <c r="AW23" s="79"/>
      <c r="AX23" s="79"/>
      <c r="AY23" s="79"/>
      <c r="AZ23" s="79"/>
      <c r="BA23">
        <v>1</v>
      </c>
      <c r="BB23" s="78" t="str">
        <f>REPLACE(INDEX(GroupVertices[Group],MATCH(Edges[[#This Row],[Vertex 1]],GroupVertices[Vertex],0)),1,1,"")</f>
        <v>4</v>
      </c>
      <c r="BC23" s="78" t="str">
        <f>REPLACE(INDEX(GroupVertices[Group],MATCH(Edges[[#This Row],[Vertex 2]],GroupVertices[Vertex],0)),1,1,"")</f>
        <v>4</v>
      </c>
      <c r="BD23" s="48"/>
      <c r="BE23" s="49"/>
      <c r="BF23" s="48"/>
      <c r="BG23" s="49"/>
      <c r="BH23" s="48"/>
      <c r="BI23" s="49"/>
      <c r="BJ23" s="48"/>
      <c r="BK23" s="49"/>
      <c r="BL23" s="48"/>
    </row>
    <row r="24" spans="1:64" ht="15">
      <c r="A24" s="64" t="s">
        <v>220</v>
      </c>
      <c r="B24" s="64" t="s">
        <v>299</v>
      </c>
      <c r="C24" s="65" t="s">
        <v>2973</v>
      </c>
      <c r="D24" s="66">
        <v>3</v>
      </c>
      <c r="E24" s="67" t="s">
        <v>132</v>
      </c>
      <c r="F24" s="68">
        <v>35</v>
      </c>
      <c r="G24" s="65"/>
      <c r="H24" s="69"/>
      <c r="I24" s="70"/>
      <c r="J24" s="70"/>
      <c r="K24" s="34" t="s">
        <v>65</v>
      </c>
      <c r="L24" s="77">
        <v>24</v>
      </c>
      <c r="M24" s="77"/>
      <c r="N24" s="72"/>
      <c r="O24" s="79" t="s">
        <v>350</v>
      </c>
      <c r="P24" s="81">
        <v>43628.08731481482</v>
      </c>
      <c r="Q24" s="79" t="s">
        <v>360</v>
      </c>
      <c r="R24" s="79"/>
      <c r="S24" s="79"/>
      <c r="T24" s="79" t="s">
        <v>223</v>
      </c>
      <c r="U24" s="79"/>
      <c r="V24" s="82" t="s">
        <v>660</v>
      </c>
      <c r="W24" s="81">
        <v>43628.08731481482</v>
      </c>
      <c r="X24" s="82" t="s">
        <v>731</v>
      </c>
      <c r="Y24" s="79"/>
      <c r="Z24" s="79"/>
      <c r="AA24" s="85" t="s">
        <v>912</v>
      </c>
      <c r="AB24" s="79"/>
      <c r="AC24" s="79" t="b">
        <v>0</v>
      </c>
      <c r="AD24" s="79">
        <v>0</v>
      </c>
      <c r="AE24" s="85" t="s">
        <v>1087</v>
      </c>
      <c r="AF24" s="79" t="b">
        <v>0</v>
      </c>
      <c r="AG24" s="79" t="s">
        <v>1099</v>
      </c>
      <c r="AH24" s="79"/>
      <c r="AI24" s="85" t="s">
        <v>1087</v>
      </c>
      <c r="AJ24" s="79" t="b">
        <v>0</v>
      </c>
      <c r="AK24" s="79">
        <v>4</v>
      </c>
      <c r="AL24" s="85" t="s">
        <v>915</v>
      </c>
      <c r="AM24" s="79" t="s">
        <v>1109</v>
      </c>
      <c r="AN24" s="79" t="b">
        <v>0</v>
      </c>
      <c r="AO24" s="85" t="s">
        <v>915</v>
      </c>
      <c r="AP24" s="79" t="s">
        <v>176</v>
      </c>
      <c r="AQ24" s="79">
        <v>0</v>
      </c>
      <c r="AR24" s="79">
        <v>0</v>
      </c>
      <c r="AS24" s="79"/>
      <c r="AT24" s="79"/>
      <c r="AU24" s="79"/>
      <c r="AV24" s="79"/>
      <c r="AW24" s="79"/>
      <c r="AX24" s="79"/>
      <c r="AY24" s="79"/>
      <c r="AZ24" s="79"/>
      <c r="BA24">
        <v>1</v>
      </c>
      <c r="BB24" s="78" t="str">
        <f>REPLACE(INDEX(GroupVertices[Group],MATCH(Edges[[#This Row],[Vertex 1]],GroupVertices[Vertex],0)),1,1,"")</f>
        <v>4</v>
      </c>
      <c r="BC24" s="78" t="str">
        <f>REPLACE(INDEX(GroupVertices[Group],MATCH(Edges[[#This Row],[Vertex 2]],GroupVertices[Vertex],0)),1,1,"")</f>
        <v>4</v>
      </c>
      <c r="BD24" s="48"/>
      <c r="BE24" s="49"/>
      <c r="BF24" s="48"/>
      <c r="BG24" s="49"/>
      <c r="BH24" s="48"/>
      <c r="BI24" s="49"/>
      <c r="BJ24" s="48"/>
      <c r="BK24" s="49"/>
      <c r="BL24" s="48"/>
    </row>
    <row r="25" spans="1:64" ht="15">
      <c r="A25" s="64" t="s">
        <v>220</v>
      </c>
      <c r="B25" s="64" t="s">
        <v>300</v>
      </c>
      <c r="C25" s="65" t="s">
        <v>2973</v>
      </c>
      <c r="D25" s="66">
        <v>3</v>
      </c>
      <c r="E25" s="67" t="s">
        <v>132</v>
      </c>
      <c r="F25" s="68">
        <v>35</v>
      </c>
      <c r="G25" s="65"/>
      <c r="H25" s="69"/>
      <c r="I25" s="70"/>
      <c r="J25" s="70"/>
      <c r="K25" s="34" t="s">
        <v>65</v>
      </c>
      <c r="L25" s="77">
        <v>25</v>
      </c>
      <c r="M25" s="77"/>
      <c r="N25" s="72"/>
      <c r="O25" s="79" t="s">
        <v>350</v>
      </c>
      <c r="P25" s="81">
        <v>43628.08731481482</v>
      </c>
      <c r="Q25" s="79" t="s">
        <v>360</v>
      </c>
      <c r="R25" s="79"/>
      <c r="S25" s="79"/>
      <c r="T25" s="79" t="s">
        <v>223</v>
      </c>
      <c r="U25" s="79"/>
      <c r="V25" s="82" t="s">
        <v>660</v>
      </c>
      <c r="W25" s="81">
        <v>43628.08731481482</v>
      </c>
      <c r="X25" s="82" t="s">
        <v>731</v>
      </c>
      <c r="Y25" s="79"/>
      <c r="Z25" s="79"/>
      <c r="AA25" s="85" t="s">
        <v>912</v>
      </c>
      <c r="AB25" s="79"/>
      <c r="AC25" s="79" t="b">
        <v>0</v>
      </c>
      <c r="AD25" s="79">
        <v>0</v>
      </c>
      <c r="AE25" s="85" t="s">
        <v>1087</v>
      </c>
      <c r="AF25" s="79" t="b">
        <v>0</v>
      </c>
      <c r="AG25" s="79" t="s">
        <v>1099</v>
      </c>
      <c r="AH25" s="79"/>
      <c r="AI25" s="85" t="s">
        <v>1087</v>
      </c>
      <c r="AJ25" s="79" t="b">
        <v>0</v>
      </c>
      <c r="AK25" s="79">
        <v>4</v>
      </c>
      <c r="AL25" s="85" t="s">
        <v>915</v>
      </c>
      <c r="AM25" s="79" t="s">
        <v>1109</v>
      </c>
      <c r="AN25" s="79" t="b">
        <v>0</v>
      </c>
      <c r="AO25" s="85" t="s">
        <v>915</v>
      </c>
      <c r="AP25" s="79" t="s">
        <v>176</v>
      </c>
      <c r="AQ25" s="79">
        <v>0</v>
      </c>
      <c r="AR25" s="79">
        <v>0</v>
      </c>
      <c r="AS25" s="79"/>
      <c r="AT25" s="79"/>
      <c r="AU25" s="79"/>
      <c r="AV25" s="79"/>
      <c r="AW25" s="79"/>
      <c r="AX25" s="79"/>
      <c r="AY25" s="79"/>
      <c r="AZ25" s="79"/>
      <c r="BA25">
        <v>1</v>
      </c>
      <c r="BB25" s="78" t="str">
        <f>REPLACE(INDEX(GroupVertices[Group],MATCH(Edges[[#This Row],[Vertex 1]],GroupVertices[Vertex],0)),1,1,"")</f>
        <v>4</v>
      </c>
      <c r="BC25" s="78" t="str">
        <f>REPLACE(INDEX(GroupVertices[Group],MATCH(Edges[[#This Row],[Vertex 2]],GroupVertices[Vertex],0)),1,1,"")</f>
        <v>4</v>
      </c>
      <c r="BD25" s="48">
        <v>0</v>
      </c>
      <c r="BE25" s="49">
        <v>0</v>
      </c>
      <c r="BF25" s="48">
        <v>1</v>
      </c>
      <c r="BG25" s="49">
        <v>5.882352941176471</v>
      </c>
      <c r="BH25" s="48">
        <v>0</v>
      </c>
      <c r="BI25" s="49">
        <v>0</v>
      </c>
      <c r="BJ25" s="48">
        <v>16</v>
      </c>
      <c r="BK25" s="49">
        <v>94.11764705882354</v>
      </c>
      <c r="BL25" s="48">
        <v>17</v>
      </c>
    </row>
    <row r="26" spans="1:64" ht="15">
      <c r="A26" s="64" t="s">
        <v>220</v>
      </c>
      <c r="B26" s="64" t="s">
        <v>223</v>
      </c>
      <c r="C26" s="65" t="s">
        <v>2973</v>
      </c>
      <c r="D26" s="66">
        <v>3</v>
      </c>
      <c r="E26" s="67" t="s">
        <v>132</v>
      </c>
      <c r="F26" s="68">
        <v>35</v>
      </c>
      <c r="G26" s="65"/>
      <c r="H26" s="69"/>
      <c r="I26" s="70"/>
      <c r="J26" s="70"/>
      <c r="K26" s="34" t="s">
        <v>65</v>
      </c>
      <c r="L26" s="77">
        <v>26</v>
      </c>
      <c r="M26" s="77"/>
      <c r="N26" s="72"/>
      <c r="O26" s="79" t="s">
        <v>350</v>
      </c>
      <c r="P26" s="81">
        <v>43628.08731481482</v>
      </c>
      <c r="Q26" s="79" t="s">
        <v>360</v>
      </c>
      <c r="R26" s="79"/>
      <c r="S26" s="79"/>
      <c r="T26" s="79" t="s">
        <v>223</v>
      </c>
      <c r="U26" s="79"/>
      <c r="V26" s="82" t="s">
        <v>660</v>
      </c>
      <c r="W26" s="81">
        <v>43628.08731481482</v>
      </c>
      <c r="X26" s="82" t="s">
        <v>731</v>
      </c>
      <c r="Y26" s="79"/>
      <c r="Z26" s="79"/>
      <c r="AA26" s="85" t="s">
        <v>912</v>
      </c>
      <c r="AB26" s="79"/>
      <c r="AC26" s="79" t="b">
        <v>0</v>
      </c>
      <c r="AD26" s="79">
        <v>0</v>
      </c>
      <c r="AE26" s="85" t="s">
        <v>1087</v>
      </c>
      <c r="AF26" s="79" t="b">
        <v>0</v>
      </c>
      <c r="AG26" s="79" t="s">
        <v>1099</v>
      </c>
      <c r="AH26" s="79"/>
      <c r="AI26" s="85" t="s">
        <v>1087</v>
      </c>
      <c r="AJ26" s="79" t="b">
        <v>0</v>
      </c>
      <c r="AK26" s="79">
        <v>4</v>
      </c>
      <c r="AL26" s="85" t="s">
        <v>915</v>
      </c>
      <c r="AM26" s="79" t="s">
        <v>1109</v>
      </c>
      <c r="AN26" s="79" t="b">
        <v>0</v>
      </c>
      <c r="AO26" s="85" t="s">
        <v>915</v>
      </c>
      <c r="AP26" s="79" t="s">
        <v>176</v>
      </c>
      <c r="AQ26" s="79">
        <v>0</v>
      </c>
      <c r="AR26" s="79">
        <v>0</v>
      </c>
      <c r="AS26" s="79"/>
      <c r="AT26" s="79"/>
      <c r="AU26" s="79"/>
      <c r="AV26" s="79"/>
      <c r="AW26" s="79"/>
      <c r="AX26" s="79"/>
      <c r="AY26" s="79"/>
      <c r="AZ26" s="79"/>
      <c r="BA26">
        <v>1</v>
      </c>
      <c r="BB26" s="78" t="str">
        <f>REPLACE(INDEX(GroupVertices[Group],MATCH(Edges[[#This Row],[Vertex 1]],GroupVertices[Vertex],0)),1,1,"")</f>
        <v>4</v>
      </c>
      <c r="BC26" s="78" t="str">
        <f>REPLACE(INDEX(GroupVertices[Group],MATCH(Edges[[#This Row],[Vertex 2]],GroupVertices[Vertex],0)),1,1,"")</f>
        <v>4</v>
      </c>
      <c r="BD26" s="48"/>
      <c r="BE26" s="49"/>
      <c r="BF26" s="48"/>
      <c r="BG26" s="49"/>
      <c r="BH26" s="48"/>
      <c r="BI26" s="49"/>
      <c r="BJ26" s="48"/>
      <c r="BK26" s="49"/>
      <c r="BL26" s="48"/>
    </row>
    <row r="27" spans="1:64" ht="15">
      <c r="A27" s="64" t="s">
        <v>221</v>
      </c>
      <c r="B27" s="64" t="s">
        <v>279</v>
      </c>
      <c r="C27" s="65" t="s">
        <v>2973</v>
      </c>
      <c r="D27" s="66">
        <v>3</v>
      </c>
      <c r="E27" s="67" t="s">
        <v>132</v>
      </c>
      <c r="F27" s="68">
        <v>35</v>
      </c>
      <c r="G27" s="65"/>
      <c r="H27" s="69"/>
      <c r="I27" s="70"/>
      <c r="J27" s="70"/>
      <c r="K27" s="34" t="s">
        <v>65</v>
      </c>
      <c r="L27" s="77">
        <v>27</v>
      </c>
      <c r="M27" s="77"/>
      <c r="N27" s="72"/>
      <c r="O27" s="79" t="s">
        <v>350</v>
      </c>
      <c r="P27" s="81">
        <v>43628.16538194445</v>
      </c>
      <c r="Q27" s="79" t="s">
        <v>360</v>
      </c>
      <c r="R27" s="79"/>
      <c r="S27" s="79"/>
      <c r="T27" s="79" t="s">
        <v>223</v>
      </c>
      <c r="U27" s="79"/>
      <c r="V27" s="82" t="s">
        <v>661</v>
      </c>
      <c r="W27" s="81">
        <v>43628.16538194445</v>
      </c>
      <c r="X27" s="82" t="s">
        <v>732</v>
      </c>
      <c r="Y27" s="79"/>
      <c r="Z27" s="79"/>
      <c r="AA27" s="85" t="s">
        <v>913</v>
      </c>
      <c r="AB27" s="79"/>
      <c r="AC27" s="79" t="b">
        <v>0</v>
      </c>
      <c r="AD27" s="79">
        <v>0</v>
      </c>
      <c r="AE27" s="85" t="s">
        <v>1087</v>
      </c>
      <c r="AF27" s="79" t="b">
        <v>0</v>
      </c>
      <c r="AG27" s="79" t="s">
        <v>1099</v>
      </c>
      <c r="AH27" s="79"/>
      <c r="AI27" s="85" t="s">
        <v>1087</v>
      </c>
      <c r="AJ27" s="79" t="b">
        <v>0</v>
      </c>
      <c r="AK27" s="79">
        <v>4</v>
      </c>
      <c r="AL27" s="85" t="s">
        <v>915</v>
      </c>
      <c r="AM27" s="79" t="s">
        <v>1109</v>
      </c>
      <c r="AN27" s="79" t="b">
        <v>0</v>
      </c>
      <c r="AO27" s="85" t="s">
        <v>915</v>
      </c>
      <c r="AP27" s="79" t="s">
        <v>176</v>
      </c>
      <c r="AQ27" s="79">
        <v>0</v>
      </c>
      <c r="AR27" s="79">
        <v>0</v>
      </c>
      <c r="AS27" s="79"/>
      <c r="AT27" s="79"/>
      <c r="AU27" s="79"/>
      <c r="AV27" s="79"/>
      <c r="AW27" s="79"/>
      <c r="AX27" s="79"/>
      <c r="AY27" s="79"/>
      <c r="AZ27" s="79"/>
      <c r="BA27">
        <v>1</v>
      </c>
      <c r="BB27" s="78" t="str">
        <f>REPLACE(INDEX(GroupVertices[Group],MATCH(Edges[[#This Row],[Vertex 1]],GroupVertices[Vertex],0)),1,1,"")</f>
        <v>4</v>
      </c>
      <c r="BC27" s="78" t="str">
        <f>REPLACE(INDEX(GroupVertices[Group],MATCH(Edges[[#This Row],[Vertex 2]],GroupVertices[Vertex],0)),1,1,"")</f>
        <v>1</v>
      </c>
      <c r="BD27" s="48"/>
      <c r="BE27" s="49"/>
      <c r="BF27" s="48"/>
      <c r="BG27" s="49"/>
      <c r="BH27" s="48"/>
      <c r="BI27" s="49"/>
      <c r="BJ27" s="48"/>
      <c r="BK27" s="49"/>
      <c r="BL27" s="48"/>
    </row>
    <row r="28" spans="1:64" ht="15">
      <c r="A28" s="64" t="s">
        <v>221</v>
      </c>
      <c r="B28" s="64" t="s">
        <v>297</v>
      </c>
      <c r="C28" s="65" t="s">
        <v>2973</v>
      </c>
      <c r="D28" s="66">
        <v>3</v>
      </c>
      <c r="E28" s="67" t="s">
        <v>132</v>
      </c>
      <c r="F28" s="68">
        <v>35</v>
      </c>
      <c r="G28" s="65"/>
      <c r="H28" s="69"/>
      <c r="I28" s="70"/>
      <c r="J28" s="70"/>
      <c r="K28" s="34" t="s">
        <v>65</v>
      </c>
      <c r="L28" s="77">
        <v>28</v>
      </c>
      <c r="M28" s="77"/>
      <c r="N28" s="72"/>
      <c r="O28" s="79" t="s">
        <v>350</v>
      </c>
      <c r="P28" s="81">
        <v>43628.16538194445</v>
      </c>
      <c r="Q28" s="79" t="s">
        <v>360</v>
      </c>
      <c r="R28" s="79"/>
      <c r="S28" s="79"/>
      <c r="T28" s="79" t="s">
        <v>223</v>
      </c>
      <c r="U28" s="79"/>
      <c r="V28" s="82" t="s">
        <v>661</v>
      </c>
      <c r="W28" s="81">
        <v>43628.16538194445</v>
      </c>
      <c r="X28" s="82" t="s">
        <v>732</v>
      </c>
      <c r="Y28" s="79"/>
      <c r="Z28" s="79"/>
      <c r="AA28" s="85" t="s">
        <v>913</v>
      </c>
      <c r="AB28" s="79"/>
      <c r="AC28" s="79" t="b">
        <v>0</v>
      </c>
      <c r="AD28" s="79">
        <v>0</v>
      </c>
      <c r="AE28" s="85" t="s">
        <v>1087</v>
      </c>
      <c r="AF28" s="79" t="b">
        <v>0</v>
      </c>
      <c r="AG28" s="79" t="s">
        <v>1099</v>
      </c>
      <c r="AH28" s="79"/>
      <c r="AI28" s="85" t="s">
        <v>1087</v>
      </c>
      <c r="AJ28" s="79" t="b">
        <v>0</v>
      </c>
      <c r="AK28" s="79">
        <v>4</v>
      </c>
      <c r="AL28" s="85" t="s">
        <v>915</v>
      </c>
      <c r="AM28" s="79" t="s">
        <v>1109</v>
      </c>
      <c r="AN28" s="79" t="b">
        <v>0</v>
      </c>
      <c r="AO28" s="85" t="s">
        <v>915</v>
      </c>
      <c r="AP28" s="79" t="s">
        <v>176</v>
      </c>
      <c r="AQ28" s="79">
        <v>0</v>
      </c>
      <c r="AR28" s="79">
        <v>0</v>
      </c>
      <c r="AS28" s="79"/>
      <c r="AT28" s="79"/>
      <c r="AU28" s="79"/>
      <c r="AV28" s="79"/>
      <c r="AW28" s="79"/>
      <c r="AX28" s="79"/>
      <c r="AY28" s="79"/>
      <c r="AZ28" s="79"/>
      <c r="BA28">
        <v>1</v>
      </c>
      <c r="BB28" s="78" t="str">
        <f>REPLACE(INDEX(GroupVertices[Group],MATCH(Edges[[#This Row],[Vertex 1]],GroupVertices[Vertex],0)),1,1,"")</f>
        <v>4</v>
      </c>
      <c r="BC28" s="78" t="str">
        <f>REPLACE(INDEX(GroupVertices[Group],MATCH(Edges[[#This Row],[Vertex 2]],GroupVertices[Vertex],0)),1,1,"")</f>
        <v>4</v>
      </c>
      <c r="BD28" s="48"/>
      <c r="BE28" s="49"/>
      <c r="BF28" s="48"/>
      <c r="BG28" s="49"/>
      <c r="BH28" s="48"/>
      <c r="BI28" s="49"/>
      <c r="BJ28" s="48"/>
      <c r="BK28" s="49"/>
      <c r="BL28" s="48"/>
    </row>
    <row r="29" spans="1:64" ht="15">
      <c r="A29" s="64" t="s">
        <v>221</v>
      </c>
      <c r="B29" s="64" t="s">
        <v>298</v>
      </c>
      <c r="C29" s="65" t="s">
        <v>2973</v>
      </c>
      <c r="D29" s="66">
        <v>3</v>
      </c>
      <c r="E29" s="67" t="s">
        <v>132</v>
      </c>
      <c r="F29" s="68">
        <v>35</v>
      </c>
      <c r="G29" s="65"/>
      <c r="H29" s="69"/>
      <c r="I29" s="70"/>
      <c r="J29" s="70"/>
      <c r="K29" s="34" t="s">
        <v>65</v>
      </c>
      <c r="L29" s="77">
        <v>29</v>
      </c>
      <c r="M29" s="77"/>
      <c r="N29" s="72"/>
      <c r="O29" s="79" t="s">
        <v>350</v>
      </c>
      <c r="P29" s="81">
        <v>43628.16538194445</v>
      </c>
      <c r="Q29" s="79" t="s">
        <v>360</v>
      </c>
      <c r="R29" s="79"/>
      <c r="S29" s="79"/>
      <c r="T29" s="79" t="s">
        <v>223</v>
      </c>
      <c r="U29" s="79"/>
      <c r="V29" s="82" t="s">
        <v>661</v>
      </c>
      <c r="W29" s="81">
        <v>43628.16538194445</v>
      </c>
      <c r="X29" s="82" t="s">
        <v>732</v>
      </c>
      <c r="Y29" s="79"/>
      <c r="Z29" s="79"/>
      <c r="AA29" s="85" t="s">
        <v>913</v>
      </c>
      <c r="AB29" s="79"/>
      <c r="AC29" s="79" t="b">
        <v>0</v>
      </c>
      <c r="AD29" s="79">
        <v>0</v>
      </c>
      <c r="AE29" s="85" t="s">
        <v>1087</v>
      </c>
      <c r="AF29" s="79" t="b">
        <v>0</v>
      </c>
      <c r="AG29" s="79" t="s">
        <v>1099</v>
      </c>
      <c r="AH29" s="79"/>
      <c r="AI29" s="85" t="s">
        <v>1087</v>
      </c>
      <c r="AJ29" s="79" t="b">
        <v>0</v>
      </c>
      <c r="AK29" s="79">
        <v>4</v>
      </c>
      <c r="AL29" s="85" t="s">
        <v>915</v>
      </c>
      <c r="AM29" s="79" t="s">
        <v>1109</v>
      </c>
      <c r="AN29" s="79" t="b">
        <v>0</v>
      </c>
      <c r="AO29" s="85" t="s">
        <v>915</v>
      </c>
      <c r="AP29" s="79" t="s">
        <v>176</v>
      </c>
      <c r="AQ29" s="79">
        <v>0</v>
      </c>
      <c r="AR29" s="79">
        <v>0</v>
      </c>
      <c r="AS29" s="79"/>
      <c r="AT29" s="79"/>
      <c r="AU29" s="79"/>
      <c r="AV29" s="79"/>
      <c r="AW29" s="79"/>
      <c r="AX29" s="79"/>
      <c r="AY29" s="79"/>
      <c r="AZ29" s="79"/>
      <c r="BA29">
        <v>1</v>
      </c>
      <c r="BB29" s="78" t="str">
        <f>REPLACE(INDEX(GroupVertices[Group],MATCH(Edges[[#This Row],[Vertex 1]],GroupVertices[Vertex],0)),1,1,"")</f>
        <v>4</v>
      </c>
      <c r="BC29" s="78" t="str">
        <f>REPLACE(INDEX(GroupVertices[Group],MATCH(Edges[[#This Row],[Vertex 2]],GroupVertices[Vertex],0)),1,1,"")</f>
        <v>4</v>
      </c>
      <c r="BD29" s="48"/>
      <c r="BE29" s="49"/>
      <c r="BF29" s="48"/>
      <c r="BG29" s="49"/>
      <c r="BH29" s="48"/>
      <c r="BI29" s="49"/>
      <c r="BJ29" s="48"/>
      <c r="BK29" s="49"/>
      <c r="BL29" s="48"/>
    </row>
    <row r="30" spans="1:64" ht="15">
      <c r="A30" s="64" t="s">
        <v>221</v>
      </c>
      <c r="B30" s="64" t="s">
        <v>299</v>
      </c>
      <c r="C30" s="65" t="s">
        <v>2973</v>
      </c>
      <c r="D30" s="66">
        <v>3</v>
      </c>
      <c r="E30" s="67" t="s">
        <v>132</v>
      </c>
      <c r="F30" s="68">
        <v>35</v>
      </c>
      <c r="G30" s="65"/>
      <c r="H30" s="69"/>
      <c r="I30" s="70"/>
      <c r="J30" s="70"/>
      <c r="K30" s="34" t="s">
        <v>65</v>
      </c>
      <c r="L30" s="77">
        <v>30</v>
      </c>
      <c r="M30" s="77"/>
      <c r="N30" s="72"/>
      <c r="O30" s="79" t="s">
        <v>350</v>
      </c>
      <c r="P30" s="81">
        <v>43628.16538194445</v>
      </c>
      <c r="Q30" s="79" t="s">
        <v>360</v>
      </c>
      <c r="R30" s="79"/>
      <c r="S30" s="79"/>
      <c r="T30" s="79" t="s">
        <v>223</v>
      </c>
      <c r="U30" s="79"/>
      <c r="V30" s="82" t="s">
        <v>661</v>
      </c>
      <c r="W30" s="81">
        <v>43628.16538194445</v>
      </c>
      <c r="X30" s="82" t="s">
        <v>732</v>
      </c>
      <c r="Y30" s="79"/>
      <c r="Z30" s="79"/>
      <c r="AA30" s="85" t="s">
        <v>913</v>
      </c>
      <c r="AB30" s="79"/>
      <c r="AC30" s="79" t="b">
        <v>0</v>
      </c>
      <c r="AD30" s="79">
        <v>0</v>
      </c>
      <c r="AE30" s="85" t="s">
        <v>1087</v>
      </c>
      <c r="AF30" s="79" t="b">
        <v>0</v>
      </c>
      <c r="AG30" s="79" t="s">
        <v>1099</v>
      </c>
      <c r="AH30" s="79"/>
      <c r="AI30" s="85" t="s">
        <v>1087</v>
      </c>
      <c r="AJ30" s="79" t="b">
        <v>0</v>
      </c>
      <c r="AK30" s="79">
        <v>4</v>
      </c>
      <c r="AL30" s="85" t="s">
        <v>915</v>
      </c>
      <c r="AM30" s="79" t="s">
        <v>1109</v>
      </c>
      <c r="AN30" s="79" t="b">
        <v>0</v>
      </c>
      <c r="AO30" s="85" t="s">
        <v>915</v>
      </c>
      <c r="AP30" s="79" t="s">
        <v>176</v>
      </c>
      <c r="AQ30" s="79">
        <v>0</v>
      </c>
      <c r="AR30" s="79">
        <v>0</v>
      </c>
      <c r="AS30" s="79"/>
      <c r="AT30" s="79"/>
      <c r="AU30" s="79"/>
      <c r="AV30" s="79"/>
      <c r="AW30" s="79"/>
      <c r="AX30" s="79"/>
      <c r="AY30" s="79"/>
      <c r="AZ30" s="79"/>
      <c r="BA30">
        <v>1</v>
      </c>
      <c r="BB30" s="78" t="str">
        <f>REPLACE(INDEX(GroupVertices[Group],MATCH(Edges[[#This Row],[Vertex 1]],GroupVertices[Vertex],0)),1,1,"")</f>
        <v>4</v>
      </c>
      <c r="BC30" s="78" t="str">
        <f>REPLACE(INDEX(GroupVertices[Group],MATCH(Edges[[#This Row],[Vertex 2]],GroupVertices[Vertex],0)),1,1,"")</f>
        <v>4</v>
      </c>
      <c r="BD30" s="48"/>
      <c r="BE30" s="49"/>
      <c r="BF30" s="48"/>
      <c r="BG30" s="49"/>
      <c r="BH30" s="48"/>
      <c r="BI30" s="49"/>
      <c r="BJ30" s="48"/>
      <c r="BK30" s="49"/>
      <c r="BL30" s="48"/>
    </row>
    <row r="31" spans="1:64" ht="15">
      <c r="A31" s="64" t="s">
        <v>221</v>
      </c>
      <c r="B31" s="64" t="s">
        <v>300</v>
      </c>
      <c r="C31" s="65" t="s">
        <v>2973</v>
      </c>
      <c r="D31" s="66">
        <v>3</v>
      </c>
      <c r="E31" s="67" t="s">
        <v>132</v>
      </c>
      <c r="F31" s="68">
        <v>35</v>
      </c>
      <c r="G31" s="65"/>
      <c r="H31" s="69"/>
      <c r="I31" s="70"/>
      <c r="J31" s="70"/>
      <c r="K31" s="34" t="s">
        <v>65</v>
      </c>
      <c r="L31" s="77">
        <v>31</v>
      </c>
      <c r="M31" s="77"/>
      <c r="N31" s="72"/>
      <c r="O31" s="79" t="s">
        <v>350</v>
      </c>
      <c r="P31" s="81">
        <v>43628.16538194445</v>
      </c>
      <c r="Q31" s="79" t="s">
        <v>360</v>
      </c>
      <c r="R31" s="79"/>
      <c r="S31" s="79"/>
      <c r="T31" s="79" t="s">
        <v>223</v>
      </c>
      <c r="U31" s="79"/>
      <c r="V31" s="82" t="s">
        <v>661</v>
      </c>
      <c r="W31" s="81">
        <v>43628.16538194445</v>
      </c>
      <c r="X31" s="82" t="s">
        <v>732</v>
      </c>
      <c r="Y31" s="79"/>
      <c r="Z31" s="79"/>
      <c r="AA31" s="85" t="s">
        <v>913</v>
      </c>
      <c r="AB31" s="79"/>
      <c r="AC31" s="79" t="b">
        <v>0</v>
      </c>
      <c r="AD31" s="79">
        <v>0</v>
      </c>
      <c r="AE31" s="85" t="s">
        <v>1087</v>
      </c>
      <c r="AF31" s="79" t="b">
        <v>0</v>
      </c>
      <c r="AG31" s="79" t="s">
        <v>1099</v>
      </c>
      <c r="AH31" s="79"/>
      <c r="AI31" s="85" t="s">
        <v>1087</v>
      </c>
      <c r="AJ31" s="79" t="b">
        <v>0</v>
      </c>
      <c r="AK31" s="79">
        <v>4</v>
      </c>
      <c r="AL31" s="85" t="s">
        <v>915</v>
      </c>
      <c r="AM31" s="79" t="s">
        <v>1109</v>
      </c>
      <c r="AN31" s="79" t="b">
        <v>0</v>
      </c>
      <c r="AO31" s="85" t="s">
        <v>915</v>
      </c>
      <c r="AP31" s="79" t="s">
        <v>176</v>
      </c>
      <c r="AQ31" s="79">
        <v>0</v>
      </c>
      <c r="AR31" s="79">
        <v>0</v>
      </c>
      <c r="AS31" s="79"/>
      <c r="AT31" s="79"/>
      <c r="AU31" s="79"/>
      <c r="AV31" s="79"/>
      <c r="AW31" s="79"/>
      <c r="AX31" s="79"/>
      <c r="AY31" s="79"/>
      <c r="AZ31" s="79"/>
      <c r="BA31">
        <v>1</v>
      </c>
      <c r="BB31" s="78" t="str">
        <f>REPLACE(INDEX(GroupVertices[Group],MATCH(Edges[[#This Row],[Vertex 1]],GroupVertices[Vertex],0)),1,1,"")</f>
        <v>4</v>
      </c>
      <c r="BC31" s="78" t="str">
        <f>REPLACE(INDEX(GroupVertices[Group],MATCH(Edges[[#This Row],[Vertex 2]],GroupVertices[Vertex],0)),1,1,"")</f>
        <v>4</v>
      </c>
      <c r="BD31" s="48"/>
      <c r="BE31" s="49"/>
      <c r="BF31" s="48"/>
      <c r="BG31" s="49"/>
      <c r="BH31" s="48"/>
      <c r="BI31" s="49"/>
      <c r="BJ31" s="48"/>
      <c r="BK31" s="49"/>
      <c r="BL31" s="48"/>
    </row>
    <row r="32" spans="1:64" ht="15">
      <c r="A32" s="64" t="s">
        <v>221</v>
      </c>
      <c r="B32" s="64" t="s">
        <v>223</v>
      </c>
      <c r="C32" s="65" t="s">
        <v>2973</v>
      </c>
      <c r="D32" s="66">
        <v>3</v>
      </c>
      <c r="E32" s="67" t="s">
        <v>132</v>
      </c>
      <c r="F32" s="68">
        <v>35</v>
      </c>
      <c r="G32" s="65"/>
      <c r="H32" s="69"/>
      <c r="I32" s="70"/>
      <c r="J32" s="70"/>
      <c r="K32" s="34" t="s">
        <v>65</v>
      </c>
      <c r="L32" s="77">
        <v>32</v>
      </c>
      <c r="M32" s="77"/>
      <c r="N32" s="72"/>
      <c r="O32" s="79" t="s">
        <v>350</v>
      </c>
      <c r="P32" s="81">
        <v>43628.16538194445</v>
      </c>
      <c r="Q32" s="79" t="s">
        <v>360</v>
      </c>
      <c r="R32" s="79"/>
      <c r="S32" s="79"/>
      <c r="T32" s="79" t="s">
        <v>223</v>
      </c>
      <c r="U32" s="79"/>
      <c r="V32" s="82" t="s">
        <v>661</v>
      </c>
      <c r="W32" s="81">
        <v>43628.16538194445</v>
      </c>
      <c r="X32" s="82" t="s">
        <v>732</v>
      </c>
      <c r="Y32" s="79"/>
      <c r="Z32" s="79"/>
      <c r="AA32" s="85" t="s">
        <v>913</v>
      </c>
      <c r="AB32" s="79"/>
      <c r="AC32" s="79" t="b">
        <v>0</v>
      </c>
      <c r="AD32" s="79">
        <v>0</v>
      </c>
      <c r="AE32" s="85" t="s">
        <v>1087</v>
      </c>
      <c r="AF32" s="79" t="b">
        <v>0</v>
      </c>
      <c r="AG32" s="79" t="s">
        <v>1099</v>
      </c>
      <c r="AH32" s="79"/>
      <c r="AI32" s="85" t="s">
        <v>1087</v>
      </c>
      <c r="AJ32" s="79" t="b">
        <v>0</v>
      </c>
      <c r="AK32" s="79">
        <v>4</v>
      </c>
      <c r="AL32" s="85" t="s">
        <v>915</v>
      </c>
      <c r="AM32" s="79" t="s">
        <v>1109</v>
      </c>
      <c r="AN32" s="79" t="b">
        <v>0</v>
      </c>
      <c r="AO32" s="85" t="s">
        <v>915</v>
      </c>
      <c r="AP32" s="79" t="s">
        <v>176</v>
      </c>
      <c r="AQ32" s="79">
        <v>0</v>
      </c>
      <c r="AR32" s="79">
        <v>0</v>
      </c>
      <c r="AS32" s="79"/>
      <c r="AT32" s="79"/>
      <c r="AU32" s="79"/>
      <c r="AV32" s="79"/>
      <c r="AW32" s="79"/>
      <c r="AX32" s="79"/>
      <c r="AY32" s="79"/>
      <c r="AZ32" s="79"/>
      <c r="BA32">
        <v>1</v>
      </c>
      <c r="BB32" s="78" t="str">
        <f>REPLACE(INDEX(GroupVertices[Group],MATCH(Edges[[#This Row],[Vertex 1]],GroupVertices[Vertex],0)),1,1,"")</f>
        <v>4</v>
      </c>
      <c r="BC32" s="78" t="str">
        <f>REPLACE(INDEX(GroupVertices[Group],MATCH(Edges[[#This Row],[Vertex 2]],GroupVertices[Vertex],0)),1,1,"")</f>
        <v>4</v>
      </c>
      <c r="BD32" s="48">
        <v>0</v>
      </c>
      <c r="BE32" s="49">
        <v>0</v>
      </c>
      <c r="BF32" s="48">
        <v>1</v>
      </c>
      <c r="BG32" s="49">
        <v>5.882352941176471</v>
      </c>
      <c r="BH32" s="48">
        <v>0</v>
      </c>
      <c r="BI32" s="49">
        <v>0</v>
      </c>
      <c r="BJ32" s="48">
        <v>16</v>
      </c>
      <c r="BK32" s="49">
        <v>94.11764705882354</v>
      </c>
      <c r="BL32" s="48">
        <v>17</v>
      </c>
    </row>
    <row r="33" spans="1:64" ht="15">
      <c r="A33" s="64" t="s">
        <v>222</v>
      </c>
      <c r="B33" s="64" t="s">
        <v>279</v>
      </c>
      <c r="C33" s="65" t="s">
        <v>2973</v>
      </c>
      <c r="D33" s="66">
        <v>3</v>
      </c>
      <c r="E33" s="67" t="s">
        <v>132</v>
      </c>
      <c r="F33" s="68">
        <v>35</v>
      </c>
      <c r="G33" s="65"/>
      <c r="H33" s="69"/>
      <c r="I33" s="70"/>
      <c r="J33" s="70"/>
      <c r="K33" s="34" t="s">
        <v>65</v>
      </c>
      <c r="L33" s="77">
        <v>33</v>
      </c>
      <c r="M33" s="77"/>
      <c r="N33" s="72"/>
      <c r="O33" s="79" t="s">
        <v>350</v>
      </c>
      <c r="P33" s="81">
        <v>43628.67658564815</v>
      </c>
      <c r="Q33" s="79" t="s">
        <v>360</v>
      </c>
      <c r="R33" s="79"/>
      <c r="S33" s="79"/>
      <c r="T33" s="79" t="s">
        <v>223</v>
      </c>
      <c r="U33" s="79"/>
      <c r="V33" s="82" t="s">
        <v>662</v>
      </c>
      <c r="W33" s="81">
        <v>43628.67658564815</v>
      </c>
      <c r="X33" s="82" t="s">
        <v>733</v>
      </c>
      <c r="Y33" s="79"/>
      <c r="Z33" s="79"/>
      <c r="AA33" s="85" t="s">
        <v>914</v>
      </c>
      <c r="AB33" s="79"/>
      <c r="AC33" s="79" t="b">
        <v>0</v>
      </c>
      <c r="AD33" s="79">
        <v>0</v>
      </c>
      <c r="AE33" s="85" t="s">
        <v>1087</v>
      </c>
      <c r="AF33" s="79" t="b">
        <v>0</v>
      </c>
      <c r="AG33" s="79" t="s">
        <v>1099</v>
      </c>
      <c r="AH33" s="79"/>
      <c r="AI33" s="85" t="s">
        <v>1087</v>
      </c>
      <c r="AJ33" s="79" t="b">
        <v>0</v>
      </c>
      <c r="AK33" s="79">
        <v>4</v>
      </c>
      <c r="AL33" s="85" t="s">
        <v>915</v>
      </c>
      <c r="AM33" s="79" t="s">
        <v>1109</v>
      </c>
      <c r="AN33" s="79" t="b">
        <v>0</v>
      </c>
      <c r="AO33" s="85" t="s">
        <v>915</v>
      </c>
      <c r="AP33" s="79" t="s">
        <v>176</v>
      </c>
      <c r="AQ33" s="79">
        <v>0</v>
      </c>
      <c r="AR33" s="79">
        <v>0</v>
      </c>
      <c r="AS33" s="79"/>
      <c r="AT33" s="79"/>
      <c r="AU33" s="79"/>
      <c r="AV33" s="79"/>
      <c r="AW33" s="79"/>
      <c r="AX33" s="79"/>
      <c r="AY33" s="79"/>
      <c r="AZ33" s="79"/>
      <c r="BA33">
        <v>1</v>
      </c>
      <c r="BB33" s="78" t="str">
        <f>REPLACE(INDEX(GroupVertices[Group],MATCH(Edges[[#This Row],[Vertex 1]],GroupVertices[Vertex],0)),1,1,"")</f>
        <v>4</v>
      </c>
      <c r="BC33" s="78" t="str">
        <f>REPLACE(INDEX(GroupVertices[Group],MATCH(Edges[[#This Row],[Vertex 2]],GroupVertices[Vertex],0)),1,1,"")</f>
        <v>1</v>
      </c>
      <c r="BD33" s="48"/>
      <c r="BE33" s="49"/>
      <c r="BF33" s="48"/>
      <c r="BG33" s="49"/>
      <c r="BH33" s="48"/>
      <c r="BI33" s="49"/>
      <c r="BJ33" s="48"/>
      <c r="BK33" s="49"/>
      <c r="BL33" s="48"/>
    </row>
    <row r="34" spans="1:64" ht="15">
      <c r="A34" s="64" t="s">
        <v>222</v>
      </c>
      <c r="B34" s="64" t="s">
        <v>297</v>
      </c>
      <c r="C34" s="65" t="s">
        <v>2973</v>
      </c>
      <c r="D34" s="66">
        <v>3</v>
      </c>
      <c r="E34" s="67" t="s">
        <v>132</v>
      </c>
      <c r="F34" s="68">
        <v>35</v>
      </c>
      <c r="G34" s="65"/>
      <c r="H34" s="69"/>
      <c r="I34" s="70"/>
      <c r="J34" s="70"/>
      <c r="K34" s="34" t="s">
        <v>65</v>
      </c>
      <c r="L34" s="77">
        <v>34</v>
      </c>
      <c r="M34" s="77"/>
      <c r="N34" s="72"/>
      <c r="O34" s="79" t="s">
        <v>350</v>
      </c>
      <c r="P34" s="81">
        <v>43628.67658564815</v>
      </c>
      <c r="Q34" s="79" t="s">
        <v>360</v>
      </c>
      <c r="R34" s="79"/>
      <c r="S34" s="79"/>
      <c r="T34" s="79" t="s">
        <v>223</v>
      </c>
      <c r="U34" s="79"/>
      <c r="V34" s="82" t="s">
        <v>662</v>
      </c>
      <c r="W34" s="81">
        <v>43628.67658564815</v>
      </c>
      <c r="X34" s="82" t="s">
        <v>733</v>
      </c>
      <c r="Y34" s="79"/>
      <c r="Z34" s="79"/>
      <c r="AA34" s="85" t="s">
        <v>914</v>
      </c>
      <c r="AB34" s="79"/>
      <c r="AC34" s="79" t="b">
        <v>0</v>
      </c>
      <c r="AD34" s="79">
        <v>0</v>
      </c>
      <c r="AE34" s="85" t="s">
        <v>1087</v>
      </c>
      <c r="AF34" s="79" t="b">
        <v>0</v>
      </c>
      <c r="AG34" s="79" t="s">
        <v>1099</v>
      </c>
      <c r="AH34" s="79"/>
      <c r="AI34" s="85" t="s">
        <v>1087</v>
      </c>
      <c r="AJ34" s="79" t="b">
        <v>0</v>
      </c>
      <c r="AK34" s="79">
        <v>4</v>
      </c>
      <c r="AL34" s="85" t="s">
        <v>915</v>
      </c>
      <c r="AM34" s="79" t="s">
        <v>1109</v>
      </c>
      <c r="AN34" s="79" t="b">
        <v>0</v>
      </c>
      <c r="AO34" s="85" t="s">
        <v>915</v>
      </c>
      <c r="AP34" s="79" t="s">
        <v>176</v>
      </c>
      <c r="AQ34" s="79">
        <v>0</v>
      </c>
      <c r="AR34" s="79">
        <v>0</v>
      </c>
      <c r="AS34" s="79"/>
      <c r="AT34" s="79"/>
      <c r="AU34" s="79"/>
      <c r="AV34" s="79"/>
      <c r="AW34" s="79"/>
      <c r="AX34" s="79"/>
      <c r="AY34" s="79"/>
      <c r="AZ34" s="79"/>
      <c r="BA34">
        <v>1</v>
      </c>
      <c r="BB34" s="78" t="str">
        <f>REPLACE(INDEX(GroupVertices[Group],MATCH(Edges[[#This Row],[Vertex 1]],GroupVertices[Vertex],0)),1,1,"")</f>
        <v>4</v>
      </c>
      <c r="BC34" s="78" t="str">
        <f>REPLACE(INDEX(GroupVertices[Group],MATCH(Edges[[#This Row],[Vertex 2]],GroupVertices[Vertex],0)),1,1,"")</f>
        <v>4</v>
      </c>
      <c r="BD34" s="48"/>
      <c r="BE34" s="49"/>
      <c r="BF34" s="48"/>
      <c r="BG34" s="49"/>
      <c r="BH34" s="48"/>
      <c r="BI34" s="49"/>
      <c r="BJ34" s="48"/>
      <c r="BK34" s="49"/>
      <c r="BL34" s="48"/>
    </row>
    <row r="35" spans="1:64" ht="15">
      <c r="A35" s="64" t="s">
        <v>222</v>
      </c>
      <c r="B35" s="64" t="s">
        <v>298</v>
      </c>
      <c r="C35" s="65" t="s">
        <v>2973</v>
      </c>
      <c r="D35" s="66">
        <v>3</v>
      </c>
      <c r="E35" s="67" t="s">
        <v>132</v>
      </c>
      <c r="F35" s="68">
        <v>35</v>
      </c>
      <c r="G35" s="65"/>
      <c r="H35" s="69"/>
      <c r="I35" s="70"/>
      <c r="J35" s="70"/>
      <c r="K35" s="34" t="s">
        <v>65</v>
      </c>
      <c r="L35" s="77">
        <v>35</v>
      </c>
      <c r="M35" s="77"/>
      <c r="N35" s="72"/>
      <c r="O35" s="79" t="s">
        <v>350</v>
      </c>
      <c r="P35" s="81">
        <v>43628.67658564815</v>
      </c>
      <c r="Q35" s="79" t="s">
        <v>360</v>
      </c>
      <c r="R35" s="79"/>
      <c r="S35" s="79"/>
      <c r="T35" s="79" t="s">
        <v>223</v>
      </c>
      <c r="U35" s="79"/>
      <c r="V35" s="82" t="s">
        <v>662</v>
      </c>
      <c r="W35" s="81">
        <v>43628.67658564815</v>
      </c>
      <c r="X35" s="82" t="s">
        <v>733</v>
      </c>
      <c r="Y35" s="79"/>
      <c r="Z35" s="79"/>
      <c r="AA35" s="85" t="s">
        <v>914</v>
      </c>
      <c r="AB35" s="79"/>
      <c r="AC35" s="79" t="b">
        <v>0</v>
      </c>
      <c r="AD35" s="79">
        <v>0</v>
      </c>
      <c r="AE35" s="85" t="s">
        <v>1087</v>
      </c>
      <c r="AF35" s="79" t="b">
        <v>0</v>
      </c>
      <c r="AG35" s="79" t="s">
        <v>1099</v>
      </c>
      <c r="AH35" s="79"/>
      <c r="AI35" s="85" t="s">
        <v>1087</v>
      </c>
      <c r="AJ35" s="79" t="b">
        <v>0</v>
      </c>
      <c r="AK35" s="79">
        <v>4</v>
      </c>
      <c r="AL35" s="85" t="s">
        <v>915</v>
      </c>
      <c r="AM35" s="79" t="s">
        <v>1109</v>
      </c>
      <c r="AN35" s="79" t="b">
        <v>0</v>
      </c>
      <c r="AO35" s="85" t="s">
        <v>915</v>
      </c>
      <c r="AP35" s="79" t="s">
        <v>176</v>
      </c>
      <c r="AQ35" s="79">
        <v>0</v>
      </c>
      <c r="AR35" s="79">
        <v>0</v>
      </c>
      <c r="AS35" s="79"/>
      <c r="AT35" s="79"/>
      <c r="AU35" s="79"/>
      <c r="AV35" s="79"/>
      <c r="AW35" s="79"/>
      <c r="AX35" s="79"/>
      <c r="AY35" s="79"/>
      <c r="AZ35" s="79"/>
      <c r="BA35">
        <v>1</v>
      </c>
      <c r="BB35" s="78" t="str">
        <f>REPLACE(INDEX(GroupVertices[Group],MATCH(Edges[[#This Row],[Vertex 1]],GroupVertices[Vertex],0)),1,1,"")</f>
        <v>4</v>
      </c>
      <c r="BC35" s="78" t="str">
        <f>REPLACE(INDEX(GroupVertices[Group],MATCH(Edges[[#This Row],[Vertex 2]],GroupVertices[Vertex],0)),1,1,"")</f>
        <v>4</v>
      </c>
      <c r="BD35" s="48"/>
      <c r="BE35" s="49"/>
      <c r="BF35" s="48"/>
      <c r="BG35" s="49"/>
      <c r="BH35" s="48"/>
      <c r="BI35" s="49"/>
      <c r="BJ35" s="48"/>
      <c r="BK35" s="49"/>
      <c r="BL35" s="48"/>
    </row>
    <row r="36" spans="1:64" ht="15">
      <c r="A36" s="64" t="s">
        <v>222</v>
      </c>
      <c r="B36" s="64" t="s">
        <v>299</v>
      </c>
      <c r="C36" s="65" t="s">
        <v>2973</v>
      </c>
      <c r="D36" s="66">
        <v>3</v>
      </c>
      <c r="E36" s="67" t="s">
        <v>132</v>
      </c>
      <c r="F36" s="68">
        <v>35</v>
      </c>
      <c r="G36" s="65"/>
      <c r="H36" s="69"/>
      <c r="I36" s="70"/>
      <c r="J36" s="70"/>
      <c r="K36" s="34" t="s">
        <v>65</v>
      </c>
      <c r="L36" s="77">
        <v>36</v>
      </c>
      <c r="M36" s="77"/>
      <c r="N36" s="72"/>
      <c r="O36" s="79" t="s">
        <v>350</v>
      </c>
      <c r="P36" s="81">
        <v>43628.67658564815</v>
      </c>
      <c r="Q36" s="79" t="s">
        <v>360</v>
      </c>
      <c r="R36" s="79"/>
      <c r="S36" s="79"/>
      <c r="T36" s="79" t="s">
        <v>223</v>
      </c>
      <c r="U36" s="79"/>
      <c r="V36" s="82" t="s">
        <v>662</v>
      </c>
      <c r="W36" s="81">
        <v>43628.67658564815</v>
      </c>
      <c r="X36" s="82" t="s">
        <v>733</v>
      </c>
      <c r="Y36" s="79"/>
      <c r="Z36" s="79"/>
      <c r="AA36" s="85" t="s">
        <v>914</v>
      </c>
      <c r="AB36" s="79"/>
      <c r="AC36" s="79" t="b">
        <v>0</v>
      </c>
      <c r="AD36" s="79">
        <v>0</v>
      </c>
      <c r="AE36" s="85" t="s">
        <v>1087</v>
      </c>
      <c r="AF36" s="79" t="b">
        <v>0</v>
      </c>
      <c r="AG36" s="79" t="s">
        <v>1099</v>
      </c>
      <c r="AH36" s="79"/>
      <c r="AI36" s="85" t="s">
        <v>1087</v>
      </c>
      <c r="AJ36" s="79" t="b">
        <v>0</v>
      </c>
      <c r="AK36" s="79">
        <v>4</v>
      </c>
      <c r="AL36" s="85" t="s">
        <v>915</v>
      </c>
      <c r="AM36" s="79" t="s">
        <v>1109</v>
      </c>
      <c r="AN36" s="79" t="b">
        <v>0</v>
      </c>
      <c r="AO36" s="85" t="s">
        <v>915</v>
      </c>
      <c r="AP36" s="79" t="s">
        <v>176</v>
      </c>
      <c r="AQ36" s="79">
        <v>0</v>
      </c>
      <c r="AR36" s="79">
        <v>0</v>
      </c>
      <c r="AS36" s="79"/>
      <c r="AT36" s="79"/>
      <c r="AU36" s="79"/>
      <c r="AV36" s="79"/>
      <c r="AW36" s="79"/>
      <c r="AX36" s="79"/>
      <c r="AY36" s="79"/>
      <c r="AZ36" s="79"/>
      <c r="BA36">
        <v>1</v>
      </c>
      <c r="BB36" s="78" t="str">
        <f>REPLACE(INDEX(GroupVertices[Group],MATCH(Edges[[#This Row],[Vertex 1]],GroupVertices[Vertex],0)),1,1,"")</f>
        <v>4</v>
      </c>
      <c r="BC36" s="78" t="str">
        <f>REPLACE(INDEX(GroupVertices[Group],MATCH(Edges[[#This Row],[Vertex 2]],GroupVertices[Vertex],0)),1,1,"")</f>
        <v>4</v>
      </c>
      <c r="BD36" s="48"/>
      <c r="BE36" s="49"/>
      <c r="BF36" s="48"/>
      <c r="BG36" s="49"/>
      <c r="BH36" s="48"/>
      <c r="BI36" s="49"/>
      <c r="BJ36" s="48"/>
      <c r="BK36" s="49"/>
      <c r="BL36" s="48"/>
    </row>
    <row r="37" spans="1:64" ht="15">
      <c r="A37" s="64" t="s">
        <v>222</v>
      </c>
      <c r="B37" s="64" t="s">
        <v>300</v>
      </c>
      <c r="C37" s="65" t="s">
        <v>2973</v>
      </c>
      <c r="D37" s="66">
        <v>3</v>
      </c>
      <c r="E37" s="67" t="s">
        <v>132</v>
      </c>
      <c r="F37" s="68">
        <v>35</v>
      </c>
      <c r="G37" s="65"/>
      <c r="H37" s="69"/>
      <c r="I37" s="70"/>
      <c r="J37" s="70"/>
      <c r="K37" s="34" t="s">
        <v>65</v>
      </c>
      <c r="L37" s="77">
        <v>37</v>
      </c>
      <c r="M37" s="77"/>
      <c r="N37" s="72"/>
      <c r="O37" s="79" t="s">
        <v>350</v>
      </c>
      <c r="P37" s="81">
        <v>43628.67658564815</v>
      </c>
      <c r="Q37" s="79" t="s">
        <v>360</v>
      </c>
      <c r="R37" s="79"/>
      <c r="S37" s="79"/>
      <c r="T37" s="79" t="s">
        <v>223</v>
      </c>
      <c r="U37" s="79"/>
      <c r="V37" s="82" t="s">
        <v>662</v>
      </c>
      <c r="W37" s="81">
        <v>43628.67658564815</v>
      </c>
      <c r="X37" s="82" t="s">
        <v>733</v>
      </c>
      <c r="Y37" s="79"/>
      <c r="Z37" s="79"/>
      <c r="AA37" s="85" t="s">
        <v>914</v>
      </c>
      <c r="AB37" s="79"/>
      <c r="AC37" s="79" t="b">
        <v>0</v>
      </c>
      <c r="AD37" s="79">
        <v>0</v>
      </c>
      <c r="AE37" s="85" t="s">
        <v>1087</v>
      </c>
      <c r="AF37" s="79" t="b">
        <v>0</v>
      </c>
      <c r="AG37" s="79" t="s">
        <v>1099</v>
      </c>
      <c r="AH37" s="79"/>
      <c r="AI37" s="85" t="s">
        <v>1087</v>
      </c>
      <c r="AJ37" s="79" t="b">
        <v>0</v>
      </c>
      <c r="AK37" s="79">
        <v>4</v>
      </c>
      <c r="AL37" s="85" t="s">
        <v>915</v>
      </c>
      <c r="AM37" s="79" t="s">
        <v>1109</v>
      </c>
      <c r="AN37" s="79" t="b">
        <v>0</v>
      </c>
      <c r="AO37" s="85" t="s">
        <v>915</v>
      </c>
      <c r="AP37" s="79" t="s">
        <v>176</v>
      </c>
      <c r="AQ37" s="79">
        <v>0</v>
      </c>
      <c r="AR37" s="79">
        <v>0</v>
      </c>
      <c r="AS37" s="79"/>
      <c r="AT37" s="79"/>
      <c r="AU37" s="79"/>
      <c r="AV37" s="79"/>
      <c r="AW37" s="79"/>
      <c r="AX37" s="79"/>
      <c r="AY37" s="79"/>
      <c r="AZ37" s="79"/>
      <c r="BA37">
        <v>1</v>
      </c>
      <c r="BB37" s="78" t="str">
        <f>REPLACE(INDEX(GroupVertices[Group],MATCH(Edges[[#This Row],[Vertex 1]],GroupVertices[Vertex],0)),1,1,"")</f>
        <v>4</v>
      </c>
      <c r="BC37" s="78" t="str">
        <f>REPLACE(INDEX(GroupVertices[Group],MATCH(Edges[[#This Row],[Vertex 2]],GroupVertices[Vertex],0)),1,1,"")</f>
        <v>4</v>
      </c>
      <c r="BD37" s="48"/>
      <c r="BE37" s="49"/>
      <c r="BF37" s="48"/>
      <c r="BG37" s="49"/>
      <c r="BH37" s="48"/>
      <c r="BI37" s="49"/>
      <c r="BJ37" s="48"/>
      <c r="BK37" s="49"/>
      <c r="BL37" s="48"/>
    </row>
    <row r="38" spans="1:64" ht="15">
      <c r="A38" s="64" t="s">
        <v>222</v>
      </c>
      <c r="B38" s="64" t="s">
        <v>223</v>
      </c>
      <c r="C38" s="65" t="s">
        <v>2973</v>
      </c>
      <c r="D38" s="66">
        <v>3</v>
      </c>
      <c r="E38" s="67" t="s">
        <v>132</v>
      </c>
      <c r="F38" s="68">
        <v>35</v>
      </c>
      <c r="G38" s="65"/>
      <c r="H38" s="69"/>
      <c r="I38" s="70"/>
      <c r="J38" s="70"/>
      <c r="K38" s="34" t="s">
        <v>65</v>
      </c>
      <c r="L38" s="77">
        <v>38</v>
      </c>
      <c r="M38" s="77"/>
      <c r="N38" s="72"/>
      <c r="O38" s="79" t="s">
        <v>350</v>
      </c>
      <c r="P38" s="81">
        <v>43628.67658564815</v>
      </c>
      <c r="Q38" s="79" t="s">
        <v>360</v>
      </c>
      <c r="R38" s="79"/>
      <c r="S38" s="79"/>
      <c r="T38" s="79" t="s">
        <v>223</v>
      </c>
      <c r="U38" s="79"/>
      <c r="V38" s="82" t="s">
        <v>662</v>
      </c>
      <c r="W38" s="81">
        <v>43628.67658564815</v>
      </c>
      <c r="X38" s="82" t="s">
        <v>733</v>
      </c>
      <c r="Y38" s="79"/>
      <c r="Z38" s="79"/>
      <c r="AA38" s="85" t="s">
        <v>914</v>
      </c>
      <c r="AB38" s="79"/>
      <c r="AC38" s="79" t="b">
        <v>0</v>
      </c>
      <c r="AD38" s="79">
        <v>0</v>
      </c>
      <c r="AE38" s="85" t="s">
        <v>1087</v>
      </c>
      <c r="AF38" s="79" t="b">
        <v>0</v>
      </c>
      <c r="AG38" s="79" t="s">
        <v>1099</v>
      </c>
      <c r="AH38" s="79"/>
      <c r="AI38" s="85" t="s">
        <v>1087</v>
      </c>
      <c r="AJ38" s="79" t="b">
        <v>0</v>
      </c>
      <c r="AK38" s="79">
        <v>4</v>
      </c>
      <c r="AL38" s="85" t="s">
        <v>915</v>
      </c>
      <c r="AM38" s="79" t="s">
        <v>1109</v>
      </c>
      <c r="AN38" s="79" t="b">
        <v>0</v>
      </c>
      <c r="AO38" s="85" t="s">
        <v>915</v>
      </c>
      <c r="AP38" s="79" t="s">
        <v>176</v>
      </c>
      <c r="AQ38" s="79">
        <v>0</v>
      </c>
      <c r="AR38" s="79">
        <v>0</v>
      </c>
      <c r="AS38" s="79"/>
      <c r="AT38" s="79"/>
      <c r="AU38" s="79"/>
      <c r="AV38" s="79"/>
      <c r="AW38" s="79"/>
      <c r="AX38" s="79"/>
      <c r="AY38" s="79"/>
      <c r="AZ38" s="79"/>
      <c r="BA38">
        <v>1</v>
      </c>
      <c r="BB38" s="78" t="str">
        <f>REPLACE(INDEX(GroupVertices[Group],MATCH(Edges[[#This Row],[Vertex 1]],GroupVertices[Vertex],0)),1,1,"")</f>
        <v>4</v>
      </c>
      <c r="BC38" s="78" t="str">
        <f>REPLACE(INDEX(GroupVertices[Group],MATCH(Edges[[#This Row],[Vertex 2]],GroupVertices[Vertex],0)),1,1,"")</f>
        <v>4</v>
      </c>
      <c r="BD38" s="48">
        <v>0</v>
      </c>
      <c r="BE38" s="49">
        <v>0</v>
      </c>
      <c r="BF38" s="48">
        <v>1</v>
      </c>
      <c r="BG38" s="49">
        <v>5.882352941176471</v>
      </c>
      <c r="BH38" s="48">
        <v>0</v>
      </c>
      <c r="BI38" s="49">
        <v>0</v>
      </c>
      <c r="BJ38" s="48">
        <v>16</v>
      </c>
      <c r="BK38" s="49">
        <v>94.11764705882354</v>
      </c>
      <c r="BL38" s="48">
        <v>17</v>
      </c>
    </row>
    <row r="39" spans="1:64" ht="15">
      <c r="A39" s="64" t="s">
        <v>223</v>
      </c>
      <c r="B39" s="64" t="s">
        <v>224</v>
      </c>
      <c r="C39" s="65" t="s">
        <v>2973</v>
      </c>
      <c r="D39" s="66">
        <v>3</v>
      </c>
      <c r="E39" s="67" t="s">
        <v>132</v>
      </c>
      <c r="F39" s="68">
        <v>35</v>
      </c>
      <c r="G39" s="65"/>
      <c r="H39" s="69"/>
      <c r="I39" s="70"/>
      <c r="J39" s="70"/>
      <c r="K39" s="34" t="s">
        <v>66</v>
      </c>
      <c r="L39" s="77">
        <v>39</v>
      </c>
      <c r="M39" s="77"/>
      <c r="N39" s="72"/>
      <c r="O39" s="79" t="s">
        <v>350</v>
      </c>
      <c r="P39" s="81">
        <v>43628.00074074074</v>
      </c>
      <c r="Q39" s="79" t="s">
        <v>361</v>
      </c>
      <c r="R39" s="79"/>
      <c r="S39" s="79"/>
      <c r="T39" s="79" t="s">
        <v>574</v>
      </c>
      <c r="U39" s="82" t="s">
        <v>623</v>
      </c>
      <c r="V39" s="82" t="s">
        <v>623</v>
      </c>
      <c r="W39" s="81">
        <v>43628.00074074074</v>
      </c>
      <c r="X39" s="82" t="s">
        <v>734</v>
      </c>
      <c r="Y39" s="79"/>
      <c r="Z39" s="79"/>
      <c r="AA39" s="85" t="s">
        <v>915</v>
      </c>
      <c r="AB39" s="79"/>
      <c r="AC39" s="79" t="b">
        <v>0</v>
      </c>
      <c r="AD39" s="79">
        <v>16</v>
      </c>
      <c r="AE39" s="85" t="s">
        <v>1087</v>
      </c>
      <c r="AF39" s="79" t="b">
        <v>0</v>
      </c>
      <c r="AG39" s="79" t="s">
        <v>1099</v>
      </c>
      <c r="AH39" s="79"/>
      <c r="AI39" s="85" t="s">
        <v>1087</v>
      </c>
      <c r="AJ39" s="79" t="b">
        <v>0</v>
      </c>
      <c r="AK39" s="79">
        <v>4</v>
      </c>
      <c r="AL39" s="85" t="s">
        <v>1087</v>
      </c>
      <c r="AM39" s="79" t="s">
        <v>1111</v>
      </c>
      <c r="AN39" s="79" t="b">
        <v>0</v>
      </c>
      <c r="AO39" s="85" t="s">
        <v>915</v>
      </c>
      <c r="AP39" s="79" t="s">
        <v>176</v>
      </c>
      <c r="AQ39" s="79">
        <v>0</v>
      </c>
      <c r="AR39" s="79">
        <v>0</v>
      </c>
      <c r="AS39" s="79"/>
      <c r="AT39" s="79"/>
      <c r="AU39" s="79"/>
      <c r="AV39" s="79"/>
      <c r="AW39" s="79"/>
      <c r="AX39" s="79"/>
      <c r="AY39" s="79"/>
      <c r="AZ39" s="79"/>
      <c r="BA39">
        <v>1</v>
      </c>
      <c r="BB39" s="78" t="str">
        <f>REPLACE(INDEX(GroupVertices[Group],MATCH(Edges[[#This Row],[Vertex 1]],GroupVertices[Vertex],0)),1,1,"")</f>
        <v>4</v>
      </c>
      <c r="BC39" s="78" t="str">
        <f>REPLACE(INDEX(GroupVertices[Group],MATCH(Edges[[#This Row],[Vertex 2]],GroupVertices[Vertex],0)),1,1,"")</f>
        <v>4</v>
      </c>
      <c r="BD39" s="48">
        <v>0</v>
      </c>
      <c r="BE39" s="49">
        <v>0</v>
      </c>
      <c r="BF39" s="48">
        <v>1</v>
      </c>
      <c r="BG39" s="49">
        <v>5.882352941176471</v>
      </c>
      <c r="BH39" s="48">
        <v>0</v>
      </c>
      <c r="BI39" s="49">
        <v>0</v>
      </c>
      <c r="BJ39" s="48">
        <v>16</v>
      </c>
      <c r="BK39" s="49">
        <v>94.11764705882354</v>
      </c>
      <c r="BL39" s="48">
        <v>17</v>
      </c>
    </row>
    <row r="40" spans="1:64" ht="15">
      <c r="A40" s="64" t="s">
        <v>223</v>
      </c>
      <c r="B40" s="64" t="s">
        <v>279</v>
      </c>
      <c r="C40" s="65" t="s">
        <v>2973</v>
      </c>
      <c r="D40" s="66">
        <v>3</v>
      </c>
      <c r="E40" s="67" t="s">
        <v>132</v>
      </c>
      <c r="F40" s="68">
        <v>35</v>
      </c>
      <c r="G40" s="65"/>
      <c r="H40" s="69"/>
      <c r="I40" s="70"/>
      <c r="J40" s="70"/>
      <c r="K40" s="34" t="s">
        <v>65</v>
      </c>
      <c r="L40" s="77">
        <v>40</v>
      </c>
      <c r="M40" s="77"/>
      <c r="N40" s="72"/>
      <c r="O40" s="79" t="s">
        <v>350</v>
      </c>
      <c r="P40" s="81">
        <v>43628.00074074074</v>
      </c>
      <c r="Q40" s="79" t="s">
        <v>361</v>
      </c>
      <c r="R40" s="79"/>
      <c r="S40" s="79"/>
      <c r="T40" s="79" t="s">
        <v>574</v>
      </c>
      <c r="U40" s="82" t="s">
        <v>623</v>
      </c>
      <c r="V40" s="82" t="s">
        <v>623</v>
      </c>
      <c r="W40" s="81">
        <v>43628.00074074074</v>
      </c>
      <c r="X40" s="82" t="s">
        <v>734</v>
      </c>
      <c r="Y40" s="79"/>
      <c r="Z40" s="79"/>
      <c r="AA40" s="85" t="s">
        <v>915</v>
      </c>
      <c r="AB40" s="79"/>
      <c r="AC40" s="79" t="b">
        <v>0</v>
      </c>
      <c r="AD40" s="79">
        <v>16</v>
      </c>
      <c r="AE40" s="85" t="s">
        <v>1087</v>
      </c>
      <c r="AF40" s="79" t="b">
        <v>0</v>
      </c>
      <c r="AG40" s="79" t="s">
        <v>1099</v>
      </c>
      <c r="AH40" s="79"/>
      <c r="AI40" s="85" t="s">
        <v>1087</v>
      </c>
      <c r="AJ40" s="79" t="b">
        <v>0</v>
      </c>
      <c r="AK40" s="79">
        <v>4</v>
      </c>
      <c r="AL40" s="85" t="s">
        <v>1087</v>
      </c>
      <c r="AM40" s="79" t="s">
        <v>1111</v>
      </c>
      <c r="AN40" s="79" t="b">
        <v>0</v>
      </c>
      <c r="AO40" s="85" t="s">
        <v>915</v>
      </c>
      <c r="AP40" s="79" t="s">
        <v>176</v>
      </c>
      <c r="AQ40" s="79">
        <v>0</v>
      </c>
      <c r="AR40" s="79">
        <v>0</v>
      </c>
      <c r="AS40" s="79"/>
      <c r="AT40" s="79"/>
      <c r="AU40" s="79"/>
      <c r="AV40" s="79"/>
      <c r="AW40" s="79"/>
      <c r="AX40" s="79"/>
      <c r="AY40" s="79"/>
      <c r="AZ40" s="79"/>
      <c r="BA40">
        <v>1</v>
      </c>
      <c r="BB40" s="78" t="str">
        <f>REPLACE(INDEX(GroupVertices[Group],MATCH(Edges[[#This Row],[Vertex 1]],GroupVertices[Vertex],0)),1,1,"")</f>
        <v>4</v>
      </c>
      <c r="BC40" s="78" t="str">
        <f>REPLACE(INDEX(GroupVertices[Group],MATCH(Edges[[#This Row],[Vertex 2]],GroupVertices[Vertex],0)),1,1,"")</f>
        <v>1</v>
      </c>
      <c r="BD40" s="48"/>
      <c r="BE40" s="49"/>
      <c r="BF40" s="48"/>
      <c r="BG40" s="49"/>
      <c r="BH40" s="48"/>
      <c r="BI40" s="49"/>
      <c r="BJ40" s="48"/>
      <c r="BK40" s="49"/>
      <c r="BL40" s="48"/>
    </row>
    <row r="41" spans="1:64" ht="15">
      <c r="A41" s="64" t="s">
        <v>223</v>
      </c>
      <c r="B41" s="64" t="s">
        <v>297</v>
      </c>
      <c r="C41" s="65" t="s">
        <v>2973</v>
      </c>
      <c r="D41" s="66">
        <v>3</v>
      </c>
      <c r="E41" s="67" t="s">
        <v>132</v>
      </c>
      <c r="F41" s="68">
        <v>35</v>
      </c>
      <c r="G41" s="65"/>
      <c r="H41" s="69"/>
      <c r="I41" s="70"/>
      <c r="J41" s="70"/>
      <c r="K41" s="34" t="s">
        <v>65</v>
      </c>
      <c r="L41" s="77">
        <v>41</v>
      </c>
      <c r="M41" s="77"/>
      <c r="N41" s="72"/>
      <c r="O41" s="79" t="s">
        <v>350</v>
      </c>
      <c r="P41" s="81">
        <v>43628.00074074074</v>
      </c>
      <c r="Q41" s="79" t="s">
        <v>361</v>
      </c>
      <c r="R41" s="79"/>
      <c r="S41" s="79"/>
      <c r="T41" s="79" t="s">
        <v>574</v>
      </c>
      <c r="U41" s="82" t="s">
        <v>623</v>
      </c>
      <c r="V41" s="82" t="s">
        <v>623</v>
      </c>
      <c r="W41" s="81">
        <v>43628.00074074074</v>
      </c>
      <c r="X41" s="82" t="s">
        <v>734</v>
      </c>
      <c r="Y41" s="79"/>
      <c r="Z41" s="79"/>
      <c r="AA41" s="85" t="s">
        <v>915</v>
      </c>
      <c r="AB41" s="79"/>
      <c r="AC41" s="79" t="b">
        <v>0</v>
      </c>
      <c r="AD41" s="79">
        <v>16</v>
      </c>
      <c r="AE41" s="85" t="s">
        <v>1087</v>
      </c>
      <c r="AF41" s="79" t="b">
        <v>0</v>
      </c>
      <c r="AG41" s="79" t="s">
        <v>1099</v>
      </c>
      <c r="AH41" s="79"/>
      <c r="AI41" s="85" t="s">
        <v>1087</v>
      </c>
      <c r="AJ41" s="79" t="b">
        <v>0</v>
      </c>
      <c r="AK41" s="79">
        <v>4</v>
      </c>
      <c r="AL41" s="85" t="s">
        <v>1087</v>
      </c>
      <c r="AM41" s="79" t="s">
        <v>1111</v>
      </c>
      <c r="AN41" s="79" t="b">
        <v>0</v>
      </c>
      <c r="AO41" s="85" t="s">
        <v>915</v>
      </c>
      <c r="AP41" s="79" t="s">
        <v>176</v>
      </c>
      <c r="AQ41" s="79">
        <v>0</v>
      </c>
      <c r="AR41" s="79">
        <v>0</v>
      </c>
      <c r="AS41" s="79"/>
      <c r="AT41" s="79"/>
      <c r="AU41" s="79"/>
      <c r="AV41" s="79"/>
      <c r="AW41" s="79"/>
      <c r="AX41" s="79"/>
      <c r="AY41" s="79"/>
      <c r="AZ41" s="79"/>
      <c r="BA41">
        <v>1</v>
      </c>
      <c r="BB41" s="78" t="str">
        <f>REPLACE(INDEX(GroupVertices[Group],MATCH(Edges[[#This Row],[Vertex 1]],GroupVertices[Vertex],0)),1,1,"")</f>
        <v>4</v>
      </c>
      <c r="BC41" s="78" t="str">
        <f>REPLACE(INDEX(GroupVertices[Group],MATCH(Edges[[#This Row],[Vertex 2]],GroupVertices[Vertex],0)),1,1,"")</f>
        <v>4</v>
      </c>
      <c r="BD41" s="48"/>
      <c r="BE41" s="49"/>
      <c r="BF41" s="48"/>
      <c r="BG41" s="49"/>
      <c r="BH41" s="48"/>
      <c r="BI41" s="49"/>
      <c r="BJ41" s="48"/>
      <c r="BK41" s="49"/>
      <c r="BL41" s="48"/>
    </row>
    <row r="42" spans="1:64" ht="15">
      <c r="A42" s="64" t="s">
        <v>223</v>
      </c>
      <c r="B42" s="64" t="s">
        <v>298</v>
      </c>
      <c r="C42" s="65" t="s">
        <v>2973</v>
      </c>
      <c r="D42" s="66">
        <v>3</v>
      </c>
      <c r="E42" s="67" t="s">
        <v>132</v>
      </c>
      <c r="F42" s="68">
        <v>35</v>
      </c>
      <c r="G42" s="65"/>
      <c r="H42" s="69"/>
      <c r="I42" s="70"/>
      <c r="J42" s="70"/>
      <c r="K42" s="34" t="s">
        <v>65</v>
      </c>
      <c r="L42" s="77">
        <v>42</v>
      </c>
      <c r="M42" s="77"/>
      <c r="N42" s="72"/>
      <c r="O42" s="79" t="s">
        <v>350</v>
      </c>
      <c r="P42" s="81">
        <v>43628.00074074074</v>
      </c>
      <c r="Q42" s="79" t="s">
        <v>361</v>
      </c>
      <c r="R42" s="79"/>
      <c r="S42" s="79"/>
      <c r="T42" s="79" t="s">
        <v>574</v>
      </c>
      <c r="U42" s="82" t="s">
        <v>623</v>
      </c>
      <c r="V42" s="82" t="s">
        <v>623</v>
      </c>
      <c r="W42" s="81">
        <v>43628.00074074074</v>
      </c>
      <c r="X42" s="82" t="s">
        <v>734</v>
      </c>
      <c r="Y42" s="79"/>
      <c r="Z42" s="79"/>
      <c r="AA42" s="85" t="s">
        <v>915</v>
      </c>
      <c r="AB42" s="79"/>
      <c r="AC42" s="79" t="b">
        <v>0</v>
      </c>
      <c r="AD42" s="79">
        <v>16</v>
      </c>
      <c r="AE42" s="85" t="s">
        <v>1087</v>
      </c>
      <c r="AF42" s="79" t="b">
        <v>0</v>
      </c>
      <c r="AG42" s="79" t="s">
        <v>1099</v>
      </c>
      <c r="AH42" s="79"/>
      <c r="AI42" s="85" t="s">
        <v>1087</v>
      </c>
      <c r="AJ42" s="79" t="b">
        <v>0</v>
      </c>
      <c r="AK42" s="79">
        <v>4</v>
      </c>
      <c r="AL42" s="85" t="s">
        <v>1087</v>
      </c>
      <c r="AM42" s="79" t="s">
        <v>1111</v>
      </c>
      <c r="AN42" s="79" t="b">
        <v>0</v>
      </c>
      <c r="AO42" s="85" t="s">
        <v>915</v>
      </c>
      <c r="AP42" s="79" t="s">
        <v>176</v>
      </c>
      <c r="AQ42" s="79">
        <v>0</v>
      </c>
      <c r="AR42" s="79">
        <v>0</v>
      </c>
      <c r="AS42" s="79"/>
      <c r="AT42" s="79"/>
      <c r="AU42" s="79"/>
      <c r="AV42" s="79"/>
      <c r="AW42" s="79"/>
      <c r="AX42" s="79"/>
      <c r="AY42" s="79"/>
      <c r="AZ42" s="79"/>
      <c r="BA42">
        <v>1</v>
      </c>
      <c r="BB42" s="78" t="str">
        <f>REPLACE(INDEX(GroupVertices[Group],MATCH(Edges[[#This Row],[Vertex 1]],GroupVertices[Vertex],0)),1,1,"")</f>
        <v>4</v>
      </c>
      <c r="BC42" s="78" t="str">
        <f>REPLACE(INDEX(GroupVertices[Group],MATCH(Edges[[#This Row],[Vertex 2]],GroupVertices[Vertex],0)),1,1,"")</f>
        <v>4</v>
      </c>
      <c r="BD42" s="48"/>
      <c r="BE42" s="49"/>
      <c r="BF42" s="48"/>
      <c r="BG42" s="49"/>
      <c r="BH42" s="48"/>
      <c r="BI42" s="49"/>
      <c r="BJ42" s="48"/>
      <c r="BK42" s="49"/>
      <c r="BL42" s="48"/>
    </row>
    <row r="43" spans="1:64" ht="15">
      <c r="A43" s="64" t="s">
        <v>223</v>
      </c>
      <c r="B43" s="64" t="s">
        <v>299</v>
      </c>
      <c r="C43" s="65" t="s">
        <v>2973</v>
      </c>
      <c r="D43" s="66">
        <v>3</v>
      </c>
      <c r="E43" s="67" t="s">
        <v>132</v>
      </c>
      <c r="F43" s="68">
        <v>35</v>
      </c>
      <c r="G43" s="65"/>
      <c r="H43" s="69"/>
      <c r="I43" s="70"/>
      <c r="J43" s="70"/>
      <c r="K43" s="34" t="s">
        <v>65</v>
      </c>
      <c r="L43" s="77">
        <v>43</v>
      </c>
      <c r="M43" s="77"/>
      <c r="N43" s="72"/>
      <c r="O43" s="79" t="s">
        <v>350</v>
      </c>
      <c r="P43" s="81">
        <v>43628.00074074074</v>
      </c>
      <c r="Q43" s="79" t="s">
        <v>361</v>
      </c>
      <c r="R43" s="79"/>
      <c r="S43" s="79"/>
      <c r="T43" s="79" t="s">
        <v>574</v>
      </c>
      <c r="U43" s="82" t="s">
        <v>623</v>
      </c>
      <c r="V43" s="82" t="s">
        <v>623</v>
      </c>
      <c r="W43" s="81">
        <v>43628.00074074074</v>
      </c>
      <c r="X43" s="82" t="s">
        <v>734</v>
      </c>
      <c r="Y43" s="79"/>
      <c r="Z43" s="79"/>
      <c r="AA43" s="85" t="s">
        <v>915</v>
      </c>
      <c r="AB43" s="79"/>
      <c r="AC43" s="79" t="b">
        <v>0</v>
      </c>
      <c r="AD43" s="79">
        <v>16</v>
      </c>
      <c r="AE43" s="85" t="s">
        <v>1087</v>
      </c>
      <c r="AF43" s="79" t="b">
        <v>0</v>
      </c>
      <c r="AG43" s="79" t="s">
        <v>1099</v>
      </c>
      <c r="AH43" s="79"/>
      <c r="AI43" s="85" t="s">
        <v>1087</v>
      </c>
      <c r="AJ43" s="79" t="b">
        <v>0</v>
      </c>
      <c r="AK43" s="79">
        <v>4</v>
      </c>
      <c r="AL43" s="85" t="s">
        <v>1087</v>
      </c>
      <c r="AM43" s="79" t="s">
        <v>1111</v>
      </c>
      <c r="AN43" s="79" t="b">
        <v>0</v>
      </c>
      <c r="AO43" s="85" t="s">
        <v>915</v>
      </c>
      <c r="AP43" s="79" t="s">
        <v>176</v>
      </c>
      <c r="AQ43" s="79">
        <v>0</v>
      </c>
      <c r="AR43" s="79">
        <v>0</v>
      </c>
      <c r="AS43" s="79"/>
      <c r="AT43" s="79"/>
      <c r="AU43" s="79"/>
      <c r="AV43" s="79"/>
      <c r="AW43" s="79"/>
      <c r="AX43" s="79"/>
      <c r="AY43" s="79"/>
      <c r="AZ43" s="79"/>
      <c r="BA43">
        <v>1</v>
      </c>
      <c r="BB43" s="78" t="str">
        <f>REPLACE(INDEX(GroupVertices[Group],MATCH(Edges[[#This Row],[Vertex 1]],GroupVertices[Vertex],0)),1,1,"")</f>
        <v>4</v>
      </c>
      <c r="BC43" s="78" t="str">
        <f>REPLACE(INDEX(GroupVertices[Group],MATCH(Edges[[#This Row],[Vertex 2]],GroupVertices[Vertex],0)),1,1,"")</f>
        <v>4</v>
      </c>
      <c r="BD43" s="48"/>
      <c r="BE43" s="49"/>
      <c r="BF43" s="48"/>
      <c r="BG43" s="49"/>
      <c r="BH43" s="48"/>
      <c r="BI43" s="49"/>
      <c r="BJ43" s="48"/>
      <c r="BK43" s="49"/>
      <c r="BL43" s="48"/>
    </row>
    <row r="44" spans="1:64" ht="15">
      <c r="A44" s="64" t="s">
        <v>223</v>
      </c>
      <c r="B44" s="64" t="s">
        <v>300</v>
      </c>
      <c r="C44" s="65" t="s">
        <v>2973</v>
      </c>
      <c r="D44" s="66">
        <v>3</v>
      </c>
      <c r="E44" s="67" t="s">
        <v>132</v>
      </c>
      <c r="F44" s="68">
        <v>35</v>
      </c>
      <c r="G44" s="65"/>
      <c r="H44" s="69"/>
      <c r="I44" s="70"/>
      <c r="J44" s="70"/>
      <c r="K44" s="34" t="s">
        <v>65</v>
      </c>
      <c r="L44" s="77">
        <v>44</v>
      </c>
      <c r="M44" s="77"/>
      <c r="N44" s="72"/>
      <c r="O44" s="79" t="s">
        <v>350</v>
      </c>
      <c r="P44" s="81">
        <v>43628.00074074074</v>
      </c>
      <c r="Q44" s="79" t="s">
        <v>361</v>
      </c>
      <c r="R44" s="79"/>
      <c r="S44" s="79"/>
      <c r="T44" s="79" t="s">
        <v>574</v>
      </c>
      <c r="U44" s="82" t="s">
        <v>623</v>
      </c>
      <c r="V44" s="82" t="s">
        <v>623</v>
      </c>
      <c r="W44" s="81">
        <v>43628.00074074074</v>
      </c>
      <c r="X44" s="82" t="s">
        <v>734</v>
      </c>
      <c r="Y44" s="79"/>
      <c r="Z44" s="79"/>
      <c r="AA44" s="85" t="s">
        <v>915</v>
      </c>
      <c r="AB44" s="79"/>
      <c r="AC44" s="79" t="b">
        <v>0</v>
      </c>
      <c r="AD44" s="79">
        <v>16</v>
      </c>
      <c r="AE44" s="85" t="s">
        <v>1087</v>
      </c>
      <c r="AF44" s="79" t="b">
        <v>0</v>
      </c>
      <c r="AG44" s="79" t="s">
        <v>1099</v>
      </c>
      <c r="AH44" s="79"/>
      <c r="AI44" s="85" t="s">
        <v>1087</v>
      </c>
      <c r="AJ44" s="79" t="b">
        <v>0</v>
      </c>
      <c r="AK44" s="79">
        <v>4</v>
      </c>
      <c r="AL44" s="85" t="s">
        <v>1087</v>
      </c>
      <c r="AM44" s="79" t="s">
        <v>1111</v>
      </c>
      <c r="AN44" s="79" t="b">
        <v>0</v>
      </c>
      <c r="AO44" s="85" t="s">
        <v>915</v>
      </c>
      <c r="AP44" s="79" t="s">
        <v>176</v>
      </c>
      <c r="AQ44" s="79">
        <v>0</v>
      </c>
      <c r="AR44" s="79">
        <v>0</v>
      </c>
      <c r="AS44" s="79"/>
      <c r="AT44" s="79"/>
      <c r="AU44" s="79"/>
      <c r="AV44" s="79"/>
      <c r="AW44" s="79"/>
      <c r="AX44" s="79"/>
      <c r="AY44" s="79"/>
      <c r="AZ44" s="79"/>
      <c r="BA44">
        <v>1</v>
      </c>
      <c r="BB44" s="78" t="str">
        <f>REPLACE(INDEX(GroupVertices[Group],MATCH(Edges[[#This Row],[Vertex 1]],GroupVertices[Vertex],0)),1,1,"")</f>
        <v>4</v>
      </c>
      <c r="BC44" s="78" t="str">
        <f>REPLACE(INDEX(GroupVertices[Group],MATCH(Edges[[#This Row],[Vertex 2]],GroupVertices[Vertex],0)),1,1,"")</f>
        <v>4</v>
      </c>
      <c r="BD44" s="48"/>
      <c r="BE44" s="49"/>
      <c r="BF44" s="48"/>
      <c r="BG44" s="49"/>
      <c r="BH44" s="48"/>
      <c r="BI44" s="49"/>
      <c r="BJ44" s="48"/>
      <c r="BK44" s="49"/>
      <c r="BL44" s="48"/>
    </row>
    <row r="45" spans="1:64" ht="15">
      <c r="A45" s="64" t="s">
        <v>224</v>
      </c>
      <c r="B45" s="64" t="s">
        <v>223</v>
      </c>
      <c r="C45" s="65" t="s">
        <v>2973</v>
      </c>
      <c r="D45" s="66">
        <v>3</v>
      </c>
      <c r="E45" s="67" t="s">
        <v>132</v>
      </c>
      <c r="F45" s="68">
        <v>35</v>
      </c>
      <c r="G45" s="65"/>
      <c r="H45" s="69"/>
      <c r="I45" s="70"/>
      <c r="J45" s="70"/>
      <c r="K45" s="34" t="s">
        <v>66</v>
      </c>
      <c r="L45" s="77">
        <v>45</v>
      </c>
      <c r="M45" s="77"/>
      <c r="N45" s="72"/>
      <c r="O45" s="79" t="s">
        <v>350</v>
      </c>
      <c r="P45" s="81">
        <v>43628.772939814815</v>
      </c>
      <c r="Q45" s="79" t="s">
        <v>360</v>
      </c>
      <c r="R45" s="79"/>
      <c r="S45" s="79"/>
      <c r="T45" s="79" t="s">
        <v>223</v>
      </c>
      <c r="U45" s="79"/>
      <c r="V45" s="82" t="s">
        <v>663</v>
      </c>
      <c r="W45" s="81">
        <v>43628.772939814815</v>
      </c>
      <c r="X45" s="82" t="s">
        <v>735</v>
      </c>
      <c r="Y45" s="79"/>
      <c r="Z45" s="79"/>
      <c r="AA45" s="85" t="s">
        <v>916</v>
      </c>
      <c r="AB45" s="79"/>
      <c r="AC45" s="79" t="b">
        <v>0</v>
      </c>
      <c r="AD45" s="79">
        <v>0</v>
      </c>
      <c r="AE45" s="85" t="s">
        <v>1087</v>
      </c>
      <c r="AF45" s="79" t="b">
        <v>0</v>
      </c>
      <c r="AG45" s="79" t="s">
        <v>1099</v>
      </c>
      <c r="AH45" s="79"/>
      <c r="AI45" s="85" t="s">
        <v>1087</v>
      </c>
      <c r="AJ45" s="79" t="b">
        <v>0</v>
      </c>
      <c r="AK45" s="79">
        <v>4</v>
      </c>
      <c r="AL45" s="85" t="s">
        <v>915</v>
      </c>
      <c r="AM45" s="79" t="s">
        <v>1110</v>
      </c>
      <c r="AN45" s="79" t="b">
        <v>0</v>
      </c>
      <c r="AO45" s="85" t="s">
        <v>915</v>
      </c>
      <c r="AP45" s="79" t="s">
        <v>176</v>
      </c>
      <c r="AQ45" s="79">
        <v>0</v>
      </c>
      <c r="AR45" s="79">
        <v>0</v>
      </c>
      <c r="AS45" s="79"/>
      <c r="AT45" s="79"/>
      <c r="AU45" s="79"/>
      <c r="AV45" s="79"/>
      <c r="AW45" s="79"/>
      <c r="AX45" s="79"/>
      <c r="AY45" s="79"/>
      <c r="AZ45" s="79"/>
      <c r="BA45">
        <v>1</v>
      </c>
      <c r="BB45" s="78" t="str">
        <f>REPLACE(INDEX(GroupVertices[Group],MATCH(Edges[[#This Row],[Vertex 1]],GroupVertices[Vertex],0)),1,1,"")</f>
        <v>4</v>
      </c>
      <c r="BC45" s="78" t="str">
        <f>REPLACE(INDEX(GroupVertices[Group],MATCH(Edges[[#This Row],[Vertex 2]],GroupVertices[Vertex],0)),1,1,"")</f>
        <v>4</v>
      </c>
      <c r="BD45" s="48"/>
      <c r="BE45" s="49"/>
      <c r="BF45" s="48"/>
      <c r="BG45" s="49"/>
      <c r="BH45" s="48"/>
      <c r="BI45" s="49"/>
      <c r="BJ45" s="48"/>
      <c r="BK45" s="49"/>
      <c r="BL45" s="48"/>
    </row>
    <row r="46" spans="1:64" ht="15">
      <c r="A46" s="64" t="s">
        <v>225</v>
      </c>
      <c r="B46" s="64" t="s">
        <v>279</v>
      </c>
      <c r="C46" s="65" t="s">
        <v>2973</v>
      </c>
      <c r="D46" s="66">
        <v>3</v>
      </c>
      <c r="E46" s="67" t="s">
        <v>132</v>
      </c>
      <c r="F46" s="68">
        <v>35</v>
      </c>
      <c r="G46" s="65"/>
      <c r="H46" s="69"/>
      <c r="I46" s="70"/>
      <c r="J46" s="70"/>
      <c r="K46" s="34" t="s">
        <v>65</v>
      </c>
      <c r="L46" s="77">
        <v>46</v>
      </c>
      <c r="M46" s="77"/>
      <c r="N46" s="72"/>
      <c r="O46" s="79" t="s">
        <v>350</v>
      </c>
      <c r="P46" s="81">
        <v>43631.88125</v>
      </c>
      <c r="Q46" s="79" t="s">
        <v>362</v>
      </c>
      <c r="R46" s="82" t="s">
        <v>501</v>
      </c>
      <c r="S46" s="79" t="s">
        <v>553</v>
      </c>
      <c r="T46" s="79" t="s">
        <v>575</v>
      </c>
      <c r="U46" s="79"/>
      <c r="V46" s="82" t="s">
        <v>654</v>
      </c>
      <c r="W46" s="81">
        <v>43631.88125</v>
      </c>
      <c r="X46" s="82" t="s">
        <v>736</v>
      </c>
      <c r="Y46" s="79"/>
      <c r="Z46" s="79"/>
      <c r="AA46" s="85" t="s">
        <v>917</v>
      </c>
      <c r="AB46" s="79"/>
      <c r="AC46" s="79" t="b">
        <v>0</v>
      </c>
      <c r="AD46" s="79">
        <v>0</v>
      </c>
      <c r="AE46" s="85" t="s">
        <v>1087</v>
      </c>
      <c r="AF46" s="79" t="b">
        <v>0</v>
      </c>
      <c r="AG46" s="79" t="s">
        <v>1099</v>
      </c>
      <c r="AH46" s="79"/>
      <c r="AI46" s="85" t="s">
        <v>1087</v>
      </c>
      <c r="AJ46" s="79" t="b">
        <v>0</v>
      </c>
      <c r="AK46" s="79">
        <v>11</v>
      </c>
      <c r="AL46" s="85" t="s">
        <v>1077</v>
      </c>
      <c r="AM46" s="79" t="s">
        <v>1108</v>
      </c>
      <c r="AN46" s="79" t="b">
        <v>0</v>
      </c>
      <c r="AO46" s="85" t="s">
        <v>1077</v>
      </c>
      <c r="AP46" s="79" t="s">
        <v>176</v>
      </c>
      <c r="AQ46" s="79">
        <v>0</v>
      </c>
      <c r="AR46" s="79">
        <v>0</v>
      </c>
      <c r="AS46" s="79"/>
      <c r="AT46" s="79"/>
      <c r="AU46" s="79"/>
      <c r="AV46" s="79"/>
      <c r="AW46" s="79"/>
      <c r="AX46" s="79"/>
      <c r="AY46" s="79"/>
      <c r="AZ46" s="79"/>
      <c r="BA46">
        <v>1</v>
      </c>
      <c r="BB46" s="78" t="str">
        <f>REPLACE(INDEX(GroupVertices[Group],MATCH(Edges[[#This Row],[Vertex 1]],GroupVertices[Vertex],0)),1,1,"")</f>
        <v>1</v>
      </c>
      <c r="BC46" s="78" t="str">
        <f>REPLACE(INDEX(GroupVertices[Group],MATCH(Edges[[#This Row],[Vertex 2]],GroupVertices[Vertex],0)),1,1,"")</f>
        <v>1</v>
      </c>
      <c r="BD46" s="48">
        <v>1</v>
      </c>
      <c r="BE46" s="49">
        <v>5.555555555555555</v>
      </c>
      <c r="BF46" s="48">
        <v>0</v>
      </c>
      <c r="BG46" s="49">
        <v>0</v>
      </c>
      <c r="BH46" s="48">
        <v>0</v>
      </c>
      <c r="BI46" s="49">
        <v>0</v>
      </c>
      <c r="BJ46" s="48">
        <v>17</v>
      </c>
      <c r="BK46" s="49">
        <v>94.44444444444444</v>
      </c>
      <c r="BL46" s="48">
        <v>18</v>
      </c>
    </row>
    <row r="47" spans="1:64" ht="15">
      <c r="A47" s="64" t="s">
        <v>226</v>
      </c>
      <c r="B47" s="64" t="s">
        <v>279</v>
      </c>
      <c r="C47" s="65" t="s">
        <v>2973</v>
      </c>
      <c r="D47" s="66">
        <v>3</v>
      </c>
      <c r="E47" s="67" t="s">
        <v>132</v>
      </c>
      <c r="F47" s="68">
        <v>35</v>
      </c>
      <c r="G47" s="65"/>
      <c r="H47" s="69"/>
      <c r="I47" s="70"/>
      <c r="J47" s="70"/>
      <c r="K47" s="34" t="s">
        <v>65</v>
      </c>
      <c r="L47" s="77">
        <v>47</v>
      </c>
      <c r="M47" s="77"/>
      <c r="N47" s="72"/>
      <c r="O47" s="79" t="s">
        <v>350</v>
      </c>
      <c r="P47" s="81">
        <v>43632.564039351855</v>
      </c>
      <c r="Q47" s="79" t="s">
        <v>363</v>
      </c>
      <c r="R47" s="82" t="s">
        <v>502</v>
      </c>
      <c r="S47" s="79" t="s">
        <v>555</v>
      </c>
      <c r="T47" s="79" t="s">
        <v>576</v>
      </c>
      <c r="U47" s="79"/>
      <c r="V47" s="82" t="s">
        <v>664</v>
      </c>
      <c r="W47" s="81">
        <v>43632.564039351855</v>
      </c>
      <c r="X47" s="82" t="s">
        <v>737</v>
      </c>
      <c r="Y47" s="79"/>
      <c r="Z47" s="79"/>
      <c r="AA47" s="85" t="s">
        <v>918</v>
      </c>
      <c r="AB47" s="79"/>
      <c r="AC47" s="79" t="b">
        <v>0</v>
      </c>
      <c r="AD47" s="79">
        <v>0</v>
      </c>
      <c r="AE47" s="85" t="s">
        <v>1087</v>
      </c>
      <c r="AF47" s="79" t="b">
        <v>0</v>
      </c>
      <c r="AG47" s="79" t="s">
        <v>1099</v>
      </c>
      <c r="AH47" s="79"/>
      <c r="AI47" s="85" t="s">
        <v>1087</v>
      </c>
      <c r="AJ47" s="79" t="b">
        <v>0</v>
      </c>
      <c r="AK47" s="79">
        <v>2</v>
      </c>
      <c r="AL47" s="85" t="s">
        <v>937</v>
      </c>
      <c r="AM47" s="79" t="s">
        <v>1107</v>
      </c>
      <c r="AN47" s="79" t="b">
        <v>0</v>
      </c>
      <c r="AO47" s="85" t="s">
        <v>937</v>
      </c>
      <c r="AP47" s="79" t="s">
        <v>176</v>
      </c>
      <c r="AQ47" s="79">
        <v>0</v>
      </c>
      <c r="AR47" s="79">
        <v>0</v>
      </c>
      <c r="AS47" s="79"/>
      <c r="AT47" s="79"/>
      <c r="AU47" s="79"/>
      <c r="AV47" s="79"/>
      <c r="AW47" s="79"/>
      <c r="AX47" s="79"/>
      <c r="AY47" s="79"/>
      <c r="AZ47" s="79"/>
      <c r="BA47">
        <v>1</v>
      </c>
      <c r="BB47" s="78" t="str">
        <f>REPLACE(INDEX(GroupVertices[Group],MATCH(Edges[[#This Row],[Vertex 1]],GroupVertices[Vertex],0)),1,1,"")</f>
        <v>1</v>
      </c>
      <c r="BC47" s="78" t="str">
        <f>REPLACE(INDEX(GroupVertices[Group],MATCH(Edges[[#This Row],[Vertex 2]],GroupVertices[Vertex],0)),1,1,"")</f>
        <v>1</v>
      </c>
      <c r="BD47" s="48"/>
      <c r="BE47" s="49"/>
      <c r="BF47" s="48"/>
      <c r="BG47" s="49"/>
      <c r="BH47" s="48"/>
      <c r="BI47" s="49"/>
      <c r="BJ47" s="48"/>
      <c r="BK47" s="49"/>
      <c r="BL47" s="48"/>
    </row>
    <row r="48" spans="1:64" ht="15">
      <c r="A48" s="64" t="s">
        <v>226</v>
      </c>
      <c r="B48" s="64" t="s">
        <v>239</v>
      </c>
      <c r="C48" s="65" t="s">
        <v>2973</v>
      </c>
      <c r="D48" s="66">
        <v>3</v>
      </c>
      <c r="E48" s="67" t="s">
        <v>132</v>
      </c>
      <c r="F48" s="68">
        <v>35</v>
      </c>
      <c r="G48" s="65"/>
      <c r="H48" s="69"/>
      <c r="I48" s="70"/>
      <c r="J48" s="70"/>
      <c r="K48" s="34" t="s">
        <v>65</v>
      </c>
      <c r="L48" s="77">
        <v>48</v>
      </c>
      <c r="M48" s="77"/>
      <c r="N48" s="72"/>
      <c r="O48" s="79" t="s">
        <v>350</v>
      </c>
      <c r="P48" s="81">
        <v>43632.564039351855</v>
      </c>
      <c r="Q48" s="79" t="s">
        <v>363</v>
      </c>
      <c r="R48" s="82" t="s">
        <v>502</v>
      </c>
      <c r="S48" s="79" t="s">
        <v>555</v>
      </c>
      <c r="T48" s="79" t="s">
        <v>576</v>
      </c>
      <c r="U48" s="79"/>
      <c r="V48" s="82" t="s">
        <v>664</v>
      </c>
      <c r="W48" s="81">
        <v>43632.564039351855</v>
      </c>
      <c r="X48" s="82" t="s">
        <v>737</v>
      </c>
      <c r="Y48" s="79"/>
      <c r="Z48" s="79"/>
      <c r="AA48" s="85" t="s">
        <v>918</v>
      </c>
      <c r="AB48" s="79"/>
      <c r="AC48" s="79" t="b">
        <v>0</v>
      </c>
      <c r="AD48" s="79">
        <v>0</v>
      </c>
      <c r="AE48" s="85" t="s">
        <v>1087</v>
      </c>
      <c r="AF48" s="79" t="b">
        <v>0</v>
      </c>
      <c r="AG48" s="79" t="s">
        <v>1099</v>
      </c>
      <c r="AH48" s="79"/>
      <c r="AI48" s="85" t="s">
        <v>1087</v>
      </c>
      <c r="AJ48" s="79" t="b">
        <v>0</v>
      </c>
      <c r="AK48" s="79">
        <v>2</v>
      </c>
      <c r="AL48" s="85" t="s">
        <v>937</v>
      </c>
      <c r="AM48" s="79" t="s">
        <v>1107</v>
      </c>
      <c r="AN48" s="79" t="b">
        <v>0</v>
      </c>
      <c r="AO48" s="85" t="s">
        <v>937</v>
      </c>
      <c r="AP48" s="79" t="s">
        <v>176</v>
      </c>
      <c r="AQ48" s="79">
        <v>0</v>
      </c>
      <c r="AR48" s="79">
        <v>0</v>
      </c>
      <c r="AS48" s="79"/>
      <c r="AT48" s="79"/>
      <c r="AU48" s="79"/>
      <c r="AV48" s="79"/>
      <c r="AW48" s="79"/>
      <c r="AX48" s="79"/>
      <c r="AY48" s="79"/>
      <c r="AZ48" s="79"/>
      <c r="BA48">
        <v>1</v>
      </c>
      <c r="BB48" s="78" t="str">
        <f>REPLACE(INDEX(GroupVertices[Group],MATCH(Edges[[#This Row],[Vertex 1]],GroupVertices[Vertex],0)),1,1,"")</f>
        <v>1</v>
      </c>
      <c r="BC48" s="78" t="str">
        <f>REPLACE(INDEX(GroupVertices[Group],MATCH(Edges[[#This Row],[Vertex 2]],GroupVertices[Vertex],0)),1,1,"")</f>
        <v>1</v>
      </c>
      <c r="BD48" s="48">
        <v>0</v>
      </c>
      <c r="BE48" s="49">
        <v>0</v>
      </c>
      <c r="BF48" s="48">
        <v>0</v>
      </c>
      <c r="BG48" s="49">
        <v>0</v>
      </c>
      <c r="BH48" s="48">
        <v>0</v>
      </c>
      <c r="BI48" s="49">
        <v>0</v>
      </c>
      <c r="BJ48" s="48">
        <v>16</v>
      </c>
      <c r="BK48" s="49">
        <v>100</v>
      </c>
      <c r="BL48" s="48">
        <v>16</v>
      </c>
    </row>
    <row r="49" spans="1:64" ht="15">
      <c r="A49" s="64" t="s">
        <v>227</v>
      </c>
      <c r="B49" s="64" t="s">
        <v>224</v>
      </c>
      <c r="C49" s="65" t="s">
        <v>2973</v>
      </c>
      <c r="D49" s="66">
        <v>3</v>
      </c>
      <c r="E49" s="67" t="s">
        <v>132</v>
      </c>
      <c r="F49" s="68">
        <v>35</v>
      </c>
      <c r="G49" s="65"/>
      <c r="H49" s="69"/>
      <c r="I49" s="70"/>
      <c r="J49" s="70"/>
      <c r="K49" s="34" t="s">
        <v>65</v>
      </c>
      <c r="L49" s="77">
        <v>49</v>
      </c>
      <c r="M49" s="77"/>
      <c r="N49" s="72"/>
      <c r="O49" s="79" t="s">
        <v>350</v>
      </c>
      <c r="P49" s="81">
        <v>43632.864432870374</v>
      </c>
      <c r="Q49" s="79" t="s">
        <v>364</v>
      </c>
      <c r="R49" s="79"/>
      <c r="S49" s="79"/>
      <c r="T49" s="79" t="s">
        <v>574</v>
      </c>
      <c r="U49" s="82" t="s">
        <v>624</v>
      </c>
      <c r="V49" s="82" t="s">
        <v>624</v>
      </c>
      <c r="W49" s="81">
        <v>43632.864432870374</v>
      </c>
      <c r="X49" s="82" t="s">
        <v>738</v>
      </c>
      <c r="Y49" s="79"/>
      <c r="Z49" s="79"/>
      <c r="AA49" s="85" t="s">
        <v>919</v>
      </c>
      <c r="AB49" s="79"/>
      <c r="AC49" s="79" t="b">
        <v>0</v>
      </c>
      <c r="AD49" s="79">
        <v>2</v>
      </c>
      <c r="AE49" s="85" t="s">
        <v>1087</v>
      </c>
      <c r="AF49" s="79" t="b">
        <v>0</v>
      </c>
      <c r="AG49" s="79" t="s">
        <v>1099</v>
      </c>
      <c r="AH49" s="79"/>
      <c r="AI49" s="85" t="s">
        <v>1087</v>
      </c>
      <c r="AJ49" s="79" t="b">
        <v>0</v>
      </c>
      <c r="AK49" s="79">
        <v>0</v>
      </c>
      <c r="AL49" s="85" t="s">
        <v>1087</v>
      </c>
      <c r="AM49" s="79" t="s">
        <v>1110</v>
      </c>
      <c r="AN49" s="79" t="b">
        <v>0</v>
      </c>
      <c r="AO49" s="85" t="s">
        <v>919</v>
      </c>
      <c r="AP49" s="79" t="s">
        <v>176</v>
      </c>
      <c r="AQ49" s="79">
        <v>0</v>
      </c>
      <c r="AR49" s="79">
        <v>0</v>
      </c>
      <c r="AS49" s="79"/>
      <c r="AT49" s="79"/>
      <c r="AU49" s="79"/>
      <c r="AV49" s="79"/>
      <c r="AW49" s="79"/>
      <c r="AX49" s="79"/>
      <c r="AY49" s="79"/>
      <c r="AZ49" s="79"/>
      <c r="BA49">
        <v>1</v>
      </c>
      <c r="BB49" s="78" t="str">
        <f>REPLACE(INDEX(GroupVertices[Group],MATCH(Edges[[#This Row],[Vertex 1]],GroupVertices[Vertex],0)),1,1,"")</f>
        <v>4</v>
      </c>
      <c r="BC49" s="78" t="str">
        <f>REPLACE(INDEX(GroupVertices[Group],MATCH(Edges[[#This Row],[Vertex 2]],GroupVertices[Vertex],0)),1,1,"")</f>
        <v>4</v>
      </c>
      <c r="BD49" s="48"/>
      <c r="BE49" s="49"/>
      <c r="BF49" s="48"/>
      <c r="BG49" s="49"/>
      <c r="BH49" s="48"/>
      <c r="BI49" s="49"/>
      <c r="BJ49" s="48"/>
      <c r="BK49" s="49"/>
      <c r="BL49" s="48"/>
    </row>
    <row r="50" spans="1:64" ht="15">
      <c r="A50" s="64" t="s">
        <v>227</v>
      </c>
      <c r="B50" s="64" t="s">
        <v>279</v>
      </c>
      <c r="C50" s="65" t="s">
        <v>2973</v>
      </c>
      <c r="D50" s="66">
        <v>3</v>
      </c>
      <c r="E50" s="67" t="s">
        <v>132</v>
      </c>
      <c r="F50" s="68">
        <v>35</v>
      </c>
      <c r="G50" s="65"/>
      <c r="H50" s="69"/>
      <c r="I50" s="70"/>
      <c r="J50" s="70"/>
      <c r="K50" s="34" t="s">
        <v>65</v>
      </c>
      <c r="L50" s="77">
        <v>50</v>
      </c>
      <c r="M50" s="77"/>
      <c r="N50" s="72"/>
      <c r="O50" s="79" t="s">
        <v>350</v>
      </c>
      <c r="P50" s="81">
        <v>43632.864432870374</v>
      </c>
      <c r="Q50" s="79" t="s">
        <v>364</v>
      </c>
      <c r="R50" s="79"/>
      <c r="S50" s="79"/>
      <c r="T50" s="79" t="s">
        <v>574</v>
      </c>
      <c r="U50" s="82" t="s">
        <v>624</v>
      </c>
      <c r="V50" s="82" t="s">
        <v>624</v>
      </c>
      <c r="W50" s="81">
        <v>43632.864432870374</v>
      </c>
      <c r="X50" s="82" t="s">
        <v>738</v>
      </c>
      <c r="Y50" s="79"/>
      <c r="Z50" s="79"/>
      <c r="AA50" s="85" t="s">
        <v>919</v>
      </c>
      <c r="AB50" s="79"/>
      <c r="AC50" s="79" t="b">
        <v>0</v>
      </c>
      <c r="AD50" s="79">
        <v>2</v>
      </c>
      <c r="AE50" s="85" t="s">
        <v>1087</v>
      </c>
      <c r="AF50" s="79" t="b">
        <v>0</v>
      </c>
      <c r="AG50" s="79" t="s">
        <v>1099</v>
      </c>
      <c r="AH50" s="79"/>
      <c r="AI50" s="85" t="s">
        <v>1087</v>
      </c>
      <c r="AJ50" s="79" t="b">
        <v>0</v>
      </c>
      <c r="AK50" s="79">
        <v>0</v>
      </c>
      <c r="AL50" s="85" t="s">
        <v>1087</v>
      </c>
      <c r="AM50" s="79" t="s">
        <v>1110</v>
      </c>
      <c r="AN50" s="79" t="b">
        <v>0</v>
      </c>
      <c r="AO50" s="85" t="s">
        <v>919</v>
      </c>
      <c r="AP50" s="79" t="s">
        <v>176</v>
      </c>
      <c r="AQ50" s="79">
        <v>0</v>
      </c>
      <c r="AR50" s="79">
        <v>0</v>
      </c>
      <c r="AS50" s="79"/>
      <c r="AT50" s="79"/>
      <c r="AU50" s="79"/>
      <c r="AV50" s="79"/>
      <c r="AW50" s="79"/>
      <c r="AX50" s="79"/>
      <c r="AY50" s="79"/>
      <c r="AZ50" s="79"/>
      <c r="BA50">
        <v>1</v>
      </c>
      <c r="BB50" s="78" t="str">
        <f>REPLACE(INDEX(GroupVertices[Group],MATCH(Edges[[#This Row],[Vertex 1]],GroupVertices[Vertex],0)),1,1,"")</f>
        <v>4</v>
      </c>
      <c r="BC50" s="78" t="str">
        <f>REPLACE(INDEX(GroupVertices[Group],MATCH(Edges[[#This Row],[Vertex 2]],GroupVertices[Vertex],0)),1,1,"")</f>
        <v>1</v>
      </c>
      <c r="BD50" s="48"/>
      <c r="BE50" s="49"/>
      <c r="BF50" s="48"/>
      <c r="BG50" s="49"/>
      <c r="BH50" s="48"/>
      <c r="BI50" s="49"/>
      <c r="BJ50" s="48"/>
      <c r="BK50" s="49"/>
      <c r="BL50" s="48"/>
    </row>
    <row r="51" spans="1:64" ht="15">
      <c r="A51" s="64" t="s">
        <v>227</v>
      </c>
      <c r="B51" s="64" t="s">
        <v>297</v>
      </c>
      <c r="C51" s="65" t="s">
        <v>2973</v>
      </c>
      <c r="D51" s="66">
        <v>3</v>
      </c>
      <c r="E51" s="67" t="s">
        <v>132</v>
      </c>
      <c r="F51" s="68">
        <v>35</v>
      </c>
      <c r="G51" s="65"/>
      <c r="H51" s="69"/>
      <c r="I51" s="70"/>
      <c r="J51" s="70"/>
      <c r="K51" s="34" t="s">
        <v>65</v>
      </c>
      <c r="L51" s="77">
        <v>51</v>
      </c>
      <c r="M51" s="77"/>
      <c r="N51" s="72"/>
      <c r="O51" s="79" t="s">
        <v>350</v>
      </c>
      <c r="P51" s="81">
        <v>43632.864432870374</v>
      </c>
      <c r="Q51" s="79" t="s">
        <v>364</v>
      </c>
      <c r="R51" s="79"/>
      <c r="S51" s="79"/>
      <c r="T51" s="79" t="s">
        <v>574</v>
      </c>
      <c r="U51" s="82" t="s">
        <v>624</v>
      </c>
      <c r="V51" s="82" t="s">
        <v>624</v>
      </c>
      <c r="W51" s="81">
        <v>43632.864432870374</v>
      </c>
      <c r="X51" s="82" t="s">
        <v>738</v>
      </c>
      <c r="Y51" s="79"/>
      <c r="Z51" s="79"/>
      <c r="AA51" s="85" t="s">
        <v>919</v>
      </c>
      <c r="AB51" s="79"/>
      <c r="AC51" s="79" t="b">
        <v>0</v>
      </c>
      <c r="AD51" s="79">
        <v>2</v>
      </c>
      <c r="AE51" s="85" t="s">
        <v>1087</v>
      </c>
      <c r="AF51" s="79" t="b">
        <v>0</v>
      </c>
      <c r="AG51" s="79" t="s">
        <v>1099</v>
      </c>
      <c r="AH51" s="79"/>
      <c r="AI51" s="85" t="s">
        <v>1087</v>
      </c>
      <c r="AJ51" s="79" t="b">
        <v>0</v>
      </c>
      <c r="AK51" s="79">
        <v>0</v>
      </c>
      <c r="AL51" s="85" t="s">
        <v>1087</v>
      </c>
      <c r="AM51" s="79" t="s">
        <v>1110</v>
      </c>
      <c r="AN51" s="79" t="b">
        <v>0</v>
      </c>
      <c r="AO51" s="85" t="s">
        <v>919</v>
      </c>
      <c r="AP51" s="79" t="s">
        <v>176</v>
      </c>
      <c r="AQ51" s="79">
        <v>0</v>
      </c>
      <c r="AR51" s="79">
        <v>0</v>
      </c>
      <c r="AS51" s="79"/>
      <c r="AT51" s="79"/>
      <c r="AU51" s="79"/>
      <c r="AV51" s="79"/>
      <c r="AW51" s="79"/>
      <c r="AX51" s="79"/>
      <c r="AY51" s="79"/>
      <c r="AZ51" s="79"/>
      <c r="BA51">
        <v>1</v>
      </c>
      <c r="BB51" s="78" t="str">
        <f>REPLACE(INDEX(GroupVertices[Group],MATCH(Edges[[#This Row],[Vertex 1]],GroupVertices[Vertex],0)),1,1,"")</f>
        <v>4</v>
      </c>
      <c r="BC51" s="78" t="str">
        <f>REPLACE(INDEX(GroupVertices[Group],MATCH(Edges[[#This Row],[Vertex 2]],GroupVertices[Vertex],0)),1,1,"")</f>
        <v>4</v>
      </c>
      <c r="BD51" s="48"/>
      <c r="BE51" s="49"/>
      <c r="BF51" s="48"/>
      <c r="BG51" s="49"/>
      <c r="BH51" s="48"/>
      <c r="BI51" s="49"/>
      <c r="BJ51" s="48"/>
      <c r="BK51" s="49"/>
      <c r="BL51" s="48"/>
    </row>
    <row r="52" spans="1:64" ht="15">
      <c r="A52" s="64" t="s">
        <v>227</v>
      </c>
      <c r="B52" s="64" t="s">
        <v>298</v>
      </c>
      <c r="C52" s="65" t="s">
        <v>2973</v>
      </c>
      <c r="D52" s="66">
        <v>3</v>
      </c>
      <c r="E52" s="67" t="s">
        <v>132</v>
      </c>
      <c r="F52" s="68">
        <v>35</v>
      </c>
      <c r="G52" s="65"/>
      <c r="H52" s="69"/>
      <c r="I52" s="70"/>
      <c r="J52" s="70"/>
      <c r="K52" s="34" t="s">
        <v>65</v>
      </c>
      <c r="L52" s="77">
        <v>52</v>
      </c>
      <c r="M52" s="77"/>
      <c r="N52" s="72"/>
      <c r="O52" s="79" t="s">
        <v>350</v>
      </c>
      <c r="P52" s="81">
        <v>43632.864432870374</v>
      </c>
      <c r="Q52" s="79" t="s">
        <v>364</v>
      </c>
      <c r="R52" s="79"/>
      <c r="S52" s="79"/>
      <c r="T52" s="79" t="s">
        <v>574</v>
      </c>
      <c r="U52" s="82" t="s">
        <v>624</v>
      </c>
      <c r="V52" s="82" t="s">
        <v>624</v>
      </c>
      <c r="W52" s="81">
        <v>43632.864432870374</v>
      </c>
      <c r="X52" s="82" t="s">
        <v>738</v>
      </c>
      <c r="Y52" s="79"/>
      <c r="Z52" s="79"/>
      <c r="AA52" s="85" t="s">
        <v>919</v>
      </c>
      <c r="AB52" s="79"/>
      <c r="AC52" s="79" t="b">
        <v>0</v>
      </c>
      <c r="AD52" s="79">
        <v>2</v>
      </c>
      <c r="AE52" s="85" t="s">
        <v>1087</v>
      </c>
      <c r="AF52" s="79" t="b">
        <v>0</v>
      </c>
      <c r="AG52" s="79" t="s">
        <v>1099</v>
      </c>
      <c r="AH52" s="79"/>
      <c r="AI52" s="85" t="s">
        <v>1087</v>
      </c>
      <c r="AJ52" s="79" t="b">
        <v>0</v>
      </c>
      <c r="AK52" s="79">
        <v>0</v>
      </c>
      <c r="AL52" s="85" t="s">
        <v>1087</v>
      </c>
      <c r="AM52" s="79" t="s">
        <v>1110</v>
      </c>
      <c r="AN52" s="79" t="b">
        <v>0</v>
      </c>
      <c r="AO52" s="85" t="s">
        <v>919</v>
      </c>
      <c r="AP52" s="79" t="s">
        <v>176</v>
      </c>
      <c r="AQ52" s="79">
        <v>0</v>
      </c>
      <c r="AR52" s="79">
        <v>0</v>
      </c>
      <c r="AS52" s="79"/>
      <c r="AT52" s="79"/>
      <c r="AU52" s="79"/>
      <c r="AV52" s="79"/>
      <c r="AW52" s="79"/>
      <c r="AX52" s="79"/>
      <c r="AY52" s="79"/>
      <c r="AZ52" s="79"/>
      <c r="BA52">
        <v>1</v>
      </c>
      <c r="BB52" s="78" t="str">
        <f>REPLACE(INDEX(GroupVertices[Group],MATCH(Edges[[#This Row],[Vertex 1]],GroupVertices[Vertex],0)),1,1,"")</f>
        <v>4</v>
      </c>
      <c r="BC52" s="78" t="str">
        <f>REPLACE(INDEX(GroupVertices[Group],MATCH(Edges[[#This Row],[Vertex 2]],GroupVertices[Vertex],0)),1,1,"")</f>
        <v>4</v>
      </c>
      <c r="BD52" s="48"/>
      <c r="BE52" s="49"/>
      <c r="BF52" s="48"/>
      <c r="BG52" s="49"/>
      <c r="BH52" s="48"/>
      <c r="BI52" s="49"/>
      <c r="BJ52" s="48"/>
      <c r="BK52" s="49"/>
      <c r="BL52" s="48"/>
    </row>
    <row r="53" spans="1:64" ht="15">
      <c r="A53" s="64" t="s">
        <v>227</v>
      </c>
      <c r="B53" s="64" t="s">
        <v>299</v>
      </c>
      <c r="C53" s="65" t="s">
        <v>2973</v>
      </c>
      <c r="D53" s="66">
        <v>3</v>
      </c>
      <c r="E53" s="67" t="s">
        <v>132</v>
      </c>
      <c r="F53" s="68">
        <v>35</v>
      </c>
      <c r="G53" s="65"/>
      <c r="H53" s="69"/>
      <c r="I53" s="70"/>
      <c r="J53" s="70"/>
      <c r="K53" s="34" t="s">
        <v>65</v>
      </c>
      <c r="L53" s="77">
        <v>53</v>
      </c>
      <c r="M53" s="77"/>
      <c r="N53" s="72"/>
      <c r="O53" s="79" t="s">
        <v>350</v>
      </c>
      <c r="P53" s="81">
        <v>43632.864432870374</v>
      </c>
      <c r="Q53" s="79" t="s">
        <v>364</v>
      </c>
      <c r="R53" s="79"/>
      <c r="S53" s="79"/>
      <c r="T53" s="79" t="s">
        <v>574</v>
      </c>
      <c r="U53" s="82" t="s">
        <v>624</v>
      </c>
      <c r="V53" s="82" t="s">
        <v>624</v>
      </c>
      <c r="W53" s="81">
        <v>43632.864432870374</v>
      </c>
      <c r="X53" s="82" t="s">
        <v>738</v>
      </c>
      <c r="Y53" s="79"/>
      <c r="Z53" s="79"/>
      <c r="AA53" s="85" t="s">
        <v>919</v>
      </c>
      <c r="AB53" s="79"/>
      <c r="AC53" s="79" t="b">
        <v>0</v>
      </c>
      <c r="AD53" s="79">
        <v>2</v>
      </c>
      <c r="AE53" s="85" t="s">
        <v>1087</v>
      </c>
      <c r="AF53" s="79" t="b">
        <v>0</v>
      </c>
      <c r="AG53" s="79" t="s">
        <v>1099</v>
      </c>
      <c r="AH53" s="79"/>
      <c r="AI53" s="85" t="s">
        <v>1087</v>
      </c>
      <c r="AJ53" s="79" t="b">
        <v>0</v>
      </c>
      <c r="AK53" s="79">
        <v>0</v>
      </c>
      <c r="AL53" s="85" t="s">
        <v>1087</v>
      </c>
      <c r="AM53" s="79" t="s">
        <v>1110</v>
      </c>
      <c r="AN53" s="79" t="b">
        <v>0</v>
      </c>
      <c r="AO53" s="85" t="s">
        <v>919</v>
      </c>
      <c r="AP53" s="79" t="s">
        <v>176</v>
      </c>
      <c r="AQ53" s="79">
        <v>0</v>
      </c>
      <c r="AR53" s="79">
        <v>0</v>
      </c>
      <c r="AS53" s="79"/>
      <c r="AT53" s="79"/>
      <c r="AU53" s="79"/>
      <c r="AV53" s="79"/>
      <c r="AW53" s="79"/>
      <c r="AX53" s="79"/>
      <c r="AY53" s="79"/>
      <c r="AZ53" s="79"/>
      <c r="BA53">
        <v>1</v>
      </c>
      <c r="BB53" s="78" t="str">
        <f>REPLACE(INDEX(GroupVertices[Group],MATCH(Edges[[#This Row],[Vertex 1]],GroupVertices[Vertex],0)),1,1,"")</f>
        <v>4</v>
      </c>
      <c r="BC53" s="78" t="str">
        <f>REPLACE(INDEX(GroupVertices[Group],MATCH(Edges[[#This Row],[Vertex 2]],GroupVertices[Vertex],0)),1,1,"")</f>
        <v>4</v>
      </c>
      <c r="BD53" s="48"/>
      <c r="BE53" s="49"/>
      <c r="BF53" s="48"/>
      <c r="BG53" s="49"/>
      <c r="BH53" s="48"/>
      <c r="BI53" s="49"/>
      <c r="BJ53" s="48"/>
      <c r="BK53" s="49"/>
      <c r="BL53" s="48"/>
    </row>
    <row r="54" spans="1:64" ht="15">
      <c r="A54" s="64" t="s">
        <v>227</v>
      </c>
      <c r="B54" s="64" t="s">
        <v>300</v>
      </c>
      <c r="C54" s="65" t="s">
        <v>2973</v>
      </c>
      <c r="D54" s="66">
        <v>3</v>
      </c>
      <c r="E54" s="67" t="s">
        <v>132</v>
      </c>
      <c r="F54" s="68">
        <v>35</v>
      </c>
      <c r="G54" s="65"/>
      <c r="H54" s="69"/>
      <c r="I54" s="70"/>
      <c r="J54" s="70"/>
      <c r="K54" s="34" t="s">
        <v>65</v>
      </c>
      <c r="L54" s="77">
        <v>54</v>
      </c>
      <c r="M54" s="77"/>
      <c r="N54" s="72"/>
      <c r="O54" s="79" t="s">
        <v>350</v>
      </c>
      <c r="P54" s="81">
        <v>43632.864432870374</v>
      </c>
      <c r="Q54" s="79" t="s">
        <v>364</v>
      </c>
      <c r="R54" s="79"/>
      <c r="S54" s="79"/>
      <c r="T54" s="79" t="s">
        <v>574</v>
      </c>
      <c r="U54" s="82" t="s">
        <v>624</v>
      </c>
      <c r="V54" s="82" t="s">
        <v>624</v>
      </c>
      <c r="W54" s="81">
        <v>43632.864432870374</v>
      </c>
      <c r="X54" s="82" t="s">
        <v>738</v>
      </c>
      <c r="Y54" s="79"/>
      <c r="Z54" s="79"/>
      <c r="AA54" s="85" t="s">
        <v>919</v>
      </c>
      <c r="AB54" s="79"/>
      <c r="AC54" s="79" t="b">
        <v>0</v>
      </c>
      <c r="AD54" s="79">
        <v>2</v>
      </c>
      <c r="AE54" s="85" t="s">
        <v>1087</v>
      </c>
      <c r="AF54" s="79" t="b">
        <v>0</v>
      </c>
      <c r="AG54" s="79" t="s">
        <v>1099</v>
      </c>
      <c r="AH54" s="79"/>
      <c r="AI54" s="85" t="s">
        <v>1087</v>
      </c>
      <c r="AJ54" s="79" t="b">
        <v>0</v>
      </c>
      <c r="AK54" s="79">
        <v>0</v>
      </c>
      <c r="AL54" s="85" t="s">
        <v>1087</v>
      </c>
      <c r="AM54" s="79" t="s">
        <v>1110</v>
      </c>
      <c r="AN54" s="79" t="b">
        <v>0</v>
      </c>
      <c r="AO54" s="85" t="s">
        <v>919</v>
      </c>
      <c r="AP54" s="79" t="s">
        <v>176</v>
      </c>
      <c r="AQ54" s="79">
        <v>0</v>
      </c>
      <c r="AR54" s="79">
        <v>0</v>
      </c>
      <c r="AS54" s="79"/>
      <c r="AT54" s="79"/>
      <c r="AU54" s="79"/>
      <c r="AV54" s="79"/>
      <c r="AW54" s="79"/>
      <c r="AX54" s="79"/>
      <c r="AY54" s="79"/>
      <c r="AZ54" s="79"/>
      <c r="BA54">
        <v>1</v>
      </c>
      <c r="BB54" s="78" t="str">
        <f>REPLACE(INDEX(GroupVertices[Group],MATCH(Edges[[#This Row],[Vertex 1]],GroupVertices[Vertex],0)),1,1,"")</f>
        <v>4</v>
      </c>
      <c r="BC54" s="78" t="str">
        <f>REPLACE(INDEX(GroupVertices[Group],MATCH(Edges[[#This Row],[Vertex 2]],GroupVertices[Vertex],0)),1,1,"")</f>
        <v>4</v>
      </c>
      <c r="BD54" s="48">
        <v>0</v>
      </c>
      <c r="BE54" s="49">
        <v>0</v>
      </c>
      <c r="BF54" s="48">
        <v>1</v>
      </c>
      <c r="BG54" s="49">
        <v>5.882352941176471</v>
      </c>
      <c r="BH54" s="48">
        <v>0</v>
      </c>
      <c r="BI54" s="49">
        <v>0</v>
      </c>
      <c r="BJ54" s="48">
        <v>16</v>
      </c>
      <c r="BK54" s="49">
        <v>94.11764705882354</v>
      </c>
      <c r="BL54" s="48">
        <v>17</v>
      </c>
    </row>
    <row r="55" spans="1:64" ht="15">
      <c r="A55" s="64" t="s">
        <v>228</v>
      </c>
      <c r="B55" s="64" t="s">
        <v>301</v>
      </c>
      <c r="C55" s="65" t="s">
        <v>2973</v>
      </c>
      <c r="D55" s="66">
        <v>3</v>
      </c>
      <c r="E55" s="67" t="s">
        <v>132</v>
      </c>
      <c r="F55" s="68">
        <v>35</v>
      </c>
      <c r="G55" s="65"/>
      <c r="H55" s="69"/>
      <c r="I55" s="70"/>
      <c r="J55" s="70"/>
      <c r="K55" s="34" t="s">
        <v>65</v>
      </c>
      <c r="L55" s="77">
        <v>55</v>
      </c>
      <c r="M55" s="77"/>
      <c r="N55" s="72"/>
      <c r="O55" s="79" t="s">
        <v>350</v>
      </c>
      <c r="P55" s="81">
        <v>43634.40243055556</v>
      </c>
      <c r="Q55" s="79" t="s">
        <v>365</v>
      </c>
      <c r="R55" s="79"/>
      <c r="S55" s="79"/>
      <c r="T55" s="79"/>
      <c r="U55" s="79"/>
      <c r="V55" s="82" t="s">
        <v>665</v>
      </c>
      <c r="W55" s="81">
        <v>43634.40243055556</v>
      </c>
      <c r="X55" s="82" t="s">
        <v>739</v>
      </c>
      <c r="Y55" s="79"/>
      <c r="Z55" s="79"/>
      <c r="AA55" s="85" t="s">
        <v>920</v>
      </c>
      <c r="AB55" s="79"/>
      <c r="AC55" s="79" t="b">
        <v>0</v>
      </c>
      <c r="AD55" s="79">
        <v>0</v>
      </c>
      <c r="AE55" s="85" t="s">
        <v>1087</v>
      </c>
      <c r="AF55" s="79" t="b">
        <v>0</v>
      </c>
      <c r="AG55" s="79" t="s">
        <v>1099</v>
      </c>
      <c r="AH55" s="79"/>
      <c r="AI55" s="85" t="s">
        <v>1087</v>
      </c>
      <c r="AJ55" s="79" t="b">
        <v>0</v>
      </c>
      <c r="AK55" s="79">
        <v>2</v>
      </c>
      <c r="AL55" s="85" t="s">
        <v>998</v>
      </c>
      <c r="AM55" s="79" t="s">
        <v>1107</v>
      </c>
      <c r="AN55" s="79" t="b">
        <v>0</v>
      </c>
      <c r="AO55" s="85" t="s">
        <v>998</v>
      </c>
      <c r="AP55" s="79" t="s">
        <v>176</v>
      </c>
      <c r="AQ55" s="79">
        <v>0</v>
      </c>
      <c r="AR55" s="79">
        <v>0</v>
      </c>
      <c r="AS55" s="79"/>
      <c r="AT55" s="79"/>
      <c r="AU55" s="79"/>
      <c r="AV55" s="79"/>
      <c r="AW55" s="79"/>
      <c r="AX55" s="79"/>
      <c r="AY55" s="79"/>
      <c r="AZ55" s="79"/>
      <c r="BA55">
        <v>1</v>
      </c>
      <c r="BB55" s="78" t="str">
        <f>REPLACE(INDEX(GroupVertices[Group],MATCH(Edges[[#This Row],[Vertex 1]],GroupVertices[Vertex],0)),1,1,"")</f>
        <v>3</v>
      </c>
      <c r="BC55" s="78" t="str">
        <f>REPLACE(INDEX(GroupVertices[Group],MATCH(Edges[[#This Row],[Vertex 2]],GroupVertices[Vertex],0)),1,1,"")</f>
        <v>3</v>
      </c>
      <c r="BD55" s="48">
        <v>2</v>
      </c>
      <c r="BE55" s="49">
        <v>8.333333333333334</v>
      </c>
      <c r="BF55" s="48">
        <v>0</v>
      </c>
      <c r="BG55" s="49">
        <v>0</v>
      </c>
      <c r="BH55" s="48">
        <v>0</v>
      </c>
      <c r="BI55" s="49">
        <v>0</v>
      </c>
      <c r="BJ55" s="48">
        <v>22</v>
      </c>
      <c r="BK55" s="49">
        <v>91.66666666666667</v>
      </c>
      <c r="BL55" s="48">
        <v>24</v>
      </c>
    </row>
    <row r="56" spans="1:64" ht="15">
      <c r="A56" s="64" t="s">
        <v>228</v>
      </c>
      <c r="B56" s="64" t="s">
        <v>274</v>
      </c>
      <c r="C56" s="65" t="s">
        <v>2973</v>
      </c>
      <c r="D56" s="66">
        <v>3</v>
      </c>
      <c r="E56" s="67" t="s">
        <v>132</v>
      </c>
      <c r="F56" s="68">
        <v>35</v>
      </c>
      <c r="G56" s="65"/>
      <c r="H56" s="69"/>
      <c r="I56" s="70"/>
      <c r="J56" s="70"/>
      <c r="K56" s="34" t="s">
        <v>65</v>
      </c>
      <c r="L56" s="77">
        <v>56</v>
      </c>
      <c r="M56" s="77"/>
      <c r="N56" s="72"/>
      <c r="O56" s="79" t="s">
        <v>350</v>
      </c>
      <c r="P56" s="81">
        <v>43634.40243055556</v>
      </c>
      <c r="Q56" s="79" t="s">
        <v>365</v>
      </c>
      <c r="R56" s="79"/>
      <c r="S56" s="79"/>
      <c r="T56" s="79"/>
      <c r="U56" s="79"/>
      <c r="V56" s="82" t="s">
        <v>665</v>
      </c>
      <c r="W56" s="81">
        <v>43634.40243055556</v>
      </c>
      <c r="X56" s="82" t="s">
        <v>739</v>
      </c>
      <c r="Y56" s="79"/>
      <c r="Z56" s="79"/>
      <c r="AA56" s="85" t="s">
        <v>920</v>
      </c>
      <c r="AB56" s="79"/>
      <c r="AC56" s="79" t="b">
        <v>0</v>
      </c>
      <c r="AD56" s="79">
        <v>0</v>
      </c>
      <c r="AE56" s="85" t="s">
        <v>1087</v>
      </c>
      <c r="AF56" s="79" t="b">
        <v>0</v>
      </c>
      <c r="AG56" s="79" t="s">
        <v>1099</v>
      </c>
      <c r="AH56" s="79"/>
      <c r="AI56" s="85" t="s">
        <v>1087</v>
      </c>
      <c r="AJ56" s="79" t="b">
        <v>0</v>
      </c>
      <c r="AK56" s="79">
        <v>2</v>
      </c>
      <c r="AL56" s="85" t="s">
        <v>998</v>
      </c>
      <c r="AM56" s="79" t="s">
        <v>1107</v>
      </c>
      <c r="AN56" s="79" t="b">
        <v>0</v>
      </c>
      <c r="AO56" s="85" t="s">
        <v>998</v>
      </c>
      <c r="AP56" s="79" t="s">
        <v>176</v>
      </c>
      <c r="AQ56" s="79">
        <v>0</v>
      </c>
      <c r="AR56" s="79">
        <v>0</v>
      </c>
      <c r="AS56" s="79"/>
      <c r="AT56" s="79"/>
      <c r="AU56" s="79"/>
      <c r="AV56" s="79"/>
      <c r="AW56" s="79"/>
      <c r="AX56" s="79"/>
      <c r="AY56" s="79"/>
      <c r="AZ56" s="79"/>
      <c r="BA56">
        <v>1</v>
      </c>
      <c r="BB56" s="78" t="str">
        <f>REPLACE(INDEX(GroupVertices[Group],MATCH(Edges[[#This Row],[Vertex 1]],GroupVertices[Vertex],0)),1,1,"")</f>
        <v>3</v>
      </c>
      <c r="BC56" s="78" t="str">
        <f>REPLACE(INDEX(GroupVertices[Group],MATCH(Edges[[#This Row],[Vertex 2]],GroupVertices[Vertex],0)),1,1,"")</f>
        <v>3</v>
      </c>
      <c r="BD56" s="48"/>
      <c r="BE56" s="49"/>
      <c r="BF56" s="48"/>
      <c r="BG56" s="49"/>
      <c r="BH56" s="48"/>
      <c r="BI56" s="49"/>
      <c r="BJ56" s="48"/>
      <c r="BK56" s="49"/>
      <c r="BL56" s="48"/>
    </row>
    <row r="57" spans="1:64" ht="15">
      <c r="A57" s="64" t="s">
        <v>229</v>
      </c>
      <c r="B57" s="64" t="s">
        <v>296</v>
      </c>
      <c r="C57" s="65" t="s">
        <v>2973</v>
      </c>
      <c r="D57" s="66">
        <v>3</v>
      </c>
      <c r="E57" s="67" t="s">
        <v>132</v>
      </c>
      <c r="F57" s="68">
        <v>35</v>
      </c>
      <c r="G57" s="65"/>
      <c r="H57" s="69"/>
      <c r="I57" s="70"/>
      <c r="J57" s="70"/>
      <c r="K57" s="34" t="s">
        <v>65</v>
      </c>
      <c r="L57" s="77">
        <v>57</v>
      </c>
      <c r="M57" s="77"/>
      <c r="N57" s="72"/>
      <c r="O57" s="79" t="s">
        <v>350</v>
      </c>
      <c r="P57" s="81">
        <v>43634.552511574075</v>
      </c>
      <c r="Q57" s="79" t="s">
        <v>366</v>
      </c>
      <c r="R57" s="82" t="s">
        <v>503</v>
      </c>
      <c r="S57" s="79" t="s">
        <v>556</v>
      </c>
      <c r="T57" s="79" t="s">
        <v>577</v>
      </c>
      <c r="U57" s="79"/>
      <c r="V57" s="82" t="s">
        <v>666</v>
      </c>
      <c r="W57" s="81">
        <v>43634.552511574075</v>
      </c>
      <c r="X57" s="82" t="s">
        <v>740</v>
      </c>
      <c r="Y57" s="79"/>
      <c r="Z57" s="79"/>
      <c r="AA57" s="85" t="s">
        <v>921</v>
      </c>
      <c r="AB57" s="79"/>
      <c r="AC57" s="79" t="b">
        <v>0</v>
      </c>
      <c r="AD57" s="79">
        <v>0</v>
      </c>
      <c r="AE57" s="85" t="s">
        <v>1087</v>
      </c>
      <c r="AF57" s="79" t="b">
        <v>0</v>
      </c>
      <c r="AG57" s="79" t="s">
        <v>1099</v>
      </c>
      <c r="AH57" s="79"/>
      <c r="AI57" s="85" t="s">
        <v>1087</v>
      </c>
      <c r="AJ57" s="79" t="b">
        <v>0</v>
      </c>
      <c r="AK57" s="79">
        <v>1</v>
      </c>
      <c r="AL57" s="85" t="s">
        <v>1087</v>
      </c>
      <c r="AM57" s="79" t="s">
        <v>1112</v>
      </c>
      <c r="AN57" s="79" t="b">
        <v>0</v>
      </c>
      <c r="AO57" s="85" t="s">
        <v>921</v>
      </c>
      <c r="AP57" s="79" t="s">
        <v>176</v>
      </c>
      <c r="AQ57" s="79">
        <v>0</v>
      </c>
      <c r="AR57" s="79">
        <v>0</v>
      </c>
      <c r="AS57" s="79"/>
      <c r="AT57" s="79"/>
      <c r="AU57" s="79"/>
      <c r="AV57" s="79"/>
      <c r="AW57" s="79"/>
      <c r="AX57" s="79"/>
      <c r="AY57" s="79"/>
      <c r="AZ57" s="79"/>
      <c r="BA57">
        <v>1</v>
      </c>
      <c r="BB57" s="78" t="str">
        <f>REPLACE(INDEX(GroupVertices[Group],MATCH(Edges[[#This Row],[Vertex 1]],GroupVertices[Vertex],0)),1,1,"")</f>
        <v>1</v>
      </c>
      <c r="BC57" s="78" t="str">
        <f>REPLACE(INDEX(GroupVertices[Group],MATCH(Edges[[#This Row],[Vertex 2]],GroupVertices[Vertex],0)),1,1,"")</f>
        <v>1</v>
      </c>
      <c r="BD57" s="48">
        <v>0</v>
      </c>
      <c r="BE57" s="49">
        <v>0</v>
      </c>
      <c r="BF57" s="48">
        <v>0</v>
      </c>
      <c r="BG57" s="49">
        <v>0</v>
      </c>
      <c r="BH57" s="48">
        <v>0</v>
      </c>
      <c r="BI57" s="49">
        <v>0</v>
      </c>
      <c r="BJ57" s="48">
        <v>8</v>
      </c>
      <c r="BK57" s="49">
        <v>100</v>
      </c>
      <c r="BL57" s="48">
        <v>8</v>
      </c>
    </row>
    <row r="58" spans="1:64" ht="15">
      <c r="A58" s="64" t="s">
        <v>229</v>
      </c>
      <c r="B58" s="64" t="s">
        <v>279</v>
      </c>
      <c r="C58" s="65" t="s">
        <v>2973</v>
      </c>
      <c r="D58" s="66">
        <v>3</v>
      </c>
      <c r="E58" s="67" t="s">
        <v>132</v>
      </c>
      <c r="F58" s="68">
        <v>35</v>
      </c>
      <c r="G58" s="65"/>
      <c r="H58" s="69"/>
      <c r="I58" s="70"/>
      <c r="J58" s="70"/>
      <c r="K58" s="34" t="s">
        <v>65</v>
      </c>
      <c r="L58" s="77">
        <v>58</v>
      </c>
      <c r="M58" s="77"/>
      <c r="N58" s="72"/>
      <c r="O58" s="79" t="s">
        <v>350</v>
      </c>
      <c r="P58" s="81">
        <v>43634.552511574075</v>
      </c>
      <c r="Q58" s="79" t="s">
        <v>366</v>
      </c>
      <c r="R58" s="82" t="s">
        <v>503</v>
      </c>
      <c r="S58" s="79" t="s">
        <v>556</v>
      </c>
      <c r="T58" s="79" t="s">
        <v>577</v>
      </c>
      <c r="U58" s="79"/>
      <c r="V58" s="82" t="s">
        <v>666</v>
      </c>
      <c r="W58" s="81">
        <v>43634.552511574075</v>
      </c>
      <c r="X58" s="82" t="s">
        <v>740</v>
      </c>
      <c r="Y58" s="79"/>
      <c r="Z58" s="79"/>
      <c r="AA58" s="85" t="s">
        <v>921</v>
      </c>
      <c r="AB58" s="79"/>
      <c r="AC58" s="79" t="b">
        <v>0</v>
      </c>
      <c r="AD58" s="79">
        <v>0</v>
      </c>
      <c r="AE58" s="85" t="s">
        <v>1087</v>
      </c>
      <c r="AF58" s="79" t="b">
        <v>0</v>
      </c>
      <c r="AG58" s="79" t="s">
        <v>1099</v>
      </c>
      <c r="AH58" s="79"/>
      <c r="AI58" s="85" t="s">
        <v>1087</v>
      </c>
      <c r="AJ58" s="79" t="b">
        <v>0</v>
      </c>
      <c r="AK58" s="79">
        <v>1</v>
      </c>
      <c r="AL58" s="85" t="s">
        <v>1087</v>
      </c>
      <c r="AM58" s="79" t="s">
        <v>1112</v>
      </c>
      <c r="AN58" s="79" t="b">
        <v>0</v>
      </c>
      <c r="AO58" s="85" t="s">
        <v>921</v>
      </c>
      <c r="AP58" s="79" t="s">
        <v>176</v>
      </c>
      <c r="AQ58" s="79">
        <v>0</v>
      </c>
      <c r="AR58" s="79">
        <v>0</v>
      </c>
      <c r="AS58" s="79"/>
      <c r="AT58" s="79"/>
      <c r="AU58" s="79"/>
      <c r="AV58" s="79"/>
      <c r="AW58" s="79"/>
      <c r="AX58" s="79"/>
      <c r="AY58" s="79"/>
      <c r="AZ58" s="79"/>
      <c r="BA58">
        <v>1</v>
      </c>
      <c r="BB58" s="78" t="str">
        <f>REPLACE(INDEX(GroupVertices[Group],MATCH(Edges[[#This Row],[Vertex 1]],GroupVertices[Vertex],0)),1,1,"")</f>
        <v>1</v>
      </c>
      <c r="BC58" s="78" t="str">
        <f>REPLACE(INDEX(GroupVertices[Group],MATCH(Edges[[#This Row],[Vertex 2]],GroupVertices[Vertex],0)),1,1,"")</f>
        <v>1</v>
      </c>
      <c r="BD58" s="48"/>
      <c r="BE58" s="49"/>
      <c r="BF58" s="48"/>
      <c r="BG58" s="49"/>
      <c r="BH58" s="48"/>
      <c r="BI58" s="49"/>
      <c r="BJ58" s="48"/>
      <c r="BK58" s="49"/>
      <c r="BL58" s="48"/>
    </row>
    <row r="59" spans="1:64" ht="15">
      <c r="A59" s="64" t="s">
        <v>230</v>
      </c>
      <c r="B59" s="64" t="s">
        <v>229</v>
      </c>
      <c r="C59" s="65" t="s">
        <v>2973</v>
      </c>
      <c r="D59" s="66">
        <v>3</v>
      </c>
      <c r="E59" s="67" t="s">
        <v>132</v>
      </c>
      <c r="F59" s="68">
        <v>35</v>
      </c>
      <c r="G59" s="65"/>
      <c r="H59" s="69"/>
      <c r="I59" s="70"/>
      <c r="J59" s="70"/>
      <c r="K59" s="34" t="s">
        <v>65</v>
      </c>
      <c r="L59" s="77">
        <v>59</v>
      </c>
      <c r="M59" s="77"/>
      <c r="N59" s="72"/>
      <c r="O59" s="79" t="s">
        <v>350</v>
      </c>
      <c r="P59" s="81">
        <v>43634.57297453703</v>
      </c>
      <c r="Q59" s="79" t="s">
        <v>367</v>
      </c>
      <c r="R59" s="82" t="s">
        <v>503</v>
      </c>
      <c r="S59" s="79" t="s">
        <v>556</v>
      </c>
      <c r="T59" s="79" t="s">
        <v>577</v>
      </c>
      <c r="U59" s="79"/>
      <c r="V59" s="82" t="s">
        <v>667</v>
      </c>
      <c r="W59" s="81">
        <v>43634.57297453703</v>
      </c>
      <c r="X59" s="82" t="s">
        <v>741</v>
      </c>
      <c r="Y59" s="79"/>
      <c r="Z59" s="79"/>
      <c r="AA59" s="85" t="s">
        <v>922</v>
      </c>
      <c r="AB59" s="79"/>
      <c r="AC59" s="79" t="b">
        <v>0</v>
      </c>
      <c r="AD59" s="79">
        <v>0</v>
      </c>
      <c r="AE59" s="85" t="s">
        <v>1087</v>
      </c>
      <c r="AF59" s="79" t="b">
        <v>0</v>
      </c>
      <c r="AG59" s="79" t="s">
        <v>1099</v>
      </c>
      <c r="AH59" s="79"/>
      <c r="AI59" s="85" t="s">
        <v>1087</v>
      </c>
      <c r="AJ59" s="79" t="b">
        <v>0</v>
      </c>
      <c r="AK59" s="79">
        <v>1</v>
      </c>
      <c r="AL59" s="85" t="s">
        <v>921</v>
      </c>
      <c r="AM59" s="79" t="s">
        <v>1107</v>
      </c>
      <c r="AN59" s="79" t="b">
        <v>0</v>
      </c>
      <c r="AO59" s="85" t="s">
        <v>921</v>
      </c>
      <c r="AP59" s="79" t="s">
        <v>176</v>
      </c>
      <c r="AQ59" s="79">
        <v>0</v>
      </c>
      <c r="AR59" s="79">
        <v>0</v>
      </c>
      <c r="AS59" s="79"/>
      <c r="AT59" s="79"/>
      <c r="AU59" s="79"/>
      <c r="AV59" s="79"/>
      <c r="AW59" s="79"/>
      <c r="AX59" s="79"/>
      <c r="AY59" s="79"/>
      <c r="AZ59" s="79"/>
      <c r="BA59">
        <v>1</v>
      </c>
      <c r="BB59" s="78" t="str">
        <f>REPLACE(INDEX(GroupVertices[Group],MATCH(Edges[[#This Row],[Vertex 1]],GroupVertices[Vertex],0)),1,1,"")</f>
        <v>1</v>
      </c>
      <c r="BC59" s="78" t="str">
        <f>REPLACE(INDEX(GroupVertices[Group],MATCH(Edges[[#This Row],[Vertex 2]],GroupVertices[Vertex],0)),1,1,"")</f>
        <v>1</v>
      </c>
      <c r="BD59" s="48"/>
      <c r="BE59" s="49"/>
      <c r="BF59" s="48"/>
      <c r="BG59" s="49"/>
      <c r="BH59" s="48"/>
      <c r="BI59" s="49"/>
      <c r="BJ59" s="48"/>
      <c r="BK59" s="49"/>
      <c r="BL59" s="48"/>
    </row>
    <row r="60" spans="1:64" ht="15">
      <c r="A60" s="64" t="s">
        <v>230</v>
      </c>
      <c r="B60" s="64" t="s">
        <v>296</v>
      </c>
      <c r="C60" s="65" t="s">
        <v>2973</v>
      </c>
      <c r="D60" s="66">
        <v>3</v>
      </c>
      <c r="E60" s="67" t="s">
        <v>132</v>
      </c>
      <c r="F60" s="68">
        <v>35</v>
      </c>
      <c r="G60" s="65"/>
      <c r="H60" s="69"/>
      <c r="I60" s="70"/>
      <c r="J60" s="70"/>
      <c r="K60" s="34" t="s">
        <v>65</v>
      </c>
      <c r="L60" s="77">
        <v>60</v>
      </c>
      <c r="M60" s="77"/>
      <c r="N60" s="72"/>
      <c r="O60" s="79" t="s">
        <v>350</v>
      </c>
      <c r="P60" s="81">
        <v>43634.57297453703</v>
      </c>
      <c r="Q60" s="79" t="s">
        <v>367</v>
      </c>
      <c r="R60" s="82" t="s">
        <v>503</v>
      </c>
      <c r="S60" s="79" t="s">
        <v>556</v>
      </c>
      <c r="T60" s="79" t="s">
        <v>577</v>
      </c>
      <c r="U60" s="79"/>
      <c r="V60" s="82" t="s">
        <v>667</v>
      </c>
      <c r="W60" s="81">
        <v>43634.57297453703</v>
      </c>
      <c r="X60" s="82" t="s">
        <v>741</v>
      </c>
      <c r="Y60" s="79"/>
      <c r="Z60" s="79"/>
      <c r="AA60" s="85" t="s">
        <v>922</v>
      </c>
      <c r="AB60" s="79"/>
      <c r="AC60" s="79" t="b">
        <v>0</v>
      </c>
      <c r="AD60" s="79">
        <v>0</v>
      </c>
      <c r="AE60" s="85" t="s">
        <v>1087</v>
      </c>
      <c r="AF60" s="79" t="b">
        <v>0</v>
      </c>
      <c r="AG60" s="79" t="s">
        <v>1099</v>
      </c>
      <c r="AH60" s="79"/>
      <c r="AI60" s="85" t="s">
        <v>1087</v>
      </c>
      <c r="AJ60" s="79" t="b">
        <v>0</v>
      </c>
      <c r="AK60" s="79">
        <v>1</v>
      </c>
      <c r="AL60" s="85" t="s">
        <v>921</v>
      </c>
      <c r="AM60" s="79" t="s">
        <v>1107</v>
      </c>
      <c r="AN60" s="79" t="b">
        <v>0</v>
      </c>
      <c r="AO60" s="85" t="s">
        <v>921</v>
      </c>
      <c r="AP60" s="79" t="s">
        <v>176</v>
      </c>
      <c r="AQ60" s="79">
        <v>0</v>
      </c>
      <c r="AR60" s="79">
        <v>0</v>
      </c>
      <c r="AS60" s="79"/>
      <c r="AT60" s="79"/>
      <c r="AU60" s="79"/>
      <c r="AV60" s="79"/>
      <c r="AW60" s="79"/>
      <c r="AX60" s="79"/>
      <c r="AY60" s="79"/>
      <c r="AZ60" s="79"/>
      <c r="BA60">
        <v>1</v>
      </c>
      <c r="BB60" s="78" t="str">
        <f>REPLACE(INDEX(GroupVertices[Group],MATCH(Edges[[#This Row],[Vertex 1]],GroupVertices[Vertex],0)),1,1,"")</f>
        <v>1</v>
      </c>
      <c r="BC60" s="78" t="str">
        <f>REPLACE(INDEX(GroupVertices[Group],MATCH(Edges[[#This Row],[Vertex 2]],GroupVertices[Vertex],0)),1,1,"")</f>
        <v>1</v>
      </c>
      <c r="BD60" s="48"/>
      <c r="BE60" s="49"/>
      <c r="BF60" s="48"/>
      <c r="BG60" s="49"/>
      <c r="BH60" s="48"/>
      <c r="BI60" s="49"/>
      <c r="BJ60" s="48"/>
      <c r="BK60" s="49"/>
      <c r="BL60" s="48"/>
    </row>
    <row r="61" spans="1:64" ht="15">
      <c r="A61" s="64" t="s">
        <v>230</v>
      </c>
      <c r="B61" s="64" t="s">
        <v>279</v>
      </c>
      <c r="C61" s="65" t="s">
        <v>2973</v>
      </c>
      <c r="D61" s="66">
        <v>3</v>
      </c>
      <c r="E61" s="67" t="s">
        <v>132</v>
      </c>
      <c r="F61" s="68">
        <v>35</v>
      </c>
      <c r="G61" s="65"/>
      <c r="H61" s="69"/>
      <c r="I61" s="70"/>
      <c r="J61" s="70"/>
      <c r="K61" s="34" t="s">
        <v>65</v>
      </c>
      <c r="L61" s="77">
        <v>61</v>
      </c>
      <c r="M61" s="77"/>
      <c r="N61" s="72"/>
      <c r="O61" s="79" t="s">
        <v>350</v>
      </c>
      <c r="P61" s="81">
        <v>43634.57297453703</v>
      </c>
      <c r="Q61" s="79" t="s">
        <v>367</v>
      </c>
      <c r="R61" s="82" t="s">
        <v>503</v>
      </c>
      <c r="S61" s="79" t="s">
        <v>556</v>
      </c>
      <c r="T61" s="79" t="s">
        <v>577</v>
      </c>
      <c r="U61" s="79"/>
      <c r="V61" s="82" t="s">
        <v>667</v>
      </c>
      <c r="W61" s="81">
        <v>43634.57297453703</v>
      </c>
      <c r="X61" s="82" t="s">
        <v>741</v>
      </c>
      <c r="Y61" s="79"/>
      <c r="Z61" s="79"/>
      <c r="AA61" s="85" t="s">
        <v>922</v>
      </c>
      <c r="AB61" s="79"/>
      <c r="AC61" s="79" t="b">
        <v>0</v>
      </c>
      <c r="AD61" s="79">
        <v>0</v>
      </c>
      <c r="AE61" s="85" t="s">
        <v>1087</v>
      </c>
      <c r="AF61" s="79" t="b">
        <v>0</v>
      </c>
      <c r="AG61" s="79" t="s">
        <v>1099</v>
      </c>
      <c r="AH61" s="79"/>
      <c r="AI61" s="85" t="s">
        <v>1087</v>
      </c>
      <c r="AJ61" s="79" t="b">
        <v>0</v>
      </c>
      <c r="AK61" s="79">
        <v>1</v>
      </c>
      <c r="AL61" s="85" t="s">
        <v>921</v>
      </c>
      <c r="AM61" s="79" t="s">
        <v>1107</v>
      </c>
      <c r="AN61" s="79" t="b">
        <v>0</v>
      </c>
      <c r="AO61" s="85" t="s">
        <v>921</v>
      </c>
      <c r="AP61" s="79" t="s">
        <v>176</v>
      </c>
      <c r="AQ61" s="79">
        <v>0</v>
      </c>
      <c r="AR61" s="79">
        <v>0</v>
      </c>
      <c r="AS61" s="79"/>
      <c r="AT61" s="79"/>
      <c r="AU61" s="79"/>
      <c r="AV61" s="79"/>
      <c r="AW61" s="79"/>
      <c r="AX61" s="79"/>
      <c r="AY61" s="79"/>
      <c r="AZ61" s="79"/>
      <c r="BA61">
        <v>1</v>
      </c>
      <c r="BB61" s="78" t="str">
        <f>REPLACE(INDEX(GroupVertices[Group],MATCH(Edges[[#This Row],[Vertex 1]],GroupVertices[Vertex],0)),1,1,"")</f>
        <v>1</v>
      </c>
      <c r="BC61" s="78" t="str">
        <f>REPLACE(INDEX(GroupVertices[Group],MATCH(Edges[[#This Row],[Vertex 2]],GroupVertices[Vertex],0)),1,1,"")</f>
        <v>1</v>
      </c>
      <c r="BD61" s="48">
        <v>0</v>
      </c>
      <c r="BE61" s="49">
        <v>0</v>
      </c>
      <c r="BF61" s="48">
        <v>0</v>
      </c>
      <c r="BG61" s="49">
        <v>0</v>
      </c>
      <c r="BH61" s="48">
        <v>0</v>
      </c>
      <c r="BI61" s="49">
        <v>0</v>
      </c>
      <c r="BJ61" s="48">
        <v>10</v>
      </c>
      <c r="BK61" s="49">
        <v>100</v>
      </c>
      <c r="BL61" s="48">
        <v>10</v>
      </c>
    </row>
    <row r="62" spans="1:64" ht="15">
      <c r="A62" s="64" t="s">
        <v>231</v>
      </c>
      <c r="B62" s="64" t="s">
        <v>302</v>
      </c>
      <c r="C62" s="65" t="s">
        <v>2973</v>
      </c>
      <c r="D62" s="66">
        <v>3</v>
      </c>
      <c r="E62" s="67" t="s">
        <v>132</v>
      </c>
      <c r="F62" s="68">
        <v>35</v>
      </c>
      <c r="G62" s="65"/>
      <c r="H62" s="69"/>
      <c r="I62" s="70"/>
      <c r="J62" s="70"/>
      <c r="K62" s="34" t="s">
        <v>65</v>
      </c>
      <c r="L62" s="77">
        <v>62</v>
      </c>
      <c r="M62" s="77"/>
      <c r="N62" s="72"/>
      <c r="O62" s="79" t="s">
        <v>350</v>
      </c>
      <c r="P62" s="81">
        <v>43621.73375</v>
      </c>
      <c r="Q62" s="79" t="s">
        <v>368</v>
      </c>
      <c r="R62" s="82" t="s">
        <v>499</v>
      </c>
      <c r="S62" s="79" t="s">
        <v>554</v>
      </c>
      <c r="T62" s="79"/>
      <c r="U62" s="79"/>
      <c r="V62" s="82" t="s">
        <v>668</v>
      </c>
      <c r="W62" s="81">
        <v>43621.73375</v>
      </c>
      <c r="X62" s="82" t="s">
        <v>742</v>
      </c>
      <c r="Y62" s="79"/>
      <c r="Z62" s="79"/>
      <c r="AA62" s="85" t="s">
        <v>923</v>
      </c>
      <c r="AB62" s="79"/>
      <c r="AC62" s="79" t="b">
        <v>0</v>
      </c>
      <c r="AD62" s="79">
        <v>0</v>
      </c>
      <c r="AE62" s="85" t="s">
        <v>1087</v>
      </c>
      <c r="AF62" s="79" t="b">
        <v>0</v>
      </c>
      <c r="AG62" s="79" t="s">
        <v>1099</v>
      </c>
      <c r="AH62" s="79"/>
      <c r="AI62" s="85" t="s">
        <v>1087</v>
      </c>
      <c r="AJ62" s="79" t="b">
        <v>0</v>
      </c>
      <c r="AK62" s="79">
        <v>0</v>
      </c>
      <c r="AL62" s="85" t="s">
        <v>1087</v>
      </c>
      <c r="AM62" s="79" t="s">
        <v>1112</v>
      </c>
      <c r="AN62" s="79" t="b">
        <v>0</v>
      </c>
      <c r="AO62" s="85" t="s">
        <v>923</v>
      </c>
      <c r="AP62" s="79" t="s">
        <v>176</v>
      </c>
      <c r="AQ62" s="79">
        <v>0</v>
      </c>
      <c r="AR62" s="79">
        <v>0</v>
      </c>
      <c r="AS62" s="79"/>
      <c r="AT62" s="79"/>
      <c r="AU62" s="79"/>
      <c r="AV62" s="79"/>
      <c r="AW62" s="79"/>
      <c r="AX62" s="79"/>
      <c r="AY62" s="79"/>
      <c r="AZ62" s="79"/>
      <c r="BA62">
        <v>1</v>
      </c>
      <c r="BB62" s="78" t="str">
        <f>REPLACE(INDEX(GroupVertices[Group],MATCH(Edges[[#This Row],[Vertex 1]],GroupVertices[Vertex],0)),1,1,"")</f>
        <v>1</v>
      </c>
      <c r="BC62" s="78" t="str">
        <f>REPLACE(INDEX(GroupVertices[Group],MATCH(Edges[[#This Row],[Vertex 2]],GroupVertices[Vertex],0)),1,1,"")</f>
        <v>1</v>
      </c>
      <c r="BD62" s="48">
        <v>1</v>
      </c>
      <c r="BE62" s="49">
        <v>5.2631578947368425</v>
      </c>
      <c r="BF62" s="48">
        <v>0</v>
      </c>
      <c r="BG62" s="49">
        <v>0</v>
      </c>
      <c r="BH62" s="48">
        <v>0</v>
      </c>
      <c r="BI62" s="49">
        <v>0</v>
      </c>
      <c r="BJ62" s="48">
        <v>18</v>
      </c>
      <c r="BK62" s="49">
        <v>94.73684210526316</v>
      </c>
      <c r="BL62" s="48">
        <v>19</v>
      </c>
    </row>
    <row r="63" spans="1:64" ht="15">
      <c r="A63" s="64" t="s">
        <v>231</v>
      </c>
      <c r="B63" s="64" t="s">
        <v>279</v>
      </c>
      <c r="C63" s="65" t="s">
        <v>2972</v>
      </c>
      <c r="D63" s="66">
        <v>4.75</v>
      </c>
      <c r="E63" s="67" t="s">
        <v>136</v>
      </c>
      <c r="F63" s="68">
        <v>29.25</v>
      </c>
      <c r="G63" s="65"/>
      <c r="H63" s="69"/>
      <c r="I63" s="70"/>
      <c r="J63" s="70"/>
      <c r="K63" s="34" t="s">
        <v>65</v>
      </c>
      <c r="L63" s="77">
        <v>63</v>
      </c>
      <c r="M63" s="77"/>
      <c r="N63" s="72"/>
      <c r="O63" s="79" t="s">
        <v>350</v>
      </c>
      <c r="P63" s="81">
        <v>43621.73375</v>
      </c>
      <c r="Q63" s="79" t="s">
        <v>368</v>
      </c>
      <c r="R63" s="82" t="s">
        <v>499</v>
      </c>
      <c r="S63" s="79" t="s">
        <v>554</v>
      </c>
      <c r="T63" s="79"/>
      <c r="U63" s="79"/>
      <c r="V63" s="82" t="s">
        <v>668</v>
      </c>
      <c r="W63" s="81">
        <v>43621.73375</v>
      </c>
      <c r="X63" s="82" t="s">
        <v>742</v>
      </c>
      <c r="Y63" s="79"/>
      <c r="Z63" s="79"/>
      <c r="AA63" s="85" t="s">
        <v>923</v>
      </c>
      <c r="AB63" s="79"/>
      <c r="AC63" s="79" t="b">
        <v>0</v>
      </c>
      <c r="AD63" s="79">
        <v>0</v>
      </c>
      <c r="AE63" s="85" t="s">
        <v>1087</v>
      </c>
      <c r="AF63" s="79" t="b">
        <v>0</v>
      </c>
      <c r="AG63" s="79" t="s">
        <v>1099</v>
      </c>
      <c r="AH63" s="79"/>
      <c r="AI63" s="85" t="s">
        <v>1087</v>
      </c>
      <c r="AJ63" s="79" t="b">
        <v>0</v>
      </c>
      <c r="AK63" s="79">
        <v>0</v>
      </c>
      <c r="AL63" s="85" t="s">
        <v>1087</v>
      </c>
      <c r="AM63" s="79" t="s">
        <v>1112</v>
      </c>
      <c r="AN63" s="79" t="b">
        <v>0</v>
      </c>
      <c r="AO63" s="85" t="s">
        <v>923</v>
      </c>
      <c r="AP63" s="79" t="s">
        <v>176</v>
      </c>
      <c r="AQ63" s="79">
        <v>0</v>
      </c>
      <c r="AR63" s="79">
        <v>0</v>
      </c>
      <c r="AS63" s="79"/>
      <c r="AT63" s="79"/>
      <c r="AU63" s="79"/>
      <c r="AV63" s="79"/>
      <c r="AW63" s="79"/>
      <c r="AX63" s="79"/>
      <c r="AY63" s="79"/>
      <c r="AZ63" s="79"/>
      <c r="BA63">
        <v>2</v>
      </c>
      <c r="BB63" s="78" t="str">
        <f>REPLACE(INDEX(GroupVertices[Group],MATCH(Edges[[#This Row],[Vertex 1]],GroupVertices[Vertex],0)),1,1,"")</f>
        <v>1</v>
      </c>
      <c r="BC63" s="78" t="str">
        <f>REPLACE(INDEX(GroupVertices[Group],MATCH(Edges[[#This Row],[Vertex 2]],GroupVertices[Vertex],0)),1,1,"")</f>
        <v>1</v>
      </c>
      <c r="BD63" s="48"/>
      <c r="BE63" s="49"/>
      <c r="BF63" s="48"/>
      <c r="BG63" s="49"/>
      <c r="BH63" s="48"/>
      <c r="BI63" s="49"/>
      <c r="BJ63" s="48"/>
      <c r="BK63" s="49"/>
      <c r="BL63" s="48"/>
    </row>
    <row r="64" spans="1:64" ht="15">
      <c r="A64" s="64" t="s">
        <v>231</v>
      </c>
      <c r="B64" s="64" t="s">
        <v>294</v>
      </c>
      <c r="C64" s="65" t="s">
        <v>2973</v>
      </c>
      <c r="D64" s="66">
        <v>3</v>
      </c>
      <c r="E64" s="67" t="s">
        <v>132</v>
      </c>
      <c r="F64" s="68">
        <v>35</v>
      </c>
      <c r="G64" s="65"/>
      <c r="H64" s="69"/>
      <c r="I64" s="70"/>
      <c r="J64" s="70"/>
      <c r="K64" s="34" t="s">
        <v>65</v>
      </c>
      <c r="L64" s="77">
        <v>64</v>
      </c>
      <c r="M64" s="77"/>
      <c r="N64" s="72"/>
      <c r="O64" s="79" t="s">
        <v>350</v>
      </c>
      <c r="P64" s="81">
        <v>43621.73375</v>
      </c>
      <c r="Q64" s="79" t="s">
        <v>368</v>
      </c>
      <c r="R64" s="82" t="s">
        <v>499</v>
      </c>
      <c r="S64" s="79" t="s">
        <v>554</v>
      </c>
      <c r="T64" s="79"/>
      <c r="U64" s="79"/>
      <c r="V64" s="82" t="s">
        <v>668</v>
      </c>
      <c r="W64" s="81">
        <v>43621.73375</v>
      </c>
      <c r="X64" s="82" t="s">
        <v>742</v>
      </c>
      <c r="Y64" s="79"/>
      <c r="Z64" s="79"/>
      <c r="AA64" s="85" t="s">
        <v>923</v>
      </c>
      <c r="AB64" s="79"/>
      <c r="AC64" s="79" t="b">
        <v>0</v>
      </c>
      <c r="AD64" s="79">
        <v>0</v>
      </c>
      <c r="AE64" s="85" t="s">
        <v>1087</v>
      </c>
      <c r="AF64" s="79" t="b">
        <v>0</v>
      </c>
      <c r="AG64" s="79" t="s">
        <v>1099</v>
      </c>
      <c r="AH64" s="79"/>
      <c r="AI64" s="85" t="s">
        <v>1087</v>
      </c>
      <c r="AJ64" s="79" t="b">
        <v>0</v>
      </c>
      <c r="AK64" s="79">
        <v>0</v>
      </c>
      <c r="AL64" s="85" t="s">
        <v>1087</v>
      </c>
      <c r="AM64" s="79" t="s">
        <v>1112</v>
      </c>
      <c r="AN64" s="79" t="b">
        <v>0</v>
      </c>
      <c r="AO64" s="85" t="s">
        <v>923</v>
      </c>
      <c r="AP64" s="79" t="s">
        <v>176</v>
      </c>
      <c r="AQ64" s="79">
        <v>0</v>
      </c>
      <c r="AR64" s="79">
        <v>0</v>
      </c>
      <c r="AS64" s="79"/>
      <c r="AT64" s="79"/>
      <c r="AU64" s="79"/>
      <c r="AV64" s="79"/>
      <c r="AW64" s="79"/>
      <c r="AX64" s="79"/>
      <c r="AY64" s="79"/>
      <c r="AZ64" s="79"/>
      <c r="BA64">
        <v>1</v>
      </c>
      <c r="BB64" s="78" t="str">
        <f>REPLACE(INDEX(GroupVertices[Group],MATCH(Edges[[#This Row],[Vertex 1]],GroupVertices[Vertex],0)),1,1,"")</f>
        <v>1</v>
      </c>
      <c r="BC64" s="78" t="str">
        <f>REPLACE(INDEX(GroupVertices[Group],MATCH(Edges[[#This Row],[Vertex 2]],GroupVertices[Vertex],0)),1,1,"")</f>
        <v>2</v>
      </c>
      <c r="BD64" s="48"/>
      <c r="BE64" s="49"/>
      <c r="BF64" s="48"/>
      <c r="BG64" s="49"/>
      <c r="BH64" s="48"/>
      <c r="BI64" s="49"/>
      <c r="BJ64" s="48"/>
      <c r="BK64" s="49"/>
      <c r="BL64" s="48"/>
    </row>
    <row r="65" spans="1:64" ht="15">
      <c r="A65" s="64" t="s">
        <v>231</v>
      </c>
      <c r="B65" s="64" t="s">
        <v>279</v>
      </c>
      <c r="C65" s="65" t="s">
        <v>2972</v>
      </c>
      <c r="D65" s="66">
        <v>4.75</v>
      </c>
      <c r="E65" s="67" t="s">
        <v>136</v>
      </c>
      <c r="F65" s="68">
        <v>29.25</v>
      </c>
      <c r="G65" s="65"/>
      <c r="H65" s="69"/>
      <c r="I65" s="70"/>
      <c r="J65" s="70"/>
      <c r="K65" s="34" t="s">
        <v>65</v>
      </c>
      <c r="L65" s="77">
        <v>65</v>
      </c>
      <c r="M65" s="77"/>
      <c r="N65" s="72"/>
      <c r="O65" s="79" t="s">
        <v>350</v>
      </c>
      <c r="P65" s="81">
        <v>43634.73133101852</v>
      </c>
      <c r="Q65" s="79" t="s">
        <v>369</v>
      </c>
      <c r="R65" s="82" t="s">
        <v>504</v>
      </c>
      <c r="S65" s="79" t="s">
        <v>553</v>
      </c>
      <c r="T65" s="79"/>
      <c r="U65" s="79"/>
      <c r="V65" s="82" t="s">
        <v>668</v>
      </c>
      <c r="W65" s="81">
        <v>43634.73133101852</v>
      </c>
      <c r="X65" s="82" t="s">
        <v>743</v>
      </c>
      <c r="Y65" s="79"/>
      <c r="Z65" s="79"/>
      <c r="AA65" s="85" t="s">
        <v>924</v>
      </c>
      <c r="AB65" s="79"/>
      <c r="AC65" s="79" t="b">
        <v>0</v>
      </c>
      <c r="AD65" s="79">
        <v>0</v>
      </c>
      <c r="AE65" s="85" t="s">
        <v>1087</v>
      </c>
      <c r="AF65" s="79" t="b">
        <v>0</v>
      </c>
      <c r="AG65" s="79" t="s">
        <v>1099</v>
      </c>
      <c r="AH65" s="79"/>
      <c r="AI65" s="85" t="s">
        <v>1087</v>
      </c>
      <c r="AJ65" s="79" t="b">
        <v>0</v>
      </c>
      <c r="AK65" s="79">
        <v>0</v>
      </c>
      <c r="AL65" s="85" t="s">
        <v>1087</v>
      </c>
      <c r="AM65" s="79" t="s">
        <v>1112</v>
      </c>
      <c r="AN65" s="79" t="b">
        <v>0</v>
      </c>
      <c r="AO65" s="85" t="s">
        <v>924</v>
      </c>
      <c r="AP65" s="79" t="s">
        <v>176</v>
      </c>
      <c r="AQ65" s="79">
        <v>0</v>
      </c>
      <c r="AR65" s="79">
        <v>0</v>
      </c>
      <c r="AS65" s="79"/>
      <c r="AT65" s="79"/>
      <c r="AU65" s="79"/>
      <c r="AV65" s="79"/>
      <c r="AW65" s="79"/>
      <c r="AX65" s="79"/>
      <c r="AY65" s="79"/>
      <c r="AZ65" s="79"/>
      <c r="BA65">
        <v>2</v>
      </c>
      <c r="BB65" s="78" t="str">
        <f>REPLACE(INDEX(GroupVertices[Group],MATCH(Edges[[#This Row],[Vertex 1]],GroupVertices[Vertex],0)),1,1,"")</f>
        <v>1</v>
      </c>
      <c r="BC65" s="78" t="str">
        <f>REPLACE(INDEX(GroupVertices[Group],MATCH(Edges[[#This Row],[Vertex 2]],GroupVertices[Vertex],0)),1,1,"")</f>
        <v>1</v>
      </c>
      <c r="BD65" s="48"/>
      <c r="BE65" s="49"/>
      <c r="BF65" s="48"/>
      <c r="BG65" s="49"/>
      <c r="BH65" s="48"/>
      <c r="BI65" s="49"/>
      <c r="BJ65" s="48"/>
      <c r="BK65" s="49"/>
      <c r="BL65" s="48"/>
    </row>
    <row r="66" spans="1:64" ht="15">
      <c r="A66" s="64" t="s">
        <v>231</v>
      </c>
      <c r="B66" s="64" t="s">
        <v>296</v>
      </c>
      <c r="C66" s="65" t="s">
        <v>2973</v>
      </c>
      <c r="D66" s="66">
        <v>3</v>
      </c>
      <c r="E66" s="67" t="s">
        <v>132</v>
      </c>
      <c r="F66" s="68">
        <v>35</v>
      </c>
      <c r="G66" s="65"/>
      <c r="H66" s="69"/>
      <c r="I66" s="70"/>
      <c r="J66" s="70"/>
      <c r="K66" s="34" t="s">
        <v>65</v>
      </c>
      <c r="L66" s="77">
        <v>66</v>
      </c>
      <c r="M66" s="77"/>
      <c r="N66" s="72"/>
      <c r="O66" s="79" t="s">
        <v>350</v>
      </c>
      <c r="P66" s="81">
        <v>43634.73133101852</v>
      </c>
      <c r="Q66" s="79" t="s">
        <v>369</v>
      </c>
      <c r="R66" s="82" t="s">
        <v>504</v>
      </c>
      <c r="S66" s="79" t="s">
        <v>553</v>
      </c>
      <c r="T66" s="79"/>
      <c r="U66" s="79"/>
      <c r="V66" s="82" t="s">
        <v>668</v>
      </c>
      <c r="W66" s="81">
        <v>43634.73133101852</v>
      </c>
      <c r="X66" s="82" t="s">
        <v>743</v>
      </c>
      <c r="Y66" s="79"/>
      <c r="Z66" s="79"/>
      <c r="AA66" s="85" t="s">
        <v>924</v>
      </c>
      <c r="AB66" s="79"/>
      <c r="AC66" s="79" t="b">
        <v>0</v>
      </c>
      <c r="AD66" s="79">
        <v>0</v>
      </c>
      <c r="AE66" s="85" t="s">
        <v>1087</v>
      </c>
      <c r="AF66" s="79" t="b">
        <v>0</v>
      </c>
      <c r="AG66" s="79" t="s">
        <v>1099</v>
      </c>
      <c r="AH66" s="79"/>
      <c r="AI66" s="85" t="s">
        <v>1087</v>
      </c>
      <c r="AJ66" s="79" t="b">
        <v>0</v>
      </c>
      <c r="AK66" s="79">
        <v>0</v>
      </c>
      <c r="AL66" s="85" t="s">
        <v>1087</v>
      </c>
      <c r="AM66" s="79" t="s">
        <v>1112</v>
      </c>
      <c r="AN66" s="79" t="b">
        <v>0</v>
      </c>
      <c r="AO66" s="85" t="s">
        <v>924</v>
      </c>
      <c r="AP66" s="79" t="s">
        <v>176</v>
      </c>
      <c r="AQ66" s="79">
        <v>0</v>
      </c>
      <c r="AR66" s="79">
        <v>0</v>
      </c>
      <c r="AS66" s="79"/>
      <c r="AT66" s="79"/>
      <c r="AU66" s="79"/>
      <c r="AV66" s="79"/>
      <c r="AW66" s="79"/>
      <c r="AX66" s="79"/>
      <c r="AY66" s="79"/>
      <c r="AZ66" s="79"/>
      <c r="BA66">
        <v>1</v>
      </c>
      <c r="BB66" s="78" t="str">
        <f>REPLACE(INDEX(GroupVertices[Group],MATCH(Edges[[#This Row],[Vertex 1]],GroupVertices[Vertex],0)),1,1,"")</f>
        <v>1</v>
      </c>
      <c r="BC66" s="78" t="str">
        <f>REPLACE(INDEX(GroupVertices[Group],MATCH(Edges[[#This Row],[Vertex 2]],GroupVertices[Vertex],0)),1,1,"")</f>
        <v>1</v>
      </c>
      <c r="BD66" s="48">
        <v>0</v>
      </c>
      <c r="BE66" s="49">
        <v>0</v>
      </c>
      <c r="BF66" s="48">
        <v>0</v>
      </c>
      <c r="BG66" s="49">
        <v>0</v>
      </c>
      <c r="BH66" s="48">
        <v>0</v>
      </c>
      <c r="BI66" s="49">
        <v>0</v>
      </c>
      <c r="BJ66" s="48">
        <v>19</v>
      </c>
      <c r="BK66" s="49">
        <v>100</v>
      </c>
      <c r="BL66" s="48">
        <v>19</v>
      </c>
    </row>
    <row r="67" spans="1:64" ht="15">
      <c r="A67" s="64" t="s">
        <v>232</v>
      </c>
      <c r="B67" s="64" t="s">
        <v>296</v>
      </c>
      <c r="C67" s="65" t="s">
        <v>2973</v>
      </c>
      <c r="D67" s="66">
        <v>3</v>
      </c>
      <c r="E67" s="67" t="s">
        <v>132</v>
      </c>
      <c r="F67" s="68">
        <v>35</v>
      </c>
      <c r="G67" s="65"/>
      <c r="H67" s="69"/>
      <c r="I67" s="70"/>
      <c r="J67" s="70"/>
      <c r="K67" s="34" t="s">
        <v>65</v>
      </c>
      <c r="L67" s="77">
        <v>67</v>
      </c>
      <c r="M67" s="77"/>
      <c r="N67" s="72"/>
      <c r="O67" s="79" t="s">
        <v>350</v>
      </c>
      <c r="P67" s="81">
        <v>43635.279270833336</v>
      </c>
      <c r="Q67" s="79" t="s">
        <v>370</v>
      </c>
      <c r="R67" s="79"/>
      <c r="S67" s="79"/>
      <c r="T67" s="79"/>
      <c r="U67" s="79"/>
      <c r="V67" s="82" t="s">
        <v>669</v>
      </c>
      <c r="W67" s="81">
        <v>43635.279270833336</v>
      </c>
      <c r="X67" s="82" t="s">
        <v>744</v>
      </c>
      <c r="Y67" s="79"/>
      <c r="Z67" s="79"/>
      <c r="AA67" s="85" t="s">
        <v>925</v>
      </c>
      <c r="AB67" s="79"/>
      <c r="AC67" s="79" t="b">
        <v>0</v>
      </c>
      <c r="AD67" s="79">
        <v>0</v>
      </c>
      <c r="AE67" s="85" t="s">
        <v>1087</v>
      </c>
      <c r="AF67" s="79" t="b">
        <v>0</v>
      </c>
      <c r="AG67" s="79" t="s">
        <v>1099</v>
      </c>
      <c r="AH67" s="79"/>
      <c r="AI67" s="85" t="s">
        <v>1087</v>
      </c>
      <c r="AJ67" s="79" t="b">
        <v>0</v>
      </c>
      <c r="AK67" s="79">
        <v>1</v>
      </c>
      <c r="AL67" s="85" t="s">
        <v>951</v>
      </c>
      <c r="AM67" s="79" t="s">
        <v>1113</v>
      </c>
      <c r="AN67" s="79" t="b">
        <v>0</v>
      </c>
      <c r="AO67" s="85" t="s">
        <v>951</v>
      </c>
      <c r="AP67" s="79" t="s">
        <v>176</v>
      </c>
      <c r="AQ67" s="79">
        <v>0</v>
      </c>
      <c r="AR67" s="79">
        <v>0</v>
      </c>
      <c r="AS67" s="79"/>
      <c r="AT67" s="79"/>
      <c r="AU67" s="79"/>
      <c r="AV67" s="79"/>
      <c r="AW67" s="79"/>
      <c r="AX67" s="79"/>
      <c r="AY67" s="79"/>
      <c r="AZ67" s="79"/>
      <c r="BA67">
        <v>1</v>
      </c>
      <c r="BB67" s="78" t="str">
        <f>REPLACE(INDEX(GroupVertices[Group],MATCH(Edges[[#This Row],[Vertex 1]],GroupVertices[Vertex],0)),1,1,"")</f>
        <v>1</v>
      </c>
      <c r="BC67" s="78" t="str">
        <f>REPLACE(INDEX(GroupVertices[Group],MATCH(Edges[[#This Row],[Vertex 2]],GroupVertices[Vertex],0)),1,1,"")</f>
        <v>1</v>
      </c>
      <c r="BD67" s="48"/>
      <c r="BE67" s="49"/>
      <c r="BF67" s="48"/>
      <c r="BG67" s="49"/>
      <c r="BH67" s="48"/>
      <c r="BI67" s="49"/>
      <c r="BJ67" s="48"/>
      <c r="BK67" s="49"/>
      <c r="BL67" s="48"/>
    </row>
    <row r="68" spans="1:64" ht="15">
      <c r="A68" s="64" t="s">
        <v>232</v>
      </c>
      <c r="B68" s="64" t="s">
        <v>248</v>
      </c>
      <c r="C68" s="65" t="s">
        <v>2973</v>
      </c>
      <c r="D68" s="66">
        <v>3</v>
      </c>
      <c r="E68" s="67" t="s">
        <v>132</v>
      </c>
      <c r="F68" s="68">
        <v>35</v>
      </c>
      <c r="G68" s="65"/>
      <c r="H68" s="69"/>
      <c r="I68" s="70"/>
      <c r="J68" s="70"/>
      <c r="K68" s="34" t="s">
        <v>65</v>
      </c>
      <c r="L68" s="77">
        <v>68</v>
      </c>
      <c r="M68" s="77"/>
      <c r="N68" s="72"/>
      <c r="O68" s="79" t="s">
        <v>350</v>
      </c>
      <c r="P68" s="81">
        <v>43635.279270833336</v>
      </c>
      <c r="Q68" s="79" t="s">
        <v>370</v>
      </c>
      <c r="R68" s="79"/>
      <c r="S68" s="79"/>
      <c r="T68" s="79"/>
      <c r="U68" s="79"/>
      <c r="V68" s="82" t="s">
        <v>669</v>
      </c>
      <c r="W68" s="81">
        <v>43635.279270833336</v>
      </c>
      <c r="X68" s="82" t="s">
        <v>744</v>
      </c>
      <c r="Y68" s="79"/>
      <c r="Z68" s="79"/>
      <c r="AA68" s="85" t="s">
        <v>925</v>
      </c>
      <c r="AB68" s="79"/>
      <c r="AC68" s="79" t="b">
        <v>0</v>
      </c>
      <c r="AD68" s="79">
        <v>0</v>
      </c>
      <c r="AE68" s="85" t="s">
        <v>1087</v>
      </c>
      <c r="AF68" s="79" t="b">
        <v>0</v>
      </c>
      <c r="AG68" s="79" t="s">
        <v>1099</v>
      </c>
      <c r="AH68" s="79"/>
      <c r="AI68" s="85" t="s">
        <v>1087</v>
      </c>
      <c r="AJ68" s="79" t="b">
        <v>0</v>
      </c>
      <c r="AK68" s="79">
        <v>1</v>
      </c>
      <c r="AL68" s="85" t="s">
        <v>951</v>
      </c>
      <c r="AM68" s="79" t="s">
        <v>1113</v>
      </c>
      <c r="AN68" s="79" t="b">
        <v>0</v>
      </c>
      <c r="AO68" s="85" t="s">
        <v>951</v>
      </c>
      <c r="AP68" s="79" t="s">
        <v>176</v>
      </c>
      <c r="AQ68" s="79">
        <v>0</v>
      </c>
      <c r="AR68" s="79">
        <v>0</v>
      </c>
      <c r="AS68" s="79"/>
      <c r="AT68" s="79"/>
      <c r="AU68" s="79"/>
      <c r="AV68" s="79"/>
      <c r="AW68" s="79"/>
      <c r="AX68" s="79"/>
      <c r="AY68" s="79"/>
      <c r="AZ68" s="79"/>
      <c r="BA68">
        <v>1</v>
      </c>
      <c r="BB68" s="78" t="str">
        <f>REPLACE(INDEX(GroupVertices[Group],MATCH(Edges[[#This Row],[Vertex 1]],GroupVertices[Vertex],0)),1,1,"")</f>
        <v>1</v>
      </c>
      <c r="BC68" s="78" t="str">
        <f>REPLACE(INDEX(GroupVertices[Group],MATCH(Edges[[#This Row],[Vertex 2]],GroupVertices[Vertex],0)),1,1,"")</f>
        <v>1</v>
      </c>
      <c r="BD68" s="48">
        <v>0</v>
      </c>
      <c r="BE68" s="49">
        <v>0</v>
      </c>
      <c r="BF68" s="48">
        <v>0</v>
      </c>
      <c r="BG68" s="49">
        <v>0</v>
      </c>
      <c r="BH68" s="48">
        <v>0</v>
      </c>
      <c r="BI68" s="49">
        <v>0</v>
      </c>
      <c r="BJ68" s="48">
        <v>21</v>
      </c>
      <c r="BK68" s="49">
        <v>100</v>
      </c>
      <c r="BL68" s="48">
        <v>21</v>
      </c>
    </row>
    <row r="69" spans="1:64" ht="15">
      <c r="A69" s="64" t="s">
        <v>233</v>
      </c>
      <c r="B69" s="64" t="s">
        <v>279</v>
      </c>
      <c r="C69" s="65" t="s">
        <v>2973</v>
      </c>
      <c r="D69" s="66">
        <v>3</v>
      </c>
      <c r="E69" s="67" t="s">
        <v>132</v>
      </c>
      <c r="F69" s="68">
        <v>35</v>
      </c>
      <c r="G69" s="65"/>
      <c r="H69" s="69"/>
      <c r="I69" s="70"/>
      <c r="J69" s="70"/>
      <c r="K69" s="34" t="s">
        <v>65</v>
      </c>
      <c r="L69" s="77">
        <v>69</v>
      </c>
      <c r="M69" s="77"/>
      <c r="N69" s="72"/>
      <c r="O69" s="79" t="s">
        <v>349</v>
      </c>
      <c r="P69" s="81">
        <v>43635.68150462963</v>
      </c>
      <c r="Q69" s="79" t="s">
        <v>371</v>
      </c>
      <c r="R69" s="79"/>
      <c r="S69" s="79"/>
      <c r="T69" s="79"/>
      <c r="U69" s="79"/>
      <c r="V69" s="82" t="s">
        <v>670</v>
      </c>
      <c r="W69" s="81">
        <v>43635.68150462963</v>
      </c>
      <c r="X69" s="82" t="s">
        <v>745</v>
      </c>
      <c r="Y69" s="79"/>
      <c r="Z69" s="79"/>
      <c r="AA69" s="85" t="s">
        <v>926</v>
      </c>
      <c r="AB69" s="79"/>
      <c r="AC69" s="79" t="b">
        <v>0</v>
      </c>
      <c r="AD69" s="79">
        <v>0</v>
      </c>
      <c r="AE69" s="85" t="s">
        <v>1085</v>
      </c>
      <c r="AF69" s="79" t="b">
        <v>0</v>
      </c>
      <c r="AG69" s="79" t="s">
        <v>1099</v>
      </c>
      <c r="AH69" s="79"/>
      <c r="AI69" s="85" t="s">
        <v>1087</v>
      </c>
      <c r="AJ69" s="79" t="b">
        <v>0</v>
      </c>
      <c r="AK69" s="79">
        <v>0</v>
      </c>
      <c r="AL69" s="85" t="s">
        <v>1087</v>
      </c>
      <c r="AM69" s="79" t="s">
        <v>1107</v>
      </c>
      <c r="AN69" s="79" t="b">
        <v>0</v>
      </c>
      <c r="AO69" s="85" t="s">
        <v>926</v>
      </c>
      <c r="AP69" s="79" t="s">
        <v>176</v>
      </c>
      <c r="AQ69" s="79">
        <v>0</v>
      </c>
      <c r="AR69" s="79">
        <v>0</v>
      </c>
      <c r="AS69" s="79"/>
      <c r="AT69" s="79"/>
      <c r="AU69" s="79"/>
      <c r="AV69" s="79"/>
      <c r="AW69" s="79"/>
      <c r="AX69" s="79"/>
      <c r="AY69" s="79"/>
      <c r="AZ69" s="79"/>
      <c r="BA69">
        <v>1</v>
      </c>
      <c r="BB69" s="78" t="str">
        <f>REPLACE(INDEX(GroupVertices[Group],MATCH(Edges[[#This Row],[Vertex 1]],GroupVertices[Vertex],0)),1,1,"")</f>
        <v>1</v>
      </c>
      <c r="BC69" s="78" t="str">
        <f>REPLACE(INDEX(GroupVertices[Group],MATCH(Edges[[#This Row],[Vertex 2]],GroupVertices[Vertex],0)),1,1,"")</f>
        <v>1</v>
      </c>
      <c r="BD69" s="48">
        <v>0</v>
      </c>
      <c r="BE69" s="49">
        <v>0</v>
      </c>
      <c r="BF69" s="48">
        <v>0</v>
      </c>
      <c r="BG69" s="49">
        <v>0</v>
      </c>
      <c r="BH69" s="48">
        <v>0</v>
      </c>
      <c r="BI69" s="49">
        <v>0</v>
      </c>
      <c r="BJ69" s="48">
        <v>10</v>
      </c>
      <c r="BK69" s="49">
        <v>100</v>
      </c>
      <c r="BL69" s="48">
        <v>10</v>
      </c>
    </row>
    <row r="70" spans="1:64" ht="15">
      <c r="A70" s="64" t="s">
        <v>234</v>
      </c>
      <c r="B70" s="64" t="s">
        <v>224</v>
      </c>
      <c r="C70" s="65" t="s">
        <v>2973</v>
      </c>
      <c r="D70" s="66">
        <v>3</v>
      </c>
      <c r="E70" s="67" t="s">
        <v>132</v>
      </c>
      <c r="F70" s="68">
        <v>35</v>
      </c>
      <c r="G70" s="65"/>
      <c r="H70" s="69"/>
      <c r="I70" s="70"/>
      <c r="J70" s="70"/>
      <c r="K70" s="34" t="s">
        <v>65</v>
      </c>
      <c r="L70" s="77">
        <v>70</v>
      </c>
      <c r="M70" s="77"/>
      <c r="N70" s="72"/>
      <c r="O70" s="79" t="s">
        <v>350</v>
      </c>
      <c r="P70" s="81">
        <v>43636.73268518518</v>
      </c>
      <c r="Q70" s="79" t="s">
        <v>372</v>
      </c>
      <c r="R70" s="79"/>
      <c r="S70" s="79"/>
      <c r="T70" s="79" t="s">
        <v>574</v>
      </c>
      <c r="U70" s="82" t="s">
        <v>625</v>
      </c>
      <c r="V70" s="82" t="s">
        <v>625</v>
      </c>
      <c r="W70" s="81">
        <v>43636.73268518518</v>
      </c>
      <c r="X70" s="82" t="s">
        <v>746</v>
      </c>
      <c r="Y70" s="79"/>
      <c r="Z70" s="79"/>
      <c r="AA70" s="85" t="s">
        <v>927</v>
      </c>
      <c r="AB70" s="79"/>
      <c r="AC70" s="79" t="b">
        <v>0</v>
      </c>
      <c r="AD70" s="79">
        <v>1</v>
      </c>
      <c r="AE70" s="85" t="s">
        <v>1087</v>
      </c>
      <c r="AF70" s="79" t="b">
        <v>0</v>
      </c>
      <c r="AG70" s="79" t="s">
        <v>1099</v>
      </c>
      <c r="AH70" s="79"/>
      <c r="AI70" s="85" t="s">
        <v>1087</v>
      </c>
      <c r="AJ70" s="79" t="b">
        <v>0</v>
      </c>
      <c r="AK70" s="79">
        <v>0</v>
      </c>
      <c r="AL70" s="85" t="s">
        <v>1087</v>
      </c>
      <c r="AM70" s="79" t="s">
        <v>1110</v>
      </c>
      <c r="AN70" s="79" t="b">
        <v>0</v>
      </c>
      <c r="AO70" s="85" t="s">
        <v>927</v>
      </c>
      <c r="AP70" s="79" t="s">
        <v>176</v>
      </c>
      <c r="AQ70" s="79">
        <v>0</v>
      </c>
      <c r="AR70" s="79">
        <v>0</v>
      </c>
      <c r="AS70" s="79"/>
      <c r="AT70" s="79"/>
      <c r="AU70" s="79"/>
      <c r="AV70" s="79"/>
      <c r="AW70" s="79"/>
      <c r="AX70" s="79"/>
      <c r="AY70" s="79"/>
      <c r="AZ70" s="79"/>
      <c r="BA70">
        <v>1</v>
      </c>
      <c r="BB70" s="78" t="str">
        <f>REPLACE(INDEX(GroupVertices[Group],MATCH(Edges[[#This Row],[Vertex 1]],GroupVertices[Vertex],0)),1,1,"")</f>
        <v>4</v>
      </c>
      <c r="BC70" s="78" t="str">
        <f>REPLACE(INDEX(GroupVertices[Group],MATCH(Edges[[#This Row],[Vertex 2]],GroupVertices[Vertex],0)),1,1,"")</f>
        <v>4</v>
      </c>
      <c r="BD70" s="48"/>
      <c r="BE70" s="49"/>
      <c r="BF70" s="48"/>
      <c r="BG70" s="49"/>
      <c r="BH70" s="48"/>
      <c r="BI70" s="49"/>
      <c r="BJ70" s="48"/>
      <c r="BK70" s="49"/>
      <c r="BL70" s="48"/>
    </row>
    <row r="71" spans="1:64" ht="15">
      <c r="A71" s="64" t="s">
        <v>234</v>
      </c>
      <c r="B71" s="64" t="s">
        <v>279</v>
      </c>
      <c r="C71" s="65" t="s">
        <v>2973</v>
      </c>
      <c r="D71" s="66">
        <v>3</v>
      </c>
      <c r="E71" s="67" t="s">
        <v>132</v>
      </c>
      <c r="F71" s="68">
        <v>35</v>
      </c>
      <c r="G71" s="65"/>
      <c r="H71" s="69"/>
      <c r="I71" s="70"/>
      <c r="J71" s="70"/>
      <c r="K71" s="34" t="s">
        <v>65</v>
      </c>
      <c r="L71" s="77">
        <v>71</v>
      </c>
      <c r="M71" s="77"/>
      <c r="N71" s="72"/>
      <c r="O71" s="79" t="s">
        <v>350</v>
      </c>
      <c r="P71" s="81">
        <v>43636.73268518518</v>
      </c>
      <c r="Q71" s="79" t="s">
        <v>372</v>
      </c>
      <c r="R71" s="79"/>
      <c r="S71" s="79"/>
      <c r="T71" s="79" t="s">
        <v>574</v>
      </c>
      <c r="U71" s="82" t="s">
        <v>625</v>
      </c>
      <c r="V71" s="82" t="s">
        <v>625</v>
      </c>
      <c r="W71" s="81">
        <v>43636.73268518518</v>
      </c>
      <c r="X71" s="82" t="s">
        <v>746</v>
      </c>
      <c r="Y71" s="79"/>
      <c r="Z71" s="79"/>
      <c r="AA71" s="85" t="s">
        <v>927</v>
      </c>
      <c r="AB71" s="79"/>
      <c r="AC71" s="79" t="b">
        <v>0</v>
      </c>
      <c r="AD71" s="79">
        <v>1</v>
      </c>
      <c r="AE71" s="85" t="s">
        <v>1087</v>
      </c>
      <c r="AF71" s="79" t="b">
        <v>0</v>
      </c>
      <c r="AG71" s="79" t="s">
        <v>1099</v>
      </c>
      <c r="AH71" s="79"/>
      <c r="AI71" s="85" t="s">
        <v>1087</v>
      </c>
      <c r="AJ71" s="79" t="b">
        <v>0</v>
      </c>
      <c r="AK71" s="79">
        <v>0</v>
      </c>
      <c r="AL71" s="85" t="s">
        <v>1087</v>
      </c>
      <c r="AM71" s="79" t="s">
        <v>1110</v>
      </c>
      <c r="AN71" s="79" t="b">
        <v>0</v>
      </c>
      <c r="AO71" s="85" t="s">
        <v>927</v>
      </c>
      <c r="AP71" s="79" t="s">
        <v>176</v>
      </c>
      <c r="AQ71" s="79">
        <v>0</v>
      </c>
      <c r="AR71" s="79">
        <v>0</v>
      </c>
      <c r="AS71" s="79"/>
      <c r="AT71" s="79"/>
      <c r="AU71" s="79"/>
      <c r="AV71" s="79"/>
      <c r="AW71" s="79"/>
      <c r="AX71" s="79"/>
      <c r="AY71" s="79"/>
      <c r="AZ71" s="79"/>
      <c r="BA71">
        <v>1</v>
      </c>
      <c r="BB71" s="78" t="str">
        <f>REPLACE(INDEX(GroupVertices[Group],MATCH(Edges[[#This Row],[Vertex 1]],GroupVertices[Vertex],0)),1,1,"")</f>
        <v>4</v>
      </c>
      <c r="BC71" s="78" t="str">
        <f>REPLACE(INDEX(GroupVertices[Group],MATCH(Edges[[#This Row],[Vertex 2]],GroupVertices[Vertex],0)),1,1,"")</f>
        <v>1</v>
      </c>
      <c r="BD71" s="48"/>
      <c r="BE71" s="49"/>
      <c r="BF71" s="48"/>
      <c r="BG71" s="49"/>
      <c r="BH71" s="48"/>
      <c r="BI71" s="49"/>
      <c r="BJ71" s="48"/>
      <c r="BK71" s="49"/>
      <c r="BL71" s="48"/>
    </row>
    <row r="72" spans="1:64" ht="15">
      <c r="A72" s="64" t="s">
        <v>234</v>
      </c>
      <c r="B72" s="64" t="s">
        <v>297</v>
      </c>
      <c r="C72" s="65" t="s">
        <v>2973</v>
      </c>
      <c r="D72" s="66">
        <v>3</v>
      </c>
      <c r="E72" s="67" t="s">
        <v>132</v>
      </c>
      <c r="F72" s="68">
        <v>35</v>
      </c>
      <c r="G72" s="65"/>
      <c r="H72" s="69"/>
      <c r="I72" s="70"/>
      <c r="J72" s="70"/>
      <c r="K72" s="34" t="s">
        <v>65</v>
      </c>
      <c r="L72" s="77">
        <v>72</v>
      </c>
      <c r="M72" s="77"/>
      <c r="N72" s="72"/>
      <c r="O72" s="79" t="s">
        <v>350</v>
      </c>
      <c r="P72" s="81">
        <v>43636.73268518518</v>
      </c>
      <c r="Q72" s="79" t="s">
        <v>372</v>
      </c>
      <c r="R72" s="79"/>
      <c r="S72" s="79"/>
      <c r="T72" s="79" t="s">
        <v>574</v>
      </c>
      <c r="U72" s="82" t="s">
        <v>625</v>
      </c>
      <c r="V72" s="82" t="s">
        <v>625</v>
      </c>
      <c r="W72" s="81">
        <v>43636.73268518518</v>
      </c>
      <c r="X72" s="82" t="s">
        <v>746</v>
      </c>
      <c r="Y72" s="79"/>
      <c r="Z72" s="79"/>
      <c r="AA72" s="85" t="s">
        <v>927</v>
      </c>
      <c r="AB72" s="79"/>
      <c r="AC72" s="79" t="b">
        <v>0</v>
      </c>
      <c r="AD72" s="79">
        <v>1</v>
      </c>
      <c r="AE72" s="85" t="s">
        <v>1087</v>
      </c>
      <c r="AF72" s="79" t="b">
        <v>0</v>
      </c>
      <c r="AG72" s="79" t="s">
        <v>1099</v>
      </c>
      <c r="AH72" s="79"/>
      <c r="AI72" s="85" t="s">
        <v>1087</v>
      </c>
      <c r="AJ72" s="79" t="b">
        <v>0</v>
      </c>
      <c r="AK72" s="79">
        <v>0</v>
      </c>
      <c r="AL72" s="85" t="s">
        <v>1087</v>
      </c>
      <c r="AM72" s="79" t="s">
        <v>1110</v>
      </c>
      <c r="AN72" s="79" t="b">
        <v>0</v>
      </c>
      <c r="AO72" s="85" t="s">
        <v>927</v>
      </c>
      <c r="AP72" s="79" t="s">
        <v>176</v>
      </c>
      <c r="AQ72" s="79">
        <v>0</v>
      </c>
      <c r="AR72" s="79">
        <v>0</v>
      </c>
      <c r="AS72" s="79"/>
      <c r="AT72" s="79"/>
      <c r="AU72" s="79"/>
      <c r="AV72" s="79"/>
      <c r="AW72" s="79"/>
      <c r="AX72" s="79"/>
      <c r="AY72" s="79"/>
      <c r="AZ72" s="79"/>
      <c r="BA72">
        <v>1</v>
      </c>
      <c r="BB72" s="78" t="str">
        <f>REPLACE(INDEX(GroupVertices[Group],MATCH(Edges[[#This Row],[Vertex 1]],GroupVertices[Vertex],0)),1,1,"")</f>
        <v>4</v>
      </c>
      <c r="BC72" s="78" t="str">
        <f>REPLACE(INDEX(GroupVertices[Group],MATCH(Edges[[#This Row],[Vertex 2]],GroupVertices[Vertex],0)),1,1,"")</f>
        <v>4</v>
      </c>
      <c r="BD72" s="48"/>
      <c r="BE72" s="49"/>
      <c r="BF72" s="48"/>
      <c r="BG72" s="49"/>
      <c r="BH72" s="48"/>
      <c r="BI72" s="49"/>
      <c r="BJ72" s="48"/>
      <c r="BK72" s="49"/>
      <c r="BL72" s="48"/>
    </row>
    <row r="73" spans="1:64" ht="15">
      <c r="A73" s="64" t="s">
        <v>234</v>
      </c>
      <c r="B73" s="64" t="s">
        <v>298</v>
      </c>
      <c r="C73" s="65" t="s">
        <v>2973</v>
      </c>
      <c r="D73" s="66">
        <v>3</v>
      </c>
      <c r="E73" s="67" t="s">
        <v>132</v>
      </c>
      <c r="F73" s="68">
        <v>35</v>
      </c>
      <c r="G73" s="65"/>
      <c r="H73" s="69"/>
      <c r="I73" s="70"/>
      <c r="J73" s="70"/>
      <c r="K73" s="34" t="s">
        <v>65</v>
      </c>
      <c r="L73" s="77">
        <v>73</v>
      </c>
      <c r="M73" s="77"/>
      <c r="N73" s="72"/>
      <c r="O73" s="79" t="s">
        <v>350</v>
      </c>
      <c r="P73" s="81">
        <v>43636.73268518518</v>
      </c>
      <c r="Q73" s="79" t="s">
        <v>372</v>
      </c>
      <c r="R73" s="79"/>
      <c r="S73" s="79"/>
      <c r="T73" s="79" t="s">
        <v>574</v>
      </c>
      <c r="U73" s="82" t="s">
        <v>625</v>
      </c>
      <c r="V73" s="82" t="s">
        <v>625</v>
      </c>
      <c r="W73" s="81">
        <v>43636.73268518518</v>
      </c>
      <c r="X73" s="82" t="s">
        <v>746</v>
      </c>
      <c r="Y73" s="79"/>
      <c r="Z73" s="79"/>
      <c r="AA73" s="85" t="s">
        <v>927</v>
      </c>
      <c r="AB73" s="79"/>
      <c r="AC73" s="79" t="b">
        <v>0</v>
      </c>
      <c r="AD73" s="79">
        <v>1</v>
      </c>
      <c r="AE73" s="85" t="s">
        <v>1087</v>
      </c>
      <c r="AF73" s="79" t="b">
        <v>0</v>
      </c>
      <c r="AG73" s="79" t="s">
        <v>1099</v>
      </c>
      <c r="AH73" s="79"/>
      <c r="AI73" s="85" t="s">
        <v>1087</v>
      </c>
      <c r="AJ73" s="79" t="b">
        <v>0</v>
      </c>
      <c r="AK73" s="79">
        <v>0</v>
      </c>
      <c r="AL73" s="85" t="s">
        <v>1087</v>
      </c>
      <c r="AM73" s="79" t="s">
        <v>1110</v>
      </c>
      <c r="AN73" s="79" t="b">
        <v>0</v>
      </c>
      <c r="AO73" s="85" t="s">
        <v>927</v>
      </c>
      <c r="AP73" s="79" t="s">
        <v>176</v>
      </c>
      <c r="AQ73" s="79">
        <v>0</v>
      </c>
      <c r="AR73" s="79">
        <v>0</v>
      </c>
      <c r="AS73" s="79"/>
      <c r="AT73" s="79"/>
      <c r="AU73" s="79"/>
      <c r="AV73" s="79"/>
      <c r="AW73" s="79"/>
      <c r="AX73" s="79"/>
      <c r="AY73" s="79"/>
      <c r="AZ73" s="79"/>
      <c r="BA73">
        <v>1</v>
      </c>
      <c r="BB73" s="78" t="str">
        <f>REPLACE(INDEX(GroupVertices[Group],MATCH(Edges[[#This Row],[Vertex 1]],GroupVertices[Vertex],0)),1,1,"")</f>
        <v>4</v>
      </c>
      <c r="BC73" s="78" t="str">
        <f>REPLACE(INDEX(GroupVertices[Group],MATCH(Edges[[#This Row],[Vertex 2]],GroupVertices[Vertex],0)),1,1,"")</f>
        <v>4</v>
      </c>
      <c r="BD73" s="48"/>
      <c r="BE73" s="49"/>
      <c r="BF73" s="48"/>
      <c r="BG73" s="49"/>
      <c r="BH73" s="48"/>
      <c r="BI73" s="49"/>
      <c r="BJ73" s="48"/>
      <c r="BK73" s="49"/>
      <c r="BL73" s="48"/>
    </row>
    <row r="74" spans="1:64" ht="15">
      <c r="A74" s="64" t="s">
        <v>234</v>
      </c>
      <c r="B74" s="64" t="s">
        <v>299</v>
      </c>
      <c r="C74" s="65" t="s">
        <v>2973</v>
      </c>
      <c r="D74" s="66">
        <v>3</v>
      </c>
      <c r="E74" s="67" t="s">
        <v>132</v>
      </c>
      <c r="F74" s="68">
        <v>35</v>
      </c>
      <c r="G74" s="65"/>
      <c r="H74" s="69"/>
      <c r="I74" s="70"/>
      <c r="J74" s="70"/>
      <c r="K74" s="34" t="s">
        <v>65</v>
      </c>
      <c r="L74" s="77">
        <v>74</v>
      </c>
      <c r="M74" s="77"/>
      <c r="N74" s="72"/>
      <c r="O74" s="79" t="s">
        <v>350</v>
      </c>
      <c r="P74" s="81">
        <v>43636.73268518518</v>
      </c>
      <c r="Q74" s="79" t="s">
        <v>372</v>
      </c>
      <c r="R74" s="79"/>
      <c r="S74" s="79"/>
      <c r="T74" s="79" t="s">
        <v>574</v>
      </c>
      <c r="U74" s="82" t="s">
        <v>625</v>
      </c>
      <c r="V74" s="82" t="s">
        <v>625</v>
      </c>
      <c r="W74" s="81">
        <v>43636.73268518518</v>
      </c>
      <c r="X74" s="82" t="s">
        <v>746</v>
      </c>
      <c r="Y74" s="79"/>
      <c r="Z74" s="79"/>
      <c r="AA74" s="85" t="s">
        <v>927</v>
      </c>
      <c r="AB74" s="79"/>
      <c r="AC74" s="79" t="b">
        <v>0</v>
      </c>
      <c r="AD74" s="79">
        <v>1</v>
      </c>
      <c r="AE74" s="85" t="s">
        <v>1087</v>
      </c>
      <c r="AF74" s="79" t="b">
        <v>0</v>
      </c>
      <c r="AG74" s="79" t="s">
        <v>1099</v>
      </c>
      <c r="AH74" s="79"/>
      <c r="AI74" s="85" t="s">
        <v>1087</v>
      </c>
      <c r="AJ74" s="79" t="b">
        <v>0</v>
      </c>
      <c r="AK74" s="79">
        <v>0</v>
      </c>
      <c r="AL74" s="85" t="s">
        <v>1087</v>
      </c>
      <c r="AM74" s="79" t="s">
        <v>1110</v>
      </c>
      <c r="AN74" s="79" t="b">
        <v>0</v>
      </c>
      <c r="AO74" s="85" t="s">
        <v>927</v>
      </c>
      <c r="AP74" s="79" t="s">
        <v>176</v>
      </c>
      <c r="AQ74" s="79">
        <v>0</v>
      </c>
      <c r="AR74" s="79">
        <v>0</v>
      </c>
      <c r="AS74" s="79"/>
      <c r="AT74" s="79"/>
      <c r="AU74" s="79"/>
      <c r="AV74" s="79"/>
      <c r="AW74" s="79"/>
      <c r="AX74" s="79"/>
      <c r="AY74" s="79"/>
      <c r="AZ74" s="79"/>
      <c r="BA74">
        <v>1</v>
      </c>
      <c r="BB74" s="78" t="str">
        <f>REPLACE(INDEX(GroupVertices[Group],MATCH(Edges[[#This Row],[Vertex 1]],GroupVertices[Vertex],0)),1,1,"")</f>
        <v>4</v>
      </c>
      <c r="BC74" s="78" t="str">
        <f>REPLACE(INDEX(GroupVertices[Group],MATCH(Edges[[#This Row],[Vertex 2]],GroupVertices[Vertex],0)),1,1,"")</f>
        <v>4</v>
      </c>
      <c r="BD74" s="48"/>
      <c r="BE74" s="49"/>
      <c r="BF74" s="48"/>
      <c r="BG74" s="49"/>
      <c r="BH74" s="48"/>
      <c r="BI74" s="49"/>
      <c r="BJ74" s="48"/>
      <c r="BK74" s="49"/>
      <c r="BL74" s="48"/>
    </row>
    <row r="75" spans="1:64" ht="15">
      <c r="A75" s="64" t="s">
        <v>234</v>
      </c>
      <c r="B75" s="64" t="s">
        <v>300</v>
      </c>
      <c r="C75" s="65" t="s">
        <v>2973</v>
      </c>
      <c r="D75" s="66">
        <v>3</v>
      </c>
      <c r="E75" s="67" t="s">
        <v>132</v>
      </c>
      <c r="F75" s="68">
        <v>35</v>
      </c>
      <c r="G75" s="65"/>
      <c r="H75" s="69"/>
      <c r="I75" s="70"/>
      <c r="J75" s="70"/>
      <c r="K75" s="34" t="s">
        <v>65</v>
      </c>
      <c r="L75" s="77">
        <v>75</v>
      </c>
      <c r="M75" s="77"/>
      <c r="N75" s="72"/>
      <c r="O75" s="79" t="s">
        <v>350</v>
      </c>
      <c r="P75" s="81">
        <v>43636.73268518518</v>
      </c>
      <c r="Q75" s="79" t="s">
        <v>372</v>
      </c>
      <c r="R75" s="79"/>
      <c r="S75" s="79"/>
      <c r="T75" s="79" t="s">
        <v>574</v>
      </c>
      <c r="U75" s="82" t="s">
        <v>625</v>
      </c>
      <c r="V75" s="82" t="s">
        <v>625</v>
      </c>
      <c r="W75" s="81">
        <v>43636.73268518518</v>
      </c>
      <c r="X75" s="82" t="s">
        <v>746</v>
      </c>
      <c r="Y75" s="79"/>
      <c r="Z75" s="79"/>
      <c r="AA75" s="85" t="s">
        <v>927</v>
      </c>
      <c r="AB75" s="79"/>
      <c r="AC75" s="79" t="b">
        <v>0</v>
      </c>
      <c r="AD75" s="79">
        <v>1</v>
      </c>
      <c r="AE75" s="85" t="s">
        <v>1087</v>
      </c>
      <c r="AF75" s="79" t="b">
        <v>0</v>
      </c>
      <c r="AG75" s="79" t="s">
        <v>1099</v>
      </c>
      <c r="AH75" s="79"/>
      <c r="AI75" s="85" t="s">
        <v>1087</v>
      </c>
      <c r="AJ75" s="79" t="b">
        <v>0</v>
      </c>
      <c r="AK75" s="79">
        <v>0</v>
      </c>
      <c r="AL75" s="85" t="s">
        <v>1087</v>
      </c>
      <c r="AM75" s="79" t="s">
        <v>1110</v>
      </c>
      <c r="AN75" s="79" t="b">
        <v>0</v>
      </c>
      <c r="AO75" s="85" t="s">
        <v>927</v>
      </c>
      <c r="AP75" s="79" t="s">
        <v>176</v>
      </c>
      <c r="AQ75" s="79">
        <v>0</v>
      </c>
      <c r="AR75" s="79">
        <v>0</v>
      </c>
      <c r="AS75" s="79"/>
      <c r="AT75" s="79"/>
      <c r="AU75" s="79"/>
      <c r="AV75" s="79"/>
      <c r="AW75" s="79"/>
      <c r="AX75" s="79"/>
      <c r="AY75" s="79"/>
      <c r="AZ75" s="79"/>
      <c r="BA75">
        <v>1</v>
      </c>
      <c r="BB75" s="78" t="str">
        <f>REPLACE(INDEX(GroupVertices[Group],MATCH(Edges[[#This Row],[Vertex 1]],GroupVertices[Vertex],0)),1,1,"")</f>
        <v>4</v>
      </c>
      <c r="BC75" s="78" t="str">
        <f>REPLACE(INDEX(GroupVertices[Group],MATCH(Edges[[#This Row],[Vertex 2]],GroupVertices[Vertex],0)),1,1,"")</f>
        <v>4</v>
      </c>
      <c r="BD75" s="48">
        <v>0</v>
      </c>
      <c r="BE75" s="49">
        <v>0</v>
      </c>
      <c r="BF75" s="48">
        <v>1</v>
      </c>
      <c r="BG75" s="49">
        <v>5.882352941176471</v>
      </c>
      <c r="BH75" s="48">
        <v>0</v>
      </c>
      <c r="BI75" s="49">
        <v>0</v>
      </c>
      <c r="BJ75" s="48">
        <v>16</v>
      </c>
      <c r="BK75" s="49">
        <v>94.11764705882354</v>
      </c>
      <c r="BL75" s="48">
        <v>17</v>
      </c>
    </row>
    <row r="76" spans="1:64" ht="15">
      <c r="A76" s="64" t="s">
        <v>235</v>
      </c>
      <c r="B76" s="64" t="s">
        <v>279</v>
      </c>
      <c r="C76" s="65" t="s">
        <v>2973</v>
      </c>
      <c r="D76" s="66">
        <v>3</v>
      </c>
      <c r="E76" s="67" t="s">
        <v>132</v>
      </c>
      <c r="F76" s="68">
        <v>35</v>
      </c>
      <c r="G76" s="65"/>
      <c r="H76" s="69"/>
      <c r="I76" s="70"/>
      <c r="J76" s="70"/>
      <c r="K76" s="34" t="s">
        <v>65</v>
      </c>
      <c r="L76" s="77">
        <v>76</v>
      </c>
      <c r="M76" s="77"/>
      <c r="N76" s="72"/>
      <c r="O76" s="79" t="s">
        <v>350</v>
      </c>
      <c r="P76" s="81">
        <v>43637.392384259256</v>
      </c>
      <c r="Q76" s="79" t="s">
        <v>373</v>
      </c>
      <c r="R76" s="79"/>
      <c r="S76" s="79"/>
      <c r="T76" s="79"/>
      <c r="U76" s="79"/>
      <c r="V76" s="82" t="s">
        <v>671</v>
      </c>
      <c r="W76" s="81">
        <v>43637.392384259256</v>
      </c>
      <c r="X76" s="82" t="s">
        <v>747</v>
      </c>
      <c r="Y76" s="79"/>
      <c r="Z76" s="79"/>
      <c r="AA76" s="85" t="s">
        <v>928</v>
      </c>
      <c r="AB76" s="85" t="s">
        <v>1025</v>
      </c>
      <c r="AC76" s="79" t="b">
        <v>0</v>
      </c>
      <c r="AD76" s="79">
        <v>1</v>
      </c>
      <c r="AE76" s="85" t="s">
        <v>1088</v>
      </c>
      <c r="AF76" s="79" t="b">
        <v>0</v>
      </c>
      <c r="AG76" s="79" t="s">
        <v>1099</v>
      </c>
      <c r="AH76" s="79"/>
      <c r="AI76" s="85" t="s">
        <v>1087</v>
      </c>
      <c r="AJ76" s="79" t="b">
        <v>0</v>
      </c>
      <c r="AK76" s="79">
        <v>0</v>
      </c>
      <c r="AL76" s="85" t="s">
        <v>1087</v>
      </c>
      <c r="AM76" s="79" t="s">
        <v>1112</v>
      </c>
      <c r="AN76" s="79" t="b">
        <v>0</v>
      </c>
      <c r="AO76" s="85" t="s">
        <v>1025</v>
      </c>
      <c r="AP76" s="79" t="s">
        <v>176</v>
      </c>
      <c r="AQ76" s="79">
        <v>0</v>
      </c>
      <c r="AR76" s="79">
        <v>0</v>
      </c>
      <c r="AS76" s="79"/>
      <c r="AT76" s="79"/>
      <c r="AU76" s="79"/>
      <c r="AV76" s="79"/>
      <c r="AW76" s="79"/>
      <c r="AX76" s="79"/>
      <c r="AY76" s="79"/>
      <c r="AZ76" s="79"/>
      <c r="BA76">
        <v>1</v>
      </c>
      <c r="BB76" s="78" t="str">
        <f>REPLACE(INDEX(GroupVertices[Group],MATCH(Edges[[#This Row],[Vertex 1]],GroupVertices[Vertex],0)),1,1,"")</f>
        <v>3</v>
      </c>
      <c r="BC76" s="78" t="str">
        <f>REPLACE(INDEX(GroupVertices[Group],MATCH(Edges[[#This Row],[Vertex 2]],GroupVertices[Vertex],0)),1,1,"")</f>
        <v>1</v>
      </c>
      <c r="BD76" s="48"/>
      <c r="BE76" s="49"/>
      <c r="BF76" s="48"/>
      <c r="BG76" s="49"/>
      <c r="BH76" s="48"/>
      <c r="BI76" s="49"/>
      <c r="BJ76" s="48"/>
      <c r="BK76" s="49"/>
      <c r="BL76" s="48"/>
    </row>
    <row r="77" spans="1:64" ht="15">
      <c r="A77" s="64" t="s">
        <v>235</v>
      </c>
      <c r="B77" s="64" t="s">
        <v>282</v>
      </c>
      <c r="C77" s="65" t="s">
        <v>2973</v>
      </c>
      <c r="D77" s="66">
        <v>3</v>
      </c>
      <c r="E77" s="67" t="s">
        <v>132</v>
      </c>
      <c r="F77" s="68">
        <v>35</v>
      </c>
      <c r="G77" s="65"/>
      <c r="H77" s="69"/>
      <c r="I77" s="70"/>
      <c r="J77" s="70"/>
      <c r="K77" s="34" t="s">
        <v>65</v>
      </c>
      <c r="L77" s="77">
        <v>77</v>
      </c>
      <c r="M77" s="77"/>
      <c r="N77" s="72"/>
      <c r="O77" s="79" t="s">
        <v>350</v>
      </c>
      <c r="P77" s="81">
        <v>43637.392384259256</v>
      </c>
      <c r="Q77" s="79" t="s">
        <v>373</v>
      </c>
      <c r="R77" s="79"/>
      <c r="S77" s="79"/>
      <c r="T77" s="79"/>
      <c r="U77" s="79"/>
      <c r="V77" s="82" t="s">
        <v>671</v>
      </c>
      <c r="W77" s="81">
        <v>43637.392384259256</v>
      </c>
      <c r="X77" s="82" t="s">
        <v>747</v>
      </c>
      <c r="Y77" s="79"/>
      <c r="Z77" s="79"/>
      <c r="AA77" s="85" t="s">
        <v>928</v>
      </c>
      <c r="AB77" s="85" t="s">
        <v>1025</v>
      </c>
      <c r="AC77" s="79" t="b">
        <v>0</v>
      </c>
      <c r="AD77" s="79">
        <v>1</v>
      </c>
      <c r="AE77" s="85" t="s">
        <v>1088</v>
      </c>
      <c r="AF77" s="79" t="b">
        <v>0</v>
      </c>
      <c r="AG77" s="79" t="s">
        <v>1099</v>
      </c>
      <c r="AH77" s="79"/>
      <c r="AI77" s="85" t="s">
        <v>1087</v>
      </c>
      <c r="AJ77" s="79" t="b">
        <v>0</v>
      </c>
      <c r="AK77" s="79">
        <v>0</v>
      </c>
      <c r="AL77" s="85" t="s">
        <v>1087</v>
      </c>
      <c r="AM77" s="79" t="s">
        <v>1112</v>
      </c>
      <c r="AN77" s="79" t="b">
        <v>0</v>
      </c>
      <c r="AO77" s="85" t="s">
        <v>1025</v>
      </c>
      <c r="AP77" s="79" t="s">
        <v>176</v>
      </c>
      <c r="AQ77" s="79">
        <v>0</v>
      </c>
      <c r="AR77" s="79">
        <v>0</v>
      </c>
      <c r="AS77" s="79"/>
      <c r="AT77" s="79"/>
      <c r="AU77" s="79"/>
      <c r="AV77" s="79"/>
      <c r="AW77" s="79"/>
      <c r="AX77" s="79"/>
      <c r="AY77" s="79"/>
      <c r="AZ77" s="79"/>
      <c r="BA77">
        <v>1</v>
      </c>
      <c r="BB77" s="78" t="str">
        <f>REPLACE(INDEX(GroupVertices[Group],MATCH(Edges[[#This Row],[Vertex 1]],GroupVertices[Vertex],0)),1,1,"")</f>
        <v>3</v>
      </c>
      <c r="BC77" s="78" t="str">
        <f>REPLACE(INDEX(GroupVertices[Group],MATCH(Edges[[#This Row],[Vertex 2]],GroupVertices[Vertex],0)),1,1,"")</f>
        <v>2</v>
      </c>
      <c r="BD77" s="48"/>
      <c r="BE77" s="49"/>
      <c r="BF77" s="48"/>
      <c r="BG77" s="49"/>
      <c r="BH77" s="48"/>
      <c r="BI77" s="49"/>
      <c r="BJ77" s="48"/>
      <c r="BK77" s="49"/>
      <c r="BL77" s="48"/>
    </row>
    <row r="78" spans="1:64" ht="15">
      <c r="A78" s="64" t="s">
        <v>235</v>
      </c>
      <c r="B78" s="64" t="s">
        <v>274</v>
      </c>
      <c r="C78" s="65" t="s">
        <v>2973</v>
      </c>
      <c r="D78" s="66">
        <v>3</v>
      </c>
      <c r="E78" s="67" t="s">
        <v>132</v>
      </c>
      <c r="F78" s="68">
        <v>35</v>
      </c>
      <c r="G78" s="65"/>
      <c r="H78" s="69"/>
      <c r="I78" s="70"/>
      <c r="J78" s="70"/>
      <c r="K78" s="34" t="s">
        <v>65</v>
      </c>
      <c r="L78" s="77">
        <v>78</v>
      </c>
      <c r="M78" s="77"/>
      <c r="N78" s="72"/>
      <c r="O78" s="79" t="s">
        <v>349</v>
      </c>
      <c r="P78" s="81">
        <v>43637.392384259256</v>
      </c>
      <c r="Q78" s="79" t="s">
        <v>373</v>
      </c>
      <c r="R78" s="79"/>
      <c r="S78" s="79"/>
      <c r="T78" s="79"/>
      <c r="U78" s="79"/>
      <c r="V78" s="82" t="s">
        <v>671</v>
      </c>
      <c r="W78" s="81">
        <v>43637.392384259256</v>
      </c>
      <c r="X78" s="82" t="s">
        <v>747</v>
      </c>
      <c r="Y78" s="79"/>
      <c r="Z78" s="79"/>
      <c r="AA78" s="85" t="s">
        <v>928</v>
      </c>
      <c r="AB78" s="85" t="s">
        <v>1025</v>
      </c>
      <c r="AC78" s="79" t="b">
        <v>0</v>
      </c>
      <c r="AD78" s="79">
        <v>1</v>
      </c>
      <c r="AE78" s="85" t="s">
        <v>1088</v>
      </c>
      <c r="AF78" s="79" t="b">
        <v>0</v>
      </c>
      <c r="AG78" s="79" t="s">
        <v>1099</v>
      </c>
      <c r="AH78" s="79"/>
      <c r="AI78" s="85" t="s">
        <v>1087</v>
      </c>
      <c r="AJ78" s="79" t="b">
        <v>0</v>
      </c>
      <c r="AK78" s="79">
        <v>0</v>
      </c>
      <c r="AL78" s="85" t="s">
        <v>1087</v>
      </c>
      <c r="AM78" s="79" t="s">
        <v>1112</v>
      </c>
      <c r="AN78" s="79" t="b">
        <v>0</v>
      </c>
      <c r="AO78" s="85" t="s">
        <v>1025</v>
      </c>
      <c r="AP78" s="79" t="s">
        <v>176</v>
      </c>
      <c r="AQ78" s="79">
        <v>0</v>
      </c>
      <c r="AR78" s="79">
        <v>0</v>
      </c>
      <c r="AS78" s="79"/>
      <c r="AT78" s="79"/>
      <c r="AU78" s="79"/>
      <c r="AV78" s="79"/>
      <c r="AW78" s="79"/>
      <c r="AX78" s="79"/>
      <c r="AY78" s="79"/>
      <c r="AZ78" s="79"/>
      <c r="BA78">
        <v>1</v>
      </c>
      <c r="BB78" s="78" t="str">
        <f>REPLACE(INDEX(GroupVertices[Group],MATCH(Edges[[#This Row],[Vertex 1]],GroupVertices[Vertex],0)),1,1,"")</f>
        <v>3</v>
      </c>
      <c r="BC78" s="78" t="str">
        <f>REPLACE(INDEX(GroupVertices[Group],MATCH(Edges[[#This Row],[Vertex 2]],GroupVertices[Vertex],0)),1,1,"")</f>
        <v>3</v>
      </c>
      <c r="BD78" s="48">
        <v>1</v>
      </c>
      <c r="BE78" s="49">
        <v>12.5</v>
      </c>
      <c r="BF78" s="48">
        <v>0</v>
      </c>
      <c r="BG78" s="49">
        <v>0</v>
      </c>
      <c r="BH78" s="48">
        <v>0</v>
      </c>
      <c r="BI78" s="49">
        <v>0</v>
      </c>
      <c r="BJ78" s="48">
        <v>7</v>
      </c>
      <c r="BK78" s="49">
        <v>87.5</v>
      </c>
      <c r="BL78" s="48">
        <v>8</v>
      </c>
    </row>
    <row r="79" spans="1:64" ht="15">
      <c r="A79" s="64" t="s">
        <v>224</v>
      </c>
      <c r="B79" s="64" t="s">
        <v>279</v>
      </c>
      <c r="C79" s="65" t="s">
        <v>2973</v>
      </c>
      <c r="D79" s="66">
        <v>3</v>
      </c>
      <c r="E79" s="67" t="s">
        <v>132</v>
      </c>
      <c r="F79" s="68">
        <v>35</v>
      </c>
      <c r="G79" s="65"/>
      <c r="H79" s="69"/>
      <c r="I79" s="70"/>
      <c r="J79" s="70"/>
      <c r="K79" s="34" t="s">
        <v>65</v>
      </c>
      <c r="L79" s="77">
        <v>79</v>
      </c>
      <c r="M79" s="77"/>
      <c r="N79" s="72"/>
      <c r="O79" s="79" t="s">
        <v>350</v>
      </c>
      <c r="P79" s="81">
        <v>43628.772939814815</v>
      </c>
      <c r="Q79" s="79" t="s">
        <v>360</v>
      </c>
      <c r="R79" s="79"/>
      <c r="S79" s="79"/>
      <c r="T79" s="79" t="s">
        <v>223</v>
      </c>
      <c r="U79" s="79"/>
      <c r="V79" s="82" t="s">
        <v>663</v>
      </c>
      <c r="W79" s="81">
        <v>43628.772939814815</v>
      </c>
      <c r="X79" s="82" t="s">
        <v>735</v>
      </c>
      <c r="Y79" s="79"/>
      <c r="Z79" s="79"/>
      <c r="AA79" s="85" t="s">
        <v>916</v>
      </c>
      <c r="AB79" s="79"/>
      <c r="AC79" s="79" t="b">
        <v>0</v>
      </c>
      <c r="AD79" s="79">
        <v>0</v>
      </c>
      <c r="AE79" s="85" t="s">
        <v>1087</v>
      </c>
      <c r="AF79" s="79" t="b">
        <v>0</v>
      </c>
      <c r="AG79" s="79" t="s">
        <v>1099</v>
      </c>
      <c r="AH79" s="79"/>
      <c r="AI79" s="85" t="s">
        <v>1087</v>
      </c>
      <c r="AJ79" s="79" t="b">
        <v>0</v>
      </c>
      <c r="AK79" s="79">
        <v>4</v>
      </c>
      <c r="AL79" s="85" t="s">
        <v>915</v>
      </c>
      <c r="AM79" s="79" t="s">
        <v>1110</v>
      </c>
      <c r="AN79" s="79" t="b">
        <v>0</v>
      </c>
      <c r="AO79" s="85" t="s">
        <v>915</v>
      </c>
      <c r="AP79" s="79" t="s">
        <v>176</v>
      </c>
      <c r="AQ79" s="79">
        <v>0</v>
      </c>
      <c r="AR79" s="79">
        <v>0</v>
      </c>
      <c r="AS79" s="79"/>
      <c r="AT79" s="79"/>
      <c r="AU79" s="79"/>
      <c r="AV79" s="79"/>
      <c r="AW79" s="79"/>
      <c r="AX79" s="79"/>
      <c r="AY79" s="79"/>
      <c r="AZ79" s="79"/>
      <c r="BA79">
        <v>1</v>
      </c>
      <c r="BB79" s="78" t="str">
        <f>REPLACE(INDEX(GroupVertices[Group],MATCH(Edges[[#This Row],[Vertex 1]],GroupVertices[Vertex],0)),1,1,"")</f>
        <v>4</v>
      </c>
      <c r="BC79" s="78" t="str">
        <f>REPLACE(INDEX(GroupVertices[Group],MATCH(Edges[[#This Row],[Vertex 2]],GroupVertices[Vertex],0)),1,1,"")</f>
        <v>1</v>
      </c>
      <c r="BD79" s="48"/>
      <c r="BE79" s="49"/>
      <c r="BF79" s="48"/>
      <c r="BG79" s="49"/>
      <c r="BH79" s="48"/>
      <c r="BI79" s="49"/>
      <c r="BJ79" s="48"/>
      <c r="BK79" s="49"/>
      <c r="BL79" s="48"/>
    </row>
    <row r="80" spans="1:64" ht="15">
      <c r="A80" s="64" t="s">
        <v>224</v>
      </c>
      <c r="B80" s="64" t="s">
        <v>297</v>
      </c>
      <c r="C80" s="65" t="s">
        <v>2973</v>
      </c>
      <c r="D80" s="66">
        <v>3</v>
      </c>
      <c r="E80" s="67" t="s">
        <v>132</v>
      </c>
      <c r="F80" s="68">
        <v>35</v>
      </c>
      <c r="G80" s="65"/>
      <c r="H80" s="69"/>
      <c r="I80" s="70"/>
      <c r="J80" s="70"/>
      <c r="K80" s="34" t="s">
        <v>65</v>
      </c>
      <c r="L80" s="77">
        <v>80</v>
      </c>
      <c r="M80" s="77"/>
      <c r="N80" s="72"/>
      <c r="O80" s="79" t="s">
        <v>350</v>
      </c>
      <c r="P80" s="81">
        <v>43628.772939814815</v>
      </c>
      <c r="Q80" s="79" t="s">
        <v>360</v>
      </c>
      <c r="R80" s="79"/>
      <c r="S80" s="79"/>
      <c r="T80" s="79" t="s">
        <v>223</v>
      </c>
      <c r="U80" s="79"/>
      <c r="V80" s="82" t="s">
        <v>663</v>
      </c>
      <c r="W80" s="81">
        <v>43628.772939814815</v>
      </c>
      <c r="X80" s="82" t="s">
        <v>735</v>
      </c>
      <c r="Y80" s="79"/>
      <c r="Z80" s="79"/>
      <c r="AA80" s="85" t="s">
        <v>916</v>
      </c>
      <c r="AB80" s="79"/>
      <c r="AC80" s="79" t="b">
        <v>0</v>
      </c>
      <c r="AD80" s="79">
        <v>0</v>
      </c>
      <c r="AE80" s="85" t="s">
        <v>1087</v>
      </c>
      <c r="AF80" s="79" t="b">
        <v>0</v>
      </c>
      <c r="AG80" s="79" t="s">
        <v>1099</v>
      </c>
      <c r="AH80" s="79"/>
      <c r="AI80" s="85" t="s">
        <v>1087</v>
      </c>
      <c r="AJ80" s="79" t="b">
        <v>0</v>
      </c>
      <c r="AK80" s="79">
        <v>4</v>
      </c>
      <c r="AL80" s="85" t="s">
        <v>915</v>
      </c>
      <c r="AM80" s="79" t="s">
        <v>1110</v>
      </c>
      <c r="AN80" s="79" t="b">
        <v>0</v>
      </c>
      <c r="AO80" s="85" t="s">
        <v>915</v>
      </c>
      <c r="AP80" s="79" t="s">
        <v>176</v>
      </c>
      <c r="AQ80" s="79">
        <v>0</v>
      </c>
      <c r="AR80" s="79">
        <v>0</v>
      </c>
      <c r="AS80" s="79"/>
      <c r="AT80" s="79"/>
      <c r="AU80" s="79"/>
      <c r="AV80" s="79"/>
      <c r="AW80" s="79"/>
      <c r="AX80" s="79"/>
      <c r="AY80" s="79"/>
      <c r="AZ80" s="79"/>
      <c r="BA80">
        <v>1</v>
      </c>
      <c r="BB80" s="78" t="str">
        <f>REPLACE(INDEX(GroupVertices[Group],MATCH(Edges[[#This Row],[Vertex 1]],GroupVertices[Vertex],0)),1,1,"")</f>
        <v>4</v>
      </c>
      <c r="BC80" s="78" t="str">
        <f>REPLACE(INDEX(GroupVertices[Group],MATCH(Edges[[#This Row],[Vertex 2]],GroupVertices[Vertex],0)),1,1,"")</f>
        <v>4</v>
      </c>
      <c r="BD80" s="48"/>
      <c r="BE80" s="49"/>
      <c r="BF80" s="48"/>
      <c r="BG80" s="49"/>
      <c r="BH80" s="48"/>
      <c r="BI80" s="49"/>
      <c r="BJ80" s="48"/>
      <c r="BK80" s="49"/>
      <c r="BL80" s="48"/>
    </row>
    <row r="81" spans="1:64" ht="15">
      <c r="A81" s="64" t="s">
        <v>224</v>
      </c>
      <c r="B81" s="64" t="s">
        <v>298</v>
      </c>
      <c r="C81" s="65" t="s">
        <v>2973</v>
      </c>
      <c r="D81" s="66">
        <v>3</v>
      </c>
      <c r="E81" s="67" t="s">
        <v>132</v>
      </c>
      <c r="F81" s="68">
        <v>35</v>
      </c>
      <c r="G81" s="65"/>
      <c r="H81" s="69"/>
      <c r="I81" s="70"/>
      <c r="J81" s="70"/>
      <c r="K81" s="34" t="s">
        <v>65</v>
      </c>
      <c r="L81" s="77">
        <v>81</v>
      </c>
      <c r="M81" s="77"/>
      <c r="N81" s="72"/>
      <c r="O81" s="79" t="s">
        <v>350</v>
      </c>
      <c r="P81" s="81">
        <v>43628.772939814815</v>
      </c>
      <c r="Q81" s="79" t="s">
        <v>360</v>
      </c>
      <c r="R81" s="79"/>
      <c r="S81" s="79"/>
      <c r="T81" s="79" t="s">
        <v>223</v>
      </c>
      <c r="U81" s="79"/>
      <c r="V81" s="82" t="s">
        <v>663</v>
      </c>
      <c r="W81" s="81">
        <v>43628.772939814815</v>
      </c>
      <c r="X81" s="82" t="s">
        <v>735</v>
      </c>
      <c r="Y81" s="79"/>
      <c r="Z81" s="79"/>
      <c r="AA81" s="85" t="s">
        <v>916</v>
      </c>
      <c r="AB81" s="79"/>
      <c r="AC81" s="79" t="b">
        <v>0</v>
      </c>
      <c r="AD81" s="79">
        <v>0</v>
      </c>
      <c r="AE81" s="85" t="s">
        <v>1087</v>
      </c>
      <c r="AF81" s="79" t="b">
        <v>0</v>
      </c>
      <c r="AG81" s="79" t="s">
        <v>1099</v>
      </c>
      <c r="AH81" s="79"/>
      <c r="AI81" s="85" t="s">
        <v>1087</v>
      </c>
      <c r="AJ81" s="79" t="b">
        <v>0</v>
      </c>
      <c r="AK81" s="79">
        <v>4</v>
      </c>
      <c r="AL81" s="85" t="s">
        <v>915</v>
      </c>
      <c r="AM81" s="79" t="s">
        <v>1110</v>
      </c>
      <c r="AN81" s="79" t="b">
        <v>0</v>
      </c>
      <c r="AO81" s="85" t="s">
        <v>915</v>
      </c>
      <c r="AP81" s="79" t="s">
        <v>176</v>
      </c>
      <c r="AQ81" s="79">
        <v>0</v>
      </c>
      <c r="AR81" s="79">
        <v>0</v>
      </c>
      <c r="AS81" s="79"/>
      <c r="AT81" s="79"/>
      <c r="AU81" s="79"/>
      <c r="AV81" s="79"/>
      <c r="AW81" s="79"/>
      <c r="AX81" s="79"/>
      <c r="AY81" s="79"/>
      <c r="AZ81" s="79"/>
      <c r="BA81">
        <v>1</v>
      </c>
      <c r="BB81" s="78" t="str">
        <f>REPLACE(INDEX(GroupVertices[Group],MATCH(Edges[[#This Row],[Vertex 1]],GroupVertices[Vertex],0)),1,1,"")</f>
        <v>4</v>
      </c>
      <c r="BC81" s="78" t="str">
        <f>REPLACE(INDEX(GroupVertices[Group],MATCH(Edges[[#This Row],[Vertex 2]],GroupVertices[Vertex],0)),1,1,"")</f>
        <v>4</v>
      </c>
      <c r="BD81" s="48"/>
      <c r="BE81" s="49"/>
      <c r="BF81" s="48"/>
      <c r="BG81" s="49"/>
      <c r="BH81" s="48"/>
      <c r="BI81" s="49"/>
      <c r="BJ81" s="48"/>
      <c r="BK81" s="49"/>
      <c r="BL81" s="48"/>
    </row>
    <row r="82" spans="1:64" ht="15">
      <c r="A82" s="64" t="s">
        <v>224</v>
      </c>
      <c r="B82" s="64" t="s">
        <v>299</v>
      </c>
      <c r="C82" s="65" t="s">
        <v>2973</v>
      </c>
      <c r="D82" s="66">
        <v>3</v>
      </c>
      <c r="E82" s="67" t="s">
        <v>132</v>
      </c>
      <c r="F82" s="68">
        <v>35</v>
      </c>
      <c r="G82" s="65"/>
      <c r="H82" s="69"/>
      <c r="I82" s="70"/>
      <c r="J82" s="70"/>
      <c r="K82" s="34" t="s">
        <v>65</v>
      </c>
      <c r="L82" s="77">
        <v>82</v>
      </c>
      <c r="M82" s="77"/>
      <c r="N82" s="72"/>
      <c r="O82" s="79" t="s">
        <v>350</v>
      </c>
      <c r="P82" s="81">
        <v>43628.772939814815</v>
      </c>
      <c r="Q82" s="79" t="s">
        <v>360</v>
      </c>
      <c r="R82" s="79"/>
      <c r="S82" s="79"/>
      <c r="T82" s="79" t="s">
        <v>223</v>
      </c>
      <c r="U82" s="79"/>
      <c r="V82" s="82" t="s">
        <v>663</v>
      </c>
      <c r="W82" s="81">
        <v>43628.772939814815</v>
      </c>
      <c r="X82" s="82" t="s">
        <v>735</v>
      </c>
      <c r="Y82" s="79"/>
      <c r="Z82" s="79"/>
      <c r="AA82" s="85" t="s">
        <v>916</v>
      </c>
      <c r="AB82" s="79"/>
      <c r="AC82" s="79" t="b">
        <v>0</v>
      </c>
      <c r="AD82" s="79">
        <v>0</v>
      </c>
      <c r="AE82" s="85" t="s">
        <v>1087</v>
      </c>
      <c r="AF82" s="79" t="b">
        <v>0</v>
      </c>
      <c r="AG82" s="79" t="s">
        <v>1099</v>
      </c>
      <c r="AH82" s="79"/>
      <c r="AI82" s="85" t="s">
        <v>1087</v>
      </c>
      <c r="AJ82" s="79" t="b">
        <v>0</v>
      </c>
      <c r="AK82" s="79">
        <v>4</v>
      </c>
      <c r="AL82" s="85" t="s">
        <v>915</v>
      </c>
      <c r="AM82" s="79" t="s">
        <v>1110</v>
      </c>
      <c r="AN82" s="79" t="b">
        <v>0</v>
      </c>
      <c r="AO82" s="85" t="s">
        <v>915</v>
      </c>
      <c r="AP82" s="79" t="s">
        <v>176</v>
      </c>
      <c r="AQ82" s="79">
        <v>0</v>
      </c>
      <c r="AR82" s="79">
        <v>0</v>
      </c>
      <c r="AS82" s="79"/>
      <c r="AT82" s="79"/>
      <c r="AU82" s="79"/>
      <c r="AV82" s="79"/>
      <c r="AW82" s="79"/>
      <c r="AX82" s="79"/>
      <c r="AY82" s="79"/>
      <c r="AZ82" s="79"/>
      <c r="BA82">
        <v>1</v>
      </c>
      <c r="BB82" s="78" t="str">
        <f>REPLACE(INDEX(GroupVertices[Group],MATCH(Edges[[#This Row],[Vertex 1]],GroupVertices[Vertex],0)),1,1,"")</f>
        <v>4</v>
      </c>
      <c r="BC82" s="78" t="str">
        <f>REPLACE(INDEX(GroupVertices[Group],MATCH(Edges[[#This Row],[Vertex 2]],GroupVertices[Vertex],0)),1,1,"")</f>
        <v>4</v>
      </c>
      <c r="BD82" s="48"/>
      <c r="BE82" s="49"/>
      <c r="BF82" s="48"/>
      <c r="BG82" s="49"/>
      <c r="BH82" s="48"/>
      <c r="BI82" s="49"/>
      <c r="BJ82" s="48"/>
      <c r="BK82" s="49"/>
      <c r="BL82" s="48"/>
    </row>
    <row r="83" spans="1:64" ht="15">
      <c r="A83" s="64" t="s">
        <v>224</v>
      </c>
      <c r="B83" s="64" t="s">
        <v>300</v>
      </c>
      <c r="C83" s="65" t="s">
        <v>2973</v>
      </c>
      <c r="D83" s="66">
        <v>3</v>
      </c>
      <c r="E83" s="67" t="s">
        <v>132</v>
      </c>
      <c r="F83" s="68">
        <v>35</v>
      </c>
      <c r="G83" s="65"/>
      <c r="H83" s="69"/>
      <c r="I83" s="70"/>
      <c r="J83" s="70"/>
      <c r="K83" s="34" t="s">
        <v>65</v>
      </c>
      <c r="L83" s="77">
        <v>83</v>
      </c>
      <c r="M83" s="77"/>
      <c r="N83" s="72"/>
      <c r="O83" s="79" t="s">
        <v>350</v>
      </c>
      <c r="P83" s="81">
        <v>43628.772939814815</v>
      </c>
      <c r="Q83" s="79" t="s">
        <v>360</v>
      </c>
      <c r="R83" s="79"/>
      <c r="S83" s="79"/>
      <c r="T83" s="79" t="s">
        <v>223</v>
      </c>
      <c r="U83" s="79"/>
      <c r="V83" s="82" t="s">
        <v>663</v>
      </c>
      <c r="W83" s="81">
        <v>43628.772939814815</v>
      </c>
      <c r="X83" s="82" t="s">
        <v>735</v>
      </c>
      <c r="Y83" s="79"/>
      <c r="Z83" s="79"/>
      <c r="AA83" s="85" t="s">
        <v>916</v>
      </c>
      <c r="AB83" s="79"/>
      <c r="AC83" s="79" t="b">
        <v>0</v>
      </c>
      <c r="AD83" s="79">
        <v>0</v>
      </c>
      <c r="AE83" s="85" t="s">
        <v>1087</v>
      </c>
      <c r="AF83" s="79" t="b">
        <v>0</v>
      </c>
      <c r="AG83" s="79" t="s">
        <v>1099</v>
      </c>
      <c r="AH83" s="79"/>
      <c r="AI83" s="85" t="s">
        <v>1087</v>
      </c>
      <c r="AJ83" s="79" t="b">
        <v>0</v>
      </c>
      <c r="AK83" s="79">
        <v>4</v>
      </c>
      <c r="AL83" s="85" t="s">
        <v>915</v>
      </c>
      <c r="AM83" s="79" t="s">
        <v>1110</v>
      </c>
      <c r="AN83" s="79" t="b">
        <v>0</v>
      </c>
      <c r="AO83" s="85" t="s">
        <v>915</v>
      </c>
      <c r="AP83" s="79" t="s">
        <v>176</v>
      </c>
      <c r="AQ83" s="79">
        <v>0</v>
      </c>
      <c r="AR83" s="79">
        <v>0</v>
      </c>
      <c r="AS83" s="79"/>
      <c r="AT83" s="79"/>
      <c r="AU83" s="79"/>
      <c r="AV83" s="79"/>
      <c r="AW83" s="79"/>
      <c r="AX83" s="79"/>
      <c r="AY83" s="79"/>
      <c r="AZ83" s="79"/>
      <c r="BA83">
        <v>1</v>
      </c>
      <c r="BB83" s="78" t="str">
        <f>REPLACE(INDEX(GroupVertices[Group],MATCH(Edges[[#This Row],[Vertex 1]],GroupVertices[Vertex],0)),1,1,"")</f>
        <v>4</v>
      </c>
      <c r="BC83" s="78" t="str">
        <f>REPLACE(INDEX(GroupVertices[Group],MATCH(Edges[[#This Row],[Vertex 2]],GroupVertices[Vertex],0)),1,1,"")</f>
        <v>4</v>
      </c>
      <c r="BD83" s="48">
        <v>0</v>
      </c>
      <c r="BE83" s="49">
        <v>0</v>
      </c>
      <c r="BF83" s="48">
        <v>1</v>
      </c>
      <c r="BG83" s="49">
        <v>5.882352941176471</v>
      </c>
      <c r="BH83" s="48">
        <v>0</v>
      </c>
      <c r="BI83" s="49">
        <v>0</v>
      </c>
      <c r="BJ83" s="48">
        <v>16</v>
      </c>
      <c r="BK83" s="49">
        <v>94.11764705882354</v>
      </c>
      <c r="BL83" s="48">
        <v>17</v>
      </c>
    </row>
    <row r="84" spans="1:64" ht="15">
      <c r="A84" s="64" t="s">
        <v>236</v>
      </c>
      <c r="B84" s="64" t="s">
        <v>224</v>
      </c>
      <c r="C84" s="65" t="s">
        <v>2973</v>
      </c>
      <c r="D84" s="66">
        <v>3</v>
      </c>
      <c r="E84" s="67" t="s">
        <v>132</v>
      </c>
      <c r="F84" s="68">
        <v>35</v>
      </c>
      <c r="G84" s="65"/>
      <c r="H84" s="69"/>
      <c r="I84" s="70"/>
      <c r="J84" s="70"/>
      <c r="K84" s="34" t="s">
        <v>65</v>
      </c>
      <c r="L84" s="77">
        <v>84</v>
      </c>
      <c r="M84" s="77"/>
      <c r="N84" s="72"/>
      <c r="O84" s="79" t="s">
        <v>350</v>
      </c>
      <c r="P84" s="81">
        <v>43637.65634259259</v>
      </c>
      <c r="Q84" s="79" t="s">
        <v>374</v>
      </c>
      <c r="R84" s="79"/>
      <c r="S84" s="79"/>
      <c r="T84" s="79" t="s">
        <v>574</v>
      </c>
      <c r="U84" s="82" t="s">
        <v>626</v>
      </c>
      <c r="V84" s="82" t="s">
        <v>626</v>
      </c>
      <c r="W84" s="81">
        <v>43637.65634259259</v>
      </c>
      <c r="X84" s="82" t="s">
        <v>748</v>
      </c>
      <c r="Y84" s="79"/>
      <c r="Z84" s="79"/>
      <c r="AA84" s="85" t="s">
        <v>929</v>
      </c>
      <c r="AB84" s="79"/>
      <c r="AC84" s="79" t="b">
        <v>0</v>
      </c>
      <c r="AD84" s="79">
        <v>1</v>
      </c>
      <c r="AE84" s="85" t="s">
        <v>1087</v>
      </c>
      <c r="AF84" s="79" t="b">
        <v>0</v>
      </c>
      <c r="AG84" s="79" t="s">
        <v>1099</v>
      </c>
      <c r="AH84" s="79"/>
      <c r="AI84" s="85" t="s">
        <v>1087</v>
      </c>
      <c r="AJ84" s="79" t="b">
        <v>0</v>
      </c>
      <c r="AK84" s="79">
        <v>0</v>
      </c>
      <c r="AL84" s="85" t="s">
        <v>1087</v>
      </c>
      <c r="AM84" s="79" t="s">
        <v>1110</v>
      </c>
      <c r="AN84" s="79" t="b">
        <v>0</v>
      </c>
      <c r="AO84" s="85" t="s">
        <v>929</v>
      </c>
      <c r="AP84" s="79" t="s">
        <v>176</v>
      </c>
      <c r="AQ84" s="79">
        <v>0</v>
      </c>
      <c r="AR84" s="79">
        <v>0</v>
      </c>
      <c r="AS84" s="79"/>
      <c r="AT84" s="79"/>
      <c r="AU84" s="79"/>
      <c r="AV84" s="79"/>
      <c r="AW84" s="79"/>
      <c r="AX84" s="79"/>
      <c r="AY84" s="79"/>
      <c r="AZ84" s="79"/>
      <c r="BA84">
        <v>1</v>
      </c>
      <c r="BB84" s="78" t="str">
        <f>REPLACE(INDEX(GroupVertices[Group],MATCH(Edges[[#This Row],[Vertex 1]],GroupVertices[Vertex],0)),1,1,"")</f>
        <v>4</v>
      </c>
      <c r="BC84" s="78" t="str">
        <f>REPLACE(INDEX(GroupVertices[Group],MATCH(Edges[[#This Row],[Vertex 2]],GroupVertices[Vertex],0)),1,1,"")</f>
        <v>4</v>
      </c>
      <c r="BD84" s="48"/>
      <c r="BE84" s="49"/>
      <c r="BF84" s="48"/>
      <c r="BG84" s="49"/>
      <c r="BH84" s="48"/>
      <c r="BI84" s="49"/>
      <c r="BJ84" s="48"/>
      <c r="BK84" s="49"/>
      <c r="BL84" s="48"/>
    </row>
    <row r="85" spans="1:64" ht="15">
      <c r="A85" s="64" t="s">
        <v>236</v>
      </c>
      <c r="B85" s="64" t="s">
        <v>297</v>
      </c>
      <c r="C85" s="65" t="s">
        <v>2973</v>
      </c>
      <c r="D85" s="66">
        <v>3</v>
      </c>
      <c r="E85" s="67" t="s">
        <v>132</v>
      </c>
      <c r="F85" s="68">
        <v>35</v>
      </c>
      <c r="G85" s="65"/>
      <c r="H85" s="69"/>
      <c r="I85" s="70"/>
      <c r="J85" s="70"/>
      <c r="K85" s="34" t="s">
        <v>65</v>
      </c>
      <c r="L85" s="77">
        <v>85</v>
      </c>
      <c r="M85" s="77"/>
      <c r="N85" s="72"/>
      <c r="O85" s="79" t="s">
        <v>350</v>
      </c>
      <c r="P85" s="81">
        <v>43637.65634259259</v>
      </c>
      <c r="Q85" s="79" t="s">
        <v>374</v>
      </c>
      <c r="R85" s="79"/>
      <c r="S85" s="79"/>
      <c r="T85" s="79" t="s">
        <v>574</v>
      </c>
      <c r="U85" s="82" t="s">
        <v>626</v>
      </c>
      <c r="V85" s="82" t="s">
        <v>626</v>
      </c>
      <c r="W85" s="81">
        <v>43637.65634259259</v>
      </c>
      <c r="X85" s="82" t="s">
        <v>748</v>
      </c>
      <c r="Y85" s="79"/>
      <c r="Z85" s="79"/>
      <c r="AA85" s="85" t="s">
        <v>929</v>
      </c>
      <c r="AB85" s="79"/>
      <c r="AC85" s="79" t="b">
        <v>0</v>
      </c>
      <c r="AD85" s="79">
        <v>1</v>
      </c>
      <c r="AE85" s="85" t="s">
        <v>1087</v>
      </c>
      <c r="AF85" s="79" t="b">
        <v>0</v>
      </c>
      <c r="AG85" s="79" t="s">
        <v>1099</v>
      </c>
      <c r="AH85" s="79"/>
      <c r="AI85" s="85" t="s">
        <v>1087</v>
      </c>
      <c r="AJ85" s="79" t="b">
        <v>0</v>
      </c>
      <c r="AK85" s="79">
        <v>0</v>
      </c>
      <c r="AL85" s="85" t="s">
        <v>1087</v>
      </c>
      <c r="AM85" s="79" t="s">
        <v>1110</v>
      </c>
      <c r="AN85" s="79" t="b">
        <v>0</v>
      </c>
      <c r="AO85" s="85" t="s">
        <v>929</v>
      </c>
      <c r="AP85" s="79" t="s">
        <v>176</v>
      </c>
      <c r="AQ85" s="79">
        <v>0</v>
      </c>
      <c r="AR85" s="79">
        <v>0</v>
      </c>
      <c r="AS85" s="79"/>
      <c r="AT85" s="79"/>
      <c r="AU85" s="79"/>
      <c r="AV85" s="79"/>
      <c r="AW85" s="79"/>
      <c r="AX85" s="79"/>
      <c r="AY85" s="79"/>
      <c r="AZ85" s="79"/>
      <c r="BA85">
        <v>1</v>
      </c>
      <c r="BB85" s="78" t="str">
        <f>REPLACE(INDEX(GroupVertices[Group],MATCH(Edges[[#This Row],[Vertex 1]],GroupVertices[Vertex],0)),1,1,"")</f>
        <v>4</v>
      </c>
      <c r="BC85" s="78" t="str">
        <f>REPLACE(INDEX(GroupVertices[Group],MATCH(Edges[[#This Row],[Vertex 2]],GroupVertices[Vertex],0)),1,1,"")</f>
        <v>4</v>
      </c>
      <c r="BD85" s="48"/>
      <c r="BE85" s="49"/>
      <c r="BF85" s="48"/>
      <c r="BG85" s="49"/>
      <c r="BH85" s="48"/>
      <c r="BI85" s="49"/>
      <c r="BJ85" s="48"/>
      <c r="BK85" s="49"/>
      <c r="BL85" s="48"/>
    </row>
    <row r="86" spans="1:64" ht="15">
      <c r="A86" s="64" t="s">
        <v>236</v>
      </c>
      <c r="B86" s="64" t="s">
        <v>298</v>
      </c>
      <c r="C86" s="65" t="s">
        <v>2973</v>
      </c>
      <c r="D86" s="66">
        <v>3</v>
      </c>
      <c r="E86" s="67" t="s">
        <v>132</v>
      </c>
      <c r="F86" s="68">
        <v>35</v>
      </c>
      <c r="G86" s="65"/>
      <c r="H86" s="69"/>
      <c r="I86" s="70"/>
      <c r="J86" s="70"/>
      <c r="K86" s="34" t="s">
        <v>65</v>
      </c>
      <c r="L86" s="77">
        <v>86</v>
      </c>
      <c r="M86" s="77"/>
      <c r="N86" s="72"/>
      <c r="O86" s="79" t="s">
        <v>350</v>
      </c>
      <c r="P86" s="81">
        <v>43637.65634259259</v>
      </c>
      <c r="Q86" s="79" t="s">
        <v>374</v>
      </c>
      <c r="R86" s="79"/>
      <c r="S86" s="79"/>
      <c r="T86" s="79" t="s">
        <v>574</v>
      </c>
      <c r="U86" s="82" t="s">
        <v>626</v>
      </c>
      <c r="V86" s="82" t="s">
        <v>626</v>
      </c>
      <c r="W86" s="81">
        <v>43637.65634259259</v>
      </c>
      <c r="X86" s="82" t="s">
        <v>748</v>
      </c>
      <c r="Y86" s="79"/>
      <c r="Z86" s="79"/>
      <c r="AA86" s="85" t="s">
        <v>929</v>
      </c>
      <c r="AB86" s="79"/>
      <c r="AC86" s="79" t="b">
        <v>0</v>
      </c>
      <c r="AD86" s="79">
        <v>1</v>
      </c>
      <c r="AE86" s="85" t="s">
        <v>1087</v>
      </c>
      <c r="AF86" s="79" t="b">
        <v>0</v>
      </c>
      <c r="AG86" s="79" t="s">
        <v>1099</v>
      </c>
      <c r="AH86" s="79"/>
      <c r="AI86" s="85" t="s">
        <v>1087</v>
      </c>
      <c r="AJ86" s="79" t="b">
        <v>0</v>
      </c>
      <c r="AK86" s="79">
        <v>0</v>
      </c>
      <c r="AL86" s="85" t="s">
        <v>1087</v>
      </c>
      <c r="AM86" s="79" t="s">
        <v>1110</v>
      </c>
      <c r="AN86" s="79" t="b">
        <v>0</v>
      </c>
      <c r="AO86" s="85" t="s">
        <v>929</v>
      </c>
      <c r="AP86" s="79" t="s">
        <v>176</v>
      </c>
      <c r="AQ86" s="79">
        <v>0</v>
      </c>
      <c r="AR86" s="79">
        <v>0</v>
      </c>
      <c r="AS86" s="79"/>
      <c r="AT86" s="79"/>
      <c r="AU86" s="79"/>
      <c r="AV86" s="79"/>
      <c r="AW86" s="79"/>
      <c r="AX86" s="79"/>
      <c r="AY86" s="79"/>
      <c r="AZ86" s="79"/>
      <c r="BA86">
        <v>1</v>
      </c>
      <c r="BB86" s="78" t="str">
        <f>REPLACE(INDEX(GroupVertices[Group],MATCH(Edges[[#This Row],[Vertex 1]],GroupVertices[Vertex],0)),1,1,"")</f>
        <v>4</v>
      </c>
      <c r="BC86" s="78" t="str">
        <f>REPLACE(INDEX(GroupVertices[Group],MATCH(Edges[[#This Row],[Vertex 2]],GroupVertices[Vertex],0)),1,1,"")</f>
        <v>4</v>
      </c>
      <c r="BD86" s="48"/>
      <c r="BE86" s="49"/>
      <c r="BF86" s="48"/>
      <c r="BG86" s="49"/>
      <c r="BH86" s="48"/>
      <c r="BI86" s="49"/>
      <c r="BJ86" s="48"/>
      <c r="BK86" s="49"/>
      <c r="BL86" s="48"/>
    </row>
    <row r="87" spans="1:64" ht="15">
      <c r="A87" s="64" t="s">
        <v>236</v>
      </c>
      <c r="B87" s="64" t="s">
        <v>299</v>
      </c>
      <c r="C87" s="65" t="s">
        <v>2973</v>
      </c>
      <c r="D87" s="66">
        <v>3</v>
      </c>
      <c r="E87" s="67" t="s">
        <v>132</v>
      </c>
      <c r="F87" s="68">
        <v>35</v>
      </c>
      <c r="G87" s="65"/>
      <c r="H87" s="69"/>
      <c r="I87" s="70"/>
      <c r="J87" s="70"/>
      <c r="K87" s="34" t="s">
        <v>65</v>
      </c>
      <c r="L87" s="77">
        <v>87</v>
      </c>
      <c r="M87" s="77"/>
      <c r="N87" s="72"/>
      <c r="O87" s="79" t="s">
        <v>350</v>
      </c>
      <c r="P87" s="81">
        <v>43637.65634259259</v>
      </c>
      <c r="Q87" s="79" t="s">
        <v>374</v>
      </c>
      <c r="R87" s="79"/>
      <c r="S87" s="79"/>
      <c r="T87" s="79" t="s">
        <v>574</v>
      </c>
      <c r="U87" s="82" t="s">
        <v>626</v>
      </c>
      <c r="V87" s="82" t="s">
        <v>626</v>
      </c>
      <c r="W87" s="81">
        <v>43637.65634259259</v>
      </c>
      <c r="X87" s="82" t="s">
        <v>748</v>
      </c>
      <c r="Y87" s="79"/>
      <c r="Z87" s="79"/>
      <c r="AA87" s="85" t="s">
        <v>929</v>
      </c>
      <c r="AB87" s="79"/>
      <c r="AC87" s="79" t="b">
        <v>0</v>
      </c>
      <c r="AD87" s="79">
        <v>1</v>
      </c>
      <c r="AE87" s="85" t="s">
        <v>1087</v>
      </c>
      <c r="AF87" s="79" t="b">
        <v>0</v>
      </c>
      <c r="AG87" s="79" t="s">
        <v>1099</v>
      </c>
      <c r="AH87" s="79"/>
      <c r="AI87" s="85" t="s">
        <v>1087</v>
      </c>
      <c r="AJ87" s="79" t="b">
        <v>0</v>
      </c>
      <c r="AK87" s="79">
        <v>0</v>
      </c>
      <c r="AL87" s="85" t="s">
        <v>1087</v>
      </c>
      <c r="AM87" s="79" t="s">
        <v>1110</v>
      </c>
      <c r="AN87" s="79" t="b">
        <v>0</v>
      </c>
      <c r="AO87" s="85" t="s">
        <v>929</v>
      </c>
      <c r="AP87" s="79" t="s">
        <v>176</v>
      </c>
      <c r="AQ87" s="79">
        <v>0</v>
      </c>
      <c r="AR87" s="79">
        <v>0</v>
      </c>
      <c r="AS87" s="79"/>
      <c r="AT87" s="79"/>
      <c r="AU87" s="79"/>
      <c r="AV87" s="79"/>
      <c r="AW87" s="79"/>
      <c r="AX87" s="79"/>
      <c r="AY87" s="79"/>
      <c r="AZ87" s="79"/>
      <c r="BA87">
        <v>1</v>
      </c>
      <c r="BB87" s="78" t="str">
        <f>REPLACE(INDEX(GroupVertices[Group],MATCH(Edges[[#This Row],[Vertex 1]],GroupVertices[Vertex],0)),1,1,"")</f>
        <v>4</v>
      </c>
      <c r="BC87" s="78" t="str">
        <f>REPLACE(INDEX(GroupVertices[Group],MATCH(Edges[[#This Row],[Vertex 2]],GroupVertices[Vertex],0)),1,1,"")</f>
        <v>4</v>
      </c>
      <c r="BD87" s="48"/>
      <c r="BE87" s="49"/>
      <c r="BF87" s="48"/>
      <c r="BG87" s="49"/>
      <c r="BH87" s="48"/>
      <c r="BI87" s="49"/>
      <c r="BJ87" s="48"/>
      <c r="BK87" s="49"/>
      <c r="BL87" s="48"/>
    </row>
    <row r="88" spans="1:64" ht="15">
      <c r="A88" s="64" t="s">
        <v>236</v>
      </c>
      <c r="B88" s="64" t="s">
        <v>300</v>
      </c>
      <c r="C88" s="65" t="s">
        <v>2973</v>
      </c>
      <c r="D88" s="66">
        <v>3</v>
      </c>
      <c r="E88" s="67" t="s">
        <v>132</v>
      </c>
      <c r="F88" s="68">
        <v>35</v>
      </c>
      <c r="G88" s="65"/>
      <c r="H88" s="69"/>
      <c r="I88" s="70"/>
      <c r="J88" s="70"/>
      <c r="K88" s="34" t="s">
        <v>65</v>
      </c>
      <c r="L88" s="77">
        <v>88</v>
      </c>
      <c r="M88" s="77"/>
      <c r="N88" s="72"/>
      <c r="O88" s="79" t="s">
        <v>350</v>
      </c>
      <c r="P88" s="81">
        <v>43637.65634259259</v>
      </c>
      <c r="Q88" s="79" t="s">
        <v>374</v>
      </c>
      <c r="R88" s="79"/>
      <c r="S88" s="79"/>
      <c r="T88" s="79" t="s">
        <v>574</v>
      </c>
      <c r="U88" s="82" t="s">
        <v>626</v>
      </c>
      <c r="V88" s="82" t="s">
        <v>626</v>
      </c>
      <c r="W88" s="81">
        <v>43637.65634259259</v>
      </c>
      <c r="X88" s="82" t="s">
        <v>748</v>
      </c>
      <c r="Y88" s="79"/>
      <c r="Z88" s="79"/>
      <c r="AA88" s="85" t="s">
        <v>929</v>
      </c>
      <c r="AB88" s="79"/>
      <c r="AC88" s="79" t="b">
        <v>0</v>
      </c>
      <c r="AD88" s="79">
        <v>1</v>
      </c>
      <c r="AE88" s="85" t="s">
        <v>1087</v>
      </c>
      <c r="AF88" s="79" t="b">
        <v>0</v>
      </c>
      <c r="AG88" s="79" t="s">
        <v>1099</v>
      </c>
      <c r="AH88" s="79"/>
      <c r="AI88" s="85" t="s">
        <v>1087</v>
      </c>
      <c r="AJ88" s="79" t="b">
        <v>0</v>
      </c>
      <c r="AK88" s="79">
        <v>0</v>
      </c>
      <c r="AL88" s="85" t="s">
        <v>1087</v>
      </c>
      <c r="AM88" s="79" t="s">
        <v>1110</v>
      </c>
      <c r="AN88" s="79" t="b">
        <v>0</v>
      </c>
      <c r="AO88" s="85" t="s">
        <v>929</v>
      </c>
      <c r="AP88" s="79" t="s">
        <v>176</v>
      </c>
      <c r="AQ88" s="79">
        <v>0</v>
      </c>
      <c r="AR88" s="79">
        <v>0</v>
      </c>
      <c r="AS88" s="79"/>
      <c r="AT88" s="79"/>
      <c r="AU88" s="79"/>
      <c r="AV88" s="79"/>
      <c r="AW88" s="79"/>
      <c r="AX88" s="79"/>
      <c r="AY88" s="79"/>
      <c r="AZ88" s="79"/>
      <c r="BA88">
        <v>1</v>
      </c>
      <c r="BB88" s="78" t="str">
        <f>REPLACE(INDEX(GroupVertices[Group],MATCH(Edges[[#This Row],[Vertex 1]],GroupVertices[Vertex],0)),1,1,"")</f>
        <v>4</v>
      </c>
      <c r="BC88" s="78" t="str">
        <f>REPLACE(INDEX(GroupVertices[Group],MATCH(Edges[[#This Row],[Vertex 2]],GroupVertices[Vertex],0)),1,1,"")</f>
        <v>4</v>
      </c>
      <c r="BD88" s="48"/>
      <c r="BE88" s="49"/>
      <c r="BF88" s="48"/>
      <c r="BG88" s="49"/>
      <c r="BH88" s="48"/>
      <c r="BI88" s="49"/>
      <c r="BJ88" s="48"/>
      <c r="BK88" s="49"/>
      <c r="BL88" s="48"/>
    </row>
    <row r="89" spans="1:64" ht="15">
      <c r="A89" s="64" t="s">
        <v>236</v>
      </c>
      <c r="B89" s="64" t="s">
        <v>279</v>
      </c>
      <c r="C89" s="65" t="s">
        <v>2973</v>
      </c>
      <c r="D89" s="66">
        <v>3</v>
      </c>
      <c r="E89" s="67" t="s">
        <v>132</v>
      </c>
      <c r="F89" s="68">
        <v>35</v>
      </c>
      <c r="G89" s="65"/>
      <c r="H89" s="69"/>
      <c r="I89" s="70"/>
      <c r="J89" s="70"/>
      <c r="K89" s="34" t="s">
        <v>65</v>
      </c>
      <c r="L89" s="77">
        <v>89</v>
      </c>
      <c r="M89" s="77"/>
      <c r="N89" s="72"/>
      <c r="O89" s="79" t="s">
        <v>350</v>
      </c>
      <c r="P89" s="81">
        <v>43637.65634259259</v>
      </c>
      <c r="Q89" s="79" t="s">
        <v>374</v>
      </c>
      <c r="R89" s="79"/>
      <c r="S89" s="79"/>
      <c r="T89" s="79" t="s">
        <v>574</v>
      </c>
      <c r="U89" s="82" t="s">
        <v>626</v>
      </c>
      <c r="V89" s="82" t="s">
        <v>626</v>
      </c>
      <c r="W89" s="81">
        <v>43637.65634259259</v>
      </c>
      <c r="X89" s="82" t="s">
        <v>748</v>
      </c>
      <c r="Y89" s="79"/>
      <c r="Z89" s="79"/>
      <c r="AA89" s="85" t="s">
        <v>929</v>
      </c>
      <c r="AB89" s="79"/>
      <c r="AC89" s="79" t="b">
        <v>0</v>
      </c>
      <c r="AD89" s="79">
        <v>1</v>
      </c>
      <c r="AE89" s="85" t="s">
        <v>1087</v>
      </c>
      <c r="AF89" s="79" t="b">
        <v>0</v>
      </c>
      <c r="AG89" s="79" t="s">
        <v>1099</v>
      </c>
      <c r="AH89" s="79"/>
      <c r="AI89" s="85" t="s">
        <v>1087</v>
      </c>
      <c r="AJ89" s="79" t="b">
        <v>0</v>
      </c>
      <c r="AK89" s="79">
        <v>0</v>
      </c>
      <c r="AL89" s="85" t="s">
        <v>1087</v>
      </c>
      <c r="AM89" s="79" t="s">
        <v>1110</v>
      </c>
      <c r="AN89" s="79" t="b">
        <v>0</v>
      </c>
      <c r="AO89" s="85" t="s">
        <v>929</v>
      </c>
      <c r="AP89" s="79" t="s">
        <v>176</v>
      </c>
      <c r="AQ89" s="79">
        <v>0</v>
      </c>
      <c r="AR89" s="79">
        <v>0</v>
      </c>
      <c r="AS89" s="79"/>
      <c r="AT89" s="79"/>
      <c r="AU89" s="79"/>
      <c r="AV89" s="79"/>
      <c r="AW89" s="79"/>
      <c r="AX89" s="79"/>
      <c r="AY89" s="79"/>
      <c r="AZ89" s="79"/>
      <c r="BA89">
        <v>1</v>
      </c>
      <c r="BB89" s="78" t="str">
        <f>REPLACE(INDEX(GroupVertices[Group],MATCH(Edges[[#This Row],[Vertex 1]],GroupVertices[Vertex],0)),1,1,"")</f>
        <v>4</v>
      </c>
      <c r="BC89" s="78" t="str">
        <f>REPLACE(INDEX(GroupVertices[Group],MATCH(Edges[[#This Row],[Vertex 2]],GroupVertices[Vertex],0)),1,1,"")</f>
        <v>1</v>
      </c>
      <c r="BD89" s="48">
        <v>0</v>
      </c>
      <c r="BE89" s="49">
        <v>0</v>
      </c>
      <c r="BF89" s="48">
        <v>1</v>
      </c>
      <c r="BG89" s="49">
        <v>5.882352941176471</v>
      </c>
      <c r="BH89" s="48">
        <v>0</v>
      </c>
      <c r="BI89" s="49">
        <v>0</v>
      </c>
      <c r="BJ89" s="48">
        <v>16</v>
      </c>
      <c r="BK89" s="49">
        <v>94.11764705882354</v>
      </c>
      <c r="BL89" s="48">
        <v>17</v>
      </c>
    </row>
    <row r="90" spans="1:64" ht="15">
      <c r="A90" s="64" t="s">
        <v>237</v>
      </c>
      <c r="B90" s="64" t="s">
        <v>303</v>
      </c>
      <c r="C90" s="65" t="s">
        <v>2973</v>
      </c>
      <c r="D90" s="66">
        <v>3</v>
      </c>
      <c r="E90" s="67" t="s">
        <v>132</v>
      </c>
      <c r="F90" s="68">
        <v>35</v>
      </c>
      <c r="G90" s="65"/>
      <c r="H90" s="69"/>
      <c r="I90" s="70"/>
      <c r="J90" s="70"/>
      <c r="K90" s="34" t="s">
        <v>65</v>
      </c>
      <c r="L90" s="77">
        <v>90</v>
      </c>
      <c r="M90" s="77"/>
      <c r="N90" s="72"/>
      <c r="O90" s="79" t="s">
        <v>350</v>
      </c>
      <c r="P90" s="81">
        <v>43632.5558912037</v>
      </c>
      <c r="Q90" s="79" t="s">
        <v>375</v>
      </c>
      <c r="R90" s="79"/>
      <c r="S90" s="79"/>
      <c r="T90" s="79"/>
      <c r="U90" s="82" t="s">
        <v>627</v>
      </c>
      <c r="V90" s="82" t="s">
        <v>627</v>
      </c>
      <c r="W90" s="81">
        <v>43632.5558912037</v>
      </c>
      <c r="X90" s="82" t="s">
        <v>749</v>
      </c>
      <c r="Y90" s="79"/>
      <c r="Z90" s="79"/>
      <c r="AA90" s="85" t="s">
        <v>930</v>
      </c>
      <c r="AB90" s="79"/>
      <c r="AC90" s="79" t="b">
        <v>0</v>
      </c>
      <c r="AD90" s="79">
        <v>0</v>
      </c>
      <c r="AE90" s="85" t="s">
        <v>1087</v>
      </c>
      <c r="AF90" s="79" t="b">
        <v>0</v>
      </c>
      <c r="AG90" s="79" t="s">
        <v>1099</v>
      </c>
      <c r="AH90" s="79"/>
      <c r="AI90" s="85" t="s">
        <v>1087</v>
      </c>
      <c r="AJ90" s="79" t="b">
        <v>0</v>
      </c>
      <c r="AK90" s="79">
        <v>0</v>
      </c>
      <c r="AL90" s="85" t="s">
        <v>1087</v>
      </c>
      <c r="AM90" s="79" t="s">
        <v>1109</v>
      </c>
      <c r="AN90" s="79" t="b">
        <v>0</v>
      </c>
      <c r="AO90" s="85" t="s">
        <v>930</v>
      </c>
      <c r="AP90" s="79" t="s">
        <v>176</v>
      </c>
      <c r="AQ90" s="79">
        <v>0</v>
      </c>
      <c r="AR90" s="79">
        <v>0</v>
      </c>
      <c r="AS90" s="79" t="s">
        <v>1122</v>
      </c>
      <c r="AT90" s="79" t="s">
        <v>1129</v>
      </c>
      <c r="AU90" s="79" t="s">
        <v>1132</v>
      </c>
      <c r="AV90" s="79" t="s">
        <v>1137</v>
      </c>
      <c r="AW90" s="79" t="s">
        <v>1146</v>
      </c>
      <c r="AX90" s="79" t="s">
        <v>1155</v>
      </c>
      <c r="AY90" s="79" t="s">
        <v>1161</v>
      </c>
      <c r="AZ90" s="82" t="s">
        <v>1165</v>
      </c>
      <c r="BA90">
        <v>1</v>
      </c>
      <c r="BB90" s="78" t="str">
        <f>REPLACE(INDEX(GroupVertices[Group],MATCH(Edges[[#This Row],[Vertex 1]],GroupVertices[Vertex],0)),1,1,"")</f>
        <v>5</v>
      </c>
      <c r="BC90" s="78" t="str">
        <f>REPLACE(INDEX(GroupVertices[Group],MATCH(Edges[[#This Row],[Vertex 2]],GroupVertices[Vertex],0)),1,1,"")</f>
        <v>5</v>
      </c>
      <c r="BD90" s="48"/>
      <c r="BE90" s="49"/>
      <c r="BF90" s="48"/>
      <c r="BG90" s="49"/>
      <c r="BH90" s="48"/>
      <c r="BI90" s="49"/>
      <c r="BJ90" s="48"/>
      <c r="BK90" s="49"/>
      <c r="BL90" s="48"/>
    </row>
    <row r="91" spans="1:64" ht="15">
      <c r="A91" s="64" t="s">
        <v>237</v>
      </c>
      <c r="B91" s="64" t="s">
        <v>304</v>
      </c>
      <c r="C91" s="65" t="s">
        <v>2973</v>
      </c>
      <c r="D91" s="66">
        <v>3</v>
      </c>
      <c r="E91" s="67" t="s">
        <v>132</v>
      </c>
      <c r="F91" s="68">
        <v>35</v>
      </c>
      <c r="G91" s="65"/>
      <c r="H91" s="69"/>
      <c r="I91" s="70"/>
      <c r="J91" s="70"/>
      <c r="K91" s="34" t="s">
        <v>65</v>
      </c>
      <c r="L91" s="77">
        <v>91</v>
      </c>
      <c r="M91" s="77"/>
      <c r="N91" s="72"/>
      <c r="O91" s="79" t="s">
        <v>350</v>
      </c>
      <c r="P91" s="81">
        <v>43632.5558912037</v>
      </c>
      <c r="Q91" s="79" t="s">
        <v>375</v>
      </c>
      <c r="R91" s="79"/>
      <c r="S91" s="79"/>
      <c r="T91" s="79"/>
      <c r="U91" s="82" t="s">
        <v>627</v>
      </c>
      <c r="V91" s="82" t="s">
        <v>627</v>
      </c>
      <c r="W91" s="81">
        <v>43632.5558912037</v>
      </c>
      <c r="X91" s="82" t="s">
        <v>749</v>
      </c>
      <c r="Y91" s="79"/>
      <c r="Z91" s="79"/>
      <c r="AA91" s="85" t="s">
        <v>930</v>
      </c>
      <c r="AB91" s="79"/>
      <c r="AC91" s="79" t="b">
        <v>0</v>
      </c>
      <c r="AD91" s="79">
        <v>0</v>
      </c>
      <c r="AE91" s="85" t="s">
        <v>1087</v>
      </c>
      <c r="AF91" s="79" t="b">
        <v>0</v>
      </c>
      <c r="AG91" s="79" t="s">
        <v>1099</v>
      </c>
      <c r="AH91" s="79"/>
      <c r="AI91" s="85" t="s">
        <v>1087</v>
      </c>
      <c r="AJ91" s="79" t="b">
        <v>0</v>
      </c>
      <c r="AK91" s="79">
        <v>0</v>
      </c>
      <c r="AL91" s="85" t="s">
        <v>1087</v>
      </c>
      <c r="AM91" s="79" t="s">
        <v>1109</v>
      </c>
      <c r="AN91" s="79" t="b">
        <v>0</v>
      </c>
      <c r="AO91" s="85" t="s">
        <v>930</v>
      </c>
      <c r="AP91" s="79" t="s">
        <v>176</v>
      </c>
      <c r="AQ91" s="79">
        <v>0</v>
      </c>
      <c r="AR91" s="79">
        <v>0</v>
      </c>
      <c r="AS91" s="79" t="s">
        <v>1122</v>
      </c>
      <c r="AT91" s="79" t="s">
        <v>1129</v>
      </c>
      <c r="AU91" s="79" t="s">
        <v>1132</v>
      </c>
      <c r="AV91" s="79" t="s">
        <v>1137</v>
      </c>
      <c r="AW91" s="79" t="s">
        <v>1146</v>
      </c>
      <c r="AX91" s="79" t="s">
        <v>1155</v>
      </c>
      <c r="AY91" s="79" t="s">
        <v>1161</v>
      </c>
      <c r="AZ91" s="82" t="s">
        <v>1165</v>
      </c>
      <c r="BA91">
        <v>1</v>
      </c>
      <c r="BB91" s="78" t="str">
        <f>REPLACE(INDEX(GroupVertices[Group],MATCH(Edges[[#This Row],[Vertex 1]],GroupVertices[Vertex],0)),1,1,"")</f>
        <v>5</v>
      </c>
      <c r="BC91" s="78" t="str">
        <f>REPLACE(INDEX(GroupVertices[Group],MATCH(Edges[[#This Row],[Vertex 2]],GroupVertices[Vertex],0)),1,1,"")</f>
        <v>5</v>
      </c>
      <c r="BD91" s="48"/>
      <c r="BE91" s="49"/>
      <c r="BF91" s="48"/>
      <c r="BG91" s="49"/>
      <c r="BH91" s="48"/>
      <c r="BI91" s="49"/>
      <c r="BJ91" s="48"/>
      <c r="BK91" s="49"/>
      <c r="BL91" s="48"/>
    </row>
    <row r="92" spans="1:64" ht="15">
      <c r="A92" s="64" t="s">
        <v>237</v>
      </c>
      <c r="B92" s="64" t="s">
        <v>305</v>
      </c>
      <c r="C92" s="65" t="s">
        <v>2973</v>
      </c>
      <c r="D92" s="66">
        <v>3</v>
      </c>
      <c r="E92" s="67" t="s">
        <v>132</v>
      </c>
      <c r="F92" s="68">
        <v>35</v>
      </c>
      <c r="G92" s="65"/>
      <c r="H92" s="69"/>
      <c r="I92" s="70"/>
      <c r="J92" s="70"/>
      <c r="K92" s="34" t="s">
        <v>65</v>
      </c>
      <c r="L92" s="77">
        <v>92</v>
      </c>
      <c r="M92" s="77"/>
      <c r="N92" s="72"/>
      <c r="O92" s="79" t="s">
        <v>350</v>
      </c>
      <c r="P92" s="81">
        <v>43636.71309027778</v>
      </c>
      <c r="Q92" s="79" t="s">
        <v>376</v>
      </c>
      <c r="R92" s="79"/>
      <c r="S92" s="79"/>
      <c r="T92" s="79"/>
      <c r="U92" s="82" t="s">
        <v>628</v>
      </c>
      <c r="V92" s="82" t="s">
        <v>628</v>
      </c>
      <c r="W92" s="81">
        <v>43636.71309027778</v>
      </c>
      <c r="X92" s="82" t="s">
        <v>750</v>
      </c>
      <c r="Y92" s="79"/>
      <c r="Z92" s="79"/>
      <c r="AA92" s="85" t="s">
        <v>931</v>
      </c>
      <c r="AB92" s="79"/>
      <c r="AC92" s="79" t="b">
        <v>0</v>
      </c>
      <c r="AD92" s="79">
        <v>0</v>
      </c>
      <c r="AE92" s="85" t="s">
        <v>1087</v>
      </c>
      <c r="AF92" s="79" t="b">
        <v>0</v>
      </c>
      <c r="AG92" s="79" t="s">
        <v>1099</v>
      </c>
      <c r="AH92" s="79"/>
      <c r="AI92" s="85" t="s">
        <v>1087</v>
      </c>
      <c r="AJ92" s="79" t="b">
        <v>0</v>
      </c>
      <c r="AK92" s="79">
        <v>0</v>
      </c>
      <c r="AL92" s="85" t="s">
        <v>1087</v>
      </c>
      <c r="AM92" s="79" t="s">
        <v>1109</v>
      </c>
      <c r="AN92" s="79" t="b">
        <v>0</v>
      </c>
      <c r="AO92" s="85" t="s">
        <v>931</v>
      </c>
      <c r="AP92" s="79" t="s">
        <v>176</v>
      </c>
      <c r="AQ92" s="79">
        <v>0</v>
      </c>
      <c r="AR92" s="79">
        <v>0</v>
      </c>
      <c r="AS92" s="79"/>
      <c r="AT92" s="79"/>
      <c r="AU92" s="79"/>
      <c r="AV92" s="79"/>
      <c r="AW92" s="79"/>
      <c r="AX92" s="79"/>
      <c r="AY92" s="79"/>
      <c r="AZ92" s="79"/>
      <c r="BA92">
        <v>1</v>
      </c>
      <c r="BB92" s="78" t="str">
        <f>REPLACE(INDEX(GroupVertices[Group],MATCH(Edges[[#This Row],[Vertex 1]],GroupVertices[Vertex],0)),1,1,"")</f>
        <v>5</v>
      </c>
      <c r="BC92" s="78" t="str">
        <f>REPLACE(INDEX(GroupVertices[Group],MATCH(Edges[[#This Row],[Vertex 2]],GroupVertices[Vertex],0)),1,1,"")</f>
        <v>5</v>
      </c>
      <c r="BD92" s="48"/>
      <c r="BE92" s="49"/>
      <c r="BF92" s="48"/>
      <c r="BG92" s="49"/>
      <c r="BH92" s="48"/>
      <c r="BI92" s="49"/>
      <c r="BJ92" s="48"/>
      <c r="BK92" s="49"/>
      <c r="BL92" s="48"/>
    </row>
    <row r="93" spans="1:64" ht="15">
      <c r="A93" s="64" t="s">
        <v>237</v>
      </c>
      <c r="B93" s="64" t="s">
        <v>306</v>
      </c>
      <c r="C93" s="65" t="s">
        <v>2973</v>
      </c>
      <c r="D93" s="66">
        <v>3</v>
      </c>
      <c r="E93" s="67" t="s">
        <v>132</v>
      </c>
      <c r="F93" s="68">
        <v>35</v>
      </c>
      <c r="G93" s="65"/>
      <c r="H93" s="69"/>
      <c r="I93" s="70"/>
      <c r="J93" s="70"/>
      <c r="K93" s="34" t="s">
        <v>65</v>
      </c>
      <c r="L93" s="77">
        <v>93</v>
      </c>
      <c r="M93" s="77"/>
      <c r="N93" s="72"/>
      <c r="O93" s="79" t="s">
        <v>350</v>
      </c>
      <c r="P93" s="81">
        <v>43636.71309027778</v>
      </c>
      <c r="Q93" s="79" t="s">
        <v>376</v>
      </c>
      <c r="R93" s="79"/>
      <c r="S93" s="79"/>
      <c r="T93" s="79"/>
      <c r="U93" s="82" t="s">
        <v>628</v>
      </c>
      <c r="V93" s="82" t="s">
        <v>628</v>
      </c>
      <c r="W93" s="81">
        <v>43636.71309027778</v>
      </c>
      <c r="X93" s="82" t="s">
        <v>750</v>
      </c>
      <c r="Y93" s="79"/>
      <c r="Z93" s="79"/>
      <c r="AA93" s="85" t="s">
        <v>931</v>
      </c>
      <c r="AB93" s="79"/>
      <c r="AC93" s="79" t="b">
        <v>0</v>
      </c>
      <c r="AD93" s="79">
        <v>0</v>
      </c>
      <c r="AE93" s="85" t="s">
        <v>1087</v>
      </c>
      <c r="AF93" s="79" t="b">
        <v>0</v>
      </c>
      <c r="AG93" s="79" t="s">
        <v>1099</v>
      </c>
      <c r="AH93" s="79"/>
      <c r="AI93" s="85" t="s">
        <v>1087</v>
      </c>
      <c r="AJ93" s="79" t="b">
        <v>0</v>
      </c>
      <c r="AK93" s="79">
        <v>0</v>
      </c>
      <c r="AL93" s="85" t="s">
        <v>1087</v>
      </c>
      <c r="AM93" s="79" t="s">
        <v>1109</v>
      </c>
      <c r="AN93" s="79" t="b">
        <v>0</v>
      </c>
      <c r="AO93" s="85" t="s">
        <v>931</v>
      </c>
      <c r="AP93" s="79" t="s">
        <v>176</v>
      </c>
      <c r="AQ93" s="79">
        <v>0</v>
      </c>
      <c r="AR93" s="79">
        <v>0</v>
      </c>
      <c r="AS93" s="79"/>
      <c r="AT93" s="79"/>
      <c r="AU93" s="79"/>
      <c r="AV93" s="79"/>
      <c r="AW93" s="79"/>
      <c r="AX93" s="79"/>
      <c r="AY93" s="79"/>
      <c r="AZ93" s="79"/>
      <c r="BA93">
        <v>1</v>
      </c>
      <c r="BB93" s="78" t="str">
        <f>REPLACE(INDEX(GroupVertices[Group],MATCH(Edges[[#This Row],[Vertex 1]],GroupVertices[Vertex],0)),1,1,"")</f>
        <v>5</v>
      </c>
      <c r="BC93" s="78" t="str">
        <f>REPLACE(INDEX(GroupVertices[Group],MATCH(Edges[[#This Row],[Vertex 2]],GroupVertices[Vertex],0)),1,1,"")</f>
        <v>5</v>
      </c>
      <c r="BD93" s="48"/>
      <c r="BE93" s="49"/>
      <c r="BF93" s="48"/>
      <c r="BG93" s="49"/>
      <c r="BH93" s="48"/>
      <c r="BI93" s="49"/>
      <c r="BJ93" s="48"/>
      <c r="BK93" s="49"/>
      <c r="BL93" s="48"/>
    </row>
    <row r="94" spans="1:64" ht="15">
      <c r="A94" s="64" t="s">
        <v>237</v>
      </c>
      <c r="B94" s="64" t="s">
        <v>307</v>
      </c>
      <c r="C94" s="65" t="s">
        <v>2973</v>
      </c>
      <c r="D94" s="66">
        <v>3</v>
      </c>
      <c r="E94" s="67" t="s">
        <v>132</v>
      </c>
      <c r="F94" s="68">
        <v>35</v>
      </c>
      <c r="G94" s="65"/>
      <c r="H94" s="69"/>
      <c r="I94" s="70"/>
      <c r="J94" s="70"/>
      <c r="K94" s="34" t="s">
        <v>65</v>
      </c>
      <c r="L94" s="77">
        <v>94</v>
      </c>
      <c r="M94" s="77"/>
      <c r="N94" s="72"/>
      <c r="O94" s="79" t="s">
        <v>350</v>
      </c>
      <c r="P94" s="81">
        <v>43636.71309027778</v>
      </c>
      <c r="Q94" s="79" t="s">
        <v>376</v>
      </c>
      <c r="R94" s="79"/>
      <c r="S94" s="79"/>
      <c r="T94" s="79"/>
      <c r="U94" s="82" t="s">
        <v>628</v>
      </c>
      <c r="V94" s="82" t="s">
        <v>628</v>
      </c>
      <c r="W94" s="81">
        <v>43636.71309027778</v>
      </c>
      <c r="X94" s="82" t="s">
        <v>750</v>
      </c>
      <c r="Y94" s="79"/>
      <c r="Z94" s="79"/>
      <c r="AA94" s="85" t="s">
        <v>931</v>
      </c>
      <c r="AB94" s="79"/>
      <c r="AC94" s="79" t="b">
        <v>0</v>
      </c>
      <c r="AD94" s="79">
        <v>0</v>
      </c>
      <c r="AE94" s="85" t="s">
        <v>1087</v>
      </c>
      <c r="AF94" s="79" t="b">
        <v>0</v>
      </c>
      <c r="AG94" s="79" t="s">
        <v>1099</v>
      </c>
      <c r="AH94" s="79"/>
      <c r="AI94" s="85" t="s">
        <v>1087</v>
      </c>
      <c r="AJ94" s="79" t="b">
        <v>0</v>
      </c>
      <c r="AK94" s="79">
        <v>0</v>
      </c>
      <c r="AL94" s="85" t="s">
        <v>1087</v>
      </c>
      <c r="AM94" s="79" t="s">
        <v>1109</v>
      </c>
      <c r="AN94" s="79" t="b">
        <v>0</v>
      </c>
      <c r="AO94" s="85" t="s">
        <v>931</v>
      </c>
      <c r="AP94" s="79" t="s">
        <v>176</v>
      </c>
      <c r="AQ94" s="79">
        <v>0</v>
      </c>
      <c r="AR94" s="79">
        <v>0</v>
      </c>
      <c r="AS94" s="79"/>
      <c r="AT94" s="79"/>
      <c r="AU94" s="79"/>
      <c r="AV94" s="79"/>
      <c r="AW94" s="79"/>
      <c r="AX94" s="79"/>
      <c r="AY94" s="79"/>
      <c r="AZ94" s="79"/>
      <c r="BA94">
        <v>1</v>
      </c>
      <c r="BB94" s="78" t="str">
        <f>REPLACE(INDEX(GroupVertices[Group],MATCH(Edges[[#This Row],[Vertex 1]],GroupVertices[Vertex],0)),1,1,"")</f>
        <v>5</v>
      </c>
      <c r="BC94" s="78" t="str">
        <f>REPLACE(INDEX(GroupVertices[Group],MATCH(Edges[[#This Row],[Vertex 2]],GroupVertices[Vertex],0)),1,1,"")</f>
        <v>5</v>
      </c>
      <c r="BD94" s="48"/>
      <c r="BE94" s="49"/>
      <c r="BF94" s="48"/>
      <c r="BG94" s="49"/>
      <c r="BH94" s="48"/>
      <c r="BI94" s="49"/>
      <c r="BJ94" s="48"/>
      <c r="BK94" s="49"/>
      <c r="BL94" s="48"/>
    </row>
    <row r="95" spans="1:64" ht="15">
      <c r="A95" s="64" t="s">
        <v>237</v>
      </c>
      <c r="B95" s="64" t="s">
        <v>308</v>
      </c>
      <c r="C95" s="65" t="s">
        <v>2973</v>
      </c>
      <c r="D95" s="66">
        <v>3</v>
      </c>
      <c r="E95" s="67" t="s">
        <v>132</v>
      </c>
      <c r="F95" s="68">
        <v>35</v>
      </c>
      <c r="G95" s="65"/>
      <c r="H95" s="69"/>
      <c r="I95" s="70"/>
      <c r="J95" s="70"/>
      <c r="K95" s="34" t="s">
        <v>65</v>
      </c>
      <c r="L95" s="77">
        <v>95</v>
      </c>
      <c r="M95" s="77"/>
      <c r="N95" s="72"/>
      <c r="O95" s="79" t="s">
        <v>350</v>
      </c>
      <c r="P95" s="81">
        <v>43636.71309027778</v>
      </c>
      <c r="Q95" s="79" t="s">
        <v>376</v>
      </c>
      <c r="R95" s="79"/>
      <c r="S95" s="79"/>
      <c r="T95" s="79"/>
      <c r="U95" s="82" t="s">
        <v>628</v>
      </c>
      <c r="V95" s="82" t="s">
        <v>628</v>
      </c>
      <c r="W95" s="81">
        <v>43636.71309027778</v>
      </c>
      <c r="X95" s="82" t="s">
        <v>750</v>
      </c>
      <c r="Y95" s="79"/>
      <c r="Z95" s="79"/>
      <c r="AA95" s="85" t="s">
        <v>931</v>
      </c>
      <c r="AB95" s="79"/>
      <c r="AC95" s="79" t="b">
        <v>0</v>
      </c>
      <c r="AD95" s="79">
        <v>0</v>
      </c>
      <c r="AE95" s="85" t="s">
        <v>1087</v>
      </c>
      <c r="AF95" s="79" t="b">
        <v>0</v>
      </c>
      <c r="AG95" s="79" t="s">
        <v>1099</v>
      </c>
      <c r="AH95" s="79"/>
      <c r="AI95" s="85" t="s">
        <v>1087</v>
      </c>
      <c r="AJ95" s="79" t="b">
        <v>0</v>
      </c>
      <c r="AK95" s="79">
        <v>0</v>
      </c>
      <c r="AL95" s="85" t="s">
        <v>1087</v>
      </c>
      <c r="AM95" s="79" t="s">
        <v>1109</v>
      </c>
      <c r="AN95" s="79" t="b">
        <v>0</v>
      </c>
      <c r="AO95" s="85" t="s">
        <v>931</v>
      </c>
      <c r="AP95" s="79" t="s">
        <v>176</v>
      </c>
      <c r="AQ95" s="79">
        <v>0</v>
      </c>
      <c r="AR95" s="79">
        <v>0</v>
      </c>
      <c r="AS95" s="79"/>
      <c r="AT95" s="79"/>
      <c r="AU95" s="79"/>
      <c r="AV95" s="79"/>
      <c r="AW95" s="79"/>
      <c r="AX95" s="79"/>
      <c r="AY95" s="79"/>
      <c r="AZ95" s="79"/>
      <c r="BA95">
        <v>1</v>
      </c>
      <c r="BB95" s="78" t="str">
        <f>REPLACE(INDEX(GroupVertices[Group],MATCH(Edges[[#This Row],[Vertex 1]],GroupVertices[Vertex],0)),1,1,"")</f>
        <v>5</v>
      </c>
      <c r="BC95" s="78" t="str">
        <f>REPLACE(INDEX(GroupVertices[Group],MATCH(Edges[[#This Row],[Vertex 2]],GroupVertices[Vertex],0)),1,1,"")</f>
        <v>5</v>
      </c>
      <c r="BD95" s="48"/>
      <c r="BE95" s="49"/>
      <c r="BF95" s="48"/>
      <c r="BG95" s="49"/>
      <c r="BH95" s="48"/>
      <c r="BI95" s="49"/>
      <c r="BJ95" s="48"/>
      <c r="BK95" s="49"/>
      <c r="BL95" s="48"/>
    </row>
    <row r="96" spans="1:64" ht="15">
      <c r="A96" s="64" t="s">
        <v>237</v>
      </c>
      <c r="B96" s="64" t="s">
        <v>309</v>
      </c>
      <c r="C96" s="65" t="s">
        <v>2972</v>
      </c>
      <c r="D96" s="66">
        <v>4.75</v>
      </c>
      <c r="E96" s="67" t="s">
        <v>136</v>
      </c>
      <c r="F96" s="68">
        <v>29.25</v>
      </c>
      <c r="G96" s="65"/>
      <c r="H96" s="69"/>
      <c r="I96" s="70"/>
      <c r="J96" s="70"/>
      <c r="K96" s="34" t="s">
        <v>65</v>
      </c>
      <c r="L96" s="77">
        <v>96</v>
      </c>
      <c r="M96" s="77"/>
      <c r="N96" s="72"/>
      <c r="O96" s="79" t="s">
        <v>350</v>
      </c>
      <c r="P96" s="81">
        <v>43636.71309027778</v>
      </c>
      <c r="Q96" s="79" t="s">
        <v>376</v>
      </c>
      <c r="R96" s="79"/>
      <c r="S96" s="79"/>
      <c r="T96" s="79"/>
      <c r="U96" s="82" t="s">
        <v>628</v>
      </c>
      <c r="V96" s="82" t="s">
        <v>628</v>
      </c>
      <c r="W96" s="81">
        <v>43636.71309027778</v>
      </c>
      <c r="X96" s="82" t="s">
        <v>750</v>
      </c>
      <c r="Y96" s="79"/>
      <c r="Z96" s="79"/>
      <c r="AA96" s="85" t="s">
        <v>931</v>
      </c>
      <c r="AB96" s="79"/>
      <c r="AC96" s="79" t="b">
        <v>0</v>
      </c>
      <c r="AD96" s="79">
        <v>0</v>
      </c>
      <c r="AE96" s="85" t="s">
        <v>1087</v>
      </c>
      <c r="AF96" s="79" t="b">
        <v>0</v>
      </c>
      <c r="AG96" s="79" t="s">
        <v>1099</v>
      </c>
      <c r="AH96" s="79"/>
      <c r="AI96" s="85" t="s">
        <v>1087</v>
      </c>
      <c r="AJ96" s="79" t="b">
        <v>0</v>
      </c>
      <c r="AK96" s="79">
        <v>0</v>
      </c>
      <c r="AL96" s="85" t="s">
        <v>1087</v>
      </c>
      <c r="AM96" s="79" t="s">
        <v>1109</v>
      </c>
      <c r="AN96" s="79" t="b">
        <v>0</v>
      </c>
      <c r="AO96" s="85" t="s">
        <v>931</v>
      </c>
      <c r="AP96" s="79" t="s">
        <v>176</v>
      </c>
      <c r="AQ96" s="79">
        <v>0</v>
      </c>
      <c r="AR96" s="79">
        <v>0</v>
      </c>
      <c r="AS96" s="79"/>
      <c r="AT96" s="79"/>
      <c r="AU96" s="79"/>
      <c r="AV96" s="79"/>
      <c r="AW96" s="79"/>
      <c r="AX96" s="79"/>
      <c r="AY96" s="79"/>
      <c r="AZ96" s="79"/>
      <c r="BA96">
        <v>2</v>
      </c>
      <c r="BB96" s="78" t="str">
        <f>REPLACE(INDEX(GroupVertices[Group],MATCH(Edges[[#This Row],[Vertex 1]],GroupVertices[Vertex],0)),1,1,"")</f>
        <v>5</v>
      </c>
      <c r="BC96" s="78" t="str">
        <f>REPLACE(INDEX(GroupVertices[Group],MATCH(Edges[[#This Row],[Vertex 2]],GroupVertices[Vertex],0)),1,1,"")</f>
        <v>5</v>
      </c>
      <c r="BD96" s="48"/>
      <c r="BE96" s="49"/>
      <c r="BF96" s="48"/>
      <c r="BG96" s="49"/>
      <c r="BH96" s="48"/>
      <c r="BI96" s="49"/>
      <c r="BJ96" s="48"/>
      <c r="BK96" s="49"/>
      <c r="BL96" s="48"/>
    </row>
    <row r="97" spans="1:64" ht="15">
      <c r="A97" s="64" t="s">
        <v>237</v>
      </c>
      <c r="B97" s="64" t="s">
        <v>309</v>
      </c>
      <c r="C97" s="65" t="s">
        <v>2972</v>
      </c>
      <c r="D97" s="66">
        <v>4.75</v>
      </c>
      <c r="E97" s="67" t="s">
        <v>136</v>
      </c>
      <c r="F97" s="68">
        <v>29.25</v>
      </c>
      <c r="G97" s="65"/>
      <c r="H97" s="69"/>
      <c r="I97" s="70"/>
      <c r="J97" s="70"/>
      <c r="K97" s="34" t="s">
        <v>65</v>
      </c>
      <c r="L97" s="77">
        <v>97</v>
      </c>
      <c r="M97" s="77"/>
      <c r="N97" s="72"/>
      <c r="O97" s="79" t="s">
        <v>350</v>
      </c>
      <c r="P97" s="81">
        <v>43636.783842592595</v>
      </c>
      <c r="Q97" s="79" t="s">
        <v>377</v>
      </c>
      <c r="R97" s="79"/>
      <c r="S97" s="79"/>
      <c r="T97" s="79"/>
      <c r="U97" s="82" t="s">
        <v>629</v>
      </c>
      <c r="V97" s="82" t="s">
        <v>629</v>
      </c>
      <c r="W97" s="81">
        <v>43636.783842592595</v>
      </c>
      <c r="X97" s="82" t="s">
        <v>751</v>
      </c>
      <c r="Y97" s="79"/>
      <c r="Z97" s="79"/>
      <c r="AA97" s="85" t="s">
        <v>932</v>
      </c>
      <c r="AB97" s="79"/>
      <c r="AC97" s="79" t="b">
        <v>0</v>
      </c>
      <c r="AD97" s="79">
        <v>0</v>
      </c>
      <c r="AE97" s="85" t="s">
        <v>1087</v>
      </c>
      <c r="AF97" s="79" t="b">
        <v>0</v>
      </c>
      <c r="AG97" s="79" t="s">
        <v>1099</v>
      </c>
      <c r="AH97" s="79"/>
      <c r="AI97" s="85" t="s">
        <v>1087</v>
      </c>
      <c r="AJ97" s="79" t="b">
        <v>0</v>
      </c>
      <c r="AK97" s="79">
        <v>0</v>
      </c>
      <c r="AL97" s="85" t="s">
        <v>1087</v>
      </c>
      <c r="AM97" s="79" t="s">
        <v>1109</v>
      </c>
      <c r="AN97" s="79" t="b">
        <v>0</v>
      </c>
      <c r="AO97" s="85" t="s">
        <v>932</v>
      </c>
      <c r="AP97" s="79" t="s">
        <v>176</v>
      </c>
      <c r="AQ97" s="79">
        <v>0</v>
      </c>
      <c r="AR97" s="79">
        <v>0</v>
      </c>
      <c r="AS97" s="79" t="s">
        <v>1123</v>
      </c>
      <c r="AT97" s="79" t="s">
        <v>1129</v>
      </c>
      <c r="AU97" s="79" t="s">
        <v>1132</v>
      </c>
      <c r="AV97" s="79" t="s">
        <v>1138</v>
      </c>
      <c r="AW97" s="79" t="s">
        <v>1147</v>
      </c>
      <c r="AX97" s="79" t="s">
        <v>1156</v>
      </c>
      <c r="AY97" s="79" t="s">
        <v>1161</v>
      </c>
      <c r="AZ97" s="82" t="s">
        <v>1166</v>
      </c>
      <c r="BA97">
        <v>2</v>
      </c>
      <c r="BB97" s="78" t="str">
        <f>REPLACE(INDEX(GroupVertices[Group],MATCH(Edges[[#This Row],[Vertex 1]],GroupVertices[Vertex],0)),1,1,"")</f>
        <v>5</v>
      </c>
      <c r="BC97" s="78" t="str">
        <f>REPLACE(INDEX(GroupVertices[Group],MATCH(Edges[[#This Row],[Vertex 2]],GroupVertices[Vertex],0)),1,1,"")</f>
        <v>5</v>
      </c>
      <c r="BD97" s="48"/>
      <c r="BE97" s="49"/>
      <c r="BF97" s="48"/>
      <c r="BG97" s="49"/>
      <c r="BH97" s="48"/>
      <c r="BI97" s="49"/>
      <c r="BJ97" s="48"/>
      <c r="BK97" s="49"/>
      <c r="BL97" s="48"/>
    </row>
    <row r="98" spans="1:64" ht="15">
      <c r="A98" s="64" t="s">
        <v>237</v>
      </c>
      <c r="B98" s="64" t="s">
        <v>310</v>
      </c>
      <c r="C98" s="65" t="s">
        <v>2974</v>
      </c>
      <c r="D98" s="66">
        <v>8.25</v>
      </c>
      <c r="E98" s="67" t="s">
        <v>136</v>
      </c>
      <c r="F98" s="68">
        <v>17.75</v>
      </c>
      <c r="G98" s="65"/>
      <c r="H98" s="69"/>
      <c r="I98" s="70"/>
      <c r="J98" s="70"/>
      <c r="K98" s="34" t="s">
        <v>65</v>
      </c>
      <c r="L98" s="77">
        <v>98</v>
      </c>
      <c r="M98" s="77"/>
      <c r="N98" s="72"/>
      <c r="O98" s="79" t="s">
        <v>350</v>
      </c>
      <c r="P98" s="81">
        <v>43632.5558912037</v>
      </c>
      <c r="Q98" s="79" t="s">
        <v>375</v>
      </c>
      <c r="R98" s="79"/>
      <c r="S98" s="79"/>
      <c r="T98" s="79"/>
      <c r="U98" s="82" t="s">
        <v>627</v>
      </c>
      <c r="V98" s="82" t="s">
        <v>627</v>
      </c>
      <c r="W98" s="81">
        <v>43632.5558912037</v>
      </c>
      <c r="X98" s="82" t="s">
        <v>749</v>
      </c>
      <c r="Y98" s="79"/>
      <c r="Z98" s="79"/>
      <c r="AA98" s="85" t="s">
        <v>930</v>
      </c>
      <c r="AB98" s="79"/>
      <c r="AC98" s="79" t="b">
        <v>0</v>
      </c>
      <c r="AD98" s="79">
        <v>0</v>
      </c>
      <c r="AE98" s="85" t="s">
        <v>1087</v>
      </c>
      <c r="AF98" s="79" t="b">
        <v>0</v>
      </c>
      <c r="AG98" s="79" t="s">
        <v>1099</v>
      </c>
      <c r="AH98" s="79"/>
      <c r="AI98" s="85" t="s">
        <v>1087</v>
      </c>
      <c r="AJ98" s="79" t="b">
        <v>0</v>
      </c>
      <c r="AK98" s="79">
        <v>0</v>
      </c>
      <c r="AL98" s="85" t="s">
        <v>1087</v>
      </c>
      <c r="AM98" s="79" t="s">
        <v>1109</v>
      </c>
      <c r="AN98" s="79" t="b">
        <v>0</v>
      </c>
      <c r="AO98" s="85" t="s">
        <v>930</v>
      </c>
      <c r="AP98" s="79" t="s">
        <v>176</v>
      </c>
      <c r="AQ98" s="79">
        <v>0</v>
      </c>
      <c r="AR98" s="79">
        <v>0</v>
      </c>
      <c r="AS98" s="79" t="s">
        <v>1122</v>
      </c>
      <c r="AT98" s="79" t="s">
        <v>1129</v>
      </c>
      <c r="AU98" s="79" t="s">
        <v>1132</v>
      </c>
      <c r="AV98" s="79" t="s">
        <v>1137</v>
      </c>
      <c r="AW98" s="79" t="s">
        <v>1146</v>
      </c>
      <c r="AX98" s="79" t="s">
        <v>1155</v>
      </c>
      <c r="AY98" s="79" t="s">
        <v>1161</v>
      </c>
      <c r="AZ98" s="82" t="s">
        <v>1165</v>
      </c>
      <c r="BA98">
        <v>4</v>
      </c>
      <c r="BB98" s="78" t="str">
        <f>REPLACE(INDEX(GroupVertices[Group],MATCH(Edges[[#This Row],[Vertex 1]],GroupVertices[Vertex],0)),1,1,"")</f>
        <v>5</v>
      </c>
      <c r="BC98" s="78" t="str">
        <f>REPLACE(INDEX(GroupVertices[Group],MATCH(Edges[[#This Row],[Vertex 2]],GroupVertices[Vertex],0)),1,1,"")</f>
        <v>5</v>
      </c>
      <c r="BD98" s="48"/>
      <c r="BE98" s="49"/>
      <c r="BF98" s="48"/>
      <c r="BG98" s="49"/>
      <c r="BH98" s="48"/>
      <c r="BI98" s="49"/>
      <c r="BJ98" s="48"/>
      <c r="BK98" s="49"/>
      <c r="BL98" s="48"/>
    </row>
    <row r="99" spans="1:64" ht="15">
      <c r="A99" s="64" t="s">
        <v>237</v>
      </c>
      <c r="B99" s="64" t="s">
        <v>310</v>
      </c>
      <c r="C99" s="65" t="s">
        <v>2974</v>
      </c>
      <c r="D99" s="66">
        <v>8.25</v>
      </c>
      <c r="E99" s="67" t="s">
        <v>136</v>
      </c>
      <c r="F99" s="68">
        <v>17.75</v>
      </c>
      <c r="G99" s="65"/>
      <c r="H99" s="69"/>
      <c r="I99" s="70"/>
      <c r="J99" s="70"/>
      <c r="K99" s="34" t="s">
        <v>65</v>
      </c>
      <c r="L99" s="77">
        <v>99</v>
      </c>
      <c r="M99" s="77"/>
      <c r="N99" s="72"/>
      <c r="O99" s="79" t="s">
        <v>350</v>
      </c>
      <c r="P99" s="81">
        <v>43636.50828703704</v>
      </c>
      <c r="Q99" s="79" t="s">
        <v>378</v>
      </c>
      <c r="R99" s="79"/>
      <c r="S99" s="79"/>
      <c r="T99" s="79" t="s">
        <v>578</v>
      </c>
      <c r="U99" s="82" t="s">
        <v>630</v>
      </c>
      <c r="V99" s="82" t="s">
        <v>630</v>
      </c>
      <c r="W99" s="81">
        <v>43636.50828703704</v>
      </c>
      <c r="X99" s="82" t="s">
        <v>752</v>
      </c>
      <c r="Y99" s="79"/>
      <c r="Z99" s="79"/>
      <c r="AA99" s="85" t="s">
        <v>933</v>
      </c>
      <c r="AB99" s="85" t="s">
        <v>1082</v>
      </c>
      <c r="AC99" s="79" t="b">
        <v>0</v>
      </c>
      <c r="AD99" s="79">
        <v>0</v>
      </c>
      <c r="AE99" s="85" t="s">
        <v>1089</v>
      </c>
      <c r="AF99" s="79" t="b">
        <v>0</v>
      </c>
      <c r="AG99" s="79" t="s">
        <v>1099</v>
      </c>
      <c r="AH99" s="79"/>
      <c r="AI99" s="85" t="s">
        <v>1087</v>
      </c>
      <c r="AJ99" s="79" t="b">
        <v>0</v>
      </c>
      <c r="AK99" s="79">
        <v>0</v>
      </c>
      <c r="AL99" s="85" t="s">
        <v>1087</v>
      </c>
      <c r="AM99" s="79" t="s">
        <v>1109</v>
      </c>
      <c r="AN99" s="79" t="b">
        <v>0</v>
      </c>
      <c r="AO99" s="85" t="s">
        <v>1082</v>
      </c>
      <c r="AP99" s="79" t="s">
        <v>176</v>
      </c>
      <c r="AQ99" s="79">
        <v>0</v>
      </c>
      <c r="AR99" s="79">
        <v>0</v>
      </c>
      <c r="AS99" s="79"/>
      <c r="AT99" s="79"/>
      <c r="AU99" s="79"/>
      <c r="AV99" s="79"/>
      <c r="AW99" s="79"/>
      <c r="AX99" s="79"/>
      <c r="AY99" s="79"/>
      <c r="AZ99" s="79"/>
      <c r="BA99">
        <v>4</v>
      </c>
      <c r="BB99" s="78" t="str">
        <f>REPLACE(INDEX(GroupVertices[Group],MATCH(Edges[[#This Row],[Vertex 1]],GroupVertices[Vertex],0)),1,1,"")</f>
        <v>5</v>
      </c>
      <c r="BC99" s="78" t="str">
        <f>REPLACE(INDEX(GroupVertices[Group],MATCH(Edges[[#This Row],[Vertex 2]],GroupVertices[Vertex],0)),1,1,"")</f>
        <v>5</v>
      </c>
      <c r="BD99" s="48"/>
      <c r="BE99" s="49"/>
      <c r="BF99" s="48"/>
      <c r="BG99" s="49"/>
      <c r="BH99" s="48"/>
      <c r="BI99" s="49"/>
      <c r="BJ99" s="48"/>
      <c r="BK99" s="49"/>
      <c r="BL99" s="48"/>
    </row>
    <row r="100" spans="1:64" ht="15">
      <c r="A100" s="64" t="s">
        <v>237</v>
      </c>
      <c r="B100" s="64" t="s">
        <v>310</v>
      </c>
      <c r="C100" s="65" t="s">
        <v>2974</v>
      </c>
      <c r="D100" s="66">
        <v>8.25</v>
      </c>
      <c r="E100" s="67" t="s">
        <v>136</v>
      </c>
      <c r="F100" s="68">
        <v>17.75</v>
      </c>
      <c r="G100" s="65"/>
      <c r="H100" s="69"/>
      <c r="I100" s="70"/>
      <c r="J100" s="70"/>
      <c r="K100" s="34" t="s">
        <v>65</v>
      </c>
      <c r="L100" s="77">
        <v>100</v>
      </c>
      <c r="M100" s="77"/>
      <c r="N100" s="72"/>
      <c r="O100" s="79" t="s">
        <v>350</v>
      </c>
      <c r="P100" s="81">
        <v>43636.71309027778</v>
      </c>
      <c r="Q100" s="79" t="s">
        <v>376</v>
      </c>
      <c r="R100" s="79"/>
      <c r="S100" s="79"/>
      <c r="T100" s="79"/>
      <c r="U100" s="82" t="s">
        <v>628</v>
      </c>
      <c r="V100" s="82" t="s">
        <v>628</v>
      </c>
      <c r="W100" s="81">
        <v>43636.71309027778</v>
      </c>
      <c r="X100" s="82" t="s">
        <v>750</v>
      </c>
      <c r="Y100" s="79"/>
      <c r="Z100" s="79"/>
      <c r="AA100" s="85" t="s">
        <v>931</v>
      </c>
      <c r="AB100" s="79"/>
      <c r="AC100" s="79" t="b">
        <v>0</v>
      </c>
      <c r="AD100" s="79">
        <v>0</v>
      </c>
      <c r="AE100" s="85" t="s">
        <v>1087</v>
      </c>
      <c r="AF100" s="79" t="b">
        <v>0</v>
      </c>
      <c r="AG100" s="79" t="s">
        <v>1099</v>
      </c>
      <c r="AH100" s="79"/>
      <c r="AI100" s="85" t="s">
        <v>1087</v>
      </c>
      <c r="AJ100" s="79" t="b">
        <v>0</v>
      </c>
      <c r="AK100" s="79">
        <v>0</v>
      </c>
      <c r="AL100" s="85" t="s">
        <v>1087</v>
      </c>
      <c r="AM100" s="79" t="s">
        <v>1109</v>
      </c>
      <c r="AN100" s="79" t="b">
        <v>0</v>
      </c>
      <c r="AO100" s="85" t="s">
        <v>931</v>
      </c>
      <c r="AP100" s="79" t="s">
        <v>176</v>
      </c>
      <c r="AQ100" s="79">
        <v>0</v>
      </c>
      <c r="AR100" s="79">
        <v>0</v>
      </c>
      <c r="AS100" s="79"/>
      <c r="AT100" s="79"/>
      <c r="AU100" s="79"/>
      <c r="AV100" s="79"/>
      <c r="AW100" s="79"/>
      <c r="AX100" s="79"/>
      <c r="AY100" s="79"/>
      <c r="AZ100" s="79"/>
      <c r="BA100">
        <v>4</v>
      </c>
      <c r="BB100" s="78" t="str">
        <f>REPLACE(INDEX(GroupVertices[Group],MATCH(Edges[[#This Row],[Vertex 1]],GroupVertices[Vertex],0)),1,1,"")</f>
        <v>5</v>
      </c>
      <c r="BC100" s="78" t="str">
        <f>REPLACE(INDEX(GroupVertices[Group],MATCH(Edges[[#This Row],[Vertex 2]],GroupVertices[Vertex],0)),1,1,"")</f>
        <v>5</v>
      </c>
      <c r="BD100" s="48"/>
      <c r="BE100" s="49"/>
      <c r="BF100" s="48"/>
      <c r="BG100" s="49"/>
      <c r="BH100" s="48"/>
      <c r="BI100" s="49"/>
      <c r="BJ100" s="48"/>
      <c r="BK100" s="49"/>
      <c r="BL100" s="48"/>
    </row>
    <row r="101" spans="1:64" ht="15">
      <c r="A101" s="64" t="s">
        <v>237</v>
      </c>
      <c r="B101" s="64" t="s">
        <v>310</v>
      </c>
      <c r="C101" s="65" t="s">
        <v>2974</v>
      </c>
      <c r="D101" s="66">
        <v>8.25</v>
      </c>
      <c r="E101" s="67" t="s">
        <v>136</v>
      </c>
      <c r="F101" s="68">
        <v>17.75</v>
      </c>
      <c r="G101" s="65"/>
      <c r="H101" s="69"/>
      <c r="I101" s="70"/>
      <c r="J101" s="70"/>
      <c r="K101" s="34" t="s">
        <v>65</v>
      </c>
      <c r="L101" s="77">
        <v>101</v>
      </c>
      <c r="M101" s="77"/>
      <c r="N101" s="72"/>
      <c r="O101" s="79" t="s">
        <v>350</v>
      </c>
      <c r="P101" s="81">
        <v>43636.783842592595</v>
      </c>
      <c r="Q101" s="79" t="s">
        <v>377</v>
      </c>
      <c r="R101" s="79"/>
      <c r="S101" s="79"/>
      <c r="T101" s="79"/>
      <c r="U101" s="82" t="s">
        <v>629</v>
      </c>
      <c r="V101" s="82" t="s">
        <v>629</v>
      </c>
      <c r="W101" s="81">
        <v>43636.783842592595</v>
      </c>
      <c r="X101" s="82" t="s">
        <v>751</v>
      </c>
      <c r="Y101" s="79"/>
      <c r="Z101" s="79"/>
      <c r="AA101" s="85" t="s">
        <v>932</v>
      </c>
      <c r="AB101" s="79"/>
      <c r="AC101" s="79" t="b">
        <v>0</v>
      </c>
      <c r="AD101" s="79">
        <v>0</v>
      </c>
      <c r="AE101" s="85" t="s">
        <v>1087</v>
      </c>
      <c r="AF101" s="79" t="b">
        <v>0</v>
      </c>
      <c r="AG101" s="79" t="s">
        <v>1099</v>
      </c>
      <c r="AH101" s="79"/>
      <c r="AI101" s="85" t="s">
        <v>1087</v>
      </c>
      <c r="AJ101" s="79" t="b">
        <v>0</v>
      </c>
      <c r="AK101" s="79">
        <v>0</v>
      </c>
      <c r="AL101" s="85" t="s">
        <v>1087</v>
      </c>
      <c r="AM101" s="79" t="s">
        <v>1109</v>
      </c>
      <c r="AN101" s="79" t="b">
        <v>0</v>
      </c>
      <c r="AO101" s="85" t="s">
        <v>932</v>
      </c>
      <c r="AP101" s="79" t="s">
        <v>176</v>
      </c>
      <c r="AQ101" s="79">
        <v>0</v>
      </c>
      <c r="AR101" s="79">
        <v>0</v>
      </c>
      <c r="AS101" s="79" t="s">
        <v>1123</v>
      </c>
      <c r="AT101" s="79" t="s">
        <v>1129</v>
      </c>
      <c r="AU101" s="79" t="s">
        <v>1132</v>
      </c>
      <c r="AV101" s="79" t="s">
        <v>1138</v>
      </c>
      <c r="AW101" s="79" t="s">
        <v>1147</v>
      </c>
      <c r="AX101" s="79" t="s">
        <v>1156</v>
      </c>
      <c r="AY101" s="79" t="s">
        <v>1161</v>
      </c>
      <c r="AZ101" s="82" t="s">
        <v>1166</v>
      </c>
      <c r="BA101">
        <v>4</v>
      </c>
      <c r="BB101" s="78" t="str">
        <f>REPLACE(INDEX(GroupVertices[Group],MATCH(Edges[[#This Row],[Vertex 1]],GroupVertices[Vertex],0)),1,1,"")</f>
        <v>5</v>
      </c>
      <c r="BC101" s="78" t="str">
        <f>REPLACE(INDEX(GroupVertices[Group],MATCH(Edges[[#This Row],[Vertex 2]],GroupVertices[Vertex],0)),1,1,"")</f>
        <v>5</v>
      </c>
      <c r="BD101" s="48"/>
      <c r="BE101" s="49"/>
      <c r="BF101" s="48"/>
      <c r="BG101" s="49"/>
      <c r="BH101" s="48"/>
      <c r="BI101" s="49"/>
      <c r="BJ101" s="48"/>
      <c r="BK101" s="49"/>
      <c r="BL101" s="48"/>
    </row>
    <row r="102" spans="1:64" ht="15">
      <c r="A102" s="64" t="s">
        <v>237</v>
      </c>
      <c r="B102" s="64" t="s">
        <v>311</v>
      </c>
      <c r="C102" s="65" t="s">
        <v>2974</v>
      </c>
      <c r="D102" s="66">
        <v>8.25</v>
      </c>
      <c r="E102" s="67" t="s">
        <v>136</v>
      </c>
      <c r="F102" s="68">
        <v>17.75</v>
      </c>
      <c r="G102" s="65"/>
      <c r="H102" s="69"/>
      <c r="I102" s="70"/>
      <c r="J102" s="70"/>
      <c r="K102" s="34" t="s">
        <v>65</v>
      </c>
      <c r="L102" s="77">
        <v>102</v>
      </c>
      <c r="M102" s="77"/>
      <c r="N102" s="72"/>
      <c r="O102" s="79" t="s">
        <v>350</v>
      </c>
      <c r="P102" s="81">
        <v>43632.5558912037</v>
      </c>
      <c r="Q102" s="79" t="s">
        <v>375</v>
      </c>
      <c r="R102" s="79"/>
      <c r="S102" s="79"/>
      <c r="T102" s="79"/>
      <c r="U102" s="82" t="s">
        <v>627</v>
      </c>
      <c r="V102" s="82" t="s">
        <v>627</v>
      </c>
      <c r="W102" s="81">
        <v>43632.5558912037</v>
      </c>
      <c r="X102" s="82" t="s">
        <v>749</v>
      </c>
      <c r="Y102" s="79"/>
      <c r="Z102" s="79"/>
      <c r="AA102" s="85" t="s">
        <v>930</v>
      </c>
      <c r="AB102" s="79"/>
      <c r="AC102" s="79" t="b">
        <v>0</v>
      </c>
      <c r="AD102" s="79">
        <v>0</v>
      </c>
      <c r="AE102" s="85" t="s">
        <v>1087</v>
      </c>
      <c r="AF102" s="79" t="b">
        <v>0</v>
      </c>
      <c r="AG102" s="79" t="s">
        <v>1099</v>
      </c>
      <c r="AH102" s="79"/>
      <c r="AI102" s="85" t="s">
        <v>1087</v>
      </c>
      <c r="AJ102" s="79" t="b">
        <v>0</v>
      </c>
      <c r="AK102" s="79">
        <v>0</v>
      </c>
      <c r="AL102" s="85" t="s">
        <v>1087</v>
      </c>
      <c r="AM102" s="79" t="s">
        <v>1109</v>
      </c>
      <c r="AN102" s="79" t="b">
        <v>0</v>
      </c>
      <c r="AO102" s="85" t="s">
        <v>930</v>
      </c>
      <c r="AP102" s="79" t="s">
        <v>176</v>
      </c>
      <c r="AQ102" s="79">
        <v>0</v>
      </c>
      <c r="AR102" s="79">
        <v>0</v>
      </c>
      <c r="AS102" s="79" t="s">
        <v>1122</v>
      </c>
      <c r="AT102" s="79" t="s">
        <v>1129</v>
      </c>
      <c r="AU102" s="79" t="s">
        <v>1132</v>
      </c>
      <c r="AV102" s="79" t="s">
        <v>1137</v>
      </c>
      <c r="AW102" s="79" t="s">
        <v>1146</v>
      </c>
      <c r="AX102" s="79" t="s">
        <v>1155</v>
      </c>
      <c r="AY102" s="79" t="s">
        <v>1161</v>
      </c>
      <c r="AZ102" s="82" t="s">
        <v>1165</v>
      </c>
      <c r="BA102">
        <v>4</v>
      </c>
      <c r="BB102" s="78" t="str">
        <f>REPLACE(INDEX(GroupVertices[Group],MATCH(Edges[[#This Row],[Vertex 1]],GroupVertices[Vertex],0)),1,1,"")</f>
        <v>5</v>
      </c>
      <c r="BC102" s="78" t="str">
        <f>REPLACE(INDEX(GroupVertices[Group],MATCH(Edges[[#This Row],[Vertex 2]],GroupVertices[Vertex],0)),1,1,"")</f>
        <v>5</v>
      </c>
      <c r="BD102" s="48">
        <v>1</v>
      </c>
      <c r="BE102" s="49">
        <v>2.5</v>
      </c>
      <c r="BF102" s="48">
        <v>0</v>
      </c>
      <c r="BG102" s="49">
        <v>0</v>
      </c>
      <c r="BH102" s="48">
        <v>0</v>
      </c>
      <c r="BI102" s="49">
        <v>0</v>
      </c>
      <c r="BJ102" s="48">
        <v>39</v>
      </c>
      <c r="BK102" s="49">
        <v>97.5</v>
      </c>
      <c r="BL102" s="48">
        <v>40</v>
      </c>
    </row>
    <row r="103" spans="1:64" ht="15">
      <c r="A103" s="64" t="s">
        <v>237</v>
      </c>
      <c r="B103" s="64" t="s">
        <v>311</v>
      </c>
      <c r="C103" s="65" t="s">
        <v>2974</v>
      </c>
      <c r="D103" s="66">
        <v>8.25</v>
      </c>
      <c r="E103" s="67" t="s">
        <v>136</v>
      </c>
      <c r="F103" s="68">
        <v>17.75</v>
      </c>
      <c r="G103" s="65"/>
      <c r="H103" s="69"/>
      <c r="I103" s="70"/>
      <c r="J103" s="70"/>
      <c r="K103" s="34" t="s">
        <v>65</v>
      </c>
      <c r="L103" s="77">
        <v>103</v>
      </c>
      <c r="M103" s="77"/>
      <c r="N103" s="72"/>
      <c r="O103" s="79" t="s">
        <v>350</v>
      </c>
      <c r="P103" s="81">
        <v>43636.50828703704</v>
      </c>
      <c r="Q103" s="79" t="s">
        <v>378</v>
      </c>
      <c r="R103" s="79"/>
      <c r="S103" s="79"/>
      <c r="T103" s="79" t="s">
        <v>578</v>
      </c>
      <c r="U103" s="82" t="s">
        <v>630</v>
      </c>
      <c r="V103" s="82" t="s">
        <v>630</v>
      </c>
      <c r="W103" s="81">
        <v>43636.50828703704</v>
      </c>
      <c r="X103" s="82" t="s">
        <v>752</v>
      </c>
      <c r="Y103" s="79"/>
      <c r="Z103" s="79"/>
      <c r="AA103" s="85" t="s">
        <v>933</v>
      </c>
      <c r="AB103" s="85" t="s">
        <v>1082</v>
      </c>
      <c r="AC103" s="79" t="b">
        <v>0</v>
      </c>
      <c r="AD103" s="79">
        <v>0</v>
      </c>
      <c r="AE103" s="85" t="s">
        <v>1089</v>
      </c>
      <c r="AF103" s="79" t="b">
        <v>0</v>
      </c>
      <c r="AG103" s="79" t="s">
        <v>1099</v>
      </c>
      <c r="AH103" s="79"/>
      <c r="AI103" s="85" t="s">
        <v>1087</v>
      </c>
      <c r="AJ103" s="79" t="b">
        <v>0</v>
      </c>
      <c r="AK103" s="79">
        <v>0</v>
      </c>
      <c r="AL103" s="85" t="s">
        <v>1087</v>
      </c>
      <c r="AM103" s="79" t="s">
        <v>1109</v>
      </c>
      <c r="AN103" s="79" t="b">
        <v>0</v>
      </c>
      <c r="AO103" s="85" t="s">
        <v>1082</v>
      </c>
      <c r="AP103" s="79" t="s">
        <v>176</v>
      </c>
      <c r="AQ103" s="79">
        <v>0</v>
      </c>
      <c r="AR103" s="79">
        <v>0</v>
      </c>
      <c r="AS103" s="79"/>
      <c r="AT103" s="79"/>
      <c r="AU103" s="79"/>
      <c r="AV103" s="79"/>
      <c r="AW103" s="79"/>
      <c r="AX103" s="79"/>
      <c r="AY103" s="79"/>
      <c r="AZ103" s="79"/>
      <c r="BA103">
        <v>4</v>
      </c>
      <c r="BB103" s="78" t="str">
        <f>REPLACE(INDEX(GroupVertices[Group],MATCH(Edges[[#This Row],[Vertex 1]],GroupVertices[Vertex],0)),1,1,"")</f>
        <v>5</v>
      </c>
      <c r="BC103" s="78" t="str">
        <f>REPLACE(INDEX(GroupVertices[Group],MATCH(Edges[[#This Row],[Vertex 2]],GroupVertices[Vertex],0)),1,1,"")</f>
        <v>5</v>
      </c>
      <c r="BD103" s="48">
        <v>0</v>
      </c>
      <c r="BE103" s="49">
        <v>0</v>
      </c>
      <c r="BF103" s="48">
        <v>1</v>
      </c>
      <c r="BG103" s="49">
        <v>7.6923076923076925</v>
      </c>
      <c r="BH103" s="48">
        <v>0</v>
      </c>
      <c r="BI103" s="49">
        <v>0</v>
      </c>
      <c r="BJ103" s="48">
        <v>12</v>
      </c>
      <c r="BK103" s="49">
        <v>92.3076923076923</v>
      </c>
      <c r="BL103" s="48">
        <v>13</v>
      </c>
    </row>
    <row r="104" spans="1:64" ht="15">
      <c r="A104" s="64" t="s">
        <v>237</v>
      </c>
      <c r="B104" s="64" t="s">
        <v>311</v>
      </c>
      <c r="C104" s="65" t="s">
        <v>2974</v>
      </c>
      <c r="D104" s="66">
        <v>8.25</v>
      </c>
      <c r="E104" s="67" t="s">
        <v>136</v>
      </c>
      <c r="F104" s="68">
        <v>17.75</v>
      </c>
      <c r="G104" s="65"/>
      <c r="H104" s="69"/>
      <c r="I104" s="70"/>
      <c r="J104" s="70"/>
      <c r="K104" s="34" t="s">
        <v>65</v>
      </c>
      <c r="L104" s="77">
        <v>104</v>
      </c>
      <c r="M104" s="77"/>
      <c r="N104" s="72"/>
      <c r="O104" s="79" t="s">
        <v>350</v>
      </c>
      <c r="P104" s="81">
        <v>43636.71309027778</v>
      </c>
      <c r="Q104" s="79" t="s">
        <v>376</v>
      </c>
      <c r="R104" s="79"/>
      <c r="S104" s="79"/>
      <c r="T104" s="79"/>
      <c r="U104" s="82" t="s">
        <v>628</v>
      </c>
      <c r="V104" s="82" t="s">
        <v>628</v>
      </c>
      <c r="W104" s="81">
        <v>43636.71309027778</v>
      </c>
      <c r="X104" s="82" t="s">
        <v>750</v>
      </c>
      <c r="Y104" s="79"/>
      <c r="Z104" s="79"/>
      <c r="AA104" s="85" t="s">
        <v>931</v>
      </c>
      <c r="AB104" s="79"/>
      <c r="AC104" s="79" t="b">
        <v>0</v>
      </c>
      <c r="AD104" s="79">
        <v>0</v>
      </c>
      <c r="AE104" s="85" t="s">
        <v>1087</v>
      </c>
      <c r="AF104" s="79" t="b">
        <v>0</v>
      </c>
      <c r="AG104" s="79" t="s">
        <v>1099</v>
      </c>
      <c r="AH104" s="79"/>
      <c r="AI104" s="85" t="s">
        <v>1087</v>
      </c>
      <c r="AJ104" s="79" t="b">
        <v>0</v>
      </c>
      <c r="AK104" s="79">
        <v>0</v>
      </c>
      <c r="AL104" s="85" t="s">
        <v>1087</v>
      </c>
      <c r="AM104" s="79" t="s">
        <v>1109</v>
      </c>
      <c r="AN104" s="79" t="b">
        <v>0</v>
      </c>
      <c r="AO104" s="85" t="s">
        <v>931</v>
      </c>
      <c r="AP104" s="79" t="s">
        <v>176</v>
      </c>
      <c r="AQ104" s="79">
        <v>0</v>
      </c>
      <c r="AR104" s="79">
        <v>0</v>
      </c>
      <c r="AS104" s="79"/>
      <c r="AT104" s="79"/>
      <c r="AU104" s="79"/>
      <c r="AV104" s="79"/>
      <c r="AW104" s="79"/>
      <c r="AX104" s="79"/>
      <c r="AY104" s="79"/>
      <c r="AZ104" s="79"/>
      <c r="BA104">
        <v>4</v>
      </c>
      <c r="BB104" s="78" t="str">
        <f>REPLACE(INDEX(GroupVertices[Group],MATCH(Edges[[#This Row],[Vertex 1]],GroupVertices[Vertex],0)),1,1,"")</f>
        <v>5</v>
      </c>
      <c r="BC104" s="78" t="str">
        <f>REPLACE(INDEX(GroupVertices[Group],MATCH(Edges[[#This Row],[Vertex 2]],GroupVertices[Vertex],0)),1,1,"")</f>
        <v>5</v>
      </c>
      <c r="BD104" s="48">
        <v>0</v>
      </c>
      <c r="BE104" s="49">
        <v>0</v>
      </c>
      <c r="BF104" s="48">
        <v>0</v>
      </c>
      <c r="BG104" s="49">
        <v>0</v>
      </c>
      <c r="BH104" s="48">
        <v>0</v>
      </c>
      <c r="BI104" s="49">
        <v>0</v>
      </c>
      <c r="BJ104" s="48">
        <v>29</v>
      </c>
      <c r="BK104" s="49">
        <v>100</v>
      </c>
      <c r="BL104" s="48">
        <v>29</v>
      </c>
    </row>
    <row r="105" spans="1:64" ht="15">
      <c r="A105" s="64" t="s">
        <v>237</v>
      </c>
      <c r="B105" s="64" t="s">
        <v>311</v>
      </c>
      <c r="C105" s="65" t="s">
        <v>2974</v>
      </c>
      <c r="D105" s="66">
        <v>8.25</v>
      </c>
      <c r="E105" s="67" t="s">
        <v>136</v>
      </c>
      <c r="F105" s="68">
        <v>17.75</v>
      </c>
      <c r="G105" s="65"/>
      <c r="H105" s="69"/>
      <c r="I105" s="70"/>
      <c r="J105" s="70"/>
      <c r="K105" s="34" t="s">
        <v>65</v>
      </c>
      <c r="L105" s="77">
        <v>105</v>
      </c>
      <c r="M105" s="77"/>
      <c r="N105" s="72"/>
      <c r="O105" s="79" t="s">
        <v>350</v>
      </c>
      <c r="P105" s="81">
        <v>43636.783842592595</v>
      </c>
      <c r="Q105" s="79" t="s">
        <v>377</v>
      </c>
      <c r="R105" s="79"/>
      <c r="S105" s="79"/>
      <c r="T105" s="79"/>
      <c r="U105" s="82" t="s">
        <v>629</v>
      </c>
      <c r="V105" s="82" t="s">
        <v>629</v>
      </c>
      <c r="W105" s="81">
        <v>43636.783842592595</v>
      </c>
      <c r="X105" s="82" t="s">
        <v>751</v>
      </c>
      <c r="Y105" s="79"/>
      <c r="Z105" s="79"/>
      <c r="AA105" s="85" t="s">
        <v>932</v>
      </c>
      <c r="AB105" s="79"/>
      <c r="AC105" s="79" t="b">
        <v>0</v>
      </c>
      <c r="AD105" s="79">
        <v>0</v>
      </c>
      <c r="AE105" s="85" t="s">
        <v>1087</v>
      </c>
      <c r="AF105" s="79" t="b">
        <v>0</v>
      </c>
      <c r="AG105" s="79" t="s">
        <v>1099</v>
      </c>
      <c r="AH105" s="79"/>
      <c r="AI105" s="85" t="s">
        <v>1087</v>
      </c>
      <c r="AJ105" s="79" t="b">
        <v>0</v>
      </c>
      <c r="AK105" s="79">
        <v>0</v>
      </c>
      <c r="AL105" s="85" t="s">
        <v>1087</v>
      </c>
      <c r="AM105" s="79" t="s">
        <v>1109</v>
      </c>
      <c r="AN105" s="79" t="b">
        <v>0</v>
      </c>
      <c r="AO105" s="85" t="s">
        <v>932</v>
      </c>
      <c r="AP105" s="79" t="s">
        <v>176</v>
      </c>
      <c r="AQ105" s="79">
        <v>0</v>
      </c>
      <c r="AR105" s="79">
        <v>0</v>
      </c>
      <c r="AS105" s="79" t="s">
        <v>1123</v>
      </c>
      <c r="AT105" s="79" t="s">
        <v>1129</v>
      </c>
      <c r="AU105" s="79" t="s">
        <v>1132</v>
      </c>
      <c r="AV105" s="79" t="s">
        <v>1138</v>
      </c>
      <c r="AW105" s="79" t="s">
        <v>1147</v>
      </c>
      <c r="AX105" s="79" t="s">
        <v>1156</v>
      </c>
      <c r="AY105" s="79" t="s">
        <v>1161</v>
      </c>
      <c r="AZ105" s="82" t="s">
        <v>1166</v>
      </c>
      <c r="BA105">
        <v>4</v>
      </c>
      <c r="BB105" s="78" t="str">
        <f>REPLACE(INDEX(GroupVertices[Group],MATCH(Edges[[#This Row],[Vertex 1]],GroupVertices[Vertex],0)),1,1,"")</f>
        <v>5</v>
      </c>
      <c r="BC105" s="78" t="str">
        <f>REPLACE(INDEX(GroupVertices[Group],MATCH(Edges[[#This Row],[Vertex 2]],GroupVertices[Vertex],0)),1,1,"")</f>
        <v>5</v>
      </c>
      <c r="BD105" s="48">
        <v>0</v>
      </c>
      <c r="BE105" s="49">
        <v>0</v>
      </c>
      <c r="BF105" s="48">
        <v>0</v>
      </c>
      <c r="BG105" s="49">
        <v>0</v>
      </c>
      <c r="BH105" s="48">
        <v>0</v>
      </c>
      <c r="BI105" s="49">
        <v>0</v>
      </c>
      <c r="BJ105" s="48">
        <v>25</v>
      </c>
      <c r="BK105" s="49">
        <v>100</v>
      </c>
      <c r="BL105" s="48">
        <v>25</v>
      </c>
    </row>
    <row r="106" spans="1:64" ht="15">
      <c r="A106" s="64" t="s">
        <v>237</v>
      </c>
      <c r="B106" s="64" t="s">
        <v>312</v>
      </c>
      <c r="C106" s="65" t="s">
        <v>2973</v>
      </c>
      <c r="D106" s="66">
        <v>3</v>
      </c>
      <c r="E106" s="67" t="s">
        <v>132</v>
      </c>
      <c r="F106" s="68">
        <v>35</v>
      </c>
      <c r="G106" s="65"/>
      <c r="H106" s="69"/>
      <c r="I106" s="70"/>
      <c r="J106" s="70"/>
      <c r="K106" s="34" t="s">
        <v>65</v>
      </c>
      <c r="L106" s="77">
        <v>106</v>
      </c>
      <c r="M106" s="77"/>
      <c r="N106" s="72"/>
      <c r="O106" s="79" t="s">
        <v>350</v>
      </c>
      <c r="P106" s="81">
        <v>43637.712685185186</v>
      </c>
      <c r="Q106" s="79" t="s">
        <v>379</v>
      </c>
      <c r="R106" s="79"/>
      <c r="S106" s="79"/>
      <c r="T106" s="79"/>
      <c r="U106" s="79"/>
      <c r="V106" s="82" t="s">
        <v>672</v>
      </c>
      <c r="W106" s="81">
        <v>43637.712685185186</v>
      </c>
      <c r="X106" s="82" t="s">
        <v>753</v>
      </c>
      <c r="Y106" s="79"/>
      <c r="Z106" s="79"/>
      <c r="AA106" s="85" t="s">
        <v>934</v>
      </c>
      <c r="AB106" s="85" t="s">
        <v>1083</v>
      </c>
      <c r="AC106" s="79" t="b">
        <v>0</v>
      </c>
      <c r="AD106" s="79">
        <v>0</v>
      </c>
      <c r="AE106" s="85" t="s">
        <v>1089</v>
      </c>
      <c r="AF106" s="79" t="b">
        <v>0</v>
      </c>
      <c r="AG106" s="79" t="s">
        <v>1098</v>
      </c>
      <c r="AH106" s="79"/>
      <c r="AI106" s="85" t="s">
        <v>1087</v>
      </c>
      <c r="AJ106" s="79" t="b">
        <v>0</v>
      </c>
      <c r="AK106" s="79">
        <v>0</v>
      </c>
      <c r="AL106" s="85" t="s">
        <v>1087</v>
      </c>
      <c r="AM106" s="79" t="s">
        <v>1109</v>
      </c>
      <c r="AN106" s="79" t="b">
        <v>0</v>
      </c>
      <c r="AO106" s="85" t="s">
        <v>1083</v>
      </c>
      <c r="AP106" s="79" t="s">
        <v>176</v>
      </c>
      <c r="AQ106" s="79">
        <v>0</v>
      </c>
      <c r="AR106" s="79">
        <v>0</v>
      </c>
      <c r="AS106" s="79" t="s">
        <v>1123</v>
      </c>
      <c r="AT106" s="79" t="s">
        <v>1129</v>
      </c>
      <c r="AU106" s="79" t="s">
        <v>1132</v>
      </c>
      <c r="AV106" s="79" t="s">
        <v>1138</v>
      </c>
      <c r="AW106" s="79" t="s">
        <v>1147</v>
      </c>
      <c r="AX106" s="79" t="s">
        <v>1156</v>
      </c>
      <c r="AY106" s="79" t="s">
        <v>1161</v>
      </c>
      <c r="AZ106" s="82" t="s">
        <v>1166</v>
      </c>
      <c r="BA106">
        <v>1</v>
      </c>
      <c r="BB106" s="78" t="str">
        <f>REPLACE(INDEX(GroupVertices[Group],MATCH(Edges[[#This Row],[Vertex 1]],GroupVertices[Vertex],0)),1,1,"")</f>
        <v>5</v>
      </c>
      <c r="BC106" s="78" t="str">
        <f>REPLACE(INDEX(GroupVertices[Group],MATCH(Edges[[#This Row],[Vertex 2]],GroupVertices[Vertex],0)),1,1,"")</f>
        <v>5</v>
      </c>
      <c r="BD106" s="48"/>
      <c r="BE106" s="49"/>
      <c r="BF106" s="48"/>
      <c r="BG106" s="49"/>
      <c r="BH106" s="48"/>
      <c r="BI106" s="49"/>
      <c r="BJ106" s="48"/>
      <c r="BK106" s="49"/>
      <c r="BL106" s="48"/>
    </row>
    <row r="107" spans="1:64" ht="15">
      <c r="A107" s="64" t="s">
        <v>237</v>
      </c>
      <c r="B107" s="64" t="s">
        <v>313</v>
      </c>
      <c r="C107" s="65" t="s">
        <v>2973</v>
      </c>
      <c r="D107" s="66">
        <v>3</v>
      </c>
      <c r="E107" s="67" t="s">
        <v>132</v>
      </c>
      <c r="F107" s="68">
        <v>35</v>
      </c>
      <c r="G107" s="65"/>
      <c r="H107" s="69"/>
      <c r="I107" s="70"/>
      <c r="J107" s="70"/>
      <c r="K107" s="34" t="s">
        <v>65</v>
      </c>
      <c r="L107" s="77">
        <v>107</v>
      </c>
      <c r="M107" s="77"/>
      <c r="N107" s="72"/>
      <c r="O107" s="79" t="s">
        <v>349</v>
      </c>
      <c r="P107" s="81">
        <v>43637.712685185186</v>
      </c>
      <c r="Q107" s="79" t="s">
        <v>379</v>
      </c>
      <c r="R107" s="79"/>
      <c r="S107" s="79"/>
      <c r="T107" s="79"/>
      <c r="U107" s="79"/>
      <c r="V107" s="82" t="s">
        <v>672</v>
      </c>
      <c r="W107" s="81">
        <v>43637.712685185186</v>
      </c>
      <c r="X107" s="82" t="s">
        <v>753</v>
      </c>
      <c r="Y107" s="79"/>
      <c r="Z107" s="79"/>
      <c r="AA107" s="85" t="s">
        <v>934</v>
      </c>
      <c r="AB107" s="85" t="s">
        <v>1083</v>
      </c>
      <c r="AC107" s="79" t="b">
        <v>0</v>
      </c>
      <c r="AD107" s="79">
        <v>0</v>
      </c>
      <c r="AE107" s="85" t="s">
        <v>1089</v>
      </c>
      <c r="AF107" s="79" t="b">
        <v>0</v>
      </c>
      <c r="AG107" s="79" t="s">
        <v>1098</v>
      </c>
      <c r="AH107" s="79"/>
      <c r="AI107" s="85" t="s">
        <v>1087</v>
      </c>
      <c r="AJ107" s="79" t="b">
        <v>0</v>
      </c>
      <c r="AK107" s="79">
        <v>0</v>
      </c>
      <c r="AL107" s="85" t="s">
        <v>1087</v>
      </c>
      <c r="AM107" s="79" t="s">
        <v>1109</v>
      </c>
      <c r="AN107" s="79" t="b">
        <v>0</v>
      </c>
      <c r="AO107" s="85" t="s">
        <v>1083</v>
      </c>
      <c r="AP107" s="79" t="s">
        <v>176</v>
      </c>
      <c r="AQ107" s="79">
        <v>0</v>
      </c>
      <c r="AR107" s="79">
        <v>0</v>
      </c>
      <c r="AS107" s="79" t="s">
        <v>1123</v>
      </c>
      <c r="AT107" s="79" t="s">
        <v>1129</v>
      </c>
      <c r="AU107" s="79" t="s">
        <v>1132</v>
      </c>
      <c r="AV107" s="79" t="s">
        <v>1138</v>
      </c>
      <c r="AW107" s="79" t="s">
        <v>1147</v>
      </c>
      <c r="AX107" s="79" t="s">
        <v>1156</v>
      </c>
      <c r="AY107" s="79" t="s">
        <v>1161</v>
      </c>
      <c r="AZ107" s="82" t="s">
        <v>1166</v>
      </c>
      <c r="BA107">
        <v>1</v>
      </c>
      <c r="BB107" s="78" t="str">
        <f>REPLACE(INDEX(GroupVertices[Group],MATCH(Edges[[#This Row],[Vertex 1]],GroupVertices[Vertex],0)),1,1,"")</f>
        <v>5</v>
      </c>
      <c r="BC107" s="78" t="str">
        <f>REPLACE(INDEX(GroupVertices[Group],MATCH(Edges[[#This Row],[Vertex 2]],GroupVertices[Vertex],0)),1,1,"")</f>
        <v>5</v>
      </c>
      <c r="BD107" s="48">
        <v>0</v>
      </c>
      <c r="BE107" s="49">
        <v>0</v>
      </c>
      <c r="BF107" s="48">
        <v>0</v>
      </c>
      <c r="BG107" s="49">
        <v>0</v>
      </c>
      <c r="BH107" s="48">
        <v>0</v>
      </c>
      <c r="BI107" s="49">
        <v>0</v>
      </c>
      <c r="BJ107" s="48">
        <v>3</v>
      </c>
      <c r="BK107" s="49">
        <v>100</v>
      </c>
      <c r="BL107" s="48">
        <v>3</v>
      </c>
    </row>
    <row r="108" spans="1:64" ht="15">
      <c r="A108" s="64" t="s">
        <v>237</v>
      </c>
      <c r="B108" s="64" t="s">
        <v>279</v>
      </c>
      <c r="C108" s="65" t="s">
        <v>2975</v>
      </c>
      <c r="D108" s="66">
        <v>10</v>
      </c>
      <c r="E108" s="67" t="s">
        <v>136</v>
      </c>
      <c r="F108" s="68">
        <v>12</v>
      </c>
      <c r="G108" s="65"/>
      <c r="H108" s="69"/>
      <c r="I108" s="70"/>
      <c r="J108" s="70"/>
      <c r="K108" s="34" t="s">
        <v>65</v>
      </c>
      <c r="L108" s="77">
        <v>108</v>
      </c>
      <c r="M108" s="77"/>
      <c r="N108" s="72"/>
      <c r="O108" s="79" t="s">
        <v>350</v>
      </c>
      <c r="P108" s="81">
        <v>43632.5558912037</v>
      </c>
      <c r="Q108" s="79" t="s">
        <v>375</v>
      </c>
      <c r="R108" s="79"/>
      <c r="S108" s="79"/>
      <c r="T108" s="79"/>
      <c r="U108" s="82" t="s">
        <v>627</v>
      </c>
      <c r="V108" s="82" t="s">
        <v>627</v>
      </c>
      <c r="W108" s="81">
        <v>43632.5558912037</v>
      </c>
      <c r="X108" s="82" t="s">
        <v>749</v>
      </c>
      <c r="Y108" s="79"/>
      <c r="Z108" s="79"/>
      <c r="AA108" s="85" t="s">
        <v>930</v>
      </c>
      <c r="AB108" s="79"/>
      <c r="AC108" s="79" t="b">
        <v>0</v>
      </c>
      <c r="AD108" s="79">
        <v>0</v>
      </c>
      <c r="AE108" s="85" t="s">
        <v>1087</v>
      </c>
      <c r="AF108" s="79" t="b">
        <v>0</v>
      </c>
      <c r="AG108" s="79" t="s">
        <v>1099</v>
      </c>
      <c r="AH108" s="79"/>
      <c r="AI108" s="85" t="s">
        <v>1087</v>
      </c>
      <c r="AJ108" s="79" t="b">
        <v>0</v>
      </c>
      <c r="AK108" s="79">
        <v>0</v>
      </c>
      <c r="AL108" s="85" t="s">
        <v>1087</v>
      </c>
      <c r="AM108" s="79" t="s">
        <v>1109</v>
      </c>
      <c r="AN108" s="79" t="b">
        <v>0</v>
      </c>
      <c r="AO108" s="85" t="s">
        <v>930</v>
      </c>
      <c r="AP108" s="79" t="s">
        <v>176</v>
      </c>
      <c r="AQ108" s="79">
        <v>0</v>
      </c>
      <c r="AR108" s="79">
        <v>0</v>
      </c>
      <c r="AS108" s="79" t="s">
        <v>1122</v>
      </c>
      <c r="AT108" s="79" t="s">
        <v>1129</v>
      </c>
      <c r="AU108" s="79" t="s">
        <v>1132</v>
      </c>
      <c r="AV108" s="79" t="s">
        <v>1137</v>
      </c>
      <c r="AW108" s="79" t="s">
        <v>1146</v>
      </c>
      <c r="AX108" s="79" t="s">
        <v>1155</v>
      </c>
      <c r="AY108" s="79" t="s">
        <v>1161</v>
      </c>
      <c r="AZ108" s="82" t="s">
        <v>1165</v>
      </c>
      <c r="BA108">
        <v>5</v>
      </c>
      <c r="BB108" s="78" t="str">
        <f>REPLACE(INDEX(GroupVertices[Group],MATCH(Edges[[#This Row],[Vertex 1]],GroupVertices[Vertex],0)),1,1,"")</f>
        <v>5</v>
      </c>
      <c r="BC108" s="78" t="str">
        <f>REPLACE(INDEX(GroupVertices[Group],MATCH(Edges[[#This Row],[Vertex 2]],GroupVertices[Vertex],0)),1,1,"")</f>
        <v>1</v>
      </c>
      <c r="BD108" s="48"/>
      <c r="BE108" s="49"/>
      <c r="BF108" s="48"/>
      <c r="BG108" s="49"/>
      <c r="BH108" s="48"/>
      <c r="BI108" s="49"/>
      <c r="BJ108" s="48"/>
      <c r="BK108" s="49"/>
      <c r="BL108" s="48"/>
    </row>
    <row r="109" spans="1:64" ht="15">
      <c r="A109" s="64" t="s">
        <v>237</v>
      </c>
      <c r="B109" s="64" t="s">
        <v>279</v>
      </c>
      <c r="C109" s="65" t="s">
        <v>2975</v>
      </c>
      <c r="D109" s="66">
        <v>10</v>
      </c>
      <c r="E109" s="67" t="s">
        <v>136</v>
      </c>
      <c r="F109" s="68">
        <v>12</v>
      </c>
      <c r="G109" s="65"/>
      <c r="H109" s="69"/>
      <c r="I109" s="70"/>
      <c r="J109" s="70"/>
      <c r="K109" s="34" t="s">
        <v>65</v>
      </c>
      <c r="L109" s="77">
        <v>109</v>
      </c>
      <c r="M109" s="77"/>
      <c r="N109" s="72"/>
      <c r="O109" s="79" t="s">
        <v>350</v>
      </c>
      <c r="P109" s="81">
        <v>43636.50828703704</v>
      </c>
      <c r="Q109" s="79" t="s">
        <v>378</v>
      </c>
      <c r="R109" s="79"/>
      <c r="S109" s="79"/>
      <c r="T109" s="79" t="s">
        <v>578</v>
      </c>
      <c r="U109" s="82" t="s">
        <v>630</v>
      </c>
      <c r="V109" s="82" t="s">
        <v>630</v>
      </c>
      <c r="W109" s="81">
        <v>43636.50828703704</v>
      </c>
      <c r="X109" s="82" t="s">
        <v>752</v>
      </c>
      <c r="Y109" s="79"/>
      <c r="Z109" s="79"/>
      <c r="AA109" s="85" t="s">
        <v>933</v>
      </c>
      <c r="AB109" s="85" t="s">
        <v>1082</v>
      </c>
      <c r="AC109" s="79" t="b">
        <v>0</v>
      </c>
      <c r="AD109" s="79">
        <v>0</v>
      </c>
      <c r="AE109" s="85" t="s">
        <v>1089</v>
      </c>
      <c r="AF109" s="79" t="b">
        <v>0</v>
      </c>
      <c r="AG109" s="79" t="s">
        <v>1099</v>
      </c>
      <c r="AH109" s="79"/>
      <c r="AI109" s="85" t="s">
        <v>1087</v>
      </c>
      <c r="AJ109" s="79" t="b">
        <v>0</v>
      </c>
      <c r="AK109" s="79">
        <v>0</v>
      </c>
      <c r="AL109" s="85" t="s">
        <v>1087</v>
      </c>
      <c r="AM109" s="79" t="s">
        <v>1109</v>
      </c>
      <c r="AN109" s="79" t="b">
        <v>0</v>
      </c>
      <c r="AO109" s="85" t="s">
        <v>1082</v>
      </c>
      <c r="AP109" s="79" t="s">
        <v>176</v>
      </c>
      <c r="AQ109" s="79">
        <v>0</v>
      </c>
      <c r="AR109" s="79">
        <v>0</v>
      </c>
      <c r="AS109" s="79"/>
      <c r="AT109" s="79"/>
      <c r="AU109" s="79"/>
      <c r="AV109" s="79"/>
      <c r="AW109" s="79"/>
      <c r="AX109" s="79"/>
      <c r="AY109" s="79"/>
      <c r="AZ109" s="79"/>
      <c r="BA109">
        <v>5</v>
      </c>
      <c r="BB109" s="78" t="str">
        <f>REPLACE(INDEX(GroupVertices[Group],MATCH(Edges[[#This Row],[Vertex 1]],GroupVertices[Vertex],0)),1,1,"")</f>
        <v>5</v>
      </c>
      <c r="BC109" s="78" t="str">
        <f>REPLACE(INDEX(GroupVertices[Group],MATCH(Edges[[#This Row],[Vertex 2]],GroupVertices[Vertex],0)),1,1,"")</f>
        <v>1</v>
      </c>
      <c r="BD109" s="48"/>
      <c r="BE109" s="49"/>
      <c r="BF109" s="48"/>
      <c r="BG109" s="49"/>
      <c r="BH109" s="48"/>
      <c r="BI109" s="49"/>
      <c r="BJ109" s="48"/>
      <c r="BK109" s="49"/>
      <c r="BL109" s="48"/>
    </row>
    <row r="110" spans="1:64" ht="15">
      <c r="A110" s="64" t="s">
        <v>237</v>
      </c>
      <c r="B110" s="64" t="s">
        <v>279</v>
      </c>
      <c r="C110" s="65" t="s">
        <v>2975</v>
      </c>
      <c r="D110" s="66">
        <v>10</v>
      </c>
      <c r="E110" s="67" t="s">
        <v>136</v>
      </c>
      <c r="F110" s="68">
        <v>12</v>
      </c>
      <c r="G110" s="65"/>
      <c r="H110" s="69"/>
      <c r="I110" s="70"/>
      <c r="J110" s="70"/>
      <c r="K110" s="34" t="s">
        <v>65</v>
      </c>
      <c r="L110" s="77">
        <v>110</v>
      </c>
      <c r="M110" s="77"/>
      <c r="N110" s="72"/>
      <c r="O110" s="79" t="s">
        <v>350</v>
      </c>
      <c r="P110" s="81">
        <v>43636.71309027778</v>
      </c>
      <c r="Q110" s="79" t="s">
        <v>376</v>
      </c>
      <c r="R110" s="79"/>
      <c r="S110" s="79"/>
      <c r="T110" s="79"/>
      <c r="U110" s="82" t="s">
        <v>628</v>
      </c>
      <c r="V110" s="82" t="s">
        <v>628</v>
      </c>
      <c r="W110" s="81">
        <v>43636.71309027778</v>
      </c>
      <c r="X110" s="82" t="s">
        <v>750</v>
      </c>
      <c r="Y110" s="79"/>
      <c r="Z110" s="79"/>
      <c r="AA110" s="85" t="s">
        <v>931</v>
      </c>
      <c r="AB110" s="79"/>
      <c r="AC110" s="79" t="b">
        <v>0</v>
      </c>
      <c r="AD110" s="79">
        <v>0</v>
      </c>
      <c r="AE110" s="85" t="s">
        <v>1087</v>
      </c>
      <c r="AF110" s="79" t="b">
        <v>0</v>
      </c>
      <c r="AG110" s="79" t="s">
        <v>1099</v>
      </c>
      <c r="AH110" s="79"/>
      <c r="AI110" s="85" t="s">
        <v>1087</v>
      </c>
      <c r="AJ110" s="79" t="b">
        <v>0</v>
      </c>
      <c r="AK110" s="79">
        <v>0</v>
      </c>
      <c r="AL110" s="85" t="s">
        <v>1087</v>
      </c>
      <c r="AM110" s="79" t="s">
        <v>1109</v>
      </c>
      <c r="AN110" s="79" t="b">
        <v>0</v>
      </c>
      <c r="AO110" s="85" t="s">
        <v>931</v>
      </c>
      <c r="AP110" s="79" t="s">
        <v>176</v>
      </c>
      <c r="AQ110" s="79">
        <v>0</v>
      </c>
      <c r="AR110" s="79">
        <v>0</v>
      </c>
      <c r="AS110" s="79"/>
      <c r="AT110" s="79"/>
      <c r="AU110" s="79"/>
      <c r="AV110" s="79"/>
      <c r="AW110" s="79"/>
      <c r="AX110" s="79"/>
      <c r="AY110" s="79"/>
      <c r="AZ110" s="79"/>
      <c r="BA110">
        <v>5</v>
      </c>
      <c r="BB110" s="78" t="str">
        <f>REPLACE(INDEX(GroupVertices[Group],MATCH(Edges[[#This Row],[Vertex 1]],GroupVertices[Vertex],0)),1,1,"")</f>
        <v>5</v>
      </c>
      <c r="BC110" s="78" t="str">
        <f>REPLACE(INDEX(GroupVertices[Group],MATCH(Edges[[#This Row],[Vertex 2]],GroupVertices[Vertex],0)),1,1,"")</f>
        <v>1</v>
      </c>
      <c r="BD110" s="48"/>
      <c r="BE110" s="49"/>
      <c r="BF110" s="48"/>
      <c r="BG110" s="49"/>
      <c r="BH110" s="48"/>
      <c r="BI110" s="49"/>
      <c r="BJ110" s="48"/>
      <c r="BK110" s="49"/>
      <c r="BL110" s="48"/>
    </row>
    <row r="111" spans="1:64" ht="15">
      <c r="A111" s="64" t="s">
        <v>237</v>
      </c>
      <c r="B111" s="64" t="s">
        <v>279</v>
      </c>
      <c r="C111" s="65" t="s">
        <v>2975</v>
      </c>
      <c r="D111" s="66">
        <v>10</v>
      </c>
      <c r="E111" s="67" t="s">
        <v>136</v>
      </c>
      <c r="F111" s="68">
        <v>12</v>
      </c>
      <c r="G111" s="65"/>
      <c r="H111" s="69"/>
      <c r="I111" s="70"/>
      <c r="J111" s="70"/>
      <c r="K111" s="34" t="s">
        <v>65</v>
      </c>
      <c r="L111" s="77">
        <v>111</v>
      </c>
      <c r="M111" s="77"/>
      <c r="N111" s="72"/>
      <c r="O111" s="79" t="s">
        <v>350</v>
      </c>
      <c r="P111" s="81">
        <v>43636.783842592595</v>
      </c>
      <c r="Q111" s="79" t="s">
        <v>377</v>
      </c>
      <c r="R111" s="79"/>
      <c r="S111" s="79"/>
      <c r="T111" s="79"/>
      <c r="U111" s="82" t="s">
        <v>629</v>
      </c>
      <c r="V111" s="82" t="s">
        <v>629</v>
      </c>
      <c r="W111" s="81">
        <v>43636.783842592595</v>
      </c>
      <c r="X111" s="82" t="s">
        <v>751</v>
      </c>
      <c r="Y111" s="79"/>
      <c r="Z111" s="79"/>
      <c r="AA111" s="85" t="s">
        <v>932</v>
      </c>
      <c r="AB111" s="79"/>
      <c r="AC111" s="79" t="b">
        <v>0</v>
      </c>
      <c r="AD111" s="79">
        <v>0</v>
      </c>
      <c r="AE111" s="85" t="s">
        <v>1087</v>
      </c>
      <c r="AF111" s="79" t="b">
        <v>0</v>
      </c>
      <c r="AG111" s="79" t="s">
        <v>1099</v>
      </c>
      <c r="AH111" s="79"/>
      <c r="AI111" s="85" t="s">
        <v>1087</v>
      </c>
      <c r="AJ111" s="79" t="b">
        <v>0</v>
      </c>
      <c r="AK111" s="79">
        <v>0</v>
      </c>
      <c r="AL111" s="85" t="s">
        <v>1087</v>
      </c>
      <c r="AM111" s="79" t="s">
        <v>1109</v>
      </c>
      <c r="AN111" s="79" t="b">
        <v>0</v>
      </c>
      <c r="AO111" s="85" t="s">
        <v>932</v>
      </c>
      <c r="AP111" s="79" t="s">
        <v>176</v>
      </c>
      <c r="AQ111" s="79">
        <v>0</v>
      </c>
      <c r="AR111" s="79">
        <v>0</v>
      </c>
      <c r="AS111" s="79" t="s">
        <v>1123</v>
      </c>
      <c r="AT111" s="79" t="s">
        <v>1129</v>
      </c>
      <c r="AU111" s="79" t="s">
        <v>1132</v>
      </c>
      <c r="AV111" s="79" t="s">
        <v>1138</v>
      </c>
      <c r="AW111" s="79" t="s">
        <v>1147</v>
      </c>
      <c r="AX111" s="79" t="s">
        <v>1156</v>
      </c>
      <c r="AY111" s="79" t="s">
        <v>1161</v>
      </c>
      <c r="AZ111" s="82" t="s">
        <v>1166</v>
      </c>
      <c r="BA111">
        <v>5</v>
      </c>
      <c r="BB111" s="78" t="str">
        <f>REPLACE(INDEX(GroupVertices[Group],MATCH(Edges[[#This Row],[Vertex 1]],GroupVertices[Vertex],0)),1,1,"")</f>
        <v>5</v>
      </c>
      <c r="BC111" s="78" t="str">
        <f>REPLACE(INDEX(GroupVertices[Group],MATCH(Edges[[#This Row],[Vertex 2]],GroupVertices[Vertex],0)),1,1,"")</f>
        <v>1</v>
      </c>
      <c r="BD111" s="48"/>
      <c r="BE111" s="49"/>
      <c r="BF111" s="48"/>
      <c r="BG111" s="49"/>
      <c r="BH111" s="48"/>
      <c r="BI111" s="49"/>
      <c r="BJ111" s="48"/>
      <c r="BK111" s="49"/>
      <c r="BL111" s="48"/>
    </row>
    <row r="112" spans="1:64" ht="15">
      <c r="A112" s="64" t="s">
        <v>237</v>
      </c>
      <c r="B112" s="64" t="s">
        <v>279</v>
      </c>
      <c r="C112" s="65" t="s">
        <v>2975</v>
      </c>
      <c r="D112" s="66">
        <v>10</v>
      </c>
      <c r="E112" s="67" t="s">
        <v>136</v>
      </c>
      <c r="F112" s="68">
        <v>12</v>
      </c>
      <c r="G112" s="65"/>
      <c r="H112" s="69"/>
      <c r="I112" s="70"/>
      <c r="J112" s="70"/>
      <c r="K112" s="34" t="s">
        <v>65</v>
      </c>
      <c r="L112" s="77">
        <v>112</v>
      </c>
      <c r="M112" s="77"/>
      <c r="N112" s="72"/>
      <c r="O112" s="79" t="s">
        <v>350</v>
      </c>
      <c r="P112" s="81">
        <v>43637.712685185186</v>
      </c>
      <c r="Q112" s="79" t="s">
        <v>379</v>
      </c>
      <c r="R112" s="79"/>
      <c r="S112" s="79"/>
      <c r="T112" s="79"/>
      <c r="U112" s="79"/>
      <c r="V112" s="82" t="s">
        <v>672</v>
      </c>
      <c r="W112" s="81">
        <v>43637.712685185186</v>
      </c>
      <c r="X112" s="82" t="s">
        <v>753</v>
      </c>
      <c r="Y112" s="79"/>
      <c r="Z112" s="79"/>
      <c r="AA112" s="85" t="s">
        <v>934</v>
      </c>
      <c r="AB112" s="85" t="s">
        <v>1083</v>
      </c>
      <c r="AC112" s="79" t="b">
        <v>0</v>
      </c>
      <c r="AD112" s="79">
        <v>0</v>
      </c>
      <c r="AE112" s="85" t="s">
        <v>1089</v>
      </c>
      <c r="AF112" s="79" t="b">
        <v>0</v>
      </c>
      <c r="AG112" s="79" t="s">
        <v>1098</v>
      </c>
      <c r="AH112" s="79"/>
      <c r="AI112" s="85" t="s">
        <v>1087</v>
      </c>
      <c r="AJ112" s="79" t="b">
        <v>0</v>
      </c>
      <c r="AK112" s="79">
        <v>0</v>
      </c>
      <c r="AL112" s="85" t="s">
        <v>1087</v>
      </c>
      <c r="AM112" s="79" t="s">
        <v>1109</v>
      </c>
      <c r="AN112" s="79" t="b">
        <v>0</v>
      </c>
      <c r="AO112" s="85" t="s">
        <v>1083</v>
      </c>
      <c r="AP112" s="79" t="s">
        <v>176</v>
      </c>
      <c r="AQ112" s="79">
        <v>0</v>
      </c>
      <c r="AR112" s="79">
        <v>0</v>
      </c>
      <c r="AS112" s="79" t="s">
        <v>1123</v>
      </c>
      <c r="AT112" s="79" t="s">
        <v>1129</v>
      </c>
      <c r="AU112" s="79" t="s">
        <v>1132</v>
      </c>
      <c r="AV112" s="79" t="s">
        <v>1138</v>
      </c>
      <c r="AW112" s="79" t="s">
        <v>1147</v>
      </c>
      <c r="AX112" s="79" t="s">
        <v>1156</v>
      </c>
      <c r="AY112" s="79" t="s">
        <v>1161</v>
      </c>
      <c r="AZ112" s="82" t="s">
        <v>1166</v>
      </c>
      <c r="BA112">
        <v>5</v>
      </c>
      <c r="BB112" s="78" t="str">
        <f>REPLACE(INDEX(GroupVertices[Group],MATCH(Edges[[#This Row],[Vertex 1]],GroupVertices[Vertex],0)),1,1,"")</f>
        <v>5</v>
      </c>
      <c r="BC112" s="78" t="str">
        <f>REPLACE(INDEX(GroupVertices[Group],MATCH(Edges[[#This Row],[Vertex 2]],GroupVertices[Vertex],0)),1,1,"")</f>
        <v>1</v>
      </c>
      <c r="BD112" s="48"/>
      <c r="BE112" s="49"/>
      <c r="BF112" s="48"/>
      <c r="BG112" s="49"/>
      <c r="BH112" s="48"/>
      <c r="BI112" s="49"/>
      <c r="BJ112" s="48"/>
      <c r="BK112" s="49"/>
      <c r="BL112" s="48"/>
    </row>
    <row r="113" spans="1:64" ht="15">
      <c r="A113" s="64" t="s">
        <v>238</v>
      </c>
      <c r="B113" s="64" t="s">
        <v>314</v>
      </c>
      <c r="C113" s="65" t="s">
        <v>2972</v>
      </c>
      <c r="D113" s="66">
        <v>4.75</v>
      </c>
      <c r="E113" s="67" t="s">
        <v>136</v>
      </c>
      <c r="F113" s="68">
        <v>29.25</v>
      </c>
      <c r="G113" s="65"/>
      <c r="H113" s="69"/>
      <c r="I113" s="70"/>
      <c r="J113" s="70"/>
      <c r="K113" s="34" t="s">
        <v>65</v>
      </c>
      <c r="L113" s="77">
        <v>113</v>
      </c>
      <c r="M113" s="77"/>
      <c r="N113" s="72"/>
      <c r="O113" s="79" t="s">
        <v>350</v>
      </c>
      <c r="P113" s="81">
        <v>43636.67574074074</v>
      </c>
      <c r="Q113" s="79" t="s">
        <v>380</v>
      </c>
      <c r="R113" s="79"/>
      <c r="S113" s="79"/>
      <c r="T113" s="79" t="s">
        <v>579</v>
      </c>
      <c r="U113" s="82" t="s">
        <v>631</v>
      </c>
      <c r="V113" s="82" t="s">
        <v>631</v>
      </c>
      <c r="W113" s="81">
        <v>43636.67574074074</v>
      </c>
      <c r="X113" s="82" t="s">
        <v>754</v>
      </c>
      <c r="Y113" s="79"/>
      <c r="Z113" s="79"/>
      <c r="AA113" s="85" t="s">
        <v>935</v>
      </c>
      <c r="AB113" s="79"/>
      <c r="AC113" s="79" t="b">
        <v>0</v>
      </c>
      <c r="AD113" s="79">
        <v>1</v>
      </c>
      <c r="AE113" s="85" t="s">
        <v>1087</v>
      </c>
      <c r="AF113" s="79" t="b">
        <v>0</v>
      </c>
      <c r="AG113" s="79" t="s">
        <v>1099</v>
      </c>
      <c r="AH113" s="79"/>
      <c r="AI113" s="85" t="s">
        <v>1087</v>
      </c>
      <c r="AJ113" s="79" t="b">
        <v>0</v>
      </c>
      <c r="AK113" s="79">
        <v>0</v>
      </c>
      <c r="AL113" s="85" t="s">
        <v>1087</v>
      </c>
      <c r="AM113" s="79" t="s">
        <v>1114</v>
      </c>
      <c r="AN113" s="79" t="b">
        <v>0</v>
      </c>
      <c r="AO113" s="85" t="s">
        <v>935</v>
      </c>
      <c r="AP113" s="79" t="s">
        <v>176</v>
      </c>
      <c r="AQ113" s="79">
        <v>0</v>
      </c>
      <c r="AR113" s="79">
        <v>0</v>
      </c>
      <c r="AS113" s="79"/>
      <c r="AT113" s="79"/>
      <c r="AU113" s="79"/>
      <c r="AV113" s="79"/>
      <c r="AW113" s="79"/>
      <c r="AX113" s="79"/>
      <c r="AY113" s="79"/>
      <c r="AZ113" s="79"/>
      <c r="BA113">
        <v>2</v>
      </c>
      <c r="BB113" s="78" t="str">
        <f>REPLACE(INDEX(GroupVertices[Group],MATCH(Edges[[#This Row],[Vertex 1]],GroupVertices[Vertex],0)),1,1,"")</f>
        <v>2</v>
      </c>
      <c r="BC113" s="78" t="str">
        <f>REPLACE(INDEX(GroupVertices[Group],MATCH(Edges[[#This Row],[Vertex 2]],GroupVertices[Vertex],0)),1,1,"")</f>
        <v>2</v>
      </c>
      <c r="BD113" s="48"/>
      <c r="BE113" s="49"/>
      <c r="BF113" s="48"/>
      <c r="BG113" s="49"/>
      <c r="BH113" s="48"/>
      <c r="BI113" s="49"/>
      <c r="BJ113" s="48"/>
      <c r="BK113" s="49"/>
      <c r="BL113" s="48"/>
    </row>
    <row r="114" spans="1:64" ht="15">
      <c r="A114" s="64" t="s">
        <v>238</v>
      </c>
      <c r="B114" s="64" t="s">
        <v>314</v>
      </c>
      <c r="C114" s="65" t="s">
        <v>2972</v>
      </c>
      <c r="D114" s="66">
        <v>4.75</v>
      </c>
      <c r="E114" s="67" t="s">
        <v>136</v>
      </c>
      <c r="F114" s="68">
        <v>29.25</v>
      </c>
      <c r="G114" s="65"/>
      <c r="H114" s="69"/>
      <c r="I114" s="70"/>
      <c r="J114" s="70"/>
      <c r="K114" s="34" t="s">
        <v>65</v>
      </c>
      <c r="L114" s="77">
        <v>114</v>
      </c>
      <c r="M114" s="77"/>
      <c r="N114" s="72"/>
      <c r="O114" s="79" t="s">
        <v>350</v>
      </c>
      <c r="P114" s="81">
        <v>43641.96585648148</v>
      </c>
      <c r="Q114" s="79" t="s">
        <v>381</v>
      </c>
      <c r="R114" s="82" t="s">
        <v>505</v>
      </c>
      <c r="S114" s="79" t="s">
        <v>557</v>
      </c>
      <c r="T114" s="79" t="s">
        <v>580</v>
      </c>
      <c r="U114" s="79"/>
      <c r="V114" s="82" t="s">
        <v>673</v>
      </c>
      <c r="W114" s="81">
        <v>43641.96585648148</v>
      </c>
      <c r="X114" s="82" t="s">
        <v>755</v>
      </c>
      <c r="Y114" s="79"/>
      <c r="Z114" s="79"/>
      <c r="AA114" s="85" t="s">
        <v>936</v>
      </c>
      <c r="AB114" s="79"/>
      <c r="AC114" s="79" t="b">
        <v>0</v>
      </c>
      <c r="AD114" s="79">
        <v>2</v>
      </c>
      <c r="AE114" s="85" t="s">
        <v>1090</v>
      </c>
      <c r="AF114" s="79" t="b">
        <v>0</v>
      </c>
      <c r="AG114" s="79" t="s">
        <v>1099</v>
      </c>
      <c r="AH114" s="79"/>
      <c r="AI114" s="85" t="s">
        <v>1087</v>
      </c>
      <c r="AJ114" s="79" t="b">
        <v>0</v>
      </c>
      <c r="AK114" s="79">
        <v>0</v>
      </c>
      <c r="AL114" s="85" t="s">
        <v>1087</v>
      </c>
      <c r="AM114" s="79" t="s">
        <v>1107</v>
      </c>
      <c r="AN114" s="79" t="b">
        <v>0</v>
      </c>
      <c r="AO114" s="85" t="s">
        <v>936</v>
      </c>
      <c r="AP114" s="79" t="s">
        <v>176</v>
      </c>
      <c r="AQ114" s="79">
        <v>0</v>
      </c>
      <c r="AR114" s="79">
        <v>0</v>
      </c>
      <c r="AS114" s="79"/>
      <c r="AT114" s="79"/>
      <c r="AU114" s="79"/>
      <c r="AV114" s="79"/>
      <c r="AW114" s="79"/>
      <c r="AX114" s="79"/>
      <c r="AY114" s="79"/>
      <c r="AZ114" s="79"/>
      <c r="BA114">
        <v>2</v>
      </c>
      <c r="BB114" s="78" t="str">
        <f>REPLACE(INDEX(GroupVertices[Group],MATCH(Edges[[#This Row],[Vertex 1]],GroupVertices[Vertex],0)),1,1,"")</f>
        <v>2</v>
      </c>
      <c r="BC114" s="78" t="str">
        <f>REPLACE(INDEX(GroupVertices[Group],MATCH(Edges[[#This Row],[Vertex 2]],GroupVertices[Vertex],0)),1,1,"")</f>
        <v>2</v>
      </c>
      <c r="BD114" s="48"/>
      <c r="BE114" s="49"/>
      <c r="BF114" s="48"/>
      <c r="BG114" s="49"/>
      <c r="BH114" s="48"/>
      <c r="BI114" s="49"/>
      <c r="BJ114" s="48"/>
      <c r="BK114" s="49"/>
      <c r="BL114" s="48"/>
    </row>
    <row r="115" spans="1:64" ht="15">
      <c r="A115" s="64" t="s">
        <v>239</v>
      </c>
      <c r="B115" s="64" t="s">
        <v>279</v>
      </c>
      <c r="C115" s="65" t="s">
        <v>2972</v>
      </c>
      <c r="D115" s="66">
        <v>4.75</v>
      </c>
      <c r="E115" s="67" t="s">
        <v>136</v>
      </c>
      <c r="F115" s="68">
        <v>29.25</v>
      </c>
      <c r="G115" s="65"/>
      <c r="H115" s="69"/>
      <c r="I115" s="70"/>
      <c r="J115" s="70"/>
      <c r="K115" s="34" t="s">
        <v>65</v>
      </c>
      <c r="L115" s="77">
        <v>115</v>
      </c>
      <c r="M115" s="77"/>
      <c r="N115" s="72"/>
      <c r="O115" s="79" t="s">
        <v>350</v>
      </c>
      <c r="P115" s="81">
        <v>43623.843877314815</v>
      </c>
      <c r="Q115" s="79" t="s">
        <v>382</v>
      </c>
      <c r="R115" s="82" t="s">
        <v>502</v>
      </c>
      <c r="S115" s="79" t="s">
        <v>555</v>
      </c>
      <c r="T115" s="79" t="s">
        <v>581</v>
      </c>
      <c r="U115" s="79"/>
      <c r="V115" s="82" t="s">
        <v>674</v>
      </c>
      <c r="W115" s="81">
        <v>43623.843877314815</v>
      </c>
      <c r="X115" s="82" t="s">
        <v>756</v>
      </c>
      <c r="Y115" s="79"/>
      <c r="Z115" s="79"/>
      <c r="AA115" s="85" t="s">
        <v>937</v>
      </c>
      <c r="AB115" s="79"/>
      <c r="AC115" s="79" t="b">
        <v>0</v>
      </c>
      <c r="AD115" s="79">
        <v>0</v>
      </c>
      <c r="AE115" s="85" t="s">
        <v>1087</v>
      </c>
      <c r="AF115" s="79" t="b">
        <v>0</v>
      </c>
      <c r="AG115" s="79" t="s">
        <v>1099</v>
      </c>
      <c r="AH115" s="79"/>
      <c r="AI115" s="85" t="s">
        <v>1087</v>
      </c>
      <c r="AJ115" s="79" t="b">
        <v>0</v>
      </c>
      <c r="AK115" s="79">
        <v>0</v>
      </c>
      <c r="AL115" s="85" t="s">
        <v>1087</v>
      </c>
      <c r="AM115" s="79" t="s">
        <v>1110</v>
      </c>
      <c r="AN115" s="79" t="b">
        <v>0</v>
      </c>
      <c r="AO115" s="85" t="s">
        <v>937</v>
      </c>
      <c r="AP115" s="79" t="s">
        <v>176</v>
      </c>
      <c r="AQ115" s="79">
        <v>0</v>
      </c>
      <c r="AR115" s="79">
        <v>0</v>
      </c>
      <c r="AS115" s="79"/>
      <c r="AT115" s="79"/>
      <c r="AU115" s="79"/>
      <c r="AV115" s="79"/>
      <c r="AW115" s="79"/>
      <c r="AX115" s="79"/>
      <c r="AY115" s="79"/>
      <c r="AZ115" s="79"/>
      <c r="BA115">
        <v>2</v>
      </c>
      <c r="BB115" s="78" t="str">
        <f>REPLACE(INDEX(GroupVertices[Group],MATCH(Edges[[#This Row],[Vertex 1]],GroupVertices[Vertex],0)),1,1,"")</f>
        <v>1</v>
      </c>
      <c r="BC115" s="78" t="str">
        <f>REPLACE(INDEX(GroupVertices[Group],MATCH(Edges[[#This Row],[Vertex 2]],GroupVertices[Vertex],0)),1,1,"")</f>
        <v>1</v>
      </c>
      <c r="BD115" s="48">
        <v>0</v>
      </c>
      <c r="BE115" s="49">
        <v>0</v>
      </c>
      <c r="BF115" s="48">
        <v>0</v>
      </c>
      <c r="BG115" s="49">
        <v>0</v>
      </c>
      <c r="BH115" s="48">
        <v>0</v>
      </c>
      <c r="BI115" s="49">
        <v>0</v>
      </c>
      <c r="BJ115" s="48">
        <v>15</v>
      </c>
      <c r="BK115" s="49">
        <v>100</v>
      </c>
      <c r="BL115" s="48">
        <v>15</v>
      </c>
    </row>
    <row r="116" spans="1:64" ht="15">
      <c r="A116" s="64" t="s">
        <v>239</v>
      </c>
      <c r="B116" s="64" t="s">
        <v>315</v>
      </c>
      <c r="C116" s="65" t="s">
        <v>2973</v>
      </c>
      <c r="D116" s="66">
        <v>3</v>
      </c>
      <c r="E116" s="67" t="s">
        <v>132</v>
      </c>
      <c r="F116" s="68">
        <v>35</v>
      </c>
      <c r="G116" s="65"/>
      <c r="H116" s="69"/>
      <c r="I116" s="70"/>
      <c r="J116" s="70"/>
      <c r="K116" s="34" t="s">
        <v>65</v>
      </c>
      <c r="L116" s="77">
        <v>116</v>
      </c>
      <c r="M116" s="77"/>
      <c r="N116" s="72"/>
      <c r="O116" s="79" t="s">
        <v>350</v>
      </c>
      <c r="P116" s="81">
        <v>43635.968877314815</v>
      </c>
      <c r="Q116" s="79" t="s">
        <v>383</v>
      </c>
      <c r="R116" s="82" t="s">
        <v>506</v>
      </c>
      <c r="S116" s="79" t="s">
        <v>555</v>
      </c>
      <c r="T116" s="79" t="s">
        <v>581</v>
      </c>
      <c r="U116" s="79"/>
      <c r="V116" s="82" t="s">
        <v>674</v>
      </c>
      <c r="W116" s="81">
        <v>43635.968877314815</v>
      </c>
      <c r="X116" s="82" t="s">
        <v>757</v>
      </c>
      <c r="Y116" s="79"/>
      <c r="Z116" s="79"/>
      <c r="AA116" s="85" t="s">
        <v>938</v>
      </c>
      <c r="AB116" s="79"/>
      <c r="AC116" s="79" t="b">
        <v>0</v>
      </c>
      <c r="AD116" s="79">
        <v>1</v>
      </c>
      <c r="AE116" s="85" t="s">
        <v>1087</v>
      </c>
      <c r="AF116" s="79" t="b">
        <v>0</v>
      </c>
      <c r="AG116" s="79" t="s">
        <v>1099</v>
      </c>
      <c r="AH116" s="79"/>
      <c r="AI116" s="85" t="s">
        <v>1087</v>
      </c>
      <c r="AJ116" s="79" t="b">
        <v>0</v>
      </c>
      <c r="AK116" s="79">
        <v>0</v>
      </c>
      <c r="AL116" s="85" t="s">
        <v>1087</v>
      </c>
      <c r="AM116" s="79" t="s">
        <v>1110</v>
      </c>
      <c r="AN116" s="79" t="b">
        <v>0</v>
      </c>
      <c r="AO116" s="85" t="s">
        <v>938</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1</v>
      </c>
      <c r="BC116" s="78" t="str">
        <f>REPLACE(INDEX(GroupVertices[Group],MATCH(Edges[[#This Row],[Vertex 2]],GroupVertices[Vertex],0)),1,1,"")</f>
        <v>2</v>
      </c>
      <c r="BD116" s="48">
        <v>0</v>
      </c>
      <c r="BE116" s="49">
        <v>0</v>
      </c>
      <c r="BF116" s="48">
        <v>0</v>
      </c>
      <c r="BG116" s="49">
        <v>0</v>
      </c>
      <c r="BH116" s="48">
        <v>0</v>
      </c>
      <c r="BI116" s="49">
        <v>0</v>
      </c>
      <c r="BJ116" s="48">
        <v>15</v>
      </c>
      <c r="BK116" s="49">
        <v>100</v>
      </c>
      <c r="BL116" s="48">
        <v>15</v>
      </c>
    </row>
    <row r="117" spans="1:64" ht="15">
      <c r="A117" s="64" t="s">
        <v>239</v>
      </c>
      <c r="B117" s="64" t="s">
        <v>296</v>
      </c>
      <c r="C117" s="65" t="s">
        <v>2973</v>
      </c>
      <c r="D117" s="66">
        <v>3</v>
      </c>
      <c r="E117" s="67" t="s">
        <v>132</v>
      </c>
      <c r="F117" s="68">
        <v>35</v>
      </c>
      <c r="G117" s="65"/>
      <c r="H117" s="69"/>
      <c r="I117" s="70"/>
      <c r="J117" s="70"/>
      <c r="K117" s="34" t="s">
        <v>65</v>
      </c>
      <c r="L117" s="77">
        <v>117</v>
      </c>
      <c r="M117" s="77"/>
      <c r="N117" s="72"/>
      <c r="O117" s="79" t="s">
        <v>350</v>
      </c>
      <c r="P117" s="81">
        <v>43635.968877314815</v>
      </c>
      <c r="Q117" s="79" t="s">
        <v>383</v>
      </c>
      <c r="R117" s="82" t="s">
        <v>506</v>
      </c>
      <c r="S117" s="79" t="s">
        <v>555</v>
      </c>
      <c r="T117" s="79" t="s">
        <v>581</v>
      </c>
      <c r="U117" s="79"/>
      <c r="V117" s="82" t="s">
        <v>674</v>
      </c>
      <c r="W117" s="81">
        <v>43635.968877314815</v>
      </c>
      <c r="X117" s="82" t="s">
        <v>757</v>
      </c>
      <c r="Y117" s="79"/>
      <c r="Z117" s="79"/>
      <c r="AA117" s="85" t="s">
        <v>938</v>
      </c>
      <c r="AB117" s="79"/>
      <c r="AC117" s="79" t="b">
        <v>0</v>
      </c>
      <c r="AD117" s="79">
        <v>1</v>
      </c>
      <c r="AE117" s="85" t="s">
        <v>1087</v>
      </c>
      <c r="AF117" s="79" t="b">
        <v>0</v>
      </c>
      <c r="AG117" s="79" t="s">
        <v>1099</v>
      </c>
      <c r="AH117" s="79"/>
      <c r="AI117" s="85" t="s">
        <v>1087</v>
      </c>
      <c r="AJ117" s="79" t="b">
        <v>0</v>
      </c>
      <c r="AK117" s="79">
        <v>0</v>
      </c>
      <c r="AL117" s="85" t="s">
        <v>1087</v>
      </c>
      <c r="AM117" s="79" t="s">
        <v>1110</v>
      </c>
      <c r="AN117" s="79" t="b">
        <v>0</v>
      </c>
      <c r="AO117" s="85" t="s">
        <v>938</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1</v>
      </c>
      <c r="BC117" s="78" t="str">
        <f>REPLACE(INDEX(GroupVertices[Group],MATCH(Edges[[#This Row],[Vertex 2]],GroupVertices[Vertex],0)),1,1,"")</f>
        <v>1</v>
      </c>
      <c r="BD117" s="48"/>
      <c r="BE117" s="49"/>
      <c r="BF117" s="48"/>
      <c r="BG117" s="49"/>
      <c r="BH117" s="48"/>
      <c r="BI117" s="49"/>
      <c r="BJ117" s="48"/>
      <c r="BK117" s="49"/>
      <c r="BL117" s="48"/>
    </row>
    <row r="118" spans="1:64" ht="15">
      <c r="A118" s="64" t="s">
        <v>239</v>
      </c>
      <c r="B118" s="64" t="s">
        <v>279</v>
      </c>
      <c r="C118" s="65" t="s">
        <v>2972</v>
      </c>
      <c r="D118" s="66">
        <v>4.75</v>
      </c>
      <c r="E118" s="67" t="s">
        <v>136</v>
      </c>
      <c r="F118" s="68">
        <v>29.25</v>
      </c>
      <c r="G118" s="65"/>
      <c r="H118" s="69"/>
      <c r="I118" s="70"/>
      <c r="J118" s="70"/>
      <c r="K118" s="34" t="s">
        <v>65</v>
      </c>
      <c r="L118" s="77">
        <v>118</v>
      </c>
      <c r="M118" s="77"/>
      <c r="N118" s="72"/>
      <c r="O118" s="79" t="s">
        <v>350</v>
      </c>
      <c r="P118" s="81">
        <v>43635.968877314815</v>
      </c>
      <c r="Q118" s="79" t="s">
        <v>383</v>
      </c>
      <c r="R118" s="82" t="s">
        <v>506</v>
      </c>
      <c r="S118" s="79" t="s">
        <v>555</v>
      </c>
      <c r="T118" s="79" t="s">
        <v>581</v>
      </c>
      <c r="U118" s="79"/>
      <c r="V118" s="82" t="s">
        <v>674</v>
      </c>
      <c r="W118" s="81">
        <v>43635.968877314815</v>
      </c>
      <c r="X118" s="82" t="s">
        <v>757</v>
      </c>
      <c r="Y118" s="79"/>
      <c r="Z118" s="79"/>
      <c r="AA118" s="85" t="s">
        <v>938</v>
      </c>
      <c r="AB118" s="79"/>
      <c r="AC118" s="79" t="b">
        <v>0</v>
      </c>
      <c r="AD118" s="79">
        <v>1</v>
      </c>
      <c r="AE118" s="85" t="s">
        <v>1087</v>
      </c>
      <c r="AF118" s="79" t="b">
        <v>0</v>
      </c>
      <c r="AG118" s="79" t="s">
        <v>1099</v>
      </c>
      <c r="AH118" s="79"/>
      <c r="AI118" s="85" t="s">
        <v>1087</v>
      </c>
      <c r="AJ118" s="79" t="b">
        <v>0</v>
      </c>
      <c r="AK118" s="79">
        <v>0</v>
      </c>
      <c r="AL118" s="85" t="s">
        <v>1087</v>
      </c>
      <c r="AM118" s="79" t="s">
        <v>1110</v>
      </c>
      <c r="AN118" s="79" t="b">
        <v>0</v>
      </c>
      <c r="AO118" s="85" t="s">
        <v>938</v>
      </c>
      <c r="AP118" s="79" t="s">
        <v>176</v>
      </c>
      <c r="AQ118" s="79">
        <v>0</v>
      </c>
      <c r="AR118" s="79">
        <v>0</v>
      </c>
      <c r="AS118" s="79"/>
      <c r="AT118" s="79"/>
      <c r="AU118" s="79"/>
      <c r="AV118" s="79"/>
      <c r="AW118" s="79"/>
      <c r="AX118" s="79"/>
      <c r="AY118" s="79"/>
      <c r="AZ118" s="79"/>
      <c r="BA118">
        <v>2</v>
      </c>
      <c r="BB118" s="78" t="str">
        <f>REPLACE(INDEX(GroupVertices[Group],MATCH(Edges[[#This Row],[Vertex 1]],GroupVertices[Vertex],0)),1,1,"")</f>
        <v>1</v>
      </c>
      <c r="BC118" s="78" t="str">
        <f>REPLACE(INDEX(GroupVertices[Group],MATCH(Edges[[#This Row],[Vertex 2]],GroupVertices[Vertex],0)),1,1,"")</f>
        <v>1</v>
      </c>
      <c r="BD118" s="48"/>
      <c r="BE118" s="49"/>
      <c r="BF118" s="48"/>
      <c r="BG118" s="49"/>
      <c r="BH118" s="48"/>
      <c r="BI118" s="49"/>
      <c r="BJ118" s="48"/>
      <c r="BK118" s="49"/>
      <c r="BL118" s="48"/>
    </row>
    <row r="119" spans="1:64" ht="15">
      <c r="A119" s="64" t="s">
        <v>239</v>
      </c>
      <c r="B119" s="64" t="s">
        <v>279</v>
      </c>
      <c r="C119" s="65" t="s">
        <v>2973</v>
      </c>
      <c r="D119" s="66">
        <v>3</v>
      </c>
      <c r="E119" s="67" t="s">
        <v>132</v>
      </c>
      <c r="F119" s="68">
        <v>35</v>
      </c>
      <c r="G119" s="65"/>
      <c r="H119" s="69"/>
      <c r="I119" s="70"/>
      <c r="J119" s="70"/>
      <c r="K119" s="34" t="s">
        <v>65</v>
      </c>
      <c r="L119" s="77">
        <v>119</v>
      </c>
      <c r="M119" s="77"/>
      <c r="N119" s="72"/>
      <c r="O119" s="79" t="s">
        <v>349</v>
      </c>
      <c r="P119" s="81">
        <v>43643.65667824074</v>
      </c>
      <c r="Q119" s="79" t="s">
        <v>384</v>
      </c>
      <c r="R119" s="82" t="s">
        <v>507</v>
      </c>
      <c r="S119" s="79" t="s">
        <v>555</v>
      </c>
      <c r="T119" s="79" t="s">
        <v>582</v>
      </c>
      <c r="U119" s="79"/>
      <c r="V119" s="82" t="s">
        <v>674</v>
      </c>
      <c r="W119" s="81">
        <v>43643.65667824074</v>
      </c>
      <c r="X119" s="82" t="s">
        <v>758</v>
      </c>
      <c r="Y119" s="79"/>
      <c r="Z119" s="79"/>
      <c r="AA119" s="85" t="s">
        <v>939</v>
      </c>
      <c r="AB119" s="79"/>
      <c r="AC119" s="79" t="b">
        <v>0</v>
      </c>
      <c r="AD119" s="79">
        <v>0</v>
      </c>
      <c r="AE119" s="85" t="s">
        <v>1085</v>
      </c>
      <c r="AF119" s="79" t="b">
        <v>0</v>
      </c>
      <c r="AG119" s="79" t="s">
        <v>1099</v>
      </c>
      <c r="AH119" s="79"/>
      <c r="AI119" s="85" t="s">
        <v>1087</v>
      </c>
      <c r="AJ119" s="79" t="b">
        <v>0</v>
      </c>
      <c r="AK119" s="79">
        <v>0</v>
      </c>
      <c r="AL119" s="85" t="s">
        <v>1087</v>
      </c>
      <c r="AM119" s="79" t="s">
        <v>1112</v>
      </c>
      <c r="AN119" s="79" t="b">
        <v>0</v>
      </c>
      <c r="AO119" s="85" t="s">
        <v>939</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1</v>
      </c>
      <c r="BC119" s="78" t="str">
        <f>REPLACE(INDEX(GroupVertices[Group],MATCH(Edges[[#This Row],[Vertex 2]],GroupVertices[Vertex],0)),1,1,"")</f>
        <v>1</v>
      </c>
      <c r="BD119" s="48">
        <v>0</v>
      </c>
      <c r="BE119" s="49">
        <v>0</v>
      </c>
      <c r="BF119" s="48">
        <v>0</v>
      </c>
      <c r="BG119" s="49">
        <v>0</v>
      </c>
      <c r="BH119" s="48">
        <v>0</v>
      </c>
      <c r="BI119" s="49">
        <v>0</v>
      </c>
      <c r="BJ119" s="48">
        <v>22</v>
      </c>
      <c r="BK119" s="49">
        <v>100</v>
      </c>
      <c r="BL119" s="48">
        <v>22</v>
      </c>
    </row>
    <row r="120" spans="1:64" ht="15">
      <c r="A120" s="64" t="s">
        <v>240</v>
      </c>
      <c r="B120" s="64" t="s">
        <v>279</v>
      </c>
      <c r="C120" s="65" t="s">
        <v>2973</v>
      </c>
      <c r="D120" s="66">
        <v>3</v>
      </c>
      <c r="E120" s="67" t="s">
        <v>132</v>
      </c>
      <c r="F120" s="68">
        <v>35</v>
      </c>
      <c r="G120" s="65"/>
      <c r="H120" s="69"/>
      <c r="I120" s="70"/>
      <c r="J120" s="70"/>
      <c r="K120" s="34" t="s">
        <v>65</v>
      </c>
      <c r="L120" s="77">
        <v>120</v>
      </c>
      <c r="M120" s="77"/>
      <c r="N120" s="72"/>
      <c r="O120" s="79" t="s">
        <v>349</v>
      </c>
      <c r="P120" s="81">
        <v>43646.633356481485</v>
      </c>
      <c r="Q120" s="79" t="s">
        <v>385</v>
      </c>
      <c r="R120" s="79"/>
      <c r="S120" s="79"/>
      <c r="T120" s="79"/>
      <c r="U120" s="79"/>
      <c r="V120" s="82" t="s">
        <v>654</v>
      </c>
      <c r="W120" s="81">
        <v>43646.633356481485</v>
      </c>
      <c r="X120" s="82" t="s">
        <v>759</v>
      </c>
      <c r="Y120" s="79"/>
      <c r="Z120" s="79"/>
      <c r="AA120" s="85" t="s">
        <v>940</v>
      </c>
      <c r="AB120" s="85" t="s">
        <v>1079</v>
      </c>
      <c r="AC120" s="79" t="b">
        <v>0</v>
      </c>
      <c r="AD120" s="79">
        <v>0</v>
      </c>
      <c r="AE120" s="85" t="s">
        <v>1085</v>
      </c>
      <c r="AF120" s="79" t="b">
        <v>0</v>
      </c>
      <c r="AG120" s="79" t="s">
        <v>1098</v>
      </c>
      <c r="AH120" s="79"/>
      <c r="AI120" s="85" t="s">
        <v>1087</v>
      </c>
      <c r="AJ120" s="79" t="b">
        <v>0</v>
      </c>
      <c r="AK120" s="79">
        <v>0</v>
      </c>
      <c r="AL120" s="85" t="s">
        <v>1087</v>
      </c>
      <c r="AM120" s="79" t="s">
        <v>1109</v>
      </c>
      <c r="AN120" s="79" t="b">
        <v>0</v>
      </c>
      <c r="AO120" s="85" t="s">
        <v>1079</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1</v>
      </c>
      <c r="BC120" s="78" t="str">
        <f>REPLACE(INDEX(GroupVertices[Group],MATCH(Edges[[#This Row],[Vertex 2]],GroupVertices[Vertex],0)),1,1,"")</f>
        <v>1</v>
      </c>
      <c r="BD120" s="48">
        <v>0</v>
      </c>
      <c r="BE120" s="49">
        <v>0</v>
      </c>
      <c r="BF120" s="48">
        <v>0</v>
      </c>
      <c r="BG120" s="49">
        <v>0</v>
      </c>
      <c r="BH120" s="48">
        <v>0</v>
      </c>
      <c r="BI120" s="49">
        <v>0</v>
      </c>
      <c r="BJ120" s="48">
        <v>2</v>
      </c>
      <c r="BK120" s="49">
        <v>100</v>
      </c>
      <c r="BL120" s="48">
        <v>2</v>
      </c>
    </row>
    <row r="121" spans="1:64" ht="15">
      <c r="A121" s="64" t="s">
        <v>241</v>
      </c>
      <c r="B121" s="64" t="s">
        <v>279</v>
      </c>
      <c r="C121" s="65" t="s">
        <v>2973</v>
      </c>
      <c r="D121" s="66">
        <v>3</v>
      </c>
      <c r="E121" s="67" t="s">
        <v>132</v>
      </c>
      <c r="F121" s="68">
        <v>35</v>
      </c>
      <c r="G121" s="65"/>
      <c r="H121" s="69"/>
      <c r="I121" s="70"/>
      <c r="J121" s="70"/>
      <c r="K121" s="34" t="s">
        <v>65</v>
      </c>
      <c r="L121" s="77">
        <v>121</v>
      </c>
      <c r="M121" s="77"/>
      <c r="N121" s="72"/>
      <c r="O121" s="79" t="s">
        <v>350</v>
      </c>
      <c r="P121" s="81">
        <v>43647.16550925926</v>
      </c>
      <c r="Q121" s="79" t="s">
        <v>386</v>
      </c>
      <c r="R121" s="82" t="s">
        <v>508</v>
      </c>
      <c r="S121" s="79" t="s">
        <v>553</v>
      </c>
      <c r="T121" s="79"/>
      <c r="U121" s="79"/>
      <c r="V121" s="82" t="s">
        <v>675</v>
      </c>
      <c r="W121" s="81">
        <v>43647.16550925926</v>
      </c>
      <c r="X121" s="82" t="s">
        <v>760</v>
      </c>
      <c r="Y121" s="79"/>
      <c r="Z121" s="79"/>
      <c r="AA121" s="85" t="s">
        <v>941</v>
      </c>
      <c r="AB121" s="79"/>
      <c r="AC121" s="79" t="b">
        <v>0</v>
      </c>
      <c r="AD121" s="79">
        <v>0</v>
      </c>
      <c r="AE121" s="85" t="s">
        <v>1087</v>
      </c>
      <c r="AF121" s="79" t="b">
        <v>0</v>
      </c>
      <c r="AG121" s="79" t="s">
        <v>1099</v>
      </c>
      <c r="AH121" s="79"/>
      <c r="AI121" s="85" t="s">
        <v>1087</v>
      </c>
      <c r="AJ121" s="79" t="b">
        <v>0</v>
      </c>
      <c r="AK121" s="79">
        <v>0</v>
      </c>
      <c r="AL121" s="85" t="s">
        <v>1087</v>
      </c>
      <c r="AM121" s="79" t="s">
        <v>1108</v>
      </c>
      <c r="AN121" s="79" t="b">
        <v>0</v>
      </c>
      <c r="AO121" s="85" t="s">
        <v>941</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1</v>
      </c>
      <c r="BC121" s="78" t="str">
        <f>REPLACE(INDEX(GroupVertices[Group],MATCH(Edges[[#This Row],[Vertex 2]],GroupVertices[Vertex],0)),1,1,"")</f>
        <v>1</v>
      </c>
      <c r="BD121" s="48">
        <v>0</v>
      </c>
      <c r="BE121" s="49">
        <v>0</v>
      </c>
      <c r="BF121" s="48">
        <v>0</v>
      </c>
      <c r="BG121" s="49">
        <v>0</v>
      </c>
      <c r="BH121" s="48">
        <v>0</v>
      </c>
      <c r="BI121" s="49">
        <v>0</v>
      </c>
      <c r="BJ121" s="48">
        <v>8</v>
      </c>
      <c r="BK121" s="49">
        <v>100</v>
      </c>
      <c r="BL121" s="48">
        <v>8</v>
      </c>
    </row>
    <row r="122" spans="1:64" ht="15">
      <c r="A122" s="64" t="s">
        <v>242</v>
      </c>
      <c r="B122" s="64" t="s">
        <v>279</v>
      </c>
      <c r="C122" s="65" t="s">
        <v>2973</v>
      </c>
      <c r="D122" s="66">
        <v>3</v>
      </c>
      <c r="E122" s="67" t="s">
        <v>132</v>
      </c>
      <c r="F122" s="68">
        <v>35</v>
      </c>
      <c r="G122" s="65"/>
      <c r="H122" s="69"/>
      <c r="I122" s="70"/>
      <c r="J122" s="70"/>
      <c r="K122" s="34" t="s">
        <v>65</v>
      </c>
      <c r="L122" s="77">
        <v>122</v>
      </c>
      <c r="M122" s="77"/>
      <c r="N122" s="72"/>
      <c r="O122" s="79" t="s">
        <v>350</v>
      </c>
      <c r="P122" s="81">
        <v>43647.705196759256</v>
      </c>
      <c r="Q122" s="79" t="s">
        <v>387</v>
      </c>
      <c r="R122" s="79"/>
      <c r="S122" s="79"/>
      <c r="T122" s="79"/>
      <c r="U122" s="79"/>
      <c r="V122" s="82" t="s">
        <v>676</v>
      </c>
      <c r="W122" s="81">
        <v>43647.705196759256</v>
      </c>
      <c r="X122" s="82" t="s">
        <v>761</v>
      </c>
      <c r="Y122" s="79"/>
      <c r="Z122" s="79"/>
      <c r="AA122" s="85" t="s">
        <v>942</v>
      </c>
      <c r="AB122" s="79"/>
      <c r="AC122" s="79" t="b">
        <v>0</v>
      </c>
      <c r="AD122" s="79">
        <v>0</v>
      </c>
      <c r="AE122" s="85" t="s">
        <v>1087</v>
      </c>
      <c r="AF122" s="79" t="b">
        <v>0</v>
      </c>
      <c r="AG122" s="79" t="s">
        <v>1099</v>
      </c>
      <c r="AH122" s="79"/>
      <c r="AI122" s="85" t="s">
        <v>1087</v>
      </c>
      <c r="AJ122" s="79" t="b">
        <v>0</v>
      </c>
      <c r="AK122" s="79">
        <v>2</v>
      </c>
      <c r="AL122" s="85" t="s">
        <v>1078</v>
      </c>
      <c r="AM122" s="79" t="s">
        <v>1109</v>
      </c>
      <c r="AN122" s="79" t="b">
        <v>0</v>
      </c>
      <c r="AO122" s="85" t="s">
        <v>1078</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1</v>
      </c>
      <c r="BC122" s="78" t="str">
        <f>REPLACE(INDEX(GroupVertices[Group],MATCH(Edges[[#This Row],[Vertex 2]],GroupVertices[Vertex],0)),1,1,"")</f>
        <v>1</v>
      </c>
      <c r="BD122" s="48">
        <v>1</v>
      </c>
      <c r="BE122" s="49">
        <v>4.761904761904762</v>
      </c>
      <c r="BF122" s="48">
        <v>0</v>
      </c>
      <c r="BG122" s="49">
        <v>0</v>
      </c>
      <c r="BH122" s="48">
        <v>0</v>
      </c>
      <c r="BI122" s="49">
        <v>0</v>
      </c>
      <c r="BJ122" s="48">
        <v>20</v>
      </c>
      <c r="BK122" s="49">
        <v>95.23809523809524</v>
      </c>
      <c r="BL122" s="48">
        <v>21</v>
      </c>
    </row>
    <row r="123" spans="1:64" ht="15">
      <c r="A123" s="64" t="s">
        <v>243</v>
      </c>
      <c r="B123" s="64" t="s">
        <v>279</v>
      </c>
      <c r="C123" s="65" t="s">
        <v>2973</v>
      </c>
      <c r="D123" s="66">
        <v>3</v>
      </c>
      <c r="E123" s="67" t="s">
        <v>132</v>
      </c>
      <c r="F123" s="68">
        <v>35</v>
      </c>
      <c r="G123" s="65"/>
      <c r="H123" s="69"/>
      <c r="I123" s="70"/>
      <c r="J123" s="70"/>
      <c r="K123" s="34" t="s">
        <v>65</v>
      </c>
      <c r="L123" s="77">
        <v>123</v>
      </c>
      <c r="M123" s="77"/>
      <c r="N123" s="72"/>
      <c r="O123" s="79" t="s">
        <v>349</v>
      </c>
      <c r="P123" s="81">
        <v>43649.8275</v>
      </c>
      <c r="Q123" s="79" t="s">
        <v>351</v>
      </c>
      <c r="R123" s="79"/>
      <c r="S123" s="79"/>
      <c r="T123" s="79"/>
      <c r="U123" s="79"/>
      <c r="V123" s="82" t="s">
        <v>677</v>
      </c>
      <c r="W123" s="81">
        <v>43649.8275</v>
      </c>
      <c r="X123" s="82" t="s">
        <v>762</v>
      </c>
      <c r="Y123" s="79"/>
      <c r="Z123" s="79"/>
      <c r="AA123" s="85" t="s">
        <v>943</v>
      </c>
      <c r="AB123" s="79"/>
      <c r="AC123" s="79" t="b">
        <v>0</v>
      </c>
      <c r="AD123" s="79">
        <v>0</v>
      </c>
      <c r="AE123" s="85" t="s">
        <v>1085</v>
      </c>
      <c r="AF123" s="79" t="b">
        <v>0</v>
      </c>
      <c r="AG123" s="79" t="s">
        <v>1098</v>
      </c>
      <c r="AH123" s="79"/>
      <c r="AI123" s="85" t="s">
        <v>1087</v>
      </c>
      <c r="AJ123" s="79" t="b">
        <v>0</v>
      </c>
      <c r="AK123" s="79">
        <v>0</v>
      </c>
      <c r="AL123" s="85" t="s">
        <v>1087</v>
      </c>
      <c r="AM123" s="79" t="s">
        <v>1109</v>
      </c>
      <c r="AN123" s="79" t="b">
        <v>0</v>
      </c>
      <c r="AO123" s="85" t="s">
        <v>943</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1</v>
      </c>
      <c r="BC123" s="78" t="str">
        <f>REPLACE(INDEX(GroupVertices[Group],MATCH(Edges[[#This Row],[Vertex 2]],GroupVertices[Vertex],0)),1,1,"")</f>
        <v>1</v>
      </c>
      <c r="BD123" s="48">
        <v>0</v>
      </c>
      <c r="BE123" s="49">
        <v>0</v>
      </c>
      <c r="BF123" s="48">
        <v>0</v>
      </c>
      <c r="BG123" s="49">
        <v>0</v>
      </c>
      <c r="BH123" s="48">
        <v>0</v>
      </c>
      <c r="BI123" s="49">
        <v>0</v>
      </c>
      <c r="BJ123" s="48">
        <v>1</v>
      </c>
      <c r="BK123" s="49">
        <v>100</v>
      </c>
      <c r="BL123" s="48">
        <v>1</v>
      </c>
    </row>
    <row r="124" spans="1:64" ht="15">
      <c r="A124" s="64" t="s">
        <v>244</v>
      </c>
      <c r="B124" s="64" t="s">
        <v>279</v>
      </c>
      <c r="C124" s="65" t="s">
        <v>2974</v>
      </c>
      <c r="D124" s="66">
        <v>8.25</v>
      </c>
      <c r="E124" s="67" t="s">
        <v>136</v>
      </c>
      <c r="F124" s="68">
        <v>17.75</v>
      </c>
      <c r="G124" s="65"/>
      <c r="H124" s="69"/>
      <c r="I124" s="70"/>
      <c r="J124" s="70"/>
      <c r="K124" s="34" t="s">
        <v>65</v>
      </c>
      <c r="L124" s="77">
        <v>124</v>
      </c>
      <c r="M124" s="77"/>
      <c r="N124" s="72"/>
      <c r="O124" s="79" t="s">
        <v>349</v>
      </c>
      <c r="P124" s="81">
        <v>43650.81857638889</v>
      </c>
      <c r="Q124" s="79" t="s">
        <v>351</v>
      </c>
      <c r="R124" s="79"/>
      <c r="S124" s="79"/>
      <c r="T124" s="79"/>
      <c r="U124" s="79"/>
      <c r="V124" s="82" t="s">
        <v>678</v>
      </c>
      <c r="W124" s="81">
        <v>43650.81857638889</v>
      </c>
      <c r="X124" s="82" t="s">
        <v>763</v>
      </c>
      <c r="Y124" s="79"/>
      <c r="Z124" s="79"/>
      <c r="AA124" s="85" t="s">
        <v>944</v>
      </c>
      <c r="AB124" s="79"/>
      <c r="AC124" s="79" t="b">
        <v>0</v>
      </c>
      <c r="AD124" s="79">
        <v>0</v>
      </c>
      <c r="AE124" s="85" t="s">
        <v>1085</v>
      </c>
      <c r="AF124" s="79" t="b">
        <v>0</v>
      </c>
      <c r="AG124" s="79" t="s">
        <v>1098</v>
      </c>
      <c r="AH124" s="79"/>
      <c r="AI124" s="85" t="s">
        <v>1087</v>
      </c>
      <c r="AJ124" s="79" t="b">
        <v>0</v>
      </c>
      <c r="AK124" s="79">
        <v>0</v>
      </c>
      <c r="AL124" s="85" t="s">
        <v>1087</v>
      </c>
      <c r="AM124" s="79" t="s">
        <v>1107</v>
      </c>
      <c r="AN124" s="79" t="b">
        <v>0</v>
      </c>
      <c r="AO124" s="85" t="s">
        <v>944</v>
      </c>
      <c r="AP124" s="79" t="s">
        <v>176</v>
      </c>
      <c r="AQ124" s="79">
        <v>0</v>
      </c>
      <c r="AR124" s="79">
        <v>0</v>
      </c>
      <c r="AS124" s="79"/>
      <c r="AT124" s="79"/>
      <c r="AU124" s="79"/>
      <c r="AV124" s="79"/>
      <c r="AW124" s="79"/>
      <c r="AX124" s="79"/>
      <c r="AY124" s="79"/>
      <c r="AZ124" s="79"/>
      <c r="BA124">
        <v>4</v>
      </c>
      <c r="BB124" s="78" t="str">
        <f>REPLACE(INDEX(GroupVertices[Group],MATCH(Edges[[#This Row],[Vertex 1]],GroupVertices[Vertex],0)),1,1,"")</f>
        <v>1</v>
      </c>
      <c r="BC124" s="78" t="str">
        <f>REPLACE(INDEX(GroupVertices[Group],MATCH(Edges[[#This Row],[Vertex 2]],GroupVertices[Vertex],0)),1,1,"")</f>
        <v>1</v>
      </c>
      <c r="BD124" s="48">
        <v>0</v>
      </c>
      <c r="BE124" s="49">
        <v>0</v>
      </c>
      <c r="BF124" s="48">
        <v>0</v>
      </c>
      <c r="BG124" s="49">
        <v>0</v>
      </c>
      <c r="BH124" s="48">
        <v>0</v>
      </c>
      <c r="BI124" s="49">
        <v>0</v>
      </c>
      <c r="BJ124" s="48">
        <v>1</v>
      </c>
      <c r="BK124" s="49">
        <v>100</v>
      </c>
      <c r="BL124" s="48">
        <v>1</v>
      </c>
    </row>
    <row r="125" spans="1:64" ht="15">
      <c r="A125" s="64" t="s">
        <v>244</v>
      </c>
      <c r="B125" s="64" t="s">
        <v>279</v>
      </c>
      <c r="C125" s="65" t="s">
        <v>2974</v>
      </c>
      <c r="D125" s="66">
        <v>8.25</v>
      </c>
      <c r="E125" s="67" t="s">
        <v>136</v>
      </c>
      <c r="F125" s="68">
        <v>17.75</v>
      </c>
      <c r="G125" s="65"/>
      <c r="H125" s="69"/>
      <c r="I125" s="70"/>
      <c r="J125" s="70"/>
      <c r="K125" s="34" t="s">
        <v>65</v>
      </c>
      <c r="L125" s="77">
        <v>125</v>
      </c>
      <c r="M125" s="77"/>
      <c r="N125" s="72"/>
      <c r="O125" s="79" t="s">
        <v>349</v>
      </c>
      <c r="P125" s="81">
        <v>43650.81894675926</v>
      </c>
      <c r="Q125" s="79" t="s">
        <v>388</v>
      </c>
      <c r="R125" s="79"/>
      <c r="S125" s="79"/>
      <c r="T125" s="79"/>
      <c r="U125" s="79"/>
      <c r="V125" s="82" t="s">
        <v>678</v>
      </c>
      <c r="W125" s="81">
        <v>43650.81894675926</v>
      </c>
      <c r="X125" s="82" t="s">
        <v>764</v>
      </c>
      <c r="Y125" s="79"/>
      <c r="Z125" s="79"/>
      <c r="AA125" s="85" t="s">
        <v>945</v>
      </c>
      <c r="AB125" s="85" t="s">
        <v>944</v>
      </c>
      <c r="AC125" s="79" t="b">
        <v>0</v>
      </c>
      <c r="AD125" s="79">
        <v>0</v>
      </c>
      <c r="AE125" s="85" t="s">
        <v>1091</v>
      </c>
      <c r="AF125" s="79" t="b">
        <v>0</v>
      </c>
      <c r="AG125" s="79" t="s">
        <v>1100</v>
      </c>
      <c r="AH125" s="79"/>
      <c r="AI125" s="85" t="s">
        <v>1087</v>
      </c>
      <c r="AJ125" s="79" t="b">
        <v>0</v>
      </c>
      <c r="AK125" s="79">
        <v>0</v>
      </c>
      <c r="AL125" s="85" t="s">
        <v>1087</v>
      </c>
      <c r="AM125" s="79" t="s">
        <v>1107</v>
      </c>
      <c r="AN125" s="79" t="b">
        <v>0</v>
      </c>
      <c r="AO125" s="85" t="s">
        <v>944</v>
      </c>
      <c r="AP125" s="79" t="s">
        <v>176</v>
      </c>
      <c r="AQ125" s="79">
        <v>0</v>
      </c>
      <c r="AR125" s="79">
        <v>0</v>
      </c>
      <c r="AS125" s="79"/>
      <c r="AT125" s="79"/>
      <c r="AU125" s="79"/>
      <c r="AV125" s="79"/>
      <c r="AW125" s="79"/>
      <c r="AX125" s="79"/>
      <c r="AY125" s="79"/>
      <c r="AZ125" s="79"/>
      <c r="BA125">
        <v>4</v>
      </c>
      <c r="BB125" s="78" t="str">
        <f>REPLACE(INDEX(GroupVertices[Group],MATCH(Edges[[#This Row],[Vertex 1]],GroupVertices[Vertex],0)),1,1,"")</f>
        <v>1</v>
      </c>
      <c r="BC125" s="78" t="str">
        <f>REPLACE(INDEX(GroupVertices[Group],MATCH(Edges[[#This Row],[Vertex 2]],GroupVertices[Vertex],0)),1,1,"")</f>
        <v>1</v>
      </c>
      <c r="BD125" s="48">
        <v>0</v>
      </c>
      <c r="BE125" s="49">
        <v>0</v>
      </c>
      <c r="BF125" s="48">
        <v>0</v>
      </c>
      <c r="BG125" s="49">
        <v>0</v>
      </c>
      <c r="BH125" s="48">
        <v>0</v>
      </c>
      <c r="BI125" s="49">
        <v>0</v>
      </c>
      <c r="BJ125" s="48">
        <v>2</v>
      </c>
      <c r="BK125" s="49">
        <v>100</v>
      </c>
      <c r="BL125" s="48">
        <v>2</v>
      </c>
    </row>
    <row r="126" spans="1:64" ht="15">
      <c r="A126" s="64" t="s">
        <v>244</v>
      </c>
      <c r="B126" s="64" t="s">
        <v>279</v>
      </c>
      <c r="C126" s="65" t="s">
        <v>2974</v>
      </c>
      <c r="D126" s="66">
        <v>8.25</v>
      </c>
      <c r="E126" s="67" t="s">
        <v>136</v>
      </c>
      <c r="F126" s="68">
        <v>17.75</v>
      </c>
      <c r="G126" s="65"/>
      <c r="H126" s="69"/>
      <c r="I126" s="70"/>
      <c r="J126" s="70"/>
      <c r="K126" s="34" t="s">
        <v>65</v>
      </c>
      <c r="L126" s="77">
        <v>126</v>
      </c>
      <c r="M126" s="77"/>
      <c r="N126" s="72"/>
      <c r="O126" s="79" t="s">
        <v>349</v>
      </c>
      <c r="P126" s="81">
        <v>43650.820555555554</v>
      </c>
      <c r="Q126" s="79" t="s">
        <v>389</v>
      </c>
      <c r="R126" s="79"/>
      <c r="S126" s="79"/>
      <c r="T126" s="79"/>
      <c r="U126" s="82" t="s">
        <v>632</v>
      </c>
      <c r="V126" s="82" t="s">
        <v>632</v>
      </c>
      <c r="W126" s="81">
        <v>43650.820555555554</v>
      </c>
      <c r="X126" s="82" t="s">
        <v>765</v>
      </c>
      <c r="Y126" s="79"/>
      <c r="Z126" s="79"/>
      <c r="AA126" s="85" t="s">
        <v>946</v>
      </c>
      <c r="AB126" s="85" t="s">
        <v>945</v>
      </c>
      <c r="AC126" s="79" t="b">
        <v>0</v>
      </c>
      <c r="AD126" s="79">
        <v>0</v>
      </c>
      <c r="AE126" s="85" t="s">
        <v>1091</v>
      </c>
      <c r="AF126" s="79" t="b">
        <v>0</v>
      </c>
      <c r="AG126" s="79" t="s">
        <v>1098</v>
      </c>
      <c r="AH126" s="79"/>
      <c r="AI126" s="85" t="s">
        <v>1087</v>
      </c>
      <c r="AJ126" s="79" t="b">
        <v>0</v>
      </c>
      <c r="AK126" s="79">
        <v>0</v>
      </c>
      <c r="AL126" s="85" t="s">
        <v>1087</v>
      </c>
      <c r="AM126" s="79" t="s">
        <v>1107</v>
      </c>
      <c r="AN126" s="79" t="b">
        <v>0</v>
      </c>
      <c r="AO126" s="85" t="s">
        <v>945</v>
      </c>
      <c r="AP126" s="79" t="s">
        <v>176</v>
      </c>
      <c r="AQ126" s="79">
        <v>0</v>
      </c>
      <c r="AR126" s="79">
        <v>0</v>
      </c>
      <c r="AS126" s="79"/>
      <c r="AT126" s="79"/>
      <c r="AU126" s="79"/>
      <c r="AV126" s="79"/>
      <c r="AW126" s="79"/>
      <c r="AX126" s="79"/>
      <c r="AY126" s="79"/>
      <c r="AZ126" s="79"/>
      <c r="BA126">
        <v>4</v>
      </c>
      <c r="BB126" s="78" t="str">
        <f>REPLACE(INDEX(GroupVertices[Group],MATCH(Edges[[#This Row],[Vertex 1]],GroupVertices[Vertex],0)),1,1,"")</f>
        <v>1</v>
      </c>
      <c r="BC126" s="78" t="str">
        <f>REPLACE(INDEX(GroupVertices[Group],MATCH(Edges[[#This Row],[Vertex 2]],GroupVertices[Vertex],0)),1,1,"")</f>
        <v>1</v>
      </c>
      <c r="BD126" s="48">
        <v>0</v>
      </c>
      <c r="BE126" s="49">
        <v>0</v>
      </c>
      <c r="BF126" s="48">
        <v>0</v>
      </c>
      <c r="BG126" s="49">
        <v>0</v>
      </c>
      <c r="BH126" s="48">
        <v>0</v>
      </c>
      <c r="BI126" s="49">
        <v>0</v>
      </c>
      <c r="BJ126" s="48">
        <v>1</v>
      </c>
      <c r="BK126" s="49">
        <v>100</v>
      </c>
      <c r="BL126" s="48">
        <v>1</v>
      </c>
    </row>
    <row r="127" spans="1:64" ht="15">
      <c r="A127" s="64" t="s">
        <v>244</v>
      </c>
      <c r="B127" s="64" t="s">
        <v>279</v>
      </c>
      <c r="C127" s="65" t="s">
        <v>2974</v>
      </c>
      <c r="D127" s="66">
        <v>8.25</v>
      </c>
      <c r="E127" s="67" t="s">
        <v>136</v>
      </c>
      <c r="F127" s="68">
        <v>17.75</v>
      </c>
      <c r="G127" s="65"/>
      <c r="H127" s="69"/>
      <c r="I127" s="70"/>
      <c r="J127" s="70"/>
      <c r="K127" s="34" t="s">
        <v>65</v>
      </c>
      <c r="L127" s="77">
        <v>127</v>
      </c>
      <c r="M127" s="77"/>
      <c r="N127" s="72"/>
      <c r="O127" s="79" t="s">
        <v>349</v>
      </c>
      <c r="P127" s="81">
        <v>43651.93775462963</v>
      </c>
      <c r="Q127" s="79" t="s">
        <v>351</v>
      </c>
      <c r="R127" s="79"/>
      <c r="S127" s="79"/>
      <c r="T127" s="79"/>
      <c r="U127" s="79"/>
      <c r="V127" s="82" t="s">
        <v>678</v>
      </c>
      <c r="W127" s="81">
        <v>43651.93775462963</v>
      </c>
      <c r="X127" s="82" t="s">
        <v>766</v>
      </c>
      <c r="Y127" s="79"/>
      <c r="Z127" s="79"/>
      <c r="AA127" s="85" t="s">
        <v>947</v>
      </c>
      <c r="AB127" s="79"/>
      <c r="AC127" s="79" t="b">
        <v>0</v>
      </c>
      <c r="AD127" s="79">
        <v>0</v>
      </c>
      <c r="AE127" s="85" t="s">
        <v>1085</v>
      </c>
      <c r="AF127" s="79" t="b">
        <v>0</v>
      </c>
      <c r="AG127" s="79" t="s">
        <v>1098</v>
      </c>
      <c r="AH127" s="79"/>
      <c r="AI127" s="85" t="s">
        <v>1087</v>
      </c>
      <c r="AJ127" s="79" t="b">
        <v>0</v>
      </c>
      <c r="AK127" s="79">
        <v>0</v>
      </c>
      <c r="AL127" s="85" t="s">
        <v>1087</v>
      </c>
      <c r="AM127" s="79" t="s">
        <v>1107</v>
      </c>
      <c r="AN127" s="79" t="b">
        <v>0</v>
      </c>
      <c r="AO127" s="85" t="s">
        <v>947</v>
      </c>
      <c r="AP127" s="79" t="s">
        <v>176</v>
      </c>
      <c r="AQ127" s="79">
        <v>0</v>
      </c>
      <c r="AR127" s="79">
        <v>0</v>
      </c>
      <c r="AS127" s="79"/>
      <c r="AT127" s="79"/>
      <c r="AU127" s="79"/>
      <c r="AV127" s="79"/>
      <c r="AW127" s="79"/>
      <c r="AX127" s="79"/>
      <c r="AY127" s="79"/>
      <c r="AZ127" s="79"/>
      <c r="BA127">
        <v>4</v>
      </c>
      <c r="BB127" s="78" t="str">
        <f>REPLACE(INDEX(GroupVertices[Group],MATCH(Edges[[#This Row],[Vertex 1]],GroupVertices[Vertex],0)),1,1,"")</f>
        <v>1</v>
      </c>
      <c r="BC127" s="78" t="str">
        <f>REPLACE(INDEX(GroupVertices[Group],MATCH(Edges[[#This Row],[Vertex 2]],GroupVertices[Vertex],0)),1,1,"")</f>
        <v>1</v>
      </c>
      <c r="BD127" s="48">
        <v>0</v>
      </c>
      <c r="BE127" s="49">
        <v>0</v>
      </c>
      <c r="BF127" s="48">
        <v>0</v>
      </c>
      <c r="BG127" s="49">
        <v>0</v>
      </c>
      <c r="BH127" s="48">
        <v>0</v>
      </c>
      <c r="BI127" s="49">
        <v>0</v>
      </c>
      <c r="BJ127" s="48">
        <v>1</v>
      </c>
      <c r="BK127" s="49">
        <v>100</v>
      </c>
      <c r="BL127" s="48">
        <v>1</v>
      </c>
    </row>
    <row r="128" spans="1:64" ht="15">
      <c r="A128" s="64" t="s">
        <v>245</v>
      </c>
      <c r="B128" s="64" t="s">
        <v>275</v>
      </c>
      <c r="C128" s="65" t="s">
        <v>2973</v>
      </c>
      <c r="D128" s="66">
        <v>3</v>
      </c>
      <c r="E128" s="67" t="s">
        <v>132</v>
      </c>
      <c r="F128" s="68">
        <v>35</v>
      </c>
      <c r="G128" s="65"/>
      <c r="H128" s="69"/>
      <c r="I128" s="70"/>
      <c r="J128" s="70"/>
      <c r="K128" s="34" t="s">
        <v>65</v>
      </c>
      <c r="L128" s="77">
        <v>128</v>
      </c>
      <c r="M128" s="77"/>
      <c r="N128" s="72"/>
      <c r="O128" s="79" t="s">
        <v>350</v>
      </c>
      <c r="P128" s="81">
        <v>43652.24706018518</v>
      </c>
      <c r="Q128" s="79" t="s">
        <v>390</v>
      </c>
      <c r="R128" s="79"/>
      <c r="S128" s="79"/>
      <c r="T128" s="79"/>
      <c r="U128" s="79"/>
      <c r="V128" s="82" t="s">
        <v>679</v>
      </c>
      <c r="W128" s="81">
        <v>43652.24706018518</v>
      </c>
      <c r="X128" s="82" t="s">
        <v>767</v>
      </c>
      <c r="Y128" s="79"/>
      <c r="Z128" s="79"/>
      <c r="AA128" s="85" t="s">
        <v>948</v>
      </c>
      <c r="AB128" s="79"/>
      <c r="AC128" s="79" t="b">
        <v>0</v>
      </c>
      <c r="AD128" s="79">
        <v>0</v>
      </c>
      <c r="AE128" s="85" t="s">
        <v>1087</v>
      </c>
      <c r="AF128" s="79" t="b">
        <v>0</v>
      </c>
      <c r="AG128" s="79" t="s">
        <v>1099</v>
      </c>
      <c r="AH128" s="79"/>
      <c r="AI128" s="85" t="s">
        <v>1087</v>
      </c>
      <c r="AJ128" s="79" t="b">
        <v>0</v>
      </c>
      <c r="AK128" s="79">
        <v>2</v>
      </c>
      <c r="AL128" s="85" t="s">
        <v>986</v>
      </c>
      <c r="AM128" s="79" t="s">
        <v>1113</v>
      </c>
      <c r="AN128" s="79" t="b">
        <v>0</v>
      </c>
      <c r="AO128" s="85" t="s">
        <v>986</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3</v>
      </c>
      <c r="BC128" s="78" t="str">
        <f>REPLACE(INDEX(GroupVertices[Group],MATCH(Edges[[#This Row],[Vertex 2]],GroupVertices[Vertex],0)),1,1,"")</f>
        <v>3</v>
      </c>
      <c r="BD128" s="48">
        <v>0</v>
      </c>
      <c r="BE128" s="49">
        <v>0</v>
      </c>
      <c r="BF128" s="48">
        <v>0</v>
      </c>
      <c r="BG128" s="49">
        <v>0</v>
      </c>
      <c r="BH128" s="48">
        <v>0</v>
      </c>
      <c r="BI128" s="49">
        <v>0</v>
      </c>
      <c r="BJ128" s="48">
        <v>21</v>
      </c>
      <c r="BK128" s="49">
        <v>100</v>
      </c>
      <c r="BL128" s="48">
        <v>21</v>
      </c>
    </row>
    <row r="129" spans="1:64" ht="15">
      <c r="A129" s="64" t="s">
        <v>246</v>
      </c>
      <c r="B129" s="64" t="s">
        <v>279</v>
      </c>
      <c r="C129" s="65" t="s">
        <v>2973</v>
      </c>
      <c r="D129" s="66">
        <v>3</v>
      </c>
      <c r="E129" s="67" t="s">
        <v>132</v>
      </c>
      <c r="F129" s="68">
        <v>35</v>
      </c>
      <c r="G129" s="65"/>
      <c r="H129" s="69"/>
      <c r="I129" s="70"/>
      <c r="J129" s="70"/>
      <c r="K129" s="34" t="s">
        <v>65</v>
      </c>
      <c r="L129" s="77">
        <v>129</v>
      </c>
      <c r="M129" s="77"/>
      <c r="N129" s="72"/>
      <c r="O129" s="79" t="s">
        <v>350</v>
      </c>
      <c r="P129" s="81">
        <v>43412.76055555556</v>
      </c>
      <c r="Q129" s="79" t="s">
        <v>391</v>
      </c>
      <c r="R129" s="79"/>
      <c r="S129" s="79"/>
      <c r="T129" s="79" t="s">
        <v>583</v>
      </c>
      <c r="U129" s="82" t="s">
        <v>633</v>
      </c>
      <c r="V129" s="82" t="s">
        <v>633</v>
      </c>
      <c r="W129" s="81">
        <v>43412.76055555556</v>
      </c>
      <c r="X129" s="82" t="s">
        <v>768</v>
      </c>
      <c r="Y129" s="79"/>
      <c r="Z129" s="79"/>
      <c r="AA129" s="85" t="s">
        <v>949</v>
      </c>
      <c r="AB129" s="79"/>
      <c r="AC129" s="79" t="b">
        <v>0</v>
      </c>
      <c r="AD129" s="79">
        <v>3</v>
      </c>
      <c r="AE129" s="85" t="s">
        <v>1087</v>
      </c>
      <c r="AF129" s="79" t="b">
        <v>0</v>
      </c>
      <c r="AG129" s="79" t="s">
        <v>1099</v>
      </c>
      <c r="AH129" s="79"/>
      <c r="AI129" s="85" t="s">
        <v>1087</v>
      </c>
      <c r="AJ129" s="79" t="b">
        <v>0</v>
      </c>
      <c r="AK129" s="79">
        <v>1</v>
      </c>
      <c r="AL129" s="85" t="s">
        <v>1087</v>
      </c>
      <c r="AM129" s="79" t="s">
        <v>1110</v>
      </c>
      <c r="AN129" s="79" t="b">
        <v>0</v>
      </c>
      <c r="AO129" s="85" t="s">
        <v>949</v>
      </c>
      <c r="AP129" s="79" t="s">
        <v>1119</v>
      </c>
      <c r="AQ129" s="79">
        <v>0</v>
      </c>
      <c r="AR129" s="79">
        <v>0</v>
      </c>
      <c r="AS129" s="79"/>
      <c r="AT129" s="79"/>
      <c r="AU129" s="79"/>
      <c r="AV129" s="79"/>
      <c r="AW129" s="79"/>
      <c r="AX129" s="79"/>
      <c r="AY129" s="79"/>
      <c r="AZ129" s="79"/>
      <c r="BA129">
        <v>1</v>
      </c>
      <c r="BB129" s="78" t="str">
        <f>REPLACE(INDEX(GroupVertices[Group],MATCH(Edges[[#This Row],[Vertex 1]],GroupVertices[Vertex],0)),1,1,"")</f>
        <v>3</v>
      </c>
      <c r="BC129" s="78" t="str">
        <f>REPLACE(INDEX(GroupVertices[Group],MATCH(Edges[[#This Row],[Vertex 2]],GroupVertices[Vertex],0)),1,1,"")</f>
        <v>1</v>
      </c>
      <c r="BD129" s="48"/>
      <c r="BE129" s="49"/>
      <c r="BF129" s="48"/>
      <c r="BG129" s="49"/>
      <c r="BH129" s="48"/>
      <c r="BI129" s="49"/>
      <c r="BJ129" s="48"/>
      <c r="BK129" s="49"/>
      <c r="BL129" s="48"/>
    </row>
    <row r="130" spans="1:64" ht="15">
      <c r="A130" s="64" t="s">
        <v>246</v>
      </c>
      <c r="B130" s="64" t="s">
        <v>274</v>
      </c>
      <c r="C130" s="65" t="s">
        <v>2973</v>
      </c>
      <c r="D130" s="66">
        <v>3</v>
      </c>
      <c r="E130" s="67" t="s">
        <v>132</v>
      </c>
      <c r="F130" s="68">
        <v>35</v>
      </c>
      <c r="G130" s="65"/>
      <c r="H130" s="69"/>
      <c r="I130" s="70"/>
      <c r="J130" s="70"/>
      <c r="K130" s="34" t="s">
        <v>65</v>
      </c>
      <c r="L130" s="77">
        <v>130</v>
      </c>
      <c r="M130" s="77"/>
      <c r="N130" s="72"/>
      <c r="O130" s="79" t="s">
        <v>350</v>
      </c>
      <c r="P130" s="81">
        <v>43412.76055555556</v>
      </c>
      <c r="Q130" s="79" t="s">
        <v>391</v>
      </c>
      <c r="R130" s="79"/>
      <c r="S130" s="79"/>
      <c r="T130" s="79" t="s">
        <v>583</v>
      </c>
      <c r="U130" s="82" t="s">
        <v>633</v>
      </c>
      <c r="V130" s="82" t="s">
        <v>633</v>
      </c>
      <c r="W130" s="81">
        <v>43412.76055555556</v>
      </c>
      <c r="X130" s="82" t="s">
        <v>768</v>
      </c>
      <c r="Y130" s="79"/>
      <c r="Z130" s="79"/>
      <c r="AA130" s="85" t="s">
        <v>949</v>
      </c>
      <c r="AB130" s="79"/>
      <c r="AC130" s="79" t="b">
        <v>0</v>
      </c>
      <c r="AD130" s="79">
        <v>3</v>
      </c>
      <c r="AE130" s="85" t="s">
        <v>1087</v>
      </c>
      <c r="AF130" s="79" t="b">
        <v>0</v>
      </c>
      <c r="AG130" s="79" t="s">
        <v>1099</v>
      </c>
      <c r="AH130" s="79"/>
      <c r="AI130" s="85" t="s">
        <v>1087</v>
      </c>
      <c r="AJ130" s="79" t="b">
        <v>0</v>
      </c>
      <c r="AK130" s="79">
        <v>1</v>
      </c>
      <c r="AL130" s="85" t="s">
        <v>1087</v>
      </c>
      <c r="AM130" s="79" t="s">
        <v>1110</v>
      </c>
      <c r="AN130" s="79" t="b">
        <v>0</v>
      </c>
      <c r="AO130" s="85" t="s">
        <v>949</v>
      </c>
      <c r="AP130" s="79" t="s">
        <v>1119</v>
      </c>
      <c r="AQ130" s="79">
        <v>0</v>
      </c>
      <c r="AR130" s="79">
        <v>0</v>
      </c>
      <c r="AS130" s="79"/>
      <c r="AT130" s="79"/>
      <c r="AU130" s="79"/>
      <c r="AV130" s="79"/>
      <c r="AW130" s="79"/>
      <c r="AX130" s="79"/>
      <c r="AY130" s="79"/>
      <c r="AZ130" s="79"/>
      <c r="BA130">
        <v>1</v>
      </c>
      <c r="BB130" s="78" t="str">
        <f>REPLACE(INDEX(GroupVertices[Group],MATCH(Edges[[#This Row],[Vertex 1]],GroupVertices[Vertex],0)),1,1,"")</f>
        <v>3</v>
      </c>
      <c r="BC130" s="78" t="str">
        <f>REPLACE(INDEX(GroupVertices[Group],MATCH(Edges[[#This Row],[Vertex 2]],GroupVertices[Vertex],0)),1,1,"")</f>
        <v>3</v>
      </c>
      <c r="BD130" s="48">
        <v>0</v>
      </c>
      <c r="BE130" s="49">
        <v>0</v>
      </c>
      <c r="BF130" s="48">
        <v>0</v>
      </c>
      <c r="BG130" s="49">
        <v>0</v>
      </c>
      <c r="BH130" s="48">
        <v>0</v>
      </c>
      <c r="BI130" s="49">
        <v>0</v>
      </c>
      <c r="BJ130" s="48">
        <v>23</v>
      </c>
      <c r="BK130" s="49">
        <v>100</v>
      </c>
      <c r="BL130" s="48">
        <v>23</v>
      </c>
    </row>
    <row r="131" spans="1:64" ht="15">
      <c r="A131" s="64" t="s">
        <v>247</v>
      </c>
      <c r="B131" s="64" t="s">
        <v>246</v>
      </c>
      <c r="C131" s="65" t="s">
        <v>2973</v>
      </c>
      <c r="D131" s="66">
        <v>3</v>
      </c>
      <c r="E131" s="67" t="s">
        <v>132</v>
      </c>
      <c r="F131" s="68">
        <v>35</v>
      </c>
      <c r="G131" s="65"/>
      <c r="H131" s="69"/>
      <c r="I131" s="70"/>
      <c r="J131" s="70"/>
      <c r="K131" s="34" t="s">
        <v>65</v>
      </c>
      <c r="L131" s="77">
        <v>131</v>
      </c>
      <c r="M131" s="77"/>
      <c r="N131" s="72"/>
      <c r="O131" s="79" t="s">
        <v>350</v>
      </c>
      <c r="P131" s="81">
        <v>43655.444016203706</v>
      </c>
      <c r="Q131" s="79" t="s">
        <v>392</v>
      </c>
      <c r="R131" s="79"/>
      <c r="S131" s="79"/>
      <c r="T131" s="79" t="s">
        <v>584</v>
      </c>
      <c r="U131" s="79"/>
      <c r="V131" s="82" t="s">
        <v>680</v>
      </c>
      <c r="W131" s="81">
        <v>43655.444016203706</v>
      </c>
      <c r="X131" s="82" t="s">
        <v>769</v>
      </c>
      <c r="Y131" s="79"/>
      <c r="Z131" s="79"/>
      <c r="AA131" s="85" t="s">
        <v>950</v>
      </c>
      <c r="AB131" s="79"/>
      <c r="AC131" s="79" t="b">
        <v>0</v>
      </c>
      <c r="AD131" s="79">
        <v>0</v>
      </c>
      <c r="AE131" s="85" t="s">
        <v>1087</v>
      </c>
      <c r="AF131" s="79" t="b">
        <v>0</v>
      </c>
      <c r="AG131" s="79" t="s">
        <v>1099</v>
      </c>
      <c r="AH131" s="79"/>
      <c r="AI131" s="85" t="s">
        <v>1087</v>
      </c>
      <c r="AJ131" s="79" t="b">
        <v>0</v>
      </c>
      <c r="AK131" s="79">
        <v>1</v>
      </c>
      <c r="AL131" s="85" t="s">
        <v>949</v>
      </c>
      <c r="AM131" s="79" t="s">
        <v>1109</v>
      </c>
      <c r="AN131" s="79" t="b">
        <v>0</v>
      </c>
      <c r="AO131" s="85" t="s">
        <v>949</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3</v>
      </c>
      <c r="BC131" s="78" t="str">
        <f>REPLACE(INDEX(GroupVertices[Group],MATCH(Edges[[#This Row],[Vertex 2]],GroupVertices[Vertex],0)),1,1,"")</f>
        <v>3</v>
      </c>
      <c r="BD131" s="48"/>
      <c r="BE131" s="49"/>
      <c r="BF131" s="48"/>
      <c r="BG131" s="49"/>
      <c r="BH131" s="48"/>
      <c r="BI131" s="49"/>
      <c r="BJ131" s="48"/>
      <c r="BK131" s="49"/>
      <c r="BL131" s="48"/>
    </row>
    <row r="132" spans="1:64" ht="15">
      <c r="A132" s="64" t="s">
        <v>247</v>
      </c>
      <c r="B132" s="64" t="s">
        <v>279</v>
      </c>
      <c r="C132" s="65" t="s">
        <v>2973</v>
      </c>
      <c r="D132" s="66">
        <v>3</v>
      </c>
      <c r="E132" s="67" t="s">
        <v>132</v>
      </c>
      <c r="F132" s="68">
        <v>35</v>
      </c>
      <c r="G132" s="65"/>
      <c r="H132" s="69"/>
      <c r="I132" s="70"/>
      <c r="J132" s="70"/>
      <c r="K132" s="34" t="s">
        <v>65</v>
      </c>
      <c r="L132" s="77">
        <v>132</v>
      </c>
      <c r="M132" s="77"/>
      <c r="N132" s="72"/>
      <c r="O132" s="79" t="s">
        <v>350</v>
      </c>
      <c r="P132" s="81">
        <v>43655.444016203706</v>
      </c>
      <c r="Q132" s="79" t="s">
        <v>392</v>
      </c>
      <c r="R132" s="79"/>
      <c r="S132" s="79"/>
      <c r="T132" s="79" t="s">
        <v>584</v>
      </c>
      <c r="U132" s="79"/>
      <c r="V132" s="82" t="s">
        <v>680</v>
      </c>
      <c r="W132" s="81">
        <v>43655.444016203706</v>
      </c>
      <c r="X132" s="82" t="s">
        <v>769</v>
      </c>
      <c r="Y132" s="79"/>
      <c r="Z132" s="79"/>
      <c r="AA132" s="85" t="s">
        <v>950</v>
      </c>
      <c r="AB132" s="79"/>
      <c r="AC132" s="79" t="b">
        <v>0</v>
      </c>
      <c r="AD132" s="79">
        <v>0</v>
      </c>
      <c r="AE132" s="85" t="s">
        <v>1087</v>
      </c>
      <c r="AF132" s="79" t="b">
        <v>0</v>
      </c>
      <c r="AG132" s="79" t="s">
        <v>1099</v>
      </c>
      <c r="AH132" s="79"/>
      <c r="AI132" s="85" t="s">
        <v>1087</v>
      </c>
      <c r="AJ132" s="79" t="b">
        <v>0</v>
      </c>
      <c r="AK132" s="79">
        <v>1</v>
      </c>
      <c r="AL132" s="85" t="s">
        <v>949</v>
      </c>
      <c r="AM132" s="79" t="s">
        <v>1109</v>
      </c>
      <c r="AN132" s="79" t="b">
        <v>0</v>
      </c>
      <c r="AO132" s="85" t="s">
        <v>949</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3</v>
      </c>
      <c r="BC132" s="78" t="str">
        <f>REPLACE(INDEX(GroupVertices[Group],MATCH(Edges[[#This Row],[Vertex 2]],GroupVertices[Vertex],0)),1,1,"")</f>
        <v>1</v>
      </c>
      <c r="BD132" s="48"/>
      <c r="BE132" s="49"/>
      <c r="BF132" s="48"/>
      <c r="BG132" s="49"/>
      <c r="BH132" s="48"/>
      <c r="BI132" s="49"/>
      <c r="BJ132" s="48"/>
      <c r="BK132" s="49"/>
      <c r="BL132" s="48"/>
    </row>
    <row r="133" spans="1:64" ht="15">
      <c r="A133" s="64" t="s">
        <v>247</v>
      </c>
      <c r="B133" s="64" t="s">
        <v>274</v>
      </c>
      <c r="C133" s="65" t="s">
        <v>2973</v>
      </c>
      <c r="D133" s="66">
        <v>3</v>
      </c>
      <c r="E133" s="67" t="s">
        <v>132</v>
      </c>
      <c r="F133" s="68">
        <v>35</v>
      </c>
      <c r="G133" s="65"/>
      <c r="H133" s="69"/>
      <c r="I133" s="70"/>
      <c r="J133" s="70"/>
      <c r="K133" s="34" t="s">
        <v>65</v>
      </c>
      <c r="L133" s="77">
        <v>133</v>
      </c>
      <c r="M133" s="77"/>
      <c r="N133" s="72"/>
      <c r="O133" s="79" t="s">
        <v>350</v>
      </c>
      <c r="P133" s="81">
        <v>43655.444016203706</v>
      </c>
      <c r="Q133" s="79" t="s">
        <v>392</v>
      </c>
      <c r="R133" s="79"/>
      <c r="S133" s="79"/>
      <c r="T133" s="79" t="s">
        <v>584</v>
      </c>
      <c r="U133" s="79"/>
      <c r="V133" s="82" t="s">
        <v>680</v>
      </c>
      <c r="W133" s="81">
        <v>43655.444016203706</v>
      </c>
      <c r="X133" s="82" t="s">
        <v>769</v>
      </c>
      <c r="Y133" s="79"/>
      <c r="Z133" s="79"/>
      <c r="AA133" s="85" t="s">
        <v>950</v>
      </c>
      <c r="AB133" s="79"/>
      <c r="AC133" s="79" t="b">
        <v>0</v>
      </c>
      <c r="AD133" s="79">
        <v>0</v>
      </c>
      <c r="AE133" s="85" t="s">
        <v>1087</v>
      </c>
      <c r="AF133" s="79" t="b">
        <v>0</v>
      </c>
      <c r="AG133" s="79" t="s">
        <v>1099</v>
      </c>
      <c r="AH133" s="79"/>
      <c r="AI133" s="85" t="s">
        <v>1087</v>
      </c>
      <c r="AJ133" s="79" t="b">
        <v>0</v>
      </c>
      <c r="AK133" s="79">
        <v>1</v>
      </c>
      <c r="AL133" s="85" t="s">
        <v>949</v>
      </c>
      <c r="AM133" s="79" t="s">
        <v>1109</v>
      </c>
      <c r="AN133" s="79" t="b">
        <v>0</v>
      </c>
      <c r="AO133" s="85" t="s">
        <v>949</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3</v>
      </c>
      <c r="BC133" s="78" t="str">
        <f>REPLACE(INDEX(GroupVertices[Group],MATCH(Edges[[#This Row],[Vertex 2]],GroupVertices[Vertex],0)),1,1,"")</f>
        <v>3</v>
      </c>
      <c r="BD133" s="48">
        <v>0</v>
      </c>
      <c r="BE133" s="49">
        <v>0</v>
      </c>
      <c r="BF133" s="48">
        <v>0</v>
      </c>
      <c r="BG133" s="49">
        <v>0</v>
      </c>
      <c r="BH133" s="48">
        <v>0</v>
      </c>
      <c r="BI133" s="49">
        <v>0</v>
      </c>
      <c r="BJ133" s="48">
        <v>20</v>
      </c>
      <c r="BK133" s="49">
        <v>100</v>
      </c>
      <c r="BL133" s="48">
        <v>20</v>
      </c>
    </row>
    <row r="134" spans="1:64" ht="15">
      <c r="A134" s="64" t="s">
        <v>248</v>
      </c>
      <c r="B134" s="64" t="s">
        <v>279</v>
      </c>
      <c r="C134" s="65" t="s">
        <v>2972</v>
      </c>
      <c r="D134" s="66">
        <v>4.75</v>
      </c>
      <c r="E134" s="67" t="s">
        <v>136</v>
      </c>
      <c r="F134" s="68">
        <v>29.25</v>
      </c>
      <c r="G134" s="65"/>
      <c r="H134" s="69"/>
      <c r="I134" s="70"/>
      <c r="J134" s="70"/>
      <c r="K134" s="34" t="s">
        <v>65</v>
      </c>
      <c r="L134" s="77">
        <v>134</v>
      </c>
      <c r="M134" s="77"/>
      <c r="N134" s="72"/>
      <c r="O134" s="79" t="s">
        <v>350</v>
      </c>
      <c r="P134" s="81">
        <v>43634.6171412037</v>
      </c>
      <c r="Q134" s="79" t="s">
        <v>393</v>
      </c>
      <c r="R134" s="82" t="s">
        <v>504</v>
      </c>
      <c r="S134" s="79" t="s">
        <v>553</v>
      </c>
      <c r="T134" s="79"/>
      <c r="U134" s="79"/>
      <c r="V134" s="82" t="s">
        <v>681</v>
      </c>
      <c r="W134" s="81">
        <v>43634.6171412037</v>
      </c>
      <c r="X134" s="82" t="s">
        <v>770</v>
      </c>
      <c r="Y134" s="79"/>
      <c r="Z134" s="79"/>
      <c r="AA134" s="85" t="s">
        <v>951</v>
      </c>
      <c r="AB134" s="79"/>
      <c r="AC134" s="79" t="b">
        <v>0</v>
      </c>
      <c r="AD134" s="79">
        <v>0</v>
      </c>
      <c r="AE134" s="85" t="s">
        <v>1087</v>
      </c>
      <c r="AF134" s="79" t="b">
        <v>0</v>
      </c>
      <c r="AG134" s="79" t="s">
        <v>1099</v>
      </c>
      <c r="AH134" s="79"/>
      <c r="AI134" s="85" t="s">
        <v>1087</v>
      </c>
      <c r="AJ134" s="79" t="b">
        <v>0</v>
      </c>
      <c r="AK134" s="79">
        <v>0</v>
      </c>
      <c r="AL134" s="85" t="s">
        <v>1087</v>
      </c>
      <c r="AM134" s="79" t="s">
        <v>1112</v>
      </c>
      <c r="AN134" s="79" t="b">
        <v>0</v>
      </c>
      <c r="AO134" s="85" t="s">
        <v>951</v>
      </c>
      <c r="AP134" s="79" t="s">
        <v>176</v>
      </c>
      <c r="AQ134" s="79">
        <v>0</v>
      </c>
      <c r="AR134" s="79">
        <v>0</v>
      </c>
      <c r="AS134" s="79"/>
      <c r="AT134" s="79"/>
      <c r="AU134" s="79"/>
      <c r="AV134" s="79"/>
      <c r="AW134" s="79"/>
      <c r="AX134" s="79"/>
      <c r="AY134" s="79"/>
      <c r="AZ134" s="79"/>
      <c r="BA134">
        <v>2</v>
      </c>
      <c r="BB134" s="78" t="str">
        <f>REPLACE(INDEX(GroupVertices[Group],MATCH(Edges[[#This Row],[Vertex 1]],GroupVertices[Vertex],0)),1,1,"")</f>
        <v>1</v>
      </c>
      <c r="BC134" s="78" t="str">
        <f>REPLACE(INDEX(GroupVertices[Group],MATCH(Edges[[#This Row],[Vertex 2]],GroupVertices[Vertex],0)),1,1,"")</f>
        <v>1</v>
      </c>
      <c r="BD134" s="48"/>
      <c r="BE134" s="49"/>
      <c r="BF134" s="48"/>
      <c r="BG134" s="49"/>
      <c r="BH134" s="48"/>
      <c r="BI134" s="49"/>
      <c r="BJ134" s="48"/>
      <c r="BK134" s="49"/>
      <c r="BL134" s="48"/>
    </row>
    <row r="135" spans="1:64" ht="15">
      <c r="A135" s="64" t="s">
        <v>248</v>
      </c>
      <c r="B135" s="64" t="s">
        <v>296</v>
      </c>
      <c r="C135" s="65" t="s">
        <v>2973</v>
      </c>
      <c r="D135" s="66">
        <v>3</v>
      </c>
      <c r="E135" s="67" t="s">
        <v>132</v>
      </c>
      <c r="F135" s="68">
        <v>35</v>
      </c>
      <c r="G135" s="65"/>
      <c r="H135" s="69"/>
      <c r="I135" s="70"/>
      <c r="J135" s="70"/>
      <c r="K135" s="34" t="s">
        <v>65</v>
      </c>
      <c r="L135" s="77">
        <v>135</v>
      </c>
      <c r="M135" s="77"/>
      <c r="N135" s="72"/>
      <c r="O135" s="79" t="s">
        <v>350</v>
      </c>
      <c r="P135" s="81">
        <v>43634.6171412037</v>
      </c>
      <c r="Q135" s="79" t="s">
        <v>393</v>
      </c>
      <c r="R135" s="82" t="s">
        <v>504</v>
      </c>
      <c r="S135" s="79" t="s">
        <v>553</v>
      </c>
      <c r="T135" s="79"/>
      <c r="U135" s="79"/>
      <c r="V135" s="82" t="s">
        <v>681</v>
      </c>
      <c r="W135" s="81">
        <v>43634.6171412037</v>
      </c>
      <c r="X135" s="82" t="s">
        <v>770</v>
      </c>
      <c r="Y135" s="79"/>
      <c r="Z135" s="79"/>
      <c r="AA135" s="85" t="s">
        <v>951</v>
      </c>
      <c r="AB135" s="79"/>
      <c r="AC135" s="79" t="b">
        <v>0</v>
      </c>
      <c r="AD135" s="79">
        <v>0</v>
      </c>
      <c r="AE135" s="85" t="s">
        <v>1087</v>
      </c>
      <c r="AF135" s="79" t="b">
        <v>0</v>
      </c>
      <c r="AG135" s="79" t="s">
        <v>1099</v>
      </c>
      <c r="AH135" s="79"/>
      <c r="AI135" s="85" t="s">
        <v>1087</v>
      </c>
      <c r="AJ135" s="79" t="b">
        <v>0</v>
      </c>
      <c r="AK135" s="79">
        <v>0</v>
      </c>
      <c r="AL135" s="85" t="s">
        <v>1087</v>
      </c>
      <c r="AM135" s="79" t="s">
        <v>1112</v>
      </c>
      <c r="AN135" s="79" t="b">
        <v>0</v>
      </c>
      <c r="AO135" s="85" t="s">
        <v>951</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1</v>
      </c>
      <c r="BC135" s="78" t="str">
        <f>REPLACE(INDEX(GroupVertices[Group],MATCH(Edges[[#This Row],[Vertex 2]],GroupVertices[Vertex],0)),1,1,"")</f>
        <v>1</v>
      </c>
      <c r="BD135" s="48">
        <v>0</v>
      </c>
      <c r="BE135" s="49">
        <v>0</v>
      </c>
      <c r="BF135" s="48">
        <v>0</v>
      </c>
      <c r="BG135" s="49">
        <v>0</v>
      </c>
      <c r="BH135" s="48">
        <v>0</v>
      </c>
      <c r="BI135" s="49">
        <v>0</v>
      </c>
      <c r="BJ135" s="48">
        <v>19</v>
      </c>
      <c r="BK135" s="49">
        <v>100</v>
      </c>
      <c r="BL135" s="48">
        <v>19</v>
      </c>
    </row>
    <row r="136" spans="1:64" ht="15">
      <c r="A136" s="64" t="s">
        <v>248</v>
      </c>
      <c r="B136" s="64" t="s">
        <v>316</v>
      </c>
      <c r="C136" s="65" t="s">
        <v>2973</v>
      </c>
      <c r="D136" s="66">
        <v>3</v>
      </c>
      <c r="E136" s="67" t="s">
        <v>132</v>
      </c>
      <c r="F136" s="68">
        <v>35</v>
      </c>
      <c r="G136" s="65"/>
      <c r="H136" s="69"/>
      <c r="I136" s="70"/>
      <c r="J136" s="70"/>
      <c r="K136" s="34" t="s">
        <v>65</v>
      </c>
      <c r="L136" s="77">
        <v>136</v>
      </c>
      <c r="M136" s="77"/>
      <c r="N136" s="72"/>
      <c r="O136" s="79" t="s">
        <v>350</v>
      </c>
      <c r="P136" s="81">
        <v>43656.600173611114</v>
      </c>
      <c r="Q136" s="79" t="s">
        <v>394</v>
      </c>
      <c r="R136" s="82" t="s">
        <v>509</v>
      </c>
      <c r="S136" s="79" t="s">
        <v>553</v>
      </c>
      <c r="T136" s="79"/>
      <c r="U136" s="79"/>
      <c r="V136" s="82" t="s">
        <v>681</v>
      </c>
      <c r="W136" s="81">
        <v>43656.600173611114</v>
      </c>
      <c r="X136" s="82" t="s">
        <v>771</v>
      </c>
      <c r="Y136" s="79"/>
      <c r="Z136" s="79"/>
      <c r="AA136" s="85" t="s">
        <v>952</v>
      </c>
      <c r="AB136" s="79"/>
      <c r="AC136" s="79" t="b">
        <v>0</v>
      </c>
      <c r="AD136" s="79">
        <v>0</v>
      </c>
      <c r="AE136" s="85" t="s">
        <v>1087</v>
      </c>
      <c r="AF136" s="79" t="b">
        <v>0</v>
      </c>
      <c r="AG136" s="79" t="s">
        <v>1099</v>
      </c>
      <c r="AH136" s="79"/>
      <c r="AI136" s="85" t="s">
        <v>1087</v>
      </c>
      <c r="AJ136" s="79" t="b">
        <v>0</v>
      </c>
      <c r="AK136" s="79">
        <v>0</v>
      </c>
      <c r="AL136" s="85" t="s">
        <v>1087</v>
      </c>
      <c r="AM136" s="79" t="s">
        <v>1109</v>
      </c>
      <c r="AN136" s="79" t="b">
        <v>0</v>
      </c>
      <c r="AO136" s="85" t="s">
        <v>952</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1</v>
      </c>
      <c r="BC136" s="78" t="str">
        <f>REPLACE(INDEX(GroupVertices[Group],MATCH(Edges[[#This Row],[Vertex 2]],GroupVertices[Vertex],0)),1,1,"")</f>
        <v>1</v>
      </c>
      <c r="BD136" s="48">
        <v>1</v>
      </c>
      <c r="BE136" s="49">
        <v>3.3333333333333335</v>
      </c>
      <c r="BF136" s="48">
        <v>0</v>
      </c>
      <c r="BG136" s="49">
        <v>0</v>
      </c>
      <c r="BH136" s="48">
        <v>0</v>
      </c>
      <c r="BI136" s="49">
        <v>0</v>
      </c>
      <c r="BJ136" s="48">
        <v>29</v>
      </c>
      <c r="BK136" s="49">
        <v>96.66666666666667</v>
      </c>
      <c r="BL136" s="48">
        <v>30</v>
      </c>
    </row>
    <row r="137" spans="1:64" ht="15">
      <c r="A137" s="64" t="s">
        <v>248</v>
      </c>
      <c r="B137" s="64" t="s">
        <v>279</v>
      </c>
      <c r="C137" s="65" t="s">
        <v>2972</v>
      </c>
      <c r="D137" s="66">
        <v>4.75</v>
      </c>
      <c r="E137" s="67" t="s">
        <v>136</v>
      </c>
      <c r="F137" s="68">
        <v>29.25</v>
      </c>
      <c r="G137" s="65"/>
      <c r="H137" s="69"/>
      <c r="I137" s="70"/>
      <c r="J137" s="70"/>
      <c r="K137" s="34" t="s">
        <v>65</v>
      </c>
      <c r="L137" s="77">
        <v>137</v>
      </c>
      <c r="M137" s="77"/>
      <c r="N137" s="72"/>
      <c r="O137" s="79" t="s">
        <v>350</v>
      </c>
      <c r="P137" s="81">
        <v>43656.600173611114</v>
      </c>
      <c r="Q137" s="79" t="s">
        <v>394</v>
      </c>
      <c r="R137" s="82" t="s">
        <v>509</v>
      </c>
      <c r="S137" s="79" t="s">
        <v>553</v>
      </c>
      <c r="T137" s="79"/>
      <c r="U137" s="79"/>
      <c r="V137" s="82" t="s">
        <v>681</v>
      </c>
      <c r="W137" s="81">
        <v>43656.600173611114</v>
      </c>
      <c r="X137" s="82" t="s">
        <v>771</v>
      </c>
      <c r="Y137" s="79"/>
      <c r="Z137" s="79"/>
      <c r="AA137" s="85" t="s">
        <v>952</v>
      </c>
      <c r="AB137" s="79"/>
      <c r="AC137" s="79" t="b">
        <v>0</v>
      </c>
      <c r="AD137" s="79">
        <v>0</v>
      </c>
      <c r="AE137" s="85" t="s">
        <v>1087</v>
      </c>
      <c r="AF137" s="79" t="b">
        <v>0</v>
      </c>
      <c r="AG137" s="79" t="s">
        <v>1099</v>
      </c>
      <c r="AH137" s="79"/>
      <c r="AI137" s="85" t="s">
        <v>1087</v>
      </c>
      <c r="AJ137" s="79" t="b">
        <v>0</v>
      </c>
      <c r="AK137" s="79">
        <v>0</v>
      </c>
      <c r="AL137" s="85" t="s">
        <v>1087</v>
      </c>
      <c r="AM137" s="79" t="s">
        <v>1109</v>
      </c>
      <c r="AN137" s="79" t="b">
        <v>0</v>
      </c>
      <c r="AO137" s="85" t="s">
        <v>952</v>
      </c>
      <c r="AP137" s="79" t="s">
        <v>176</v>
      </c>
      <c r="AQ137" s="79">
        <v>0</v>
      </c>
      <c r="AR137" s="79">
        <v>0</v>
      </c>
      <c r="AS137" s="79"/>
      <c r="AT137" s="79"/>
      <c r="AU137" s="79"/>
      <c r="AV137" s="79"/>
      <c r="AW137" s="79"/>
      <c r="AX137" s="79"/>
      <c r="AY137" s="79"/>
      <c r="AZ137" s="79"/>
      <c r="BA137">
        <v>2</v>
      </c>
      <c r="BB137" s="78" t="str">
        <f>REPLACE(INDEX(GroupVertices[Group],MATCH(Edges[[#This Row],[Vertex 1]],GroupVertices[Vertex],0)),1,1,"")</f>
        <v>1</v>
      </c>
      <c r="BC137" s="78" t="str">
        <f>REPLACE(INDEX(GroupVertices[Group],MATCH(Edges[[#This Row],[Vertex 2]],GroupVertices[Vertex],0)),1,1,"")</f>
        <v>1</v>
      </c>
      <c r="BD137" s="48"/>
      <c r="BE137" s="49"/>
      <c r="BF137" s="48"/>
      <c r="BG137" s="49"/>
      <c r="BH137" s="48"/>
      <c r="BI137" s="49"/>
      <c r="BJ137" s="48"/>
      <c r="BK137" s="49"/>
      <c r="BL137" s="48"/>
    </row>
    <row r="138" spans="1:64" ht="15">
      <c r="A138" s="64" t="s">
        <v>249</v>
      </c>
      <c r="B138" s="64" t="s">
        <v>279</v>
      </c>
      <c r="C138" s="65" t="s">
        <v>2973</v>
      </c>
      <c r="D138" s="66">
        <v>3</v>
      </c>
      <c r="E138" s="67" t="s">
        <v>132</v>
      </c>
      <c r="F138" s="68">
        <v>35</v>
      </c>
      <c r="G138" s="65"/>
      <c r="H138" s="69"/>
      <c r="I138" s="70"/>
      <c r="J138" s="70"/>
      <c r="K138" s="34" t="s">
        <v>65</v>
      </c>
      <c r="L138" s="77">
        <v>138</v>
      </c>
      <c r="M138" s="77"/>
      <c r="N138" s="72"/>
      <c r="O138" s="79" t="s">
        <v>350</v>
      </c>
      <c r="P138" s="81">
        <v>43657.76820601852</v>
      </c>
      <c r="Q138" s="79" t="s">
        <v>395</v>
      </c>
      <c r="R138" s="79"/>
      <c r="S138" s="79"/>
      <c r="T138" s="79"/>
      <c r="U138" s="82" t="s">
        <v>634</v>
      </c>
      <c r="V138" s="82" t="s">
        <v>634</v>
      </c>
      <c r="W138" s="81">
        <v>43657.76820601852</v>
      </c>
      <c r="X138" s="82" t="s">
        <v>772</v>
      </c>
      <c r="Y138" s="79"/>
      <c r="Z138" s="79"/>
      <c r="AA138" s="85" t="s">
        <v>953</v>
      </c>
      <c r="AB138" s="79"/>
      <c r="AC138" s="79" t="b">
        <v>0</v>
      </c>
      <c r="AD138" s="79">
        <v>0</v>
      </c>
      <c r="AE138" s="85" t="s">
        <v>1087</v>
      </c>
      <c r="AF138" s="79" t="b">
        <v>0</v>
      </c>
      <c r="AG138" s="79" t="s">
        <v>1099</v>
      </c>
      <c r="AH138" s="79"/>
      <c r="AI138" s="85" t="s">
        <v>1087</v>
      </c>
      <c r="AJ138" s="79" t="b">
        <v>0</v>
      </c>
      <c r="AK138" s="79">
        <v>0</v>
      </c>
      <c r="AL138" s="85" t="s">
        <v>1087</v>
      </c>
      <c r="AM138" s="79" t="s">
        <v>1109</v>
      </c>
      <c r="AN138" s="79" t="b">
        <v>0</v>
      </c>
      <c r="AO138" s="85" t="s">
        <v>953</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1</v>
      </c>
      <c r="BC138" s="78" t="str">
        <f>REPLACE(INDEX(GroupVertices[Group],MATCH(Edges[[#This Row],[Vertex 2]],GroupVertices[Vertex],0)),1,1,"")</f>
        <v>1</v>
      </c>
      <c r="BD138" s="48">
        <v>0</v>
      </c>
      <c r="BE138" s="49">
        <v>0</v>
      </c>
      <c r="BF138" s="48">
        <v>0</v>
      </c>
      <c r="BG138" s="49">
        <v>0</v>
      </c>
      <c r="BH138" s="48">
        <v>0</v>
      </c>
      <c r="BI138" s="49">
        <v>0</v>
      </c>
      <c r="BJ138" s="48">
        <v>11</v>
      </c>
      <c r="BK138" s="49">
        <v>100</v>
      </c>
      <c r="BL138" s="48">
        <v>11</v>
      </c>
    </row>
    <row r="139" spans="1:64" ht="15">
      <c r="A139" s="64" t="s">
        <v>250</v>
      </c>
      <c r="B139" s="64" t="s">
        <v>317</v>
      </c>
      <c r="C139" s="65" t="s">
        <v>2973</v>
      </c>
      <c r="D139" s="66">
        <v>3</v>
      </c>
      <c r="E139" s="67" t="s">
        <v>132</v>
      </c>
      <c r="F139" s="68">
        <v>35</v>
      </c>
      <c r="G139" s="65"/>
      <c r="H139" s="69"/>
      <c r="I139" s="70"/>
      <c r="J139" s="70"/>
      <c r="K139" s="34" t="s">
        <v>65</v>
      </c>
      <c r="L139" s="77">
        <v>139</v>
      </c>
      <c r="M139" s="77"/>
      <c r="N139" s="72"/>
      <c r="O139" s="79" t="s">
        <v>350</v>
      </c>
      <c r="P139" s="81">
        <v>43660.58692129629</v>
      </c>
      <c r="Q139" s="79" t="s">
        <v>396</v>
      </c>
      <c r="R139" s="82" t="s">
        <v>510</v>
      </c>
      <c r="S139" s="79" t="s">
        <v>558</v>
      </c>
      <c r="T139" s="79" t="s">
        <v>585</v>
      </c>
      <c r="U139" s="79"/>
      <c r="V139" s="82" t="s">
        <v>682</v>
      </c>
      <c r="W139" s="81">
        <v>43660.58692129629</v>
      </c>
      <c r="X139" s="82" t="s">
        <v>773</v>
      </c>
      <c r="Y139" s="79"/>
      <c r="Z139" s="79"/>
      <c r="AA139" s="85" t="s">
        <v>954</v>
      </c>
      <c r="AB139" s="79"/>
      <c r="AC139" s="79" t="b">
        <v>0</v>
      </c>
      <c r="AD139" s="79">
        <v>0</v>
      </c>
      <c r="AE139" s="85" t="s">
        <v>1087</v>
      </c>
      <c r="AF139" s="79" t="b">
        <v>0</v>
      </c>
      <c r="AG139" s="79" t="s">
        <v>1099</v>
      </c>
      <c r="AH139" s="79"/>
      <c r="AI139" s="85" t="s">
        <v>1087</v>
      </c>
      <c r="AJ139" s="79" t="b">
        <v>0</v>
      </c>
      <c r="AK139" s="79">
        <v>1</v>
      </c>
      <c r="AL139" s="85" t="s">
        <v>1087</v>
      </c>
      <c r="AM139" s="79" t="s">
        <v>1110</v>
      </c>
      <c r="AN139" s="79" t="b">
        <v>0</v>
      </c>
      <c r="AO139" s="85" t="s">
        <v>954</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8</v>
      </c>
      <c r="BC139" s="78" t="str">
        <f>REPLACE(INDEX(GroupVertices[Group],MATCH(Edges[[#This Row],[Vertex 2]],GroupVertices[Vertex],0)),1,1,"")</f>
        <v>8</v>
      </c>
      <c r="BD139" s="48"/>
      <c r="BE139" s="49"/>
      <c r="BF139" s="48"/>
      <c r="BG139" s="49"/>
      <c r="BH139" s="48"/>
      <c r="BI139" s="49"/>
      <c r="BJ139" s="48"/>
      <c r="BK139" s="49"/>
      <c r="BL139" s="48"/>
    </row>
    <row r="140" spans="1:64" ht="15">
      <c r="A140" s="64" t="s">
        <v>250</v>
      </c>
      <c r="B140" s="64" t="s">
        <v>318</v>
      </c>
      <c r="C140" s="65" t="s">
        <v>2973</v>
      </c>
      <c r="D140" s="66">
        <v>3</v>
      </c>
      <c r="E140" s="67" t="s">
        <v>132</v>
      </c>
      <c r="F140" s="68">
        <v>35</v>
      </c>
      <c r="G140" s="65"/>
      <c r="H140" s="69"/>
      <c r="I140" s="70"/>
      <c r="J140" s="70"/>
      <c r="K140" s="34" t="s">
        <v>65</v>
      </c>
      <c r="L140" s="77">
        <v>140</v>
      </c>
      <c r="M140" s="77"/>
      <c r="N140" s="72"/>
      <c r="O140" s="79" t="s">
        <v>350</v>
      </c>
      <c r="P140" s="81">
        <v>43660.58692129629</v>
      </c>
      <c r="Q140" s="79" t="s">
        <v>396</v>
      </c>
      <c r="R140" s="82" t="s">
        <v>510</v>
      </c>
      <c r="S140" s="79" t="s">
        <v>558</v>
      </c>
      <c r="T140" s="79" t="s">
        <v>585</v>
      </c>
      <c r="U140" s="79"/>
      <c r="V140" s="82" t="s">
        <v>682</v>
      </c>
      <c r="W140" s="81">
        <v>43660.58692129629</v>
      </c>
      <c r="X140" s="82" t="s">
        <v>773</v>
      </c>
      <c r="Y140" s="79"/>
      <c r="Z140" s="79"/>
      <c r="AA140" s="85" t="s">
        <v>954</v>
      </c>
      <c r="AB140" s="79"/>
      <c r="AC140" s="79" t="b">
        <v>0</v>
      </c>
      <c r="AD140" s="79">
        <v>0</v>
      </c>
      <c r="AE140" s="85" t="s">
        <v>1087</v>
      </c>
      <c r="AF140" s="79" t="b">
        <v>0</v>
      </c>
      <c r="AG140" s="79" t="s">
        <v>1099</v>
      </c>
      <c r="AH140" s="79"/>
      <c r="AI140" s="85" t="s">
        <v>1087</v>
      </c>
      <c r="AJ140" s="79" t="b">
        <v>0</v>
      </c>
      <c r="AK140" s="79">
        <v>1</v>
      </c>
      <c r="AL140" s="85" t="s">
        <v>1087</v>
      </c>
      <c r="AM140" s="79" t="s">
        <v>1110</v>
      </c>
      <c r="AN140" s="79" t="b">
        <v>0</v>
      </c>
      <c r="AO140" s="85" t="s">
        <v>954</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8</v>
      </c>
      <c r="BC140" s="78" t="str">
        <f>REPLACE(INDEX(GroupVertices[Group],MATCH(Edges[[#This Row],[Vertex 2]],GroupVertices[Vertex],0)),1,1,"")</f>
        <v>8</v>
      </c>
      <c r="BD140" s="48"/>
      <c r="BE140" s="49"/>
      <c r="BF140" s="48"/>
      <c r="BG140" s="49"/>
      <c r="BH140" s="48"/>
      <c r="BI140" s="49"/>
      <c r="BJ140" s="48"/>
      <c r="BK140" s="49"/>
      <c r="BL140" s="48"/>
    </row>
    <row r="141" spans="1:64" ht="15">
      <c r="A141" s="64" t="s">
        <v>250</v>
      </c>
      <c r="B141" s="64" t="s">
        <v>319</v>
      </c>
      <c r="C141" s="65" t="s">
        <v>2973</v>
      </c>
      <c r="D141" s="66">
        <v>3</v>
      </c>
      <c r="E141" s="67" t="s">
        <v>132</v>
      </c>
      <c r="F141" s="68">
        <v>35</v>
      </c>
      <c r="G141" s="65"/>
      <c r="H141" s="69"/>
      <c r="I141" s="70"/>
      <c r="J141" s="70"/>
      <c r="K141" s="34" t="s">
        <v>65</v>
      </c>
      <c r="L141" s="77">
        <v>141</v>
      </c>
      <c r="M141" s="77"/>
      <c r="N141" s="72"/>
      <c r="O141" s="79" t="s">
        <v>350</v>
      </c>
      <c r="P141" s="81">
        <v>43660.58692129629</v>
      </c>
      <c r="Q141" s="79" t="s">
        <v>396</v>
      </c>
      <c r="R141" s="82" t="s">
        <v>510</v>
      </c>
      <c r="S141" s="79" t="s">
        <v>558</v>
      </c>
      <c r="T141" s="79" t="s">
        <v>585</v>
      </c>
      <c r="U141" s="79"/>
      <c r="V141" s="82" t="s">
        <v>682</v>
      </c>
      <c r="W141" s="81">
        <v>43660.58692129629</v>
      </c>
      <c r="X141" s="82" t="s">
        <v>773</v>
      </c>
      <c r="Y141" s="79"/>
      <c r="Z141" s="79"/>
      <c r="AA141" s="85" t="s">
        <v>954</v>
      </c>
      <c r="AB141" s="79"/>
      <c r="AC141" s="79" t="b">
        <v>0</v>
      </c>
      <c r="AD141" s="79">
        <v>0</v>
      </c>
      <c r="AE141" s="85" t="s">
        <v>1087</v>
      </c>
      <c r="AF141" s="79" t="b">
        <v>0</v>
      </c>
      <c r="AG141" s="79" t="s">
        <v>1099</v>
      </c>
      <c r="AH141" s="79"/>
      <c r="AI141" s="85" t="s">
        <v>1087</v>
      </c>
      <c r="AJ141" s="79" t="b">
        <v>0</v>
      </c>
      <c r="AK141" s="79">
        <v>1</v>
      </c>
      <c r="AL141" s="85" t="s">
        <v>1087</v>
      </c>
      <c r="AM141" s="79" t="s">
        <v>1110</v>
      </c>
      <c r="AN141" s="79" t="b">
        <v>0</v>
      </c>
      <c r="AO141" s="85" t="s">
        <v>954</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8</v>
      </c>
      <c r="BC141" s="78" t="str">
        <f>REPLACE(INDEX(GroupVertices[Group],MATCH(Edges[[#This Row],[Vertex 2]],GroupVertices[Vertex],0)),1,1,"")</f>
        <v>8</v>
      </c>
      <c r="BD141" s="48">
        <v>3</v>
      </c>
      <c r="BE141" s="49">
        <v>10</v>
      </c>
      <c r="BF141" s="48">
        <v>0</v>
      </c>
      <c r="BG141" s="49">
        <v>0</v>
      </c>
      <c r="BH141" s="48">
        <v>0</v>
      </c>
      <c r="BI141" s="49">
        <v>0</v>
      </c>
      <c r="BJ141" s="48">
        <v>27</v>
      </c>
      <c r="BK141" s="49">
        <v>90</v>
      </c>
      <c r="BL141" s="48">
        <v>30</v>
      </c>
    </row>
    <row r="142" spans="1:64" ht="15">
      <c r="A142" s="64" t="s">
        <v>251</v>
      </c>
      <c r="B142" s="64" t="s">
        <v>250</v>
      </c>
      <c r="C142" s="65" t="s">
        <v>2973</v>
      </c>
      <c r="D142" s="66">
        <v>3</v>
      </c>
      <c r="E142" s="67" t="s">
        <v>132</v>
      </c>
      <c r="F142" s="68">
        <v>35</v>
      </c>
      <c r="G142" s="65"/>
      <c r="H142" s="69"/>
      <c r="I142" s="70"/>
      <c r="J142" s="70"/>
      <c r="K142" s="34" t="s">
        <v>65</v>
      </c>
      <c r="L142" s="77">
        <v>142</v>
      </c>
      <c r="M142" s="77"/>
      <c r="N142" s="72"/>
      <c r="O142" s="79" t="s">
        <v>350</v>
      </c>
      <c r="P142" s="81">
        <v>43660.63381944445</v>
      </c>
      <c r="Q142" s="79" t="s">
        <v>397</v>
      </c>
      <c r="R142" s="79"/>
      <c r="S142" s="79"/>
      <c r="T142" s="79" t="s">
        <v>585</v>
      </c>
      <c r="U142" s="79"/>
      <c r="V142" s="82" t="s">
        <v>683</v>
      </c>
      <c r="W142" s="81">
        <v>43660.63381944445</v>
      </c>
      <c r="X142" s="82" t="s">
        <v>774</v>
      </c>
      <c r="Y142" s="79"/>
      <c r="Z142" s="79"/>
      <c r="AA142" s="85" t="s">
        <v>955</v>
      </c>
      <c r="AB142" s="79"/>
      <c r="AC142" s="79" t="b">
        <v>0</v>
      </c>
      <c r="AD142" s="79">
        <v>0</v>
      </c>
      <c r="AE142" s="85" t="s">
        <v>1087</v>
      </c>
      <c r="AF142" s="79" t="b">
        <v>0</v>
      </c>
      <c r="AG142" s="79" t="s">
        <v>1099</v>
      </c>
      <c r="AH142" s="79"/>
      <c r="AI142" s="85" t="s">
        <v>1087</v>
      </c>
      <c r="AJ142" s="79" t="b">
        <v>0</v>
      </c>
      <c r="AK142" s="79">
        <v>1</v>
      </c>
      <c r="AL142" s="85" t="s">
        <v>954</v>
      </c>
      <c r="AM142" s="79" t="s">
        <v>1109</v>
      </c>
      <c r="AN142" s="79" t="b">
        <v>0</v>
      </c>
      <c r="AO142" s="85" t="s">
        <v>954</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8</v>
      </c>
      <c r="BC142" s="78" t="str">
        <f>REPLACE(INDEX(GroupVertices[Group],MATCH(Edges[[#This Row],[Vertex 2]],GroupVertices[Vertex],0)),1,1,"")</f>
        <v>8</v>
      </c>
      <c r="BD142" s="48">
        <v>3</v>
      </c>
      <c r="BE142" s="49">
        <v>12</v>
      </c>
      <c r="BF142" s="48">
        <v>0</v>
      </c>
      <c r="BG142" s="49">
        <v>0</v>
      </c>
      <c r="BH142" s="48">
        <v>0</v>
      </c>
      <c r="BI142" s="49">
        <v>0</v>
      </c>
      <c r="BJ142" s="48">
        <v>22</v>
      </c>
      <c r="BK142" s="49">
        <v>88</v>
      </c>
      <c r="BL142" s="48">
        <v>25</v>
      </c>
    </row>
    <row r="143" spans="1:64" ht="15">
      <c r="A143" s="64" t="s">
        <v>252</v>
      </c>
      <c r="B143" s="64" t="s">
        <v>320</v>
      </c>
      <c r="C143" s="65" t="s">
        <v>2973</v>
      </c>
      <c r="D143" s="66">
        <v>3</v>
      </c>
      <c r="E143" s="67" t="s">
        <v>132</v>
      </c>
      <c r="F143" s="68">
        <v>35</v>
      </c>
      <c r="G143" s="65"/>
      <c r="H143" s="69"/>
      <c r="I143" s="70"/>
      <c r="J143" s="70"/>
      <c r="K143" s="34" t="s">
        <v>65</v>
      </c>
      <c r="L143" s="77">
        <v>143</v>
      </c>
      <c r="M143" s="77"/>
      <c r="N143" s="72"/>
      <c r="O143" s="79" t="s">
        <v>350</v>
      </c>
      <c r="P143" s="81">
        <v>43660.78</v>
      </c>
      <c r="Q143" s="79" t="s">
        <v>398</v>
      </c>
      <c r="R143" s="82" t="s">
        <v>511</v>
      </c>
      <c r="S143" s="79" t="s">
        <v>559</v>
      </c>
      <c r="T143" s="79"/>
      <c r="U143" s="79"/>
      <c r="V143" s="82" t="s">
        <v>684</v>
      </c>
      <c r="W143" s="81">
        <v>43660.78</v>
      </c>
      <c r="X143" s="82" t="s">
        <v>775</v>
      </c>
      <c r="Y143" s="79"/>
      <c r="Z143" s="79"/>
      <c r="AA143" s="85" t="s">
        <v>956</v>
      </c>
      <c r="AB143" s="79"/>
      <c r="AC143" s="79" t="b">
        <v>0</v>
      </c>
      <c r="AD143" s="79">
        <v>0</v>
      </c>
      <c r="AE143" s="85" t="s">
        <v>1092</v>
      </c>
      <c r="AF143" s="79" t="b">
        <v>1</v>
      </c>
      <c r="AG143" s="79" t="s">
        <v>1099</v>
      </c>
      <c r="AH143" s="79"/>
      <c r="AI143" s="85" t="s">
        <v>1104</v>
      </c>
      <c r="AJ143" s="79" t="b">
        <v>0</v>
      </c>
      <c r="AK143" s="79">
        <v>0</v>
      </c>
      <c r="AL143" s="85" t="s">
        <v>1087</v>
      </c>
      <c r="AM143" s="79" t="s">
        <v>1107</v>
      </c>
      <c r="AN143" s="79" t="b">
        <v>0</v>
      </c>
      <c r="AO143" s="85" t="s">
        <v>956</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6</v>
      </c>
      <c r="BC143" s="78" t="str">
        <f>REPLACE(INDEX(GroupVertices[Group],MATCH(Edges[[#This Row],[Vertex 2]],GroupVertices[Vertex],0)),1,1,"")</f>
        <v>6</v>
      </c>
      <c r="BD143" s="48"/>
      <c r="BE143" s="49"/>
      <c r="BF143" s="48"/>
      <c r="BG143" s="49"/>
      <c r="BH143" s="48"/>
      <c r="BI143" s="49"/>
      <c r="BJ143" s="48"/>
      <c r="BK143" s="49"/>
      <c r="BL143" s="48"/>
    </row>
    <row r="144" spans="1:64" ht="15">
      <c r="A144" s="64" t="s">
        <v>252</v>
      </c>
      <c r="B144" s="64" t="s">
        <v>321</v>
      </c>
      <c r="C144" s="65" t="s">
        <v>2973</v>
      </c>
      <c r="D144" s="66">
        <v>3</v>
      </c>
      <c r="E144" s="67" t="s">
        <v>132</v>
      </c>
      <c r="F144" s="68">
        <v>35</v>
      </c>
      <c r="G144" s="65"/>
      <c r="H144" s="69"/>
      <c r="I144" s="70"/>
      <c r="J144" s="70"/>
      <c r="K144" s="34" t="s">
        <v>65</v>
      </c>
      <c r="L144" s="77">
        <v>144</v>
      </c>
      <c r="M144" s="77"/>
      <c r="N144" s="72"/>
      <c r="O144" s="79" t="s">
        <v>350</v>
      </c>
      <c r="P144" s="81">
        <v>43660.78</v>
      </c>
      <c r="Q144" s="79" t="s">
        <v>398</v>
      </c>
      <c r="R144" s="82" t="s">
        <v>511</v>
      </c>
      <c r="S144" s="79" t="s">
        <v>559</v>
      </c>
      <c r="T144" s="79"/>
      <c r="U144" s="79"/>
      <c r="V144" s="82" t="s">
        <v>684</v>
      </c>
      <c r="W144" s="81">
        <v>43660.78</v>
      </c>
      <c r="X144" s="82" t="s">
        <v>775</v>
      </c>
      <c r="Y144" s="79"/>
      <c r="Z144" s="79"/>
      <c r="AA144" s="85" t="s">
        <v>956</v>
      </c>
      <c r="AB144" s="79"/>
      <c r="AC144" s="79" t="b">
        <v>0</v>
      </c>
      <c r="AD144" s="79">
        <v>0</v>
      </c>
      <c r="AE144" s="85" t="s">
        <v>1092</v>
      </c>
      <c r="AF144" s="79" t="b">
        <v>1</v>
      </c>
      <c r="AG144" s="79" t="s">
        <v>1099</v>
      </c>
      <c r="AH144" s="79"/>
      <c r="AI144" s="85" t="s">
        <v>1104</v>
      </c>
      <c r="AJ144" s="79" t="b">
        <v>0</v>
      </c>
      <c r="AK144" s="79">
        <v>0</v>
      </c>
      <c r="AL144" s="85" t="s">
        <v>1087</v>
      </c>
      <c r="AM144" s="79" t="s">
        <v>1107</v>
      </c>
      <c r="AN144" s="79" t="b">
        <v>0</v>
      </c>
      <c r="AO144" s="85" t="s">
        <v>956</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6</v>
      </c>
      <c r="BC144" s="78" t="str">
        <f>REPLACE(INDEX(GroupVertices[Group],MATCH(Edges[[#This Row],[Vertex 2]],GroupVertices[Vertex],0)),1,1,"")</f>
        <v>6</v>
      </c>
      <c r="BD144" s="48"/>
      <c r="BE144" s="49"/>
      <c r="BF144" s="48"/>
      <c r="BG144" s="49"/>
      <c r="BH144" s="48"/>
      <c r="BI144" s="49"/>
      <c r="BJ144" s="48"/>
      <c r="BK144" s="49"/>
      <c r="BL144" s="48"/>
    </row>
    <row r="145" spans="1:64" ht="15">
      <c r="A145" s="64" t="s">
        <v>252</v>
      </c>
      <c r="B145" s="64" t="s">
        <v>322</v>
      </c>
      <c r="C145" s="65" t="s">
        <v>2973</v>
      </c>
      <c r="D145" s="66">
        <v>3</v>
      </c>
      <c r="E145" s="67" t="s">
        <v>132</v>
      </c>
      <c r="F145" s="68">
        <v>35</v>
      </c>
      <c r="G145" s="65"/>
      <c r="H145" s="69"/>
      <c r="I145" s="70"/>
      <c r="J145" s="70"/>
      <c r="K145" s="34" t="s">
        <v>65</v>
      </c>
      <c r="L145" s="77">
        <v>145</v>
      </c>
      <c r="M145" s="77"/>
      <c r="N145" s="72"/>
      <c r="O145" s="79" t="s">
        <v>350</v>
      </c>
      <c r="P145" s="81">
        <v>43660.78</v>
      </c>
      <c r="Q145" s="79" t="s">
        <v>398</v>
      </c>
      <c r="R145" s="82" t="s">
        <v>511</v>
      </c>
      <c r="S145" s="79" t="s">
        <v>559</v>
      </c>
      <c r="T145" s="79"/>
      <c r="U145" s="79"/>
      <c r="V145" s="82" t="s">
        <v>684</v>
      </c>
      <c r="W145" s="81">
        <v>43660.78</v>
      </c>
      <c r="X145" s="82" t="s">
        <v>775</v>
      </c>
      <c r="Y145" s="79"/>
      <c r="Z145" s="79"/>
      <c r="AA145" s="85" t="s">
        <v>956</v>
      </c>
      <c r="AB145" s="79"/>
      <c r="AC145" s="79" t="b">
        <v>0</v>
      </c>
      <c r="AD145" s="79">
        <v>0</v>
      </c>
      <c r="AE145" s="85" t="s">
        <v>1092</v>
      </c>
      <c r="AF145" s="79" t="b">
        <v>1</v>
      </c>
      <c r="AG145" s="79" t="s">
        <v>1099</v>
      </c>
      <c r="AH145" s="79"/>
      <c r="AI145" s="85" t="s">
        <v>1104</v>
      </c>
      <c r="AJ145" s="79" t="b">
        <v>0</v>
      </c>
      <c r="AK145" s="79">
        <v>0</v>
      </c>
      <c r="AL145" s="85" t="s">
        <v>1087</v>
      </c>
      <c r="AM145" s="79" t="s">
        <v>1107</v>
      </c>
      <c r="AN145" s="79" t="b">
        <v>0</v>
      </c>
      <c r="AO145" s="85" t="s">
        <v>956</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6</v>
      </c>
      <c r="BC145" s="78" t="str">
        <f>REPLACE(INDEX(GroupVertices[Group],MATCH(Edges[[#This Row],[Vertex 2]],GroupVertices[Vertex],0)),1,1,"")</f>
        <v>6</v>
      </c>
      <c r="BD145" s="48"/>
      <c r="BE145" s="49"/>
      <c r="BF145" s="48"/>
      <c r="BG145" s="49"/>
      <c r="BH145" s="48"/>
      <c r="BI145" s="49"/>
      <c r="BJ145" s="48"/>
      <c r="BK145" s="49"/>
      <c r="BL145" s="48"/>
    </row>
    <row r="146" spans="1:64" ht="15">
      <c r="A146" s="64" t="s">
        <v>252</v>
      </c>
      <c r="B146" s="64" t="s">
        <v>323</v>
      </c>
      <c r="C146" s="65" t="s">
        <v>2973</v>
      </c>
      <c r="D146" s="66">
        <v>3</v>
      </c>
      <c r="E146" s="67" t="s">
        <v>132</v>
      </c>
      <c r="F146" s="68">
        <v>35</v>
      </c>
      <c r="G146" s="65"/>
      <c r="H146" s="69"/>
      <c r="I146" s="70"/>
      <c r="J146" s="70"/>
      <c r="K146" s="34" t="s">
        <v>65</v>
      </c>
      <c r="L146" s="77">
        <v>146</v>
      </c>
      <c r="M146" s="77"/>
      <c r="N146" s="72"/>
      <c r="O146" s="79" t="s">
        <v>350</v>
      </c>
      <c r="P146" s="81">
        <v>43660.78</v>
      </c>
      <c r="Q146" s="79" t="s">
        <v>398</v>
      </c>
      <c r="R146" s="82" t="s">
        <v>511</v>
      </c>
      <c r="S146" s="79" t="s">
        <v>559</v>
      </c>
      <c r="T146" s="79"/>
      <c r="U146" s="79"/>
      <c r="V146" s="82" t="s">
        <v>684</v>
      </c>
      <c r="W146" s="81">
        <v>43660.78</v>
      </c>
      <c r="X146" s="82" t="s">
        <v>775</v>
      </c>
      <c r="Y146" s="79"/>
      <c r="Z146" s="79"/>
      <c r="AA146" s="85" t="s">
        <v>956</v>
      </c>
      <c r="AB146" s="79"/>
      <c r="AC146" s="79" t="b">
        <v>0</v>
      </c>
      <c r="AD146" s="79">
        <v>0</v>
      </c>
      <c r="AE146" s="85" t="s">
        <v>1092</v>
      </c>
      <c r="AF146" s="79" t="b">
        <v>1</v>
      </c>
      <c r="AG146" s="79" t="s">
        <v>1099</v>
      </c>
      <c r="AH146" s="79"/>
      <c r="AI146" s="85" t="s">
        <v>1104</v>
      </c>
      <c r="AJ146" s="79" t="b">
        <v>0</v>
      </c>
      <c r="AK146" s="79">
        <v>0</v>
      </c>
      <c r="AL146" s="85" t="s">
        <v>1087</v>
      </c>
      <c r="AM146" s="79" t="s">
        <v>1107</v>
      </c>
      <c r="AN146" s="79" t="b">
        <v>0</v>
      </c>
      <c r="AO146" s="85" t="s">
        <v>956</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6</v>
      </c>
      <c r="BC146" s="78" t="str">
        <f>REPLACE(INDEX(GroupVertices[Group],MATCH(Edges[[#This Row],[Vertex 2]],GroupVertices[Vertex],0)),1,1,"")</f>
        <v>6</v>
      </c>
      <c r="BD146" s="48"/>
      <c r="BE146" s="49"/>
      <c r="BF146" s="48"/>
      <c r="BG146" s="49"/>
      <c r="BH146" s="48"/>
      <c r="BI146" s="49"/>
      <c r="BJ146" s="48"/>
      <c r="BK146" s="49"/>
      <c r="BL146" s="48"/>
    </row>
    <row r="147" spans="1:64" ht="15">
      <c r="A147" s="64" t="s">
        <v>252</v>
      </c>
      <c r="B147" s="64" t="s">
        <v>324</v>
      </c>
      <c r="C147" s="65" t="s">
        <v>2973</v>
      </c>
      <c r="D147" s="66">
        <v>3</v>
      </c>
      <c r="E147" s="67" t="s">
        <v>132</v>
      </c>
      <c r="F147" s="68">
        <v>35</v>
      </c>
      <c r="G147" s="65"/>
      <c r="H147" s="69"/>
      <c r="I147" s="70"/>
      <c r="J147" s="70"/>
      <c r="K147" s="34" t="s">
        <v>65</v>
      </c>
      <c r="L147" s="77">
        <v>147</v>
      </c>
      <c r="M147" s="77"/>
      <c r="N147" s="72"/>
      <c r="O147" s="79" t="s">
        <v>350</v>
      </c>
      <c r="P147" s="81">
        <v>43660.78</v>
      </c>
      <c r="Q147" s="79" t="s">
        <v>398</v>
      </c>
      <c r="R147" s="82" t="s">
        <v>511</v>
      </c>
      <c r="S147" s="79" t="s">
        <v>559</v>
      </c>
      <c r="T147" s="79"/>
      <c r="U147" s="79"/>
      <c r="V147" s="82" t="s">
        <v>684</v>
      </c>
      <c r="W147" s="81">
        <v>43660.78</v>
      </c>
      <c r="X147" s="82" t="s">
        <v>775</v>
      </c>
      <c r="Y147" s="79"/>
      <c r="Z147" s="79"/>
      <c r="AA147" s="85" t="s">
        <v>956</v>
      </c>
      <c r="AB147" s="79"/>
      <c r="AC147" s="79" t="b">
        <v>0</v>
      </c>
      <c r="AD147" s="79">
        <v>0</v>
      </c>
      <c r="AE147" s="85" t="s">
        <v>1092</v>
      </c>
      <c r="AF147" s="79" t="b">
        <v>1</v>
      </c>
      <c r="AG147" s="79" t="s">
        <v>1099</v>
      </c>
      <c r="AH147" s="79"/>
      <c r="AI147" s="85" t="s">
        <v>1104</v>
      </c>
      <c r="AJ147" s="79" t="b">
        <v>0</v>
      </c>
      <c r="AK147" s="79">
        <v>0</v>
      </c>
      <c r="AL147" s="85" t="s">
        <v>1087</v>
      </c>
      <c r="AM147" s="79" t="s">
        <v>1107</v>
      </c>
      <c r="AN147" s="79" t="b">
        <v>0</v>
      </c>
      <c r="AO147" s="85" t="s">
        <v>956</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6</v>
      </c>
      <c r="BC147" s="78" t="str">
        <f>REPLACE(INDEX(GroupVertices[Group],MATCH(Edges[[#This Row],[Vertex 2]],GroupVertices[Vertex],0)),1,1,"")</f>
        <v>6</v>
      </c>
      <c r="BD147" s="48"/>
      <c r="BE147" s="49"/>
      <c r="BF147" s="48"/>
      <c r="BG147" s="49"/>
      <c r="BH147" s="48"/>
      <c r="BI147" s="49"/>
      <c r="BJ147" s="48"/>
      <c r="BK147" s="49"/>
      <c r="BL147" s="48"/>
    </row>
    <row r="148" spans="1:64" ht="15">
      <c r="A148" s="64" t="s">
        <v>252</v>
      </c>
      <c r="B148" s="64" t="s">
        <v>325</v>
      </c>
      <c r="C148" s="65" t="s">
        <v>2973</v>
      </c>
      <c r="D148" s="66">
        <v>3</v>
      </c>
      <c r="E148" s="67" t="s">
        <v>132</v>
      </c>
      <c r="F148" s="68">
        <v>35</v>
      </c>
      <c r="G148" s="65"/>
      <c r="H148" s="69"/>
      <c r="I148" s="70"/>
      <c r="J148" s="70"/>
      <c r="K148" s="34" t="s">
        <v>65</v>
      </c>
      <c r="L148" s="77">
        <v>148</v>
      </c>
      <c r="M148" s="77"/>
      <c r="N148" s="72"/>
      <c r="O148" s="79" t="s">
        <v>350</v>
      </c>
      <c r="P148" s="81">
        <v>43660.78</v>
      </c>
      <c r="Q148" s="79" t="s">
        <v>398</v>
      </c>
      <c r="R148" s="82" t="s">
        <v>511</v>
      </c>
      <c r="S148" s="79" t="s">
        <v>559</v>
      </c>
      <c r="T148" s="79"/>
      <c r="U148" s="79"/>
      <c r="V148" s="82" t="s">
        <v>684</v>
      </c>
      <c r="W148" s="81">
        <v>43660.78</v>
      </c>
      <c r="X148" s="82" t="s">
        <v>775</v>
      </c>
      <c r="Y148" s="79"/>
      <c r="Z148" s="79"/>
      <c r="AA148" s="85" t="s">
        <v>956</v>
      </c>
      <c r="AB148" s="79"/>
      <c r="AC148" s="79" t="b">
        <v>0</v>
      </c>
      <c r="AD148" s="79">
        <v>0</v>
      </c>
      <c r="AE148" s="85" t="s">
        <v>1092</v>
      </c>
      <c r="AF148" s="79" t="b">
        <v>1</v>
      </c>
      <c r="AG148" s="79" t="s">
        <v>1099</v>
      </c>
      <c r="AH148" s="79"/>
      <c r="AI148" s="85" t="s">
        <v>1104</v>
      </c>
      <c r="AJ148" s="79" t="b">
        <v>0</v>
      </c>
      <c r="AK148" s="79">
        <v>0</v>
      </c>
      <c r="AL148" s="85" t="s">
        <v>1087</v>
      </c>
      <c r="AM148" s="79" t="s">
        <v>1107</v>
      </c>
      <c r="AN148" s="79" t="b">
        <v>0</v>
      </c>
      <c r="AO148" s="85" t="s">
        <v>956</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6</v>
      </c>
      <c r="BC148" s="78" t="str">
        <f>REPLACE(INDEX(GroupVertices[Group],MATCH(Edges[[#This Row],[Vertex 2]],GroupVertices[Vertex],0)),1,1,"")</f>
        <v>6</v>
      </c>
      <c r="BD148" s="48"/>
      <c r="BE148" s="49"/>
      <c r="BF148" s="48"/>
      <c r="BG148" s="49"/>
      <c r="BH148" s="48"/>
      <c r="BI148" s="49"/>
      <c r="BJ148" s="48"/>
      <c r="BK148" s="49"/>
      <c r="BL148" s="48"/>
    </row>
    <row r="149" spans="1:64" ht="15">
      <c r="A149" s="64" t="s">
        <v>252</v>
      </c>
      <c r="B149" s="64" t="s">
        <v>326</v>
      </c>
      <c r="C149" s="65" t="s">
        <v>2973</v>
      </c>
      <c r="D149" s="66">
        <v>3</v>
      </c>
      <c r="E149" s="67" t="s">
        <v>132</v>
      </c>
      <c r="F149" s="68">
        <v>35</v>
      </c>
      <c r="G149" s="65"/>
      <c r="H149" s="69"/>
      <c r="I149" s="70"/>
      <c r="J149" s="70"/>
      <c r="K149" s="34" t="s">
        <v>65</v>
      </c>
      <c r="L149" s="77">
        <v>149</v>
      </c>
      <c r="M149" s="77"/>
      <c r="N149" s="72"/>
      <c r="O149" s="79" t="s">
        <v>349</v>
      </c>
      <c r="P149" s="81">
        <v>43660.78</v>
      </c>
      <c r="Q149" s="79" t="s">
        <v>398</v>
      </c>
      <c r="R149" s="82" t="s">
        <v>511</v>
      </c>
      <c r="S149" s="79" t="s">
        <v>559</v>
      </c>
      <c r="T149" s="79"/>
      <c r="U149" s="79"/>
      <c r="V149" s="82" t="s">
        <v>684</v>
      </c>
      <c r="W149" s="81">
        <v>43660.78</v>
      </c>
      <c r="X149" s="82" t="s">
        <v>775</v>
      </c>
      <c r="Y149" s="79"/>
      <c r="Z149" s="79"/>
      <c r="AA149" s="85" t="s">
        <v>956</v>
      </c>
      <c r="AB149" s="79"/>
      <c r="AC149" s="79" t="b">
        <v>0</v>
      </c>
      <c r="AD149" s="79">
        <v>0</v>
      </c>
      <c r="AE149" s="85" t="s">
        <v>1092</v>
      </c>
      <c r="AF149" s="79" t="b">
        <v>1</v>
      </c>
      <c r="AG149" s="79" t="s">
        <v>1099</v>
      </c>
      <c r="AH149" s="79"/>
      <c r="AI149" s="85" t="s">
        <v>1104</v>
      </c>
      <c r="AJ149" s="79" t="b">
        <v>0</v>
      </c>
      <c r="AK149" s="79">
        <v>0</v>
      </c>
      <c r="AL149" s="85" t="s">
        <v>1087</v>
      </c>
      <c r="AM149" s="79" t="s">
        <v>1107</v>
      </c>
      <c r="AN149" s="79" t="b">
        <v>0</v>
      </c>
      <c r="AO149" s="85" t="s">
        <v>956</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6</v>
      </c>
      <c r="BC149" s="78" t="str">
        <f>REPLACE(INDEX(GroupVertices[Group],MATCH(Edges[[#This Row],[Vertex 2]],GroupVertices[Vertex],0)),1,1,"")</f>
        <v>6</v>
      </c>
      <c r="BD149" s="48">
        <v>1</v>
      </c>
      <c r="BE149" s="49">
        <v>4.3478260869565215</v>
      </c>
      <c r="BF149" s="48">
        <v>0</v>
      </c>
      <c r="BG149" s="49">
        <v>0</v>
      </c>
      <c r="BH149" s="48">
        <v>0</v>
      </c>
      <c r="BI149" s="49">
        <v>0</v>
      </c>
      <c r="BJ149" s="48">
        <v>22</v>
      </c>
      <c r="BK149" s="49">
        <v>95.65217391304348</v>
      </c>
      <c r="BL149" s="48">
        <v>23</v>
      </c>
    </row>
    <row r="150" spans="1:64" ht="15">
      <c r="A150" s="64" t="s">
        <v>252</v>
      </c>
      <c r="B150" s="64" t="s">
        <v>279</v>
      </c>
      <c r="C150" s="65" t="s">
        <v>2973</v>
      </c>
      <c r="D150" s="66">
        <v>3</v>
      </c>
      <c r="E150" s="67" t="s">
        <v>132</v>
      </c>
      <c r="F150" s="68">
        <v>35</v>
      </c>
      <c r="G150" s="65"/>
      <c r="H150" s="69"/>
      <c r="I150" s="70"/>
      <c r="J150" s="70"/>
      <c r="K150" s="34" t="s">
        <v>65</v>
      </c>
      <c r="L150" s="77">
        <v>150</v>
      </c>
      <c r="M150" s="77"/>
      <c r="N150" s="72"/>
      <c r="O150" s="79" t="s">
        <v>350</v>
      </c>
      <c r="P150" s="81">
        <v>43660.78</v>
      </c>
      <c r="Q150" s="79" t="s">
        <v>398</v>
      </c>
      <c r="R150" s="82" t="s">
        <v>511</v>
      </c>
      <c r="S150" s="79" t="s">
        <v>559</v>
      </c>
      <c r="T150" s="79"/>
      <c r="U150" s="79"/>
      <c r="V150" s="82" t="s">
        <v>684</v>
      </c>
      <c r="W150" s="81">
        <v>43660.78</v>
      </c>
      <c r="X150" s="82" t="s">
        <v>775</v>
      </c>
      <c r="Y150" s="79"/>
      <c r="Z150" s="79"/>
      <c r="AA150" s="85" t="s">
        <v>956</v>
      </c>
      <c r="AB150" s="79"/>
      <c r="AC150" s="79" t="b">
        <v>0</v>
      </c>
      <c r="AD150" s="79">
        <v>0</v>
      </c>
      <c r="AE150" s="85" t="s">
        <v>1092</v>
      </c>
      <c r="AF150" s="79" t="b">
        <v>1</v>
      </c>
      <c r="AG150" s="79" t="s">
        <v>1099</v>
      </c>
      <c r="AH150" s="79"/>
      <c r="AI150" s="85" t="s">
        <v>1104</v>
      </c>
      <c r="AJ150" s="79" t="b">
        <v>0</v>
      </c>
      <c r="AK150" s="79">
        <v>0</v>
      </c>
      <c r="AL150" s="85" t="s">
        <v>1087</v>
      </c>
      <c r="AM150" s="79" t="s">
        <v>1107</v>
      </c>
      <c r="AN150" s="79" t="b">
        <v>0</v>
      </c>
      <c r="AO150" s="85" t="s">
        <v>956</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6</v>
      </c>
      <c r="BC150" s="78" t="str">
        <f>REPLACE(INDEX(GroupVertices[Group],MATCH(Edges[[#This Row],[Vertex 2]],GroupVertices[Vertex],0)),1,1,"")</f>
        <v>1</v>
      </c>
      <c r="BD150" s="48"/>
      <c r="BE150" s="49"/>
      <c r="BF150" s="48"/>
      <c r="BG150" s="49"/>
      <c r="BH150" s="48"/>
      <c r="BI150" s="49"/>
      <c r="BJ150" s="48"/>
      <c r="BK150" s="49"/>
      <c r="BL150" s="48"/>
    </row>
    <row r="151" spans="1:64" ht="15">
      <c r="A151" s="64" t="s">
        <v>253</v>
      </c>
      <c r="B151" s="64" t="s">
        <v>327</v>
      </c>
      <c r="C151" s="65" t="s">
        <v>2973</v>
      </c>
      <c r="D151" s="66">
        <v>3</v>
      </c>
      <c r="E151" s="67" t="s">
        <v>132</v>
      </c>
      <c r="F151" s="68">
        <v>35</v>
      </c>
      <c r="G151" s="65"/>
      <c r="H151" s="69"/>
      <c r="I151" s="70"/>
      <c r="J151" s="70"/>
      <c r="K151" s="34" t="s">
        <v>65</v>
      </c>
      <c r="L151" s="77">
        <v>151</v>
      </c>
      <c r="M151" s="77"/>
      <c r="N151" s="72"/>
      <c r="O151" s="79" t="s">
        <v>350</v>
      </c>
      <c r="P151" s="81">
        <v>43660.87127314815</v>
      </c>
      <c r="Q151" s="79" t="s">
        <v>399</v>
      </c>
      <c r="R151" s="79"/>
      <c r="S151" s="79"/>
      <c r="T151" s="79"/>
      <c r="U151" s="82" t="s">
        <v>635</v>
      </c>
      <c r="V151" s="82" t="s">
        <v>635</v>
      </c>
      <c r="W151" s="81">
        <v>43660.87127314815</v>
      </c>
      <c r="X151" s="82" t="s">
        <v>776</v>
      </c>
      <c r="Y151" s="79"/>
      <c r="Z151" s="79"/>
      <c r="AA151" s="85" t="s">
        <v>957</v>
      </c>
      <c r="AB151" s="79"/>
      <c r="AC151" s="79" t="b">
        <v>0</v>
      </c>
      <c r="AD151" s="79">
        <v>0</v>
      </c>
      <c r="AE151" s="85" t="s">
        <v>1085</v>
      </c>
      <c r="AF151" s="79" t="b">
        <v>0</v>
      </c>
      <c r="AG151" s="79" t="s">
        <v>1098</v>
      </c>
      <c r="AH151" s="79"/>
      <c r="AI151" s="85" t="s">
        <v>1087</v>
      </c>
      <c r="AJ151" s="79" t="b">
        <v>0</v>
      </c>
      <c r="AK151" s="79">
        <v>0</v>
      </c>
      <c r="AL151" s="85" t="s">
        <v>1087</v>
      </c>
      <c r="AM151" s="79" t="s">
        <v>1109</v>
      </c>
      <c r="AN151" s="79" t="b">
        <v>0</v>
      </c>
      <c r="AO151" s="85" t="s">
        <v>957</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1</v>
      </c>
      <c r="BC151" s="78" t="str">
        <f>REPLACE(INDEX(GroupVertices[Group],MATCH(Edges[[#This Row],[Vertex 2]],GroupVertices[Vertex],0)),1,1,"")</f>
        <v>1</v>
      </c>
      <c r="BD151" s="48">
        <v>0</v>
      </c>
      <c r="BE151" s="49">
        <v>0</v>
      </c>
      <c r="BF151" s="48">
        <v>0</v>
      </c>
      <c r="BG151" s="49">
        <v>0</v>
      </c>
      <c r="BH151" s="48">
        <v>0</v>
      </c>
      <c r="BI151" s="49">
        <v>0</v>
      </c>
      <c r="BJ151" s="48">
        <v>2</v>
      </c>
      <c r="BK151" s="49">
        <v>100</v>
      </c>
      <c r="BL151" s="48">
        <v>2</v>
      </c>
    </row>
    <row r="152" spans="1:64" ht="15">
      <c r="A152" s="64" t="s">
        <v>253</v>
      </c>
      <c r="B152" s="64" t="s">
        <v>279</v>
      </c>
      <c r="C152" s="65" t="s">
        <v>2973</v>
      </c>
      <c r="D152" s="66">
        <v>3</v>
      </c>
      <c r="E152" s="67" t="s">
        <v>132</v>
      </c>
      <c r="F152" s="68">
        <v>35</v>
      </c>
      <c r="G152" s="65"/>
      <c r="H152" s="69"/>
      <c r="I152" s="70"/>
      <c r="J152" s="70"/>
      <c r="K152" s="34" t="s">
        <v>65</v>
      </c>
      <c r="L152" s="77">
        <v>152</v>
      </c>
      <c r="M152" s="77"/>
      <c r="N152" s="72"/>
      <c r="O152" s="79" t="s">
        <v>349</v>
      </c>
      <c r="P152" s="81">
        <v>43660.87127314815</v>
      </c>
      <c r="Q152" s="79" t="s">
        <v>399</v>
      </c>
      <c r="R152" s="79"/>
      <c r="S152" s="79"/>
      <c r="T152" s="79"/>
      <c r="U152" s="82" t="s">
        <v>635</v>
      </c>
      <c r="V152" s="82" t="s">
        <v>635</v>
      </c>
      <c r="W152" s="81">
        <v>43660.87127314815</v>
      </c>
      <c r="X152" s="82" t="s">
        <v>776</v>
      </c>
      <c r="Y152" s="79"/>
      <c r="Z152" s="79"/>
      <c r="AA152" s="85" t="s">
        <v>957</v>
      </c>
      <c r="AB152" s="79"/>
      <c r="AC152" s="79" t="b">
        <v>0</v>
      </c>
      <c r="AD152" s="79">
        <v>0</v>
      </c>
      <c r="AE152" s="85" t="s">
        <v>1085</v>
      </c>
      <c r="AF152" s="79" t="b">
        <v>0</v>
      </c>
      <c r="AG152" s="79" t="s">
        <v>1098</v>
      </c>
      <c r="AH152" s="79"/>
      <c r="AI152" s="85" t="s">
        <v>1087</v>
      </c>
      <c r="AJ152" s="79" t="b">
        <v>0</v>
      </c>
      <c r="AK152" s="79">
        <v>0</v>
      </c>
      <c r="AL152" s="85" t="s">
        <v>1087</v>
      </c>
      <c r="AM152" s="79" t="s">
        <v>1109</v>
      </c>
      <c r="AN152" s="79" t="b">
        <v>0</v>
      </c>
      <c r="AO152" s="85" t="s">
        <v>957</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1</v>
      </c>
      <c r="BC152" s="78" t="str">
        <f>REPLACE(INDEX(GroupVertices[Group],MATCH(Edges[[#This Row],[Vertex 2]],GroupVertices[Vertex],0)),1,1,"")</f>
        <v>1</v>
      </c>
      <c r="BD152" s="48"/>
      <c r="BE152" s="49"/>
      <c r="BF152" s="48"/>
      <c r="BG152" s="49"/>
      <c r="BH152" s="48"/>
      <c r="BI152" s="49"/>
      <c r="BJ152" s="48"/>
      <c r="BK152" s="49"/>
      <c r="BL152" s="48"/>
    </row>
    <row r="153" spans="1:64" ht="15">
      <c r="A153" s="64" t="s">
        <v>250</v>
      </c>
      <c r="B153" s="64" t="s">
        <v>279</v>
      </c>
      <c r="C153" s="65" t="s">
        <v>2973</v>
      </c>
      <c r="D153" s="66">
        <v>3</v>
      </c>
      <c r="E153" s="67" t="s">
        <v>132</v>
      </c>
      <c r="F153" s="68">
        <v>35</v>
      </c>
      <c r="G153" s="65"/>
      <c r="H153" s="69"/>
      <c r="I153" s="70"/>
      <c r="J153" s="70"/>
      <c r="K153" s="34" t="s">
        <v>65</v>
      </c>
      <c r="L153" s="77">
        <v>153</v>
      </c>
      <c r="M153" s="77"/>
      <c r="N153" s="72"/>
      <c r="O153" s="79" t="s">
        <v>350</v>
      </c>
      <c r="P153" s="81">
        <v>43660.58692129629</v>
      </c>
      <c r="Q153" s="79" t="s">
        <v>396</v>
      </c>
      <c r="R153" s="82" t="s">
        <v>510</v>
      </c>
      <c r="S153" s="79" t="s">
        <v>558</v>
      </c>
      <c r="T153" s="79" t="s">
        <v>585</v>
      </c>
      <c r="U153" s="79"/>
      <c r="V153" s="82" t="s">
        <v>682</v>
      </c>
      <c r="W153" s="81">
        <v>43660.58692129629</v>
      </c>
      <c r="X153" s="82" t="s">
        <v>773</v>
      </c>
      <c r="Y153" s="79"/>
      <c r="Z153" s="79"/>
      <c r="AA153" s="85" t="s">
        <v>954</v>
      </c>
      <c r="AB153" s="79"/>
      <c r="AC153" s="79" t="b">
        <v>0</v>
      </c>
      <c r="AD153" s="79">
        <v>0</v>
      </c>
      <c r="AE153" s="85" t="s">
        <v>1087</v>
      </c>
      <c r="AF153" s="79" t="b">
        <v>0</v>
      </c>
      <c r="AG153" s="79" t="s">
        <v>1099</v>
      </c>
      <c r="AH153" s="79"/>
      <c r="AI153" s="85" t="s">
        <v>1087</v>
      </c>
      <c r="AJ153" s="79" t="b">
        <v>0</v>
      </c>
      <c r="AK153" s="79">
        <v>1</v>
      </c>
      <c r="AL153" s="85" t="s">
        <v>1087</v>
      </c>
      <c r="AM153" s="79" t="s">
        <v>1110</v>
      </c>
      <c r="AN153" s="79" t="b">
        <v>0</v>
      </c>
      <c r="AO153" s="85" t="s">
        <v>954</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8</v>
      </c>
      <c r="BC153" s="78" t="str">
        <f>REPLACE(INDEX(GroupVertices[Group],MATCH(Edges[[#This Row],[Vertex 2]],GroupVertices[Vertex],0)),1,1,"")</f>
        <v>1</v>
      </c>
      <c r="BD153" s="48"/>
      <c r="BE153" s="49"/>
      <c r="BF153" s="48"/>
      <c r="BG153" s="49"/>
      <c r="BH153" s="48"/>
      <c r="BI153" s="49"/>
      <c r="BJ153" s="48"/>
      <c r="BK153" s="49"/>
      <c r="BL153" s="48"/>
    </row>
    <row r="154" spans="1:64" ht="15">
      <c r="A154" s="64" t="s">
        <v>254</v>
      </c>
      <c r="B154" s="64" t="s">
        <v>250</v>
      </c>
      <c r="C154" s="65" t="s">
        <v>2973</v>
      </c>
      <c r="D154" s="66">
        <v>3</v>
      </c>
      <c r="E154" s="67" t="s">
        <v>132</v>
      </c>
      <c r="F154" s="68">
        <v>35</v>
      </c>
      <c r="G154" s="65"/>
      <c r="H154" s="69"/>
      <c r="I154" s="70"/>
      <c r="J154" s="70"/>
      <c r="K154" s="34" t="s">
        <v>65</v>
      </c>
      <c r="L154" s="77">
        <v>154</v>
      </c>
      <c r="M154" s="77"/>
      <c r="N154" s="72"/>
      <c r="O154" s="79" t="s">
        <v>350</v>
      </c>
      <c r="P154" s="81">
        <v>43661.34138888889</v>
      </c>
      <c r="Q154" s="79" t="s">
        <v>397</v>
      </c>
      <c r="R154" s="79"/>
      <c r="S154" s="79"/>
      <c r="T154" s="79" t="s">
        <v>585</v>
      </c>
      <c r="U154" s="79"/>
      <c r="V154" s="82" t="s">
        <v>685</v>
      </c>
      <c r="W154" s="81">
        <v>43661.34138888889</v>
      </c>
      <c r="X154" s="82" t="s">
        <v>777</v>
      </c>
      <c r="Y154" s="79"/>
      <c r="Z154" s="79"/>
      <c r="AA154" s="85" t="s">
        <v>958</v>
      </c>
      <c r="AB154" s="79"/>
      <c r="AC154" s="79" t="b">
        <v>0</v>
      </c>
      <c r="AD154" s="79">
        <v>0</v>
      </c>
      <c r="AE154" s="85" t="s">
        <v>1087</v>
      </c>
      <c r="AF154" s="79" t="b">
        <v>0</v>
      </c>
      <c r="AG154" s="79" t="s">
        <v>1099</v>
      </c>
      <c r="AH154" s="79"/>
      <c r="AI154" s="85" t="s">
        <v>1087</v>
      </c>
      <c r="AJ154" s="79" t="b">
        <v>0</v>
      </c>
      <c r="AK154" s="79">
        <v>2</v>
      </c>
      <c r="AL154" s="85" t="s">
        <v>954</v>
      </c>
      <c r="AM154" s="79" t="s">
        <v>1108</v>
      </c>
      <c r="AN154" s="79" t="b">
        <v>0</v>
      </c>
      <c r="AO154" s="85" t="s">
        <v>954</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8</v>
      </c>
      <c r="BC154" s="78" t="str">
        <f>REPLACE(INDEX(GroupVertices[Group],MATCH(Edges[[#This Row],[Vertex 2]],GroupVertices[Vertex],0)),1,1,"")</f>
        <v>8</v>
      </c>
      <c r="BD154" s="48">
        <v>3</v>
      </c>
      <c r="BE154" s="49">
        <v>12</v>
      </c>
      <c r="BF154" s="48">
        <v>0</v>
      </c>
      <c r="BG154" s="49">
        <v>0</v>
      </c>
      <c r="BH154" s="48">
        <v>0</v>
      </c>
      <c r="BI154" s="49">
        <v>0</v>
      </c>
      <c r="BJ154" s="48">
        <v>22</v>
      </c>
      <c r="BK154" s="49">
        <v>88</v>
      </c>
      <c r="BL154" s="48">
        <v>25</v>
      </c>
    </row>
    <row r="155" spans="1:64" ht="15">
      <c r="A155" s="64" t="s">
        <v>255</v>
      </c>
      <c r="B155" s="64" t="s">
        <v>328</v>
      </c>
      <c r="C155" s="65" t="s">
        <v>2973</v>
      </c>
      <c r="D155" s="66">
        <v>3</v>
      </c>
      <c r="E155" s="67" t="s">
        <v>132</v>
      </c>
      <c r="F155" s="68">
        <v>35</v>
      </c>
      <c r="G155" s="65"/>
      <c r="H155" s="69"/>
      <c r="I155" s="70"/>
      <c r="J155" s="70"/>
      <c r="K155" s="34" t="s">
        <v>65</v>
      </c>
      <c r="L155" s="77">
        <v>155</v>
      </c>
      <c r="M155" s="77"/>
      <c r="N155" s="72"/>
      <c r="O155" s="79" t="s">
        <v>350</v>
      </c>
      <c r="P155" s="81">
        <v>43661.61237268519</v>
      </c>
      <c r="Q155" s="79" t="s">
        <v>400</v>
      </c>
      <c r="R155" s="79"/>
      <c r="S155" s="79"/>
      <c r="T155" s="79"/>
      <c r="U155" s="79"/>
      <c r="V155" s="82" t="s">
        <v>686</v>
      </c>
      <c r="W155" s="81">
        <v>43661.61237268519</v>
      </c>
      <c r="X155" s="82" t="s">
        <v>778</v>
      </c>
      <c r="Y155" s="79"/>
      <c r="Z155" s="79"/>
      <c r="AA155" s="85" t="s">
        <v>959</v>
      </c>
      <c r="AB155" s="79"/>
      <c r="AC155" s="79" t="b">
        <v>0</v>
      </c>
      <c r="AD155" s="79">
        <v>0</v>
      </c>
      <c r="AE155" s="85" t="s">
        <v>1087</v>
      </c>
      <c r="AF155" s="79" t="b">
        <v>0</v>
      </c>
      <c r="AG155" s="79" t="s">
        <v>1099</v>
      </c>
      <c r="AH155" s="79"/>
      <c r="AI155" s="85" t="s">
        <v>1087</v>
      </c>
      <c r="AJ155" s="79" t="b">
        <v>0</v>
      </c>
      <c r="AK155" s="79">
        <v>4</v>
      </c>
      <c r="AL155" s="85" t="s">
        <v>1014</v>
      </c>
      <c r="AM155" s="79" t="s">
        <v>1107</v>
      </c>
      <c r="AN155" s="79" t="b">
        <v>0</v>
      </c>
      <c r="AO155" s="85" t="s">
        <v>1014</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2</v>
      </c>
      <c r="BC155" s="78" t="str">
        <f>REPLACE(INDEX(GroupVertices[Group],MATCH(Edges[[#This Row],[Vertex 2]],GroupVertices[Vertex],0)),1,1,"")</f>
        <v>2</v>
      </c>
      <c r="BD155" s="48"/>
      <c r="BE155" s="49"/>
      <c r="BF155" s="48"/>
      <c r="BG155" s="49"/>
      <c r="BH155" s="48"/>
      <c r="BI155" s="49"/>
      <c r="BJ155" s="48"/>
      <c r="BK155" s="49"/>
      <c r="BL155" s="48"/>
    </row>
    <row r="156" spans="1:64" ht="15">
      <c r="A156" s="64" t="s">
        <v>255</v>
      </c>
      <c r="B156" s="64" t="s">
        <v>238</v>
      </c>
      <c r="C156" s="65" t="s">
        <v>2973</v>
      </c>
      <c r="D156" s="66">
        <v>3</v>
      </c>
      <c r="E156" s="67" t="s">
        <v>132</v>
      </c>
      <c r="F156" s="68">
        <v>35</v>
      </c>
      <c r="G156" s="65"/>
      <c r="H156" s="69"/>
      <c r="I156" s="70"/>
      <c r="J156" s="70"/>
      <c r="K156" s="34" t="s">
        <v>65</v>
      </c>
      <c r="L156" s="77">
        <v>156</v>
      </c>
      <c r="M156" s="77"/>
      <c r="N156" s="72"/>
      <c r="O156" s="79" t="s">
        <v>350</v>
      </c>
      <c r="P156" s="81">
        <v>43661.61237268519</v>
      </c>
      <c r="Q156" s="79" t="s">
        <v>400</v>
      </c>
      <c r="R156" s="79"/>
      <c r="S156" s="79"/>
      <c r="T156" s="79"/>
      <c r="U156" s="79"/>
      <c r="V156" s="82" t="s">
        <v>686</v>
      </c>
      <c r="W156" s="81">
        <v>43661.61237268519</v>
      </c>
      <c r="X156" s="82" t="s">
        <v>778</v>
      </c>
      <c r="Y156" s="79"/>
      <c r="Z156" s="79"/>
      <c r="AA156" s="85" t="s">
        <v>959</v>
      </c>
      <c r="AB156" s="79"/>
      <c r="AC156" s="79" t="b">
        <v>0</v>
      </c>
      <c r="AD156" s="79">
        <v>0</v>
      </c>
      <c r="AE156" s="85" t="s">
        <v>1087</v>
      </c>
      <c r="AF156" s="79" t="b">
        <v>0</v>
      </c>
      <c r="AG156" s="79" t="s">
        <v>1099</v>
      </c>
      <c r="AH156" s="79"/>
      <c r="AI156" s="85" t="s">
        <v>1087</v>
      </c>
      <c r="AJ156" s="79" t="b">
        <v>0</v>
      </c>
      <c r="AK156" s="79">
        <v>4</v>
      </c>
      <c r="AL156" s="85" t="s">
        <v>1014</v>
      </c>
      <c r="AM156" s="79" t="s">
        <v>1107</v>
      </c>
      <c r="AN156" s="79" t="b">
        <v>0</v>
      </c>
      <c r="AO156" s="85" t="s">
        <v>1014</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2</v>
      </c>
      <c r="BC156" s="78" t="str">
        <f>REPLACE(INDEX(GroupVertices[Group],MATCH(Edges[[#This Row],[Vertex 2]],GroupVertices[Vertex],0)),1,1,"")</f>
        <v>2</v>
      </c>
      <c r="BD156" s="48"/>
      <c r="BE156" s="49"/>
      <c r="BF156" s="48"/>
      <c r="BG156" s="49"/>
      <c r="BH156" s="48"/>
      <c r="BI156" s="49"/>
      <c r="BJ156" s="48"/>
      <c r="BK156" s="49"/>
      <c r="BL156" s="48"/>
    </row>
    <row r="157" spans="1:64" ht="15">
      <c r="A157" s="64" t="s">
        <v>255</v>
      </c>
      <c r="B157" s="64" t="s">
        <v>282</v>
      </c>
      <c r="C157" s="65" t="s">
        <v>2973</v>
      </c>
      <c r="D157" s="66">
        <v>3</v>
      </c>
      <c r="E157" s="67" t="s">
        <v>132</v>
      </c>
      <c r="F157" s="68">
        <v>35</v>
      </c>
      <c r="G157" s="65"/>
      <c r="H157" s="69"/>
      <c r="I157" s="70"/>
      <c r="J157" s="70"/>
      <c r="K157" s="34" t="s">
        <v>65</v>
      </c>
      <c r="L157" s="77">
        <v>157</v>
      </c>
      <c r="M157" s="77"/>
      <c r="N157" s="72"/>
      <c r="O157" s="79" t="s">
        <v>350</v>
      </c>
      <c r="P157" s="81">
        <v>43661.61237268519</v>
      </c>
      <c r="Q157" s="79" t="s">
        <v>400</v>
      </c>
      <c r="R157" s="79"/>
      <c r="S157" s="79"/>
      <c r="T157" s="79"/>
      <c r="U157" s="79"/>
      <c r="V157" s="82" t="s">
        <v>686</v>
      </c>
      <c r="W157" s="81">
        <v>43661.61237268519</v>
      </c>
      <c r="X157" s="82" t="s">
        <v>778</v>
      </c>
      <c r="Y157" s="79"/>
      <c r="Z157" s="79"/>
      <c r="AA157" s="85" t="s">
        <v>959</v>
      </c>
      <c r="AB157" s="79"/>
      <c r="AC157" s="79" t="b">
        <v>0</v>
      </c>
      <c r="AD157" s="79">
        <v>0</v>
      </c>
      <c r="AE157" s="85" t="s">
        <v>1087</v>
      </c>
      <c r="AF157" s="79" t="b">
        <v>0</v>
      </c>
      <c r="AG157" s="79" t="s">
        <v>1099</v>
      </c>
      <c r="AH157" s="79"/>
      <c r="AI157" s="85" t="s">
        <v>1087</v>
      </c>
      <c r="AJ157" s="79" t="b">
        <v>0</v>
      </c>
      <c r="AK157" s="79">
        <v>4</v>
      </c>
      <c r="AL157" s="85" t="s">
        <v>1014</v>
      </c>
      <c r="AM157" s="79" t="s">
        <v>1107</v>
      </c>
      <c r="AN157" s="79" t="b">
        <v>0</v>
      </c>
      <c r="AO157" s="85" t="s">
        <v>1014</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2</v>
      </c>
      <c r="BC157" s="78" t="str">
        <f>REPLACE(INDEX(GroupVertices[Group],MATCH(Edges[[#This Row],[Vertex 2]],GroupVertices[Vertex],0)),1,1,"")</f>
        <v>2</v>
      </c>
      <c r="BD157" s="48"/>
      <c r="BE157" s="49"/>
      <c r="BF157" s="48"/>
      <c r="BG157" s="49"/>
      <c r="BH157" s="48"/>
      <c r="BI157" s="49"/>
      <c r="BJ157" s="48"/>
      <c r="BK157" s="49"/>
      <c r="BL157" s="48"/>
    </row>
    <row r="158" spans="1:64" ht="15">
      <c r="A158" s="64" t="s">
        <v>255</v>
      </c>
      <c r="B158" s="64" t="s">
        <v>279</v>
      </c>
      <c r="C158" s="65" t="s">
        <v>2973</v>
      </c>
      <c r="D158" s="66">
        <v>3</v>
      </c>
      <c r="E158" s="67" t="s">
        <v>132</v>
      </c>
      <c r="F158" s="68">
        <v>35</v>
      </c>
      <c r="G158" s="65"/>
      <c r="H158" s="69"/>
      <c r="I158" s="70"/>
      <c r="J158" s="70"/>
      <c r="K158" s="34" t="s">
        <v>65</v>
      </c>
      <c r="L158" s="77">
        <v>158</v>
      </c>
      <c r="M158" s="77"/>
      <c r="N158" s="72"/>
      <c r="O158" s="79" t="s">
        <v>350</v>
      </c>
      <c r="P158" s="81">
        <v>43661.61237268519</v>
      </c>
      <c r="Q158" s="79" t="s">
        <v>400</v>
      </c>
      <c r="R158" s="79"/>
      <c r="S158" s="79"/>
      <c r="T158" s="79"/>
      <c r="U158" s="79"/>
      <c r="V158" s="82" t="s">
        <v>686</v>
      </c>
      <c r="W158" s="81">
        <v>43661.61237268519</v>
      </c>
      <c r="X158" s="82" t="s">
        <v>778</v>
      </c>
      <c r="Y158" s="79"/>
      <c r="Z158" s="79"/>
      <c r="AA158" s="85" t="s">
        <v>959</v>
      </c>
      <c r="AB158" s="79"/>
      <c r="AC158" s="79" t="b">
        <v>0</v>
      </c>
      <c r="AD158" s="79">
        <v>0</v>
      </c>
      <c r="AE158" s="85" t="s">
        <v>1087</v>
      </c>
      <c r="AF158" s="79" t="b">
        <v>0</v>
      </c>
      <c r="AG158" s="79" t="s">
        <v>1099</v>
      </c>
      <c r="AH158" s="79"/>
      <c r="AI158" s="85" t="s">
        <v>1087</v>
      </c>
      <c r="AJ158" s="79" t="b">
        <v>0</v>
      </c>
      <c r="AK158" s="79">
        <v>4</v>
      </c>
      <c r="AL158" s="85" t="s">
        <v>1014</v>
      </c>
      <c r="AM158" s="79" t="s">
        <v>1107</v>
      </c>
      <c r="AN158" s="79" t="b">
        <v>0</v>
      </c>
      <c r="AO158" s="85" t="s">
        <v>1014</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2</v>
      </c>
      <c r="BC158" s="78" t="str">
        <f>REPLACE(INDEX(GroupVertices[Group],MATCH(Edges[[#This Row],[Vertex 2]],GroupVertices[Vertex],0)),1,1,"")</f>
        <v>1</v>
      </c>
      <c r="BD158" s="48"/>
      <c r="BE158" s="49"/>
      <c r="BF158" s="48"/>
      <c r="BG158" s="49"/>
      <c r="BH158" s="48"/>
      <c r="BI158" s="49"/>
      <c r="BJ158" s="48"/>
      <c r="BK158" s="49"/>
      <c r="BL158" s="48"/>
    </row>
    <row r="159" spans="1:64" ht="15">
      <c r="A159" s="64" t="s">
        <v>255</v>
      </c>
      <c r="B159" s="64" t="s">
        <v>286</v>
      </c>
      <c r="C159" s="65" t="s">
        <v>2973</v>
      </c>
      <c r="D159" s="66">
        <v>3</v>
      </c>
      <c r="E159" s="67" t="s">
        <v>132</v>
      </c>
      <c r="F159" s="68">
        <v>35</v>
      </c>
      <c r="G159" s="65"/>
      <c r="H159" s="69"/>
      <c r="I159" s="70"/>
      <c r="J159" s="70"/>
      <c r="K159" s="34" t="s">
        <v>65</v>
      </c>
      <c r="L159" s="77">
        <v>159</v>
      </c>
      <c r="M159" s="77"/>
      <c r="N159" s="72"/>
      <c r="O159" s="79" t="s">
        <v>350</v>
      </c>
      <c r="P159" s="81">
        <v>43661.61237268519</v>
      </c>
      <c r="Q159" s="79" t="s">
        <v>400</v>
      </c>
      <c r="R159" s="79"/>
      <c r="S159" s="79"/>
      <c r="T159" s="79"/>
      <c r="U159" s="79"/>
      <c r="V159" s="82" t="s">
        <v>686</v>
      </c>
      <c r="W159" s="81">
        <v>43661.61237268519</v>
      </c>
      <c r="X159" s="82" t="s">
        <v>778</v>
      </c>
      <c r="Y159" s="79"/>
      <c r="Z159" s="79"/>
      <c r="AA159" s="85" t="s">
        <v>959</v>
      </c>
      <c r="AB159" s="79"/>
      <c r="AC159" s="79" t="b">
        <v>0</v>
      </c>
      <c r="AD159" s="79">
        <v>0</v>
      </c>
      <c r="AE159" s="85" t="s">
        <v>1087</v>
      </c>
      <c r="AF159" s="79" t="b">
        <v>0</v>
      </c>
      <c r="AG159" s="79" t="s">
        <v>1099</v>
      </c>
      <c r="AH159" s="79"/>
      <c r="AI159" s="85" t="s">
        <v>1087</v>
      </c>
      <c r="AJ159" s="79" t="b">
        <v>0</v>
      </c>
      <c r="AK159" s="79">
        <v>4</v>
      </c>
      <c r="AL159" s="85" t="s">
        <v>1014</v>
      </c>
      <c r="AM159" s="79" t="s">
        <v>1107</v>
      </c>
      <c r="AN159" s="79" t="b">
        <v>0</v>
      </c>
      <c r="AO159" s="85" t="s">
        <v>1014</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2</v>
      </c>
      <c r="BC159" s="78" t="str">
        <f>REPLACE(INDEX(GroupVertices[Group],MATCH(Edges[[#This Row],[Vertex 2]],GroupVertices[Vertex],0)),1,1,"")</f>
        <v>2</v>
      </c>
      <c r="BD159" s="48">
        <v>0</v>
      </c>
      <c r="BE159" s="49">
        <v>0</v>
      </c>
      <c r="BF159" s="48">
        <v>0</v>
      </c>
      <c r="BG159" s="49">
        <v>0</v>
      </c>
      <c r="BH159" s="48">
        <v>0</v>
      </c>
      <c r="BI159" s="49">
        <v>0</v>
      </c>
      <c r="BJ159" s="48">
        <v>17</v>
      </c>
      <c r="BK159" s="49">
        <v>100</v>
      </c>
      <c r="BL159" s="48">
        <v>17</v>
      </c>
    </row>
    <row r="160" spans="1:64" ht="15">
      <c r="A160" s="64" t="s">
        <v>256</v>
      </c>
      <c r="B160" s="64" t="s">
        <v>294</v>
      </c>
      <c r="C160" s="65" t="s">
        <v>2973</v>
      </c>
      <c r="D160" s="66">
        <v>3</v>
      </c>
      <c r="E160" s="67" t="s">
        <v>132</v>
      </c>
      <c r="F160" s="68">
        <v>35</v>
      </c>
      <c r="G160" s="65"/>
      <c r="H160" s="69"/>
      <c r="I160" s="70"/>
      <c r="J160" s="70"/>
      <c r="K160" s="34" t="s">
        <v>65</v>
      </c>
      <c r="L160" s="77">
        <v>160</v>
      </c>
      <c r="M160" s="77"/>
      <c r="N160" s="72"/>
      <c r="O160" s="79" t="s">
        <v>350</v>
      </c>
      <c r="P160" s="81">
        <v>43622.272511574076</v>
      </c>
      <c r="Q160" s="79" t="s">
        <v>401</v>
      </c>
      <c r="R160" s="79"/>
      <c r="S160" s="79"/>
      <c r="T160" s="79" t="s">
        <v>586</v>
      </c>
      <c r="U160" s="79"/>
      <c r="V160" s="82" t="s">
        <v>687</v>
      </c>
      <c r="W160" s="81">
        <v>43622.272511574076</v>
      </c>
      <c r="X160" s="82" t="s">
        <v>779</v>
      </c>
      <c r="Y160" s="79"/>
      <c r="Z160" s="79"/>
      <c r="AA160" s="85" t="s">
        <v>960</v>
      </c>
      <c r="AB160" s="79"/>
      <c r="AC160" s="79" t="b">
        <v>0</v>
      </c>
      <c r="AD160" s="79">
        <v>0</v>
      </c>
      <c r="AE160" s="85" t="s">
        <v>1087</v>
      </c>
      <c r="AF160" s="79" t="b">
        <v>1</v>
      </c>
      <c r="AG160" s="79" t="s">
        <v>1099</v>
      </c>
      <c r="AH160" s="79"/>
      <c r="AI160" s="85" t="s">
        <v>993</v>
      </c>
      <c r="AJ160" s="79" t="b">
        <v>0</v>
      </c>
      <c r="AK160" s="79">
        <v>2</v>
      </c>
      <c r="AL160" s="85" t="s">
        <v>1052</v>
      </c>
      <c r="AM160" s="79" t="s">
        <v>1107</v>
      </c>
      <c r="AN160" s="79" t="b">
        <v>0</v>
      </c>
      <c r="AO160" s="85" t="s">
        <v>1052</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2</v>
      </c>
      <c r="BC160" s="78" t="str">
        <f>REPLACE(INDEX(GroupVertices[Group],MATCH(Edges[[#This Row],[Vertex 2]],GroupVertices[Vertex],0)),1,1,"")</f>
        <v>2</v>
      </c>
      <c r="BD160" s="48"/>
      <c r="BE160" s="49"/>
      <c r="BF160" s="48"/>
      <c r="BG160" s="49"/>
      <c r="BH160" s="48"/>
      <c r="BI160" s="49"/>
      <c r="BJ160" s="48"/>
      <c r="BK160" s="49"/>
      <c r="BL160" s="48"/>
    </row>
    <row r="161" spans="1:64" ht="15">
      <c r="A161" s="64" t="s">
        <v>256</v>
      </c>
      <c r="B161" s="64" t="s">
        <v>279</v>
      </c>
      <c r="C161" s="65" t="s">
        <v>2972</v>
      </c>
      <c r="D161" s="66">
        <v>4.75</v>
      </c>
      <c r="E161" s="67" t="s">
        <v>136</v>
      </c>
      <c r="F161" s="68">
        <v>29.25</v>
      </c>
      <c r="G161" s="65"/>
      <c r="H161" s="69"/>
      <c r="I161" s="70"/>
      <c r="J161" s="70"/>
      <c r="K161" s="34" t="s">
        <v>65</v>
      </c>
      <c r="L161" s="77">
        <v>161</v>
      </c>
      <c r="M161" s="77"/>
      <c r="N161" s="72"/>
      <c r="O161" s="79" t="s">
        <v>350</v>
      </c>
      <c r="P161" s="81">
        <v>43622.272511574076</v>
      </c>
      <c r="Q161" s="79" t="s">
        <v>401</v>
      </c>
      <c r="R161" s="79"/>
      <c r="S161" s="79"/>
      <c r="T161" s="79" t="s">
        <v>586</v>
      </c>
      <c r="U161" s="79"/>
      <c r="V161" s="82" t="s">
        <v>687</v>
      </c>
      <c r="W161" s="81">
        <v>43622.272511574076</v>
      </c>
      <c r="X161" s="82" t="s">
        <v>779</v>
      </c>
      <c r="Y161" s="79"/>
      <c r="Z161" s="79"/>
      <c r="AA161" s="85" t="s">
        <v>960</v>
      </c>
      <c r="AB161" s="79"/>
      <c r="AC161" s="79" t="b">
        <v>0</v>
      </c>
      <c r="AD161" s="79">
        <v>0</v>
      </c>
      <c r="AE161" s="85" t="s">
        <v>1087</v>
      </c>
      <c r="AF161" s="79" t="b">
        <v>1</v>
      </c>
      <c r="AG161" s="79" t="s">
        <v>1099</v>
      </c>
      <c r="AH161" s="79"/>
      <c r="AI161" s="85" t="s">
        <v>993</v>
      </c>
      <c r="AJ161" s="79" t="b">
        <v>0</v>
      </c>
      <c r="AK161" s="79">
        <v>2</v>
      </c>
      <c r="AL161" s="85" t="s">
        <v>1052</v>
      </c>
      <c r="AM161" s="79" t="s">
        <v>1107</v>
      </c>
      <c r="AN161" s="79" t="b">
        <v>0</v>
      </c>
      <c r="AO161" s="85" t="s">
        <v>1052</v>
      </c>
      <c r="AP161" s="79" t="s">
        <v>176</v>
      </c>
      <c r="AQ161" s="79">
        <v>0</v>
      </c>
      <c r="AR161" s="79">
        <v>0</v>
      </c>
      <c r="AS161" s="79"/>
      <c r="AT161" s="79"/>
      <c r="AU161" s="79"/>
      <c r="AV161" s="79"/>
      <c r="AW161" s="79"/>
      <c r="AX161" s="79"/>
      <c r="AY161" s="79"/>
      <c r="AZ161" s="79"/>
      <c r="BA161">
        <v>2</v>
      </c>
      <c r="BB161" s="78" t="str">
        <f>REPLACE(INDEX(GroupVertices[Group],MATCH(Edges[[#This Row],[Vertex 1]],GroupVertices[Vertex],0)),1,1,"")</f>
        <v>2</v>
      </c>
      <c r="BC161" s="78" t="str">
        <f>REPLACE(INDEX(GroupVertices[Group],MATCH(Edges[[#This Row],[Vertex 2]],GroupVertices[Vertex],0)),1,1,"")</f>
        <v>1</v>
      </c>
      <c r="BD161" s="48"/>
      <c r="BE161" s="49"/>
      <c r="BF161" s="48"/>
      <c r="BG161" s="49"/>
      <c r="BH161" s="48"/>
      <c r="BI161" s="49"/>
      <c r="BJ161" s="48"/>
      <c r="BK161" s="49"/>
      <c r="BL161" s="48"/>
    </row>
    <row r="162" spans="1:64" ht="15">
      <c r="A162" s="64" t="s">
        <v>256</v>
      </c>
      <c r="B162" s="64" t="s">
        <v>286</v>
      </c>
      <c r="C162" s="65" t="s">
        <v>2972</v>
      </c>
      <c r="D162" s="66">
        <v>4.75</v>
      </c>
      <c r="E162" s="67" t="s">
        <v>136</v>
      </c>
      <c r="F162" s="68">
        <v>29.25</v>
      </c>
      <c r="G162" s="65"/>
      <c r="H162" s="69"/>
      <c r="I162" s="70"/>
      <c r="J162" s="70"/>
      <c r="K162" s="34" t="s">
        <v>65</v>
      </c>
      <c r="L162" s="77">
        <v>162</v>
      </c>
      <c r="M162" s="77"/>
      <c r="N162" s="72"/>
      <c r="O162" s="79" t="s">
        <v>350</v>
      </c>
      <c r="P162" s="81">
        <v>43622.272511574076</v>
      </c>
      <c r="Q162" s="79" t="s">
        <v>401</v>
      </c>
      <c r="R162" s="79"/>
      <c r="S162" s="79"/>
      <c r="T162" s="79" t="s">
        <v>586</v>
      </c>
      <c r="U162" s="79"/>
      <c r="V162" s="82" t="s">
        <v>687</v>
      </c>
      <c r="W162" s="81">
        <v>43622.272511574076</v>
      </c>
      <c r="X162" s="82" t="s">
        <v>779</v>
      </c>
      <c r="Y162" s="79"/>
      <c r="Z162" s="79"/>
      <c r="AA162" s="85" t="s">
        <v>960</v>
      </c>
      <c r="AB162" s="79"/>
      <c r="AC162" s="79" t="b">
        <v>0</v>
      </c>
      <c r="AD162" s="79">
        <v>0</v>
      </c>
      <c r="AE162" s="85" t="s">
        <v>1087</v>
      </c>
      <c r="AF162" s="79" t="b">
        <v>1</v>
      </c>
      <c r="AG162" s="79" t="s">
        <v>1099</v>
      </c>
      <c r="AH162" s="79"/>
      <c r="AI162" s="85" t="s">
        <v>993</v>
      </c>
      <c r="AJ162" s="79" t="b">
        <v>0</v>
      </c>
      <c r="AK162" s="79">
        <v>2</v>
      </c>
      <c r="AL162" s="85" t="s">
        <v>1052</v>
      </c>
      <c r="AM162" s="79" t="s">
        <v>1107</v>
      </c>
      <c r="AN162" s="79" t="b">
        <v>0</v>
      </c>
      <c r="AO162" s="85" t="s">
        <v>1052</v>
      </c>
      <c r="AP162" s="79" t="s">
        <v>176</v>
      </c>
      <c r="AQ162" s="79">
        <v>0</v>
      </c>
      <c r="AR162" s="79">
        <v>0</v>
      </c>
      <c r="AS162" s="79"/>
      <c r="AT162" s="79"/>
      <c r="AU162" s="79"/>
      <c r="AV162" s="79"/>
      <c r="AW162" s="79"/>
      <c r="AX162" s="79"/>
      <c r="AY162" s="79"/>
      <c r="AZ162" s="79"/>
      <c r="BA162">
        <v>2</v>
      </c>
      <c r="BB162" s="78" t="str">
        <f>REPLACE(INDEX(GroupVertices[Group],MATCH(Edges[[#This Row],[Vertex 1]],GroupVertices[Vertex],0)),1,1,"")</f>
        <v>2</v>
      </c>
      <c r="BC162" s="78" t="str">
        <f>REPLACE(INDEX(GroupVertices[Group],MATCH(Edges[[#This Row],[Vertex 2]],GroupVertices[Vertex],0)),1,1,"")</f>
        <v>2</v>
      </c>
      <c r="BD162" s="48">
        <v>1</v>
      </c>
      <c r="BE162" s="49">
        <v>5</v>
      </c>
      <c r="BF162" s="48">
        <v>0</v>
      </c>
      <c r="BG162" s="49">
        <v>0</v>
      </c>
      <c r="BH162" s="48">
        <v>0</v>
      </c>
      <c r="BI162" s="49">
        <v>0</v>
      </c>
      <c r="BJ162" s="48">
        <v>19</v>
      </c>
      <c r="BK162" s="49">
        <v>95</v>
      </c>
      <c r="BL162" s="48">
        <v>20</v>
      </c>
    </row>
    <row r="163" spans="1:64" ht="15">
      <c r="A163" s="64" t="s">
        <v>256</v>
      </c>
      <c r="B163" s="64" t="s">
        <v>282</v>
      </c>
      <c r="C163" s="65" t="s">
        <v>2973</v>
      </c>
      <c r="D163" s="66">
        <v>3</v>
      </c>
      <c r="E163" s="67" t="s">
        <v>132</v>
      </c>
      <c r="F163" s="68">
        <v>35</v>
      </c>
      <c r="G163" s="65"/>
      <c r="H163" s="69"/>
      <c r="I163" s="70"/>
      <c r="J163" s="70"/>
      <c r="K163" s="34" t="s">
        <v>65</v>
      </c>
      <c r="L163" s="77">
        <v>163</v>
      </c>
      <c r="M163" s="77"/>
      <c r="N163" s="72"/>
      <c r="O163" s="79" t="s">
        <v>350</v>
      </c>
      <c r="P163" s="81">
        <v>43661.626226851855</v>
      </c>
      <c r="Q163" s="79" t="s">
        <v>402</v>
      </c>
      <c r="R163" s="79"/>
      <c r="S163" s="79"/>
      <c r="T163" s="79" t="s">
        <v>587</v>
      </c>
      <c r="U163" s="79"/>
      <c r="V163" s="82" t="s">
        <v>687</v>
      </c>
      <c r="W163" s="81">
        <v>43661.626226851855</v>
      </c>
      <c r="X163" s="82" t="s">
        <v>780</v>
      </c>
      <c r="Y163" s="79"/>
      <c r="Z163" s="79"/>
      <c r="AA163" s="85" t="s">
        <v>961</v>
      </c>
      <c r="AB163" s="79"/>
      <c r="AC163" s="79" t="b">
        <v>0</v>
      </c>
      <c r="AD163" s="79">
        <v>0</v>
      </c>
      <c r="AE163" s="85" t="s">
        <v>1087</v>
      </c>
      <c r="AF163" s="79" t="b">
        <v>0</v>
      </c>
      <c r="AG163" s="79" t="s">
        <v>1099</v>
      </c>
      <c r="AH163" s="79"/>
      <c r="AI163" s="85" t="s">
        <v>1087</v>
      </c>
      <c r="AJ163" s="79" t="b">
        <v>0</v>
      </c>
      <c r="AK163" s="79">
        <v>2</v>
      </c>
      <c r="AL163" s="85" t="s">
        <v>1015</v>
      </c>
      <c r="AM163" s="79" t="s">
        <v>1107</v>
      </c>
      <c r="AN163" s="79" t="b">
        <v>0</v>
      </c>
      <c r="AO163" s="85" t="s">
        <v>1015</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2</v>
      </c>
      <c r="BC163" s="78" t="str">
        <f>REPLACE(INDEX(GroupVertices[Group],MATCH(Edges[[#This Row],[Vertex 2]],GroupVertices[Vertex],0)),1,1,"")</f>
        <v>2</v>
      </c>
      <c r="BD163" s="48"/>
      <c r="BE163" s="49"/>
      <c r="BF163" s="48"/>
      <c r="BG163" s="49"/>
      <c r="BH163" s="48"/>
      <c r="BI163" s="49"/>
      <c r="BJ163" s="48"/>
      <c r="BK163" s="49"/>
      <c r="BL163" s="48"/>
    </row>
    <row r="164" spans="1:64" ht="15">
      <c r="A164" s="64" t="s">
        <v>256</v>
      </c>
      <c r="B164" s="64" t="s">
        <v>279</v>
      </c>
      <c r="C164" s="65" t="s">
        <v>2972</v>
      </c>
      <c r="D164" s="66">
        <v>4.75</v>
      </c>
      <c r="E164" s="67" t="s">
        <v>136</v>
      </c>
      <c r="F164" s="68">
        <v>29.25</v>
      </c>
      <c r="G164" s="65"/>
      <c r="H164" s="69"/>
      <c r="I164" s="70"/>
      <c r="J164" s="70"/>
      <c r="K164" s="34" t="s">
        <v>65</v>
      </c>
      <c r="L164" s="77">
        <v>164</v>
      </c>
      <c r="M164" s="77"/>
      <c r="N164" s="72"/>
      <c r="O164" s="79" t="s">
        <v>350</v>
      </c>
      <c r="P164" s="81">
        <v>43661.626226851855</v>
      </c>
      <c r="Q164" s="79" t="s">
        <v>402</v>
      </c>
      <c r="R164" s="79"/>
      <c r="S164" s="79"/>
      <c r="T164" s="79" t="s">
        <v>587</v>
      </c>
      <c r="U164" s="79"/>
      <c r="V164" s="82" t="s">
        <v>687</v>
      </c>
      <c r="W164" s="81">
        <v>43661.626226851855</v>
      </c>
      <c r="X164" s="82" t="s">
        <v>780</v>
      </c>
      <c r="Y164" s="79"/>
      <c r="Z164" s="79"/>
      <c r="AA164" s="85" t="s">
        <v>961</v>
      </c>
      <c r="AB164" s="79"/>
      <c r="AC164" s="79" t="b">
        <v>0</v>
      </c>
      <c r="AD164" s="79">
        <v>0</v>
      </c>
      <c r="AE164" s="85" t="s">
        <v>1087</v>
      </c>
      <c r="AF164" s="79" t="b">
        <v>0</v>
      </c>
      <c r="AG164" s="79" t="s">
        <v>1099</v>
      </c>
      <c r="AH164" s="79"/>
      <c r="AI164" s="85" t="s">
        <v>1087</v>
      </c>
      <c r="AJ164" s="79" t="b">
        <v>0</v>
      </c>
      <c r="AK164" s="79">
        <v>2</v>
      </c>
      <c r="AL164" s="85" t="s">
        <v>1015</v>
      </c>
      <c r="AM164" s="79" t="s">
        <v>1107</v>
      </c>
      <c r="AN164" s="79" t="b">
        <v>0</v>
      </c>
      <c r="AO164" s="85" t="s">
        <v>1015</v>
      </c>
      <c r="AP164" s="79" t="s">
        <v>176</v>
      </c>
      <c r="AQ164" s="79">
        <v>0</v>
      </c>
      <c r="AR164" s="79">
        <v>0</v>
      </c>
      <c r="AS164" s="79"/>
      <c r="AT164" s="79"/>
      <c r="AU164" s="79"/>
      <c r="AV164" s="79"/>
      <c r="AW164" s="79"/>
      <c r="AX164" s="79"/>
      <c r="AY164" s="79"/>
      <c r="AZ164" s="79"/>
      <c r="BA164">
        <v>2</v>
      </c>
      <c r="BB164" s="78" t="str">
        <f>REPLACE(INDEX(GroupVertices[Group],MATCH(Edges[[#This Row],[Vertex 1]],GroupVertices[Vertex],0)),1,1,"")</f>
        <v>2</v>
      </c>
      <c r="BC164" s="78" t="str">
        <f>REPLACE(INDEX(GroupVertices[Group],MATCH(Edges[[#This Row],[Vertex 2]],GroupVertices[Vertex],0)),1,1,"")</f>
        <v>1</v>
      </c>
      <c r="BD164" s="48"/>
      <c r="BE164" s="49"/>
      <c r="BF164" s="48"/>
      <c r="BG164" s="49"/>
      <c r="BH164" s="48"/>
      <c r="BI164" s="49"/>
      <c r="BJ164" s="48"/>
      <c r="BK164" s="49"/>
      <c r="BL164" s="48"/>
    </row>
    <row r="165" spans="1:64" ht="15">
      <c r="A165" s="64" t="s">
        <v>256</v>
      </c>
      <c r="B165" s="64" t="s">
        <v>286</v>
      </c>
      <c r="C165" s="65" t="s">
        <v>2972</v>
      </c>
      <c r="D165" s="66">
        <v>4.75</v>
      </c>
      <c r="E165" s="67" t="s">
        <v>136</v>
      </c>
      <c r="F165" s="68">
        <v>29.25</v>
      </c>
      <c r="G165" s="65"/>
      <c r="H165" s="69"/>
      <c r="I165" s="70"/>
      <c r="J165" s="70"/>
      <c r="K165" s="34" t="s">
        <v>65</v>
      </c>
      <c r="L165" s="77">
        <v>165</v>
      </c>
      <c r="M165" s="77"/>
      <c r="N165" s="72"/>
      <c r="O165" s="79" t="s">
        <v>350</v>
      </c>
      <c r="P165" s="81">
        <v>43661.626226851855</v>
      </c>
      <c r="Q165" s="79" t="s">
        <v>402</v>
      </c>
      <c r="R165" s="79"/>
      <c r="S165" s="79"/>
      <c r="T165" s="79" t="s">
        <v>587</v>
      </c>
      <c r="U165" s="79"/>
      <c r="V165" s="82" t="s">
        <v>687</v>
      </c>
      <c r="W165" s="81">
        <v>43661.626226851855</v>
      </c>
      <c r="X165" s="82" t="s">
        <v>780</v>
      </c>
      <c r="Y165" s="79"/>
      <c r="Z165" s="79"/>
      <c r="AA165" s="85" t="s">
        <v>961</v>
      </c>
      <c r="AB165" s="79"/>
      <c r="AC165" s="79" t="b">
        <v>0</v>
      </c>
      <c r="AD165" s="79">
        <v>0</v>
      </c>
      <c r="AE165" s="85" t="s">
        <v>1087</v>
      </c>
      <c r="AF165" s="79" t="b">
        <v>0</v>
      </c>
      <c r="AG165" s="79" t="s">
        <v>1099</v>
      </c>
      <c r="AH165" s="79"/>
      <c r="AI165" s="85" t="s">
        <v>1087</v>
      </c>
      <c r="AJ165" s="79" t="b">
        <v>0</v>
      </c>
      <c r="AK165" s="79">
        <v>2</v>
      </c>
      <c r="AL165" s="85" t="s">
        <v>1015</v>
      </c>
      <c r="AM165" s="79" t="s">
        <v>1107</v>
      </c>
      <c r="AN165" s="79" t="b">
        <v>0</v>
      </c>
      <c r="AO165" s="85" t="s">
        <v>1015</v>
      </c>
      <c r="AP165" s="79" t="s">
        <v>176</v>
      </c>
      <c r="AQ165" s="79">
        <v>0</v>
      </c>
      <c r="AR165" s="79">
        <v>0</v>
      </c>
      <c r="AS165" s="79"/>
      <c r="AT165" s="79"/>
      <c r="AU165" s="79"/>
      <c r="AV165" s="79"/>
      <c r="AW165" s="79"/>
      <c r="AX165" s="79"/>
      <c r="AY165" s="79"/>
      <c r="AZ165" s="79"/>
      <c r="BA165">
        <v>2</v>
      </c>
      <c r="BB165" s="78" t="str">
        <f>REPLACE(INDEX(GroupVertices[Group],MATCH(Edges[[#This Row],[Vertex 1]],GroupVertices[Vertex],0)),1,1,"")</f>
        <v>2</v>
      </c>
      <c r="BC165" s="78" t="str">
        <f>REPLACE(INDEX(GroupVertices[Group],MATCH(Edges[[#This Row],[Vertex 2]],GroupVertices[Vertex],0)),1,1,"")</f>
        <v>2</v>
      </c>
      <c r="BD165" s="48">
        <v>1</v>
      </c>
      <c r="BE165" s="49">
        <v>4.761904761904762</v>
      </c>
      <c r="BF165" s="48">
        <v>0</v>
      </c>
      <c r="BG165" s="49">
        <v>0</v>
      </c>
      <c r="BH165" s="48">
        <v>0</v>
      </c>
      <c r="BI165" s="49">
        <v>0</v>
      </c>
      <c r="BJ165" s="48">
        <v>20</v>
      </c>
      <c r="BK165" s="49">
        <v>95.23809523809524</v>
      </c>
      <c r="BL165" s="48">
        <v>21</v>
      </c>
    </row>
    <row r="166" spans="1:64" ht="15">
      <c r="A166" s="64" t="s">
        <v>257</v>
      </c>
      <c r="B166" s="64" t="s">
        <v>329</v>
      </c>
      <c r="C166" s="65" t="s">
        <v>2973</v>
      </c>
      <c r="D166" s="66">
        <v>3</v>
      </c>
      <c r="E166" s="67" t="s">
        <v>132</v>
      </c>
      <c r="F166" s="68">
        <v>35</v>
      </c>
      <c r="G166" s="65"/>
      <c r="H166" s="69"/>
      <c r="I166" s="70"/>
      <c r="J166" s="70"/>
      <c r="K166" s="34" t="s">
        <v>65</v>
      </c>
      <c r="L166" s="77">
        <v>166</v>
      </c>
      <c r="M166" s="77"/>
      <c r="N166" s="72"/>
      <c r="O166" s="79" t="s">
        <v>350</v>
      </c>
      <c r="P166" s="81">
        <v>43661.93119212963</v>
      </c>
      <c r="Q166" s="79" t="s">
        <v>403</v>
      </c>
      <c r="R166" s="79"/>
      <c r="S166" s="79"/>
      <c r="T166" s="79"/>
      <c r="U166" s="79"/>
      <c r="V166" s="82" t="s">
        <v>688</v>
      </c>
      <c r="W166" s="81">
        <v>43661.93119212963</v>
      </c>
      <c r="X166" s="82" t="s">
        <v>781</v>
      </c>
      <c r="Y166" s="79"/>
      <c r="Z166" s="79"/>
      <c r="AA166" s="85" t="s">
        <v>962</v>
      </c>
      <c r="AB166" s="85" t="s">
        <v>1084</v>
      </c>
      <c r="AC166" s="79" t="b">
        <v>0</v>
      </c>
      <c r="AD166" s="79">
        <v>0</v>
      </c>
      <c r="AE166" s="85" t="s">
        <v>1093</v>
      </c>
      <c r="AF166" s="79" t="b">
        <v>0</v>
      </c>
      <c r="AG166" s="79" t="s">
        <v>1098</v>
      </c>
      <c r="AH166" s="79"/>
      <c r="AI166" s="85" t="s">
        <v>1087</v>
      </c>
      <c r="AJ166" s="79" t="b">
        <v>0</v>
      </c>
      <c r="AK166" s="79">
        <v>0</v>
      </c>
      <c r="AL166" s="85" t="s">
        <v>1087</v>
      </c>
      <c r="AM166" s="79" t="s">
        <v>1109</v>
      </c>
      <c r="AN166" s="79" t="b">
        <v>0</v>
      </c>
      <c r="AO166" s="85" t="s">
        <v>1084</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10</v>
      </c>
      <c r="BC166" s="78" t="str">
        <f>REPLACE(INDEX(GroupVertices[Group],MATCH(Edges[[#This Row],[Vertex 2]],GroupVertices[Vertex],0)),1,1,"")</f>
        <v>10</v>
      </c>
      <c r="BD166" s="48"/>
      <c r="BE166" s="49"/>
      <c r="BF166" s="48"/>
      <c r="BG166" s="49"/>
      <c r="BH166" s="48"/>
      <c r="BI166" s="49"/>
      <c r="BJ166" s="48"/>
      <c r="BK166" s="49"/>
      <c r="BL166" s="48"/>
    </row>
    <row r="167" spans="1:64" ht="15">
      <c r="A167" s="64" t="s">
        <v>257</v>
      </c>
      <c r="B167" s="64" t="s">
        <v>330</v>
      </c>
      <c r="C167" s="65" t="s">
        <v>2973</v>
      </c>
      <c r="D167" s="66">
        <v>3</v>
      </c>
      <c r="E167" s="67" t="s">
        <v>132</v>
      </c>
      <c r="F167" s="68">
        <v>35</v>
      </c>
      <c r="G167" s="65"/>
      <c r="H167" s="69"/>
      <c r="I167" s="70"/>
      <c r="J167" s="70"/>
      <c r="K167" s="34" t="s">
        <v>65</v>
      </c>
      <c r="L167" s="77">
        <v>167</v>
      </c>
      <c r="M167" s="77"/>
      <c r="N167" s="72"/>
      <c r="O167" s="79" t="s">
        <v>350</v>
      </c>
      <c r="P167" s="81">
        <v>43661.93119212963</v>
      </c>
      <c r="Q167" s="79" t="s">
        <v>403</v>
      </c>
      <c r="R167" s="79"/>
      <c r="S167" s="79"/>
      <c r="T167" s="79"/>
      <c r="U167" s="79"/>
      <c r="V167" s="82" t="s">
        <v>688</v>
      </c>
      <c r="W167" s="81">
        <v>43661.93119212963</v>
      </c>
      <c r="X167" s="82" t="s">
        <v>781</v>
      </c>
      <c r="Y167" s="79"/>
      <c r="Z167" s="79"/>
      <c r="AA167" s="85" t="s">
        <v>962</v>
      </c>
      <c r="AB167" s="85" t="s">
        <v>1084</v>
      </c>
      <c r="AC167" s="79" t="b">
        <v>0</v>
      </c>
      <c r="AD167" s="79">
        <v>0</v>
      </c>
      <c r="AE167" s="85" t="s">
        <v>1093</v>
      </c>
      <c r="AF167" s="79" t="b">
        <v>0</v>
      </c>
      <c r="AG167" s="79" t="s">
        <v>1098</v>
      </c>
      <c r="AH167" s="79"/>
      <c r="AI167" s="85" t="s">
        <v>1087</v>
      </c>
      <c r="AJ167" s="79" t="b">
        <v>0</v>
      </c>
      <c r="AK167" s="79">
        <v>0</v>
      </c>
      <c r="AL167" s="85" t="s">
        <v>1087</v>
      </c>
      <c r="AM167" s="79" t="s">
        <v>1109</v>
      </c>
      <c r="AN167" s="79" t="b">
        <v>0</v>
      </c>
      <c r="AO167" s="85" t="s">
        <v>1084</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10</v>
      </c>
      <c r="BC167" s="78" t="str">
        <f>REPLACE(INDEX(GroupVertices[Group],MATCH(Edges[[#This Row],[Vertex 2]],GroupVertices[Vertex],0)),1,1,"")</f>
        <v>10</v>
      </c>
      <c r="BD167" s="48"/>
      <c r="BE167" s="49"/>
      <c r="BF167" s="48"/>
      <c r="BG167" s="49"/>
      <c r="BH167" s="48"/>
      <c r="BI167" s="49"/>
      <c r="BJ167" s="48"/>
      <c r="BK167" s="49"/>
      <c r="BL167" s="48"/>
    </row>
    <row r="168" spans="1:64" ht="15">
      <c r="A168" s="64" t="s">
        <v>257</v>
      </c>
      <c r="B168" s="64" t="s">
        <v>331</v>
      </c>
      <c r="C168" s="65" t="s">
        <v>2973</v>
      </c>
      <c r="D168" s="66">
        <v>3</v>
      </c>
      <c r="E168" s="67" t="s">
        <v>132</v>
      </c>
      <c r="F168" s="68">
        <v>35</v>
      </c>
      <c r="G168" s="65"/>
      <c r="H168" s="69"/>
      <c r="I168" s="70"/>
      <c r="J168" s="70"/>
      <c r="K168" s="34" t="s">
        <v>65</v>
      </c>
      <c r="L168" s="77">
        <v>168</v>
      </c>
      <c r="M168" s="77"/>
      <c r="N168" s="72"/>
      <c r="O168" s="79" t="s">
        <v>349</v>
      </c>
      <c r="P168" s="81">
        <v>43661.93119212963</v>
      </c>
      <c r="Q168" s="79" t="s">
        <v>403</v>
      </c>
      <c r="R168" s="79"/>
      <c r="S168" s="79"/>
      <c r="T168" s="79"/>
      <c r="U168" s="79"/>
      <c r="V168" s="82" t="s">
        <v>688</v>
      </c>
      <c r="W168" s="81">
        <v>43661.93119212963</v>
      </c>
      <c r="X168" s="82" t="s">
        <v>781</v>
      </c>
      <c r="Y168" s="79"/>
      <c r="Z168" s="79"/>
      <c r="AA168" s="85" t="s">
        <v>962</v>
      </c>
      <c r="AB168" s="85" t="s">
        <v>1084</v>
      </c>
      <c r="AC168" s="79" t="b">
        <v>0</v>
      </c>
      <c r="AD168" s="79">
        <v>0</v>
      </c>
      <c r="AE168" s="85" t="s">
        <v>1093</v>
      </c>
      <c r="AF168" s="79" t="b">
        <v>0</v>
      </c>
      <c r="AG168" s="79" t="s">
        <v>1098</v>
      </c>
      <c r="AH168" s="79"/>
      <c r="AI168" s="85" t="s">
        <v>1087</v>
      </c>
      <c r="AJ168" s="79" t="b">
        <v>0</v>
      </c>
      <c r="AK168" s="79">
        <v>0</v>
      </c>
      <c r="AL168" s="85" t="s">
        <v>1087</v>
      </c>
      <c r="AM168" s="79" t="s">
        <v>1109</v>
      </c>
      <c r="AN168" s="79" t="b">
        <v>0</v>
      </c>
      <c r="AO168" s="85" t="s">
        <v>1084</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10</v>
      </c>
      <c r="BC168" s="78" t="str">
        <f>REPLACE(INDEX(GroupVertices[Group],MATCH(Edges[[#This Row],[Vertex 2]],GroupVertices[Vertex],0)),1,1,"")</f>
        <v>10</v>
      </c>
      <c r="BD168" s="48"/>
      <c r="BE168" s="49"/>
      <c r="BF168" s="48"/>
      <c r="BG168" s="49"/>
      <c r="BH168" s="48"/>
      <c r="BI168" s="49"/>
      <c r="BJ168" s="48"/>
      <c r="BK168" s="49"/>
      <c r="BL168" s="48"/>
    </row>
    <row r="169" spans="1:64" ht="15">
      <c r="A169" s="64" t="s">
        <v>257</v>
      </c>
      <c r="B169" s="64" t="s">
        <v>279</v>
      </c>
      <c r="C169" s="65" t="s">
        <v>2973</v>
      </c>
      <c r="D169" s="66">
        <v>3</v>
      </c>
      <c r="E169" s="67" t="s">
        <v>132</v>
      </c>
      <c r="F169" s="68">
        <v>35</v>
      </c>
      <c r="G169" s="65"/>
      <c r="H169" s="69"/>
      <c r="I169" s="70"/>
      <c r="J169" s="70"/>
      <c r="K169" s="34" t="s">
        <v>65</v>
      </c>
      <c r="L169" s="77">
        <v>169</v>
      </c>
      <c r="M169" s="77"/>
      <c r="N169" s="72"/>
      <c r="O169" s="79" t="s">
        <v>350</v>
      </c>
      <c r="P169" s="81">
        <v>43661.93119212963</v>
      </c>
      <c r="Q169" s="79" t="s">
        <v>403</v>
      </c>
      <c r="R169" s="79"/>
      <c r="S169" s="79"/>
      <c r="T169" s="79"/>
      <c r="U169" s="79"/>
      <c r="V169" s="82" t="s">
        <v>688</v>
      </c>
      <c r="W169" s="81">
        <v>43661.93119212963</v>
      </c>
      <c r="X169" s="82" t="s">
        <v>781</v>
      </c>
      <c r="Y169" s="79"/>
      <c r="Z169" s="79"/>
      <c r="AA169" s="85" t="s">
        <v>962</v>
      </c>
      <c r="AB169" s="85" t="s">
        <v>1084</v>
      </c>
      <c r="AC169" s="79" t="b">
        <v>0</v>
      </c>
      <c r="AD169" s="79">
        <v>0</v>
      </c>
      <c r="AE169" s="85" t="s">
        <v>1093</v>
      </c>
      <c r="AF169" s="79" t="b">
        <v>0</v>
      </c>
      <c r="AG169" s="79" t="s">
        <v>1098</v>
      </c>
      <c r="AH169" s="79"/>
      <c r="AI169" s="85" t="s">
        <v>1087</v>
      </c>
      <c r="AJ169" s="79" t="b">
        <v>0</v>
      </c>
      <c r="AK169" s="79">
        <v>0</v>
      </c>
      <c r="AL169" s="85" t="s">
        <v>1087</v>
      </c>
      <c r="AM169" s="79" t="s">
        <v>1109</v>
      </c>
      <c r="AN169" s="79" t="b">
        <v>0</v>
      </c>
      <c r="AO169" s="85" t="s">
        <v>1084</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10</v>
      </c>
      <c r="BC169" s="78" t="str">
        <f>REPLACE(INDEX(GroupVertices[Group],MATCH(Edges[[#This Row],[Vertex 2]],GroupVertices[Vertex],0)),1,1,"")</f>
        <v>1</v>
      </c>
      <c r="BD169" s="48"/>
      <c r="BE169" s="49"/>
      <c r="BF169" s="48"/>
      <c r="BG169" s="49"/>
      <c r="BH169" s="48"/>
      <c r="BI169" s="49"/>
      <c r="BJ169" s="48"/>
      <c r="BK169" s="49"/>
      <c r="BL169" s="48"/>
    </row>
    <row r="170" spans="1:64" ht="15">
      <c r="A170" s="64" t="s">
        <v>257</v>
      </c>
      <c r="B170" s="64" t="s">
        <v>332</v>
      </c>
      <c r="C170" s="65" t="s">
        <v>2973</v>
      </c>
      <c r="D170" s="66">
        <v>3</v>
      </c>
      <c r="E170" s="67" t="s">
        <v>132</v>
      </c>
      <c r="F170" s="68">
        <v>35</v>
      </c>
      <c r="G170" s="65"/>
      <c r="H170" s="69"/>
      <c r="I170" s="70"/>
      <c r="J170" s="70"/>
      <c r="K170" s="34" t="s">
        <v>65</v>
      </c>
      <c r="L170" s="77">
        <v>170</v>
      </c>
      <c r="M170" s="77"/>
      <c r="N170" s="72"/>
      <c r="O170" s="79" t="s">
        <v>350</v>
      </c>
      <c r="P170" s="81">
        <v>43661.93119212963</v>
      </c>
      <c r="Q170" s="79" t="s">
        <v>403</v>
      </c>
      <c r="R170" s="79"/>
      <c r="S170" s="79"/>
      <c r="T170" s="79"/>
      <c r="U170" s="79"/>
      <c r="V170" s="82" t="s">
        <v>688</v>
      </c>
      <c r="W170" s="81">
        <v>43661.93119212963</v>
      </c>
      <c r="X170" s="82" t="s">
        <v>781</v>
      </c>
      <c r="Y170" s="79"/>
      <c r="Z170" s="79"/>
      <c r="AA170" s="85" t="s">
        <v>962</v>
      </c>
      <c r="AB170" s="85" t="s">
        <v>1084</v>
      </c>
      <c r="AC170" s="79" t="b">
        <v>0</v>
      </c>
      <c r="AD170" s="79">
        <v>0</v>
      </c>
      <c r="AE170" s="85" t="s">
        <v>1093</v>
      </c>
      <c r="AF170" s="79" t="b">
        <v>0</v>
      </c>
      <c r="AG170" s="79" t="s">
        <v>1098</v>
      </c>
      <c r="AH170" s="79"/>
      <c r="AI170" s="85" t="s">
        <v>1087</v>
      </c>
      <c r="AJ170" s="79" t="b">
        <v>0</v>
      </c>
      <c r="AK170" s="79">
        <v>0</v>
      </c>
      <c r="AL170" s="85" t="s">
        <v>1087</v>
      </c>
      <c r="AM170" s="79" t="s">
        <v>1109</v>
      </c>
      <c r="AN170" s="79" t="b">
        <v>0</v>
      </c>
      <c r="AO170" s="85" t="s">
        <v>1084</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10</v>
      </c>
      <c r="BC170" s="78" t="str">
        <f>REPLACE(INDEX(GroupVertices[Group],MATCH(Edges[[#This Row],[Vertex 2]],GroupVertices[Vertex],0)),1,1,"")</f>
        <v>10</v>
      </c>
      <c r="BD170" s="48">
        <v>0</v>
      </c>
      <c r="BE170" s="49">
        <v>0</v>
      </c>
      <c r="BF170" s="48">
        <v>0</v>
      </c>
      <c r="BG170" s="49">
        <v>0</v>
      </c>
      <c r="BH170" s="48">
        <v>0</v>
      </c>
      <c r="BI170" s="49">
        <v>0</v>
      </c>
      <c r="BJ170" s="48">
        <v>6</v>
      </c>
      <c r="BK170" s="49">
        <v>100</v>
      </c>
      <c r="BL170" s="48">
        <v>6</v>
      </c>
    </row>
    <row r="171" spans="1:64" ht="15">
      <c r="A171" s="64" t="s">
        <v>257</v>
      </c>
      <c r="B171" s="64" t="s">
        <v>282</v>
      </c>
      <c r="C171" s="65" t="s">
        <v>2973</v>
      </c>
      <c r="D171" s="66">
        <v>3</v>
      </c>
      <c r="E171" s="67" t="s">
        <v>132</v>
      </c>
      <c r="F171" s="68">
        <v>35</v>
      </c>
      <c r="G171" s="65"/>
      <c r="H171" s="69"/>
      <c r="I171" s="70"/>
      <c r="J171" s="70"/>
      <c r="K171" s="34" t="s">
        <v>65</v>
      </c>
      <c r="L171" s="77">
        <v>171</v>
      </c>
      <c r="M171" s="77"/>
      <c r="N171" s="72"/>
      <c r="O171" s="79" t="s">
        <v>350</v>
      </c>
      <c r="P171" s="81">
        <v>43661.93119212963</v>
      </c>
      <c r="Q171" s="79" t="s">
        <v>403</v>
      </c>
      <c r="R171" s="79"/>
      <c r="S171" s="79"/>
      <c r="T171" s="79"/>
      <c r="U171" s="79"/>
      <c r="V171" s="82" t="s">
        <v>688</v>
      </c>
      <c r="W171" s="81">
        <v>43661.93119212963</v>
      </c>
      <c r="X171" s="82" t="s">
        <v>781</v>
      </c>
      <c r="Y171" s="79"/>
      <c r="Z171" s="79"/>
      <c r="AA171" s="85" t="s">
        <v>962</v>
      </c>
      <c r="AB171" s="85" t="s">
        <v>1084</v>
      </c>
      <c r="AC171" s="79" t="b">
        <v>0</v>
      </c>
      <c r="AD171" s="79">
        <v>0</v>
      </c>
      <c r="AE171" s="85" t="s">
        <v>1093</v>
      </c>
      <c r="AF171" s="79" t="b">
        <v>0</v>
      </c>
      <c r="AG171" s="79" t="s">
        <v>1098</v>
      </c>
      <c r="AH171" s="79"/>
      <c r="AI171" s="85" t="s">
        <v>1087</v>
      </c>
      <c r="AJ171" s="79" t="b">
        <v>0</v>
      </c>
      <c r="AK171" s="79">
        <v>0</v>
      </c>
      <c r="AL171" s="85" t="s">
        <v>1087</v>
      </c>
      <c r="AM171" s="79" t="s">
        <v>1109</v>
      </c>
      <c r="AN171" s="79" t="b">
        <v>0</v>
      </c>
      <c r="AO171" s="85" t="s">
        <v>1084</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10</v>
      </c>
      <c r="BC171" s="78" t="str">
        <f>REPLACE(INDEX(GroupVertices[Group],MATCH(Edges[[#This Row],[Vertex 2]],GroupVertices[Vertex],0)),1,1,"")</f>
        <v>2</v>
      </c>
      <c r="BD171" s="48"/>
      <c r="BE171" s="49"/>
      <c r="BF171" s="48"/>
      <c r="BG171" s="49"/>
      <c r="BH171" s="48"/>
      <c r="BI171" s="49"/>
      <c r="BJ171" s="48"/>
      <c r="BK171" s="49"/>
      <c r="BL171" s="48"/>
    </row>
    <row r="172" spans="1:64" ht="15">
      <c r="A172" s="64" t="s">
        <v>258</v>
      </c>
      <c r="B172" s="64" t="s">
        <v>279</v>
      </c>
      <c r="C172" s="65" t="s">
        <v>2973</v>
      </c>
      <c r="D172" s="66">
        <v>3</v>
      </c>
      <c r="E172" s="67" t="s">
        <v>132</v>
      </c>
      <c r="F172" s="68">
        <v>35</v>
      </c>
      <c r="G172" s="65"/>
      <c r="H172" s="69"/>
      <c r="I172" s="70"/>
      <c r="J172" s="70"/>
      <c r="K172" s="34" t="s">
        <v>65</v>
      </c>
      <c r="L172" s="77">
        <v>172</v>
      </c>
      <c r="M172" s="77"/>
      <c r="N172" s="72"/>
      <c r="O172" s="79" t="s">
        <v>349</v>
      </c>
      <c r="P172" s="81">
        <v>43662.93886574074</v>
      </c>
      <c r="Q172" s="79" t="s">
        <v>351</v>
      </c>
      <c r="R172" s="79"/>
      <c r="S172" s="79"/>
      <c r="T172" s="79"/>
      <c r="U172" s="79"/>
      <c r="V172" s="82" t="s">
        <v>689</v>
      </c>
      <c r="W172" s="81">
        <v>43662.93886574074</v>
      </c>
      <c r="X172" s="82" t="s">
        <v>782</v>
      </c>
      <c r="Y172" s="79"/>
      <c r="Z172" s="79"/>
      <c r="AA172" s="85" t="s">
        <v>963</v>
      </c>
      <c r="AB172" s="79"/>
      <c r="AC172" s="79" t="b">
        <v>0</v>
      </c>
      <c r="AD172" s="79">
        <v>0</v>
      </c>
      <c r="AE172" s="85" t="s">
        <v>1085</v>
      </c>
      <c r="AF172" s="79" t="b">
        <v>0</v>
      </c>
      <c r="AG172" s="79" t="s">
        <v>1098</v>
      </c>
      <c r="AH172" s="79"/>
      <c r="AI172" s="85" t="s">
        <v>1087</v>
      </c>
      <c r="AJ172" s="79" t="b">
        <v>0</v>
      </c>
      <c r="AK172" s="79">
        <v>0</v>
      </c>
      <c r="AL172" s="85" t="s">
        <v>1087</v>
      </c>
      <c r="AM172" s="79" t="s">
        <v>1109</v>
      </c>
      <c r="AN172" s="79" t="b">
        <v>0</v>
      </c>
      <c r="AO172" s="85" t="s">
        <v>963</v>
      </c>
      <c r="AP172" s="79" t="s">
        <v>176</v>
      </c>
      <c r="AQ172" s="79">
        <v>0</v>
      </c>
      <c r="AR172" s="79">
        <v>0</v>
      </c>
      <c r="AS172" s="79" t="s">
        <v>1124</v>
      </c>
      <c r="AT172" s="79" t="s">
        <v>1130</v>
      </c>
      <c r="AU172" s="79" t="s">
        <v>1133</v>
      </c>
      <c r="AV172" s="79" t="s">
        <v>1139</v>
      </c>
      <c r="AW172" s="79" t="s">
        <v>1148</v>
      </c>
      <c r="AX172" s="79" t="s">
        <v>1157</v>
      </c>
      <c r="AY172" s="79" t="s">
        <v>1161</v>
      </c>
      <c r="AZ172" s="82" t="s">
        <v>1167</v>
      </c>
      <c r="BA172">
        <v>1</v>
      </c>
      <c r="BB172" s="78" t="str">
        <f>REPLACE(INDEX(GroupVertices[Group],MATCH(Edges[[#This Row],[Vertex 1]],GroupVertices[Vertex],0)),1,1,"")</f>
        <v>1</v>
      </c>
      <c r="BC172" s="78" t="str">
        <f>REPLACE(INDEX(GroupVertices[Group],MATCH(Edges[[#This Row],[Vertex 2]],GroupVertices[Vertex],0)),1,1,"")</f>
        <v>1</v>
      </c>
      <c r="BD172" s="48">
        <v>0</v>
      </c>
      <c r="BE172" s="49">
        <v>0</v>
      </c>
      <c r="BF172" s="48">
        <v>0</v>
      </c>
      <c r="BG172" s="49">
        <v>0</v>
      </c>
      <c r="BH172" s="48">
        <v>0</v>
      </c>
      <c r="BI172" s="49">
        <v>0</v>
      </c>
      <c r="BJ172" s="48">
        <v>1</v>
      </c>
      <c r="BK172" s="49">
        <v>100</v>
      </c>
      <c r="BL172" s="48">
        <v>1</v>
      </c>
    </row>
    <row r="173" spans="1:64" ht="15">
      <c r="A173" s="64" t="s">
        <v>259</v>
      </c>
      <c r="B173" s="64" t="s">
        <v>279</v>
      </c>
      <c r="C173" s="65" t="s">
        <v>2973</v>
      </c>
      <c r="D173" s="66">
        <v>3</v>
      </c>
      <c r="E173" s="67" t="s">
        <v>132</v>
      </c>
      <c r="F173" s="68">
        <v>35</v>
      </c>
      <c r="G173" s="65"/>
      <c r="H173" s="69"/>
      <c r="I173" s="70"/>
      <c r="J173" s="70"/>
      <c r="K173" s="34" t="s">
        <v>65</v>
      </c>
      <c r="L173" s="77">
        <v>173</v>
      </c>
      <c r="M173" s="77"/>
      <c r="N173" s="72"/>
      <c r="O173" s="79" t="s">
        <v>349</v>
      </c>
      <c r="P173" s="81">
        <v>43664.697847222225</v>
      </c>
      <c r="Q173" s="79" t="s">
        <v>351</v>
      </c>
      <c r="R173" s="79"/>
      <c r="S173" s="79"/>
      <c r="T173" s="79"/>
      <c r="U173" s="79"/>
      <c r="V173" s="82" t="s">
        <v>690</v>
      </c>
      <c r="W173" s="81">
        <v>43664.697847222225</v>
      </c>
      <c r="X173" s="82" t="s">
        <v>783</v>
      </c>
      <c r="Y173" s="79"/>
      <c r="Z173" s="79"/>
      <c r="AA173" s="85" t="s">
        <v>964</v>
      </c>
      <c r="AB173" s="79"/>
      <c r="AC173" s="79" t="b">
        <v>0</v>
      </c>
      <c r="AD173" s="79">
        <v>0</v>
      </c>
      <c r="AE173" s="85" t="s">
        <v>1085</v>
      </c>
      <c r="AF173" s="79" t="b">
        <v>0</v>
      </c>
      <c r="AG173" s="79" t="s">
        <v>1098</v>
      </c>
      <c r="AH173" s="79"/>
      <c r="AI173" s="85" t="s">
        <v>1087</v>
      </c>
      <c r="AJ173" s="79" t="b">
        <v>0</v>
      </c>
      <c r="AK173" s="79">
        <v>0</v>
      </c>
      <c r="AL173" s="85" t="s">
        <v>1087</v>
      </c>
      <c r="AM173" s="79" t="s">
        <v>1109</v>
      </c>
      <c r="AN173" s="79" t="b">
        <v>0</v>
      </c>
      <c r="AO173" s="85" t="s">
        <v>964</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1</v>
      </c>
      <c r="BC173" s="78" t="str">
        <f>REPLACE(INDEX(GroupVertices[Group],MATCH(Edges[[#This Row],[Vertex 2]],GroupVertices[Vertex],0)),1,1,"")</f>
        <v>1</v>
      </c>
      <c r="BD173" s="48">
        <v>0</v>
      </c>
      <c r="BE173" s="49">
        <v>0</v>
      </c>
      <c r="BF173" s="48">
        <v>0</v>
      </c>
      <c r="BG173" s="49">
        <v>0</v>
      </c>
      <c r="BH173" s="48">
        <v>0</v>
      </c>
      <c r="BI173" s="49">
        <v>0</v>
      </c>
      <c r="BJ173" s="48">
        <v>1</v>
      </c>
      <c r="BK173" s="49">
        <v>100</v>
      </c>
      <c r="BL173" s="48">
        <v>1</v>
      </c>
    </row>
    <row r="174" spans="1:64" ht="15">
      <c r="A174" s="64" t="s">
        <v>260</v>
      </c>
      <c r="B174" s="64" t="s">
        <v>260</v>
      </c>
      <c r="C174" s="65" t="s">
        <v>2973</v>
      </c>
      <c r="D174" s="66">
        <v>3</v>
      </c>
      <c r="E174" s="67" t="s">
        <v>132</v>
      </c>
      <c r="F174" s="68">
        <v>35</v>
      </c>
      <c r="G174" s="65"/>
      <c r="H174" s="69"/>
      <c r="I174" s="70"/>
      <c r="J174" s="70"/>
      <c r="K174" s="34" t="s">
        <v>65</v>
      </c>
      <c r="L174" s="77">
        <v>174</v>
      </c>
      <c r="M174" s="77"/>
      <c r="N174" s="72"/>
      <c r="O174" s="79" t="s">
        <v>176</v>
      </c>
      <c r="P174" s="81">
        <v>43666.87769675926</v>
      </c>
      <c r="Q174" s="79" t="s">
        <v>404</v>
      </c>
      <c r="R174" s="82" t="s">
        <v>512</v>
      </c>
      <c r="S174" s="79" t="s">
        <v>559</v>
      </c>
      <c r="T174" s="79" t="s">
        <v>575</v>
      </c>
      <c r="U174" s="79"/>
      <c r="V174" s="82" t="s">
        <v>654</v>
      </c>
      <c r="W174" s="81">
        <v>43666.87769675926</v>
      </c>
      <c r="X174" s="82" t="s">
        <v>784</v>
      </c>
      <c r="Y174" s="79"/>
      <c r="Z174" s="79"/>
      <c r="AA174" s="85" t="s">
        <v>965</v>
      </c>
      <c r="AB174" s="79"/>
      <c r="AC174" s="79" t="b">
        <v>0</v>
      </c>
      <c r="AD174" s="79">
        <v>1</v>
      </c>
      <c r="AE174" s="85" t="s">
        <v>1087</v>
      </c>
      <c r="AF174" s="79" t="b">
        <v>1</v>
      </c>
      <c r="AG174" s="79" t="s">
        <v>1098</v>
      </c>
      <c r="AH174" s="79"/>
      <c r="AI174" s="85" t="s">
        <v>1077</v>
      </c>
      <c r="AJ174" s="79" t="b">
        <v>0</v>
      </c>
      <c r="AK174" s="79">
        <v>1</v>
      </c>
      <c r="AL174" s="85" t="s">
        <v>1087</v>
      </c>
      <c r="AM174" s="79" t="s">
        <v>1107</v>
      </c>
      <c r="AN174" s="79" t="b">
        <v>0</v>
      </c>
      <c r="AO174" s="85" t="s">
        <v>965</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11</v>
      </c>
      <c r="BC174" s="78" t="str">
        <f>REPLACE(INDEX(GroupVertices[Group],MATCH(Edges[[#This Row],[Vertex 2]],GroupVertices[Vertex],0)),1,1,"")</f>
        <v>11</v>
      </c>
      <c r="BD174" s="48">
        <v>0</v>
      </c>
      <c r="BE174" s="49">
        <v>0</v>
      </c>
      <c r="BF174" s="48">
        <v>0</v>
      </c>
      <c r="BG174" s="49">
        <v>0</v>
      </c>
      <c r="BH174" s="48">
        <v>0</v>
      </c>
      <c r="BI174" s="49">
        <v>0</v>
      </c>
      <c r="BJ174" s="48">
        <v>1</v>
      </c>
      <c r="BK174" s="49">
        <v>100</v>
      </c>
      <c r="BL174" s="48">
        <v>1</v>
      </c>
    </row>
    <row r="175" spans="1:64" ht="15">
      <c r="A175" s="64" t="s">
        <v>261</v>
      </c>
      <c r="B175" s="64" t="s">
        <v>279</v>
      </c>
      <c r="C175" s="65" t="s">
        <v>2972</v>
      </c>
      <c r="D175" s="66">
        <v>4.75</v>
      </c>
      <c r="E175" s="67" t="s">
        <v>136</v>
      </c>
      <c r="F175" s="68">
        <v>29.25</v>
      </c>
      <c r="G175" s="65"/>
      <c r="H175" s="69"/>
      <c r="I175" s="70"/>
      <c r="J175" s="70"/>
      <c r="K175" s="34" t="s">
        <v>65</v>
      </c>
      <c r="L175" s="77">
        <v>175</v>
      </c>
      <c r="M175" s="77"/>
      <c r="N175" s="72"/>
      <c r="O175" s="79" t="s">
        <v>350</v>
      </c>
      <c r="P175" s="81">
        <v>43623.72960648148</v>
      </c>
      <c r="Q175" s="79" t="s">
        <v>405</v>
      </c>
      <c r="R175" s="82" t="s">
        <v>513</v>
      </c>
      <c r="S175" s="79" t="s">
        <v>553</v>
      </c>
      <c r="T175" s="79" t="s">
        <v>588</v>
      </c>
      <c r="U175" s="79"/>
      <c r="V175" s="82" t="s">
        <v>691</v>
      </c>
      <c r="W175" s="81">
        <v>43623.72960648148</v>
      </c>
      <c r="X175" s="82" t="s">
        <v>785</v>
      </c>
      <c r="Y175" s="79"/>
      <c r="Z175" s="79"/>
      <c r="AA175" s="85" t="s">
        <v>966</v>
      </c>
      <c r="AB175" s="79"/>
      <c r="AC175" s="79" t="b">
        <v>0</v>
      </c>
      <c r="AD175" s="79">
        <v>0</v>
      </c>
      <c r="AE175" s="85" t="s">
        <v>1087</v>
      </c>
      <c r="AF175" s="79" t="b">
        <v>0</v>
      </c>
      <c r="AG175" s="79" t="s">
        <v>1099</v>
      </c>
      <c r="AH175" s="79"/>
      <c r="AI175" s="85" t="s">
        <v>1087</v>
      </c>
      <c r="AJ175" s="79" t="b">
        <v>0</v>
      </c>
      <c r="AK175" s="79">
        <v>0</v>
      </c>
      <c r="AL175" s="85" t="s">
        <v>1087</v>
      </c>
      <c r="AM175" s="79" t="s">
        <v>1107</v>
      </c>
      <c r="AN175" s="79" t="b">
        <v>0</v>
      </c>
      <c r="AO175" s="85" t="s">
        <v>966</v>
      </c>
      <c r="AP175" s="79" t="s">
        <v>176</v>
      </c>
      <c r="AQ175" s="79">
        <v>0</v>
      </c>
      <c r="AR175" s="79">
        <v>0</v>
      </c>
      <c r="AS175" s="79"/>
      <c r="AT175" s="79"/>
      <c r="AU175" s="79"/>
      <c r="AV175" s="79"/>
      <c r="AW175" s="79"/>
      <c r="AX175" s="79"/>
      <c r="AY175" s="79"/>
      <c r="AZ175" s="79"/>
      <c r="BA175">
        <v>2</v>
      </c>
      <c r="BB175" s="78" t="str">
        <f>REPLACE(INDEX(GroupVertices[Group],MATCH(Edges[[#This Row],[Vertex 1]],GroupVertices[Vertex],0)),1,1,"")</f>
        <v>2</v>
      </c>
      <c r="BC175" s="78" t="str">
        <f>REPLACE(INDEX(GroupVertices[Group],MATCH(Edges[[#This Row],[Vertex 2]],GroupVertices[Vertex],0)),1,1,"")</f>
        <v>1</v>
      </c>
      <c r="BD175" s="48"/>
      <c r="BE175" s="49"/>
      <c r="BF175" s="48"/>
      <c r="BG175" s="49"/>
      <c r="BH175" s="48"/>
      <c r="BI175" s="49"/>
      <c r="BJ175" s="48"/>
      <c r="BK175" s="49"/>
      <c r="BL175" s="48"/>
    </row>
    <row r="176" spans="1:64" ht="15">
      <c r="A176" s="64" t="s">
        <v>261</v>
      </c>
      <c r="B176" s="64" t="s">
        <v>294</v>
      </c>
      <c r="C176" s="65" t="s">
        <v>2973</v>
      </c>
      <c r="D176" s="66">
        <v>3</v>
      </c>
      <c r="E176" s="67" t="s">
        <v>132</v>
      </c>
      <c r="F176" s="68">
        <v>35</v>
      </c>
      <c r="G176" s="65"/>
      <c r="H176" s="69"/>
      <c r="I176" s="70"/>
      <c r="J176" s="70"/>
      <c r="K176" s="34" t="s">
        <v>65</v>
      </c>
      <c r="L176" s="77">
        <v>176</v>
      </c>
      <c r="M176" s="77"/>
      <c r="N176" s="72"/>
      <c r="O176" s="79" t="s">
        <v>350</v>
      </c>
      <c r="P176" s="81">
        <v>43623.72960648148</v>
      </c>
      <c r="Q176" s="79" t="s">
        <v>405</v>
      </c>
      <c r="R176" s="82" t="s">
        <v>513</v>
      </c>
      <c r="S176" s="79" t="s">
        <v>553</v>
      </c>
      <c r="T176" s="79" t="s">
        <v>588</v>
      </c>
      <c r="U176" s="79"/>
      <c r="V176" s="82" t="s">
        <v>691</v>
      </c>
      <c r="W176" s="81">
        <v>43623.72960648148</v>
      </c>
      <c r="X176" s="82" t="s">
        <v>785</v>
      </c>
      <c r="Y176" s="79"/>
      <c r="Z176" s="79"/>
      <c r="AA176" s="85" t="s">
        <v>966</v>
      </c>
      <c r="AB176" s="79"/>
      <c r="AC176" s="79" t="b">
        <v>0</v>
      </c>
      <c r="AD176" s="79">
        <v>0</v>
      </c>
      <c r="AE176" s="85" t="s">
        <v>1087</v>
      </c>
      <c r="AF176" s="79" t="b">
        <v>0</v>
      </c>
      <c r="AG176" s="79" t="s">
        <v>1099</v>
      </c>
      <c r="AH176" s="79"/>
      <c r="AI176" s="85" t="s">
        <v>1087</v>
      </c>
      <c r="AJ176" s="79" t="b">
        <v>0</v>
      </c>
      <c r="AK176" s="79">
        <v>0</v>
      </c>
      <c r="AL176" s="85" t="s">
        <v>1087</v>
      </c>
      <c r="AM176" s="79" t="s">
        <v>1107</v>
      </c>
      <c r="AN176" s="79" t="b">
        <v>0</v>
      </c>
      <c r="AO176" s="85" t="s">
        <v>966</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2</v>
      </c>
      <c r="BC176" s="78" t="str">
        <f>REPLACE(INDEX(GroupVertices[Group],MATCH(Edges[[#This Row],[Vertex 2]],GroupVertices[Vertex],0)),1,1,"")</f>
        <v>2</v>
      </c>
      <c r="BD176" s="48">
        <v>1</v>
      </c>
      <c r="BE176" s="49">
        <v>5</v>
      </c>
      <c r="BF176" s="48">
        <v>0</v>
      </c>
      <c r="BG176" s="49">
        <v>0</v>
      </c>
      <c r="BH176" s="48">
        <v>0</v>
      </c>
      <c r="BI176" s="49">
        <v>0</v>
      </c>
      <c r="BJ176" s="48">
        <v>19</v>
      </c>
      <c r="BK176" s="49">
        <v>95</v>
      </c>
      <c r="BL176" s="48">
        <v>20</v>
      </c>
    </row>
    <row r="177" spans="1:64" ht="15">
      <c r="A177" s="64" t="s">
        <v>261</v>
      </c>
      <c r="B177" s="64" t="s">
        <v>279</v>
      </c>
      <c r="C177" s="65" t="s">
        <v>2972</v>
      </c>
      <c r="D177" s="66">
        <v>4.75</v>
      </c>
      <c r="E177" s="67" t="s">
        <v>136</v>
      </c>
      <c r="F177" s="68">
        <v>29.25</v>
      </c>
      <c r="G177" s="65"/>
      <c r="H177" s="69"/>
      <c r="I177" s="70"/>
      <c r="J177" s="70"/>
      <c r="K177" s="34" t="s">
        <v>65</v>
      </c>
      <c r="L177" s="77">
        <v>177</v>
      </c>
      <c r="M177" s="77"/>
      <c r="N177" s="72"/>
      <c r="O177" s="79" t="s">
        <v>350</v>
      </c>
      <c r="P177" s="81">
        <v>43667.23608796296</v>
      </c>
      <c r="Q177" s="79" t="s">
        <v>406</v>
      </c>
      <c r="R177" s="79"/>
      <c r="S177" s="79"/>
      <c r="T177" s="79" t="s">
        <v>589</v>
      </c>
      <c r="U177" s="79"/>
      <c r="V177" s="82" t="s">
        <v>691</v>
      </c>
      <c r="W177" s="81">
        <v>43667.23608796296</v>
      </c>
      <c r="X177" s="82" t="s">
        <v>786</v>
      </c>
      <c r="Y177" s="79"/>
      <c r="Z177" s="79"/>
      <c r="AA177" s="85" t="s">
        <v>967</v>
      </c>
      <c r="AB177" s="79"/>
      <c r="AC177" s="79" t="b">
        <v>0</v>
      </c>
      <c r="AD177" s="79">
        <v>0</v>
      </c>
      <c r="AE177" s="85" t="s">
        <v>1087</v>
      </c>
      <c r="AF177" s="79" t="b">
        <v>0</v>
      </c>
      <c r="AG177" s="79" t="s">
        <v>1099</v>
      </c>
      <c r="AH177" s="79"/>
      <c r="AI177" s="85" t="s">
        <v>1087</v>
      </c>
      <c r="AJ177" s="79" t="b">
        <v>0</v>
      </c>
      <c r="AK177" s="79">
        <v>0</v>
      </c>
      <c r="AL177" s="85" t="s">
        <v>1087</v>
      </c>
      <c r="AM177" s="79" t="s">
        <v>1109</v>
      </c>
      <c r="AN177" s="79" t="b">
        <v>0</v>
      </c>
      <c r="AO177" s="85" t="s">
        <v>967</v>
      </c>
      <c r="AP177" s="79" t="s">
        <v>176</v>
      </c>
      <c r="AQ177" s="79">
        <v>0</v>
      </c>
      <c r="AR177" s="79">
        <v>0</v>
      </c>
      <c r="AS177" s="79" t="s">
        <v>1121</v>
      </c>
      <c r="AT177" s="79" t="s">
        <v>1129</v>
      </c>
      <c r="AU177" s="79" t="s">
        <v>1132</v>
      </c>
      <c r="AV177" s="79" t="s">
        <v>1136</v>
      </c>
      <c r="AW177" s="79" t="s">
        <v>1145</v>
      </c>
      <c r="AX177" s="79" t="s">
        <v>1154</v>
      </c>
      <c r="AY177" s="79" t="s">
        <v>1161</v>
      </c>
      <c r="AZ177" s="82" t="s">
        <v>1164</v>
      </c>
      <c r="BA177">
        <v>2</v>
      </c>
      <c r="BB177" s="78" t="str">
        <f>REPLACE(INDEX(GroupVertices[Group],MATCH(Edges[[#This Row],[Vertex 1]],GroupVertices[Vertex],0)),1,1,"")</f>
        <v>2</v>
      </c>
      <c r="BC177" s="78" t="str">
        <f>REPLACE(INDEX(GroupVertices[Group],MATCH(Edges[[#This Row],[Vertex 2]],GroupVertices[Vertex],0)),1,1,"")</f>
        <v>1</v>
      </c>
      <c r="BD177" s="48">
        <v>0</v>
      </c>
      <c r="BE177" s="49">
        <v>0</v>
      </c>
      <c r="BF177" s="48">
        <v>0</v>
      </c>
      <c r="BG177" s="49">
        <v>0</v>
      </c>
      <c r="BH177" s="48">
        <v>0</v>
      </c>
      <c r="BI177" s="49">
        <v>0</v>
      </c>
      <c r="BJ177" s="48">
        <v>15</v>
      </c>
      <c r="BK177" s="49">
        <v>100</v>
      </c>
      <c r="BL177" s="48">
        <v>15</v>
      </c>
    </row>
    <row r="178" spans="1:64" ht="15">
      <c r="A178" s="64" t="s">
        <v>262</v>
      </c>
      <c r="B178" s="64" t="s">
        <v>279</v>
      </c>
      <c r="C178" s="65" t="s">
        <v>2973</v>
      </c>
      <c r="D178" s="66">
        <v>3</v>
      </c>
      <c r="E178" s="67" t="s">
        <v>132</v>
      </c>
      <c r="F178" s="68">
        <v>35</v>
      </c>
      <c r="G178" s="65"/>
      <c r="H178" s="69"/>
      <c r="I178" s="70"/>
      <c r="J178" s="70"/>
      <c r="K178" s="34" t="s">
        <v>65</v>
      </c>
      <c r="L178" s="77">
        <v>178</v>
      </c>
      <c r="M178" s="77"/>
      <c r="N178" s="72"/>
      <c r="O178" s="79" t="s">
        <v>350</v>
      </c>
      <c r="P178" s="81">
        <v>43670.62168981481</v>
      </c>
      <c r="Q178" s="79" t="s">
        <v>407</v>
      </c>
      <c r="R178" s="79"/>
      <c r="S178" s="79"/>
      <c r="T178" s="79" t="s">
        <v>590</v>
      </c>
      <c r="U178" s="82" t="s">
        <v>636</v>
      </c>
      <c r="V178" s="82" t="s">
        <v>636</v>
      </c>
      <c r="W178" s="81">
        <v>43670.62168981481</v>
      </c>
      <c r="X178" s="82" t="s">
        <v>787</v>
      </c>
      <c r="Y178" s="79"/>
      <c r="Z178" s="79"/>
      <c r="AA178" s="85" t="s">
        <v>968</v>
      </c>
      <c r="AB178" s="79"/>
      <c r="AC178" s="79" t="b">
        <v>0</v>
      </c>
      <c r="AD178" s="79">
        <v>1</v>
      </c>
      <c r="AE178" s="85" t="s">
        <v>1087</v>
      </c>
      <c r="AF178" s="79" t="b">
        <v>0</v>
      </c>
      <c r="AG178" s="79" t="s">
        <v>1099</v>
      </c>
      <c r="AH178" s="79"/>
      <c r="AI178" s="85" t="s">
        <v>1087</v>
      </c>
      <c r="AJ178" s="79" t="b">
        <v>0</v>
      </c>
      <c r="AK178" s="79">
        <v>0</v>
      </c>
      <c r="AL178" s="85" t="s">
        <v>1087</v>
      </c>
      <c r="AM178" s="79" t="s">
        <v>1115</v>
      </c>
      <c r="AN178" s="79" t="b">
        <v>0</v>
      </c>
      <c r="AO178" s="85" t="s">
        <v>968</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1</v>
      </c>
      <c r="BC178" s="78" t="str">
        <f>REPLACE(INDEX(GroupVertices[Group],MATCH(Edges[[#This Row],[Vertex 2]],GroupVertices[Vertex],0)),1,1,"")</f>
        <v>1</v>
      </c>
      <c r="BD178" s="48">
        <v>4</v>
      </c>
      <c r="BE178" s="49">
        <v>9.75609756097561</v>
      </c>
      <c r="BF178" s="48">
        <v>0</v>
      </c>
      <c r="BG178" s="49">
        <v>0</v>
      </c>
      <c r="BH178" s="48">
        <v>0</v>
      </c>
      <c r="BI178" s="49">
        <v>0</v>
      </c>
      <c r="BJ178" s="48">
        <v>37</v>
      </c>
      <c r="BK178" s="49">
        <v>90.2439024390244</v>
      </c>
      <c r="BL178" s="48">
        <v>41</v>
      </c>
    </row>
    <row r="179" spans="1:64" ht="15">
      <c r="A179" s="64" t="s">
        <v>263</v>
      </c>
      <c r="B179" s="64" t="s">
        <v>333</v>
      </c>
      <c r="C179" s="65" t="s">
        <v>2973</v>
      </c>
      <c r="D179" s="66">
        <v>3</v>
      </c>
      <c r="E179" s="67" t="s">
        <v>132</v>
      </c>
      <c r="F179" s="68">
        <v>35</v>
      </c>
      <c r="G179" s="65"/>
      <c r="H179" s="69"/>
      <c r="I179" s="70"/>
      <c r="J179" s="70"/>
      <c r="K179" s="34" t="s">
        <v>65</v>
      </c>
      <c r="L179" s="77">
        <v>179</v>
      </c>
      <c r="M179" s="77"/>
      <c r="N179" s="72"/>
      <c r="O179" s="79" t="s">
        <v>350</v>
      </c>
      <c r="P179" s="81">
        <v>43672.697916666664</v>
      </c>
      <c r="Q179" s="79" t="s">
        <v>408</v>
      </c>
      <c r="R179" s="82" t="s">
        <v>514</v>
      </c>
      <c r="S179" s="79" t="s">
        <v>560</v>
      </c>
      <c r="T179" s="79"/>
      <c r="U179" s="79"/>
      <c r="V179" s="82" t="s">
        <v>692</v>
      </c>
      <c r="W179" s="81">
        <v>43672.697916666664</v>
      </c>
      <c r="X179" s="82" t="s">
        <v>788</v>
      </c>
      <c r="Y179" s="79"/>
      <c r="Z179" s="79"/>
      <c r="AA179" s="85" t="s">
        <v>969</v>
      </c>
      <c r="AB179" s="79"/>
      <c r="AC179" s="79" t="b">
        <v>0</v>
      </c>
      <c r="AD179" s="79">
        <v>0</v>
      </c>
      <c r="AE179" s="85" t="s">
        <v>1087</v>
      </c>
      <c r="AF179" s="79" t="b">
        <v>0</v>
      </c>
      <c r="AG179" s="79" t="s">
        <v>1099</v>
      </c>
      <c r="AH179" s="79"/>
      <c r="AI179" s="85" t="s">
        <v>1087</v>
      </c>
      <c r="AJ179" s="79" t="b">
        <v>0</v>
      </c>
      <c r="AK179" s="79">
        <v>1</v>
      </c>
      <c r="AL179" s="85" t="s">
        <v>1087</v>
      </c>
      <c r="AM179" s="79" t="s">
        <v>1116</v>
      </c>
      <c r="AN179" s="79" t="b">
        <v>0</v>
      </c>
      <c r="AO179" s="85" t="s">
        <v>969</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7</v>
      </c>
      <c r="BC179" s="78" t="str">
        <f>REPLACE(INDEX(GroupVertices[Group],MATCH(Edges[[#This Row],[Vertex 2]],GroupVertices[Vertex],0)),1,1,"")</f>
        <v>7</v>
      </c>
      <c r="BD179" s="48"/>
      <c r="BE179" s="49"/>
      <c r="BF179" s="48"/>
      <c r="BG179" s="49"/>
      <c r="BH179" s="48"/>
      <c r="BI179" s="49"/>
      <c r="BJ179" s="48"/>
      <c r="BK179" s="49"/>
      <c r="BL179" s="48"/>
    </row>
    <row r="180" spans="1:64" ht="15">
      <c r="A180" s="64" t="s">
        <v>263</v>
      </c>
      <c r="B180" s="64" t="s">
        <v>334</v>
      </c>
      <c r="C180" s="65" t="s">
        <v>2973</v>
      </c>
      <c r="D180" s="66">
        <v>3</v>
      </c>
      <c r="E180" s="67" t="s">
        <v>132</v>
      </c>
      <c r="F180" s="68">
        <v>35</v>
      </c>
      <c r="G180" s="65"/>
      <c r="H180" s="69"/>
      <c r="I180" s="70"/>
      <c r="J180" s="70"/>
      <c r="K180" s="34" t="s">
        <v>65</v>
      </c>
      <c r="L180" s="77">
        <v>180</v>
      </c>
      <c r="M180" s="77"/>
      <c r="N180" s="72"/>
      <c r="O180" s="79" t="s">
        <v>350</v>
      </c>
      <c r="P180" s="81">
        <v>43672.697916666664</v>
      </c>
      <c r="Q180" s="79" t="s">
        <v>408</v>
      </c>
      <c r="R180" s="82" t="s">
        <v>514</v>
      </c>
      <c r="S180" s="79" t="s">
        <v>560</v>
      </c>
      <c r="T180" s="79"/>
      <c r="U180" s="79"/>
      <c r="V180" s="82" t="s">
        <v>692</v>
      </c>
      <c r="W180" s="81">
        <v>43672.697916666664</v>
      </c>
      <c r="X180" s="82" t="s">
        <v>788</v>
      </c>
      <c r="Y180" s="79"/>
      <c r="Z180" s="79"/>
      <c r="AA180" s="85" t="s">
        <v>969</v>
      </c>
      <c r="AB180" s="79"/>
      <c r="AC180" s="79" t="b">
        <v>0</v>
      </c>
      <c r="AD180" s="79">
        <v>0</v>
      </c>
      <c r="AE180" s="85" t="s">
        <v>1087</v>
      </c>
      <c r="AF180" s="79" t="b">
        <v>0</v>
      </c>
      <c r="AG180" s="79" t="s">
        <v>1099</v>
      </c>
      <c r="AH180" s="79"/>
      <c r="AI180" s="85" t="s">
        <v>1087</v>
      </c>
      <c r="AJ180" s="79" t="b">
        <v>0</v>
      </c>
      <c r="AK180" s="79">
        <v>1</v>
      </c>
      <c r="AL180" s="85" t="s">
        <v>1087</v>
      </c>
      <c r="AM180" s="79" t="s">
        <v>1116</v>
      </c>
      <c r="AN180" s="79" t="b">
        <v>0</v>
      </c>
      <c r="AO180" s="85" t="s">
        <v>969</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7</v>
      </c>
      <c r="BC180" s="78" t="str">
        <f>REPLACE(INDEX(GroupVertices[Group],MATCH(Edges[[#This Row],[Vertex 2]],GroupVertices[Vertex],0)),1,1,"")</f>
        <v>7</v>
      </c>
      <c r="BD180" s="48"/>
      <c r="BE180" s="49"/>
      <c r="BF180" s="48"/>
      <c r="BG180" s="49"/>
      <c r="BH180" s="48"/>
      <c r="BI180" s="49"/>
      <c r="BJ180" s="48"/>
      <c r="BK180" s="49"/>
      <c r="BL180" s="48"/>
    </row>
    <row r="181" spans="1:64" ht="15">
      <c r="A181" s="64" t="s">
        <v>263</v>
      </c>
      <c r="B181" s="64" t="s">
        <v>335</v>
      </c>
      <c r="C181" s="65" t="s">
        <v>2973</v>
      </c>
      <c r="D181" s="66">
        <v>3</v>
      </c>
      <c r="E181" s="67" t="s">
        <v>132</v>
      </c>
      <c r="F181" s="68">
        <v>35</v>
      </c>
      <c r="G181" s="65"/>
      <c r="H181" s="69"/>
      <c r="I181" s="70"/>
      <c r="J181" s="70"/>
      <c r="K181" s="34" t="s">
        <v>65</v>
      </c>
      <c r="L181" s="77">
        <v>181</v>
      </c>
      <c r="M181" s="77"/>
      <c r="N181" s="72"/>
      <c r="O181" s="79" t="s">
        <v>350</v>
      </c>
      <c r="P181" s="81">
        <v>43672.697916666664</v>
      </c>
      <c r="Q181" s="79" t="s">
        <v>408</v>
      </c>
      <c r="R181" s="82" t="s">
        <v>514</v>
      </c>
      <c r="S181" s="79" t="s">
        <v>560</v>
      </c>
      <c r="T181" s="79"/>
      <c r="U181" s="79"/>
      <c r="V181" s="82" t="s">
        <v>692</v>
      </c>
      <c r="W181" s="81">
        <v>43672.697916666664</v>
      </c>
      <c r="X181" s="82" t="s">
        <v>788</v>
      </c>
      <c r="Y181" s="79"/>
      <c r="Z181" s="79"/>
      <c r="AA181" s="85" t="s">
        <v>969</v>
      </c>
      <c r="AB181" s="79"/>
      <c r="AC181" s="79" t="b">
        <v>0</v>
      </c>
      <c r="AD181" s="79">
        <v>0</v>
      </c>
      <c r="AE181" s="85" t="s">
        <v>1087</v>
      </c>
      <c r="AF181" s="79" t="b">
        <v>0</v>
      </c>
      <c r="AG181" s="79" t="s">
        <v>1099</v>
      </c>
      <c r="AH181" s="79"/>
      <c r="AI181" s="85" t="s">
        <v>1087</v>
      </c>
      <c r="AJ181" s="79" t="b">
        <v>0</v>
      </c>
      <c r="AK181" s="79">
        <v>1</v>
      </c>
      <c r="AL181" s="85" t="s">
        <v>1087</v>
      </c>
      <c r="AM181" s="79" t="s">
        <v>1116</v>
      </c>
      <c r="AN181" s="79" t="b">
        <v>0</v>
      </c>
      <c r="AO181" s="85" t="s">
        <v>969</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7</v>
      </c>
      <c r="BC181" s="78" t="str">
        <f>REPLACE(INDEX(GroupVertices[Group],MATCH(Edges[[#This Row],[Vertex 2]],GroupVertices[Vertex],0)),1,1,"")</f>
        <v>7</v>
      </c>
      <c r="BD181" s="48"/>
      <c r="BE181" s="49"/>
      <c r="BF181" s="48"/>
      <c r="BG181" s="49"/>
      <c r="BH181" s="48"/>
      <c r="BI181" s="49"/>
      <c r="BJ181" s="48"/>
      <c r="BK181" s="49"/>
      <c r="BL181" s="48"/>
    </row>
    <row r="182" spans="1:64" ht="15">
      <c r="A182" s="64" t="s">
        <v>263</v>
      </c>
      <c r="B182" s="64" t="s">
        <v>264</v>
      </c>
      <c r="C182" s="65" t="s">
        <v>2973</v>
      </c>
      <c r="D182" s="66">
        <v>3</v>
      </c>
      <c r="E182" s="67" t="s">
        <v>132</v>
      </c>
      <c r="F182" s="68">
        <v>35</v>
      </c>
      <c r="G182" s="65"/>
      <c r="H182" s="69"/>
      <c r="I182" s="70"/>
      <c r="J182" s="70"/>
      <c r="K182" s="34" t="s">
        <v>66</v>
      </c>
      <c r="L182" s="77">
        <v>182</v>
      </c>
      <c r="M182" s="77"/>
      <c r="N182" s="72"/>
      <c r="O182" s="79" t="s">
        <v>350</v>
      </c>
      <c r="P182" s="81">
        <v>43672.697916666664</v>
      </c>
      <c r="Q182" s="79" t="s">
        <v>408</v>
      </c>
      <c r="R182" s="82" t="s">
        <v>514</v>
      </c>
      <c r="S182" s="79" t="s">
        <v>560</v>
      </c>
      <c r="T182" s="79"/>
      <c r="U182" s="79"/>
      <c r="V182" s="82" t="s">
        <v>692</v>
      </c>
      <c r="W182" s="81">
        <v>43672.697916666664</v>
      </c>
      <c r="X182" s="82" t="s">
        <v>788</v>
      </c>
      <c r="Y182" s="79"/>
      <c r="Z182" s="79"/>
      <c r="AA182" s="85" t="s">
        <v>969</v>
      </c>
      <c r="AB182" s="79"/>
      <c r="AC182" s="79" t="b">
        <v>0</v>
      </c>
      <c r="AD182" s="79">
        <v>0</v>
      </c>
      <c r="AE182" s="85" t="s">
        <v>1087</v>
      </c>
      <c r="AF182" s="79" t="b">
        <v>0</v>
      </c>
      <c r="AG182" s="79" t="s">
        <v>1099</v>
      </c>
      <c r="AH182" s="79"/>
      <c r="AI182" s="85" t="s">
        <v>1087</v>
      </c>
      <c r="AJ182" s="79" t="b">
        <v>0</v>
      </c>
      <c r="AK182" s="79">
        <v>1</v>
      </c>
      <c r="AL182" s="85" t="s">
        <v>1087</v>
      </c>
      <c r="AM182" s="79" t="s">
        <v>1116</v>
      </c>
      <c r="AN182" s="79" t="b">
        <v>0</v>
      </c>
      <c r="AO182" s="85" t="s">
        <v>969</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7</v>
      </c>
      <c r="BC182" s="78" t="str">
        <f>REPLACE(INDEX(GroupVertices[Group],MATCH(Edges[[#This Row],[Vertex 2]],GroupVertices[Vertex],0)),1,1,"")</f>
        <v>7</v>
      </c>
      <c r="BD182" s="48">
        <v>1</v>
      </c>
      <c r="BE182" s="49">
        <v>2.7027027027027026</v>
      </c>
      <c r="BF182" s="48">
        <v>0</v>
      </c>
      <c r="BG182" s="49">
        <v>0</v>
      </c>
      <c r="BH182" s="48">
        <v>0</v>
      </c>
      <c r="BI182" s="49">
        <v>0</v>
      </c>
      <c r="BJ182" s="48">
        <v>36</v>
      </c>
      <c r="BK182" s="49">
        <v>97.29729729729729</v>
      </c>
      <c r="BL182" s="48">
        <v>37</v>
      </c>
    </row>
    <row r="183" spans="1:64" ht="15">
      <c r="A183" s="64" t="s">
        <v>264</v>
      </c>
      <c r="B183" s="64" t="s">
        <v>263</v>
      </c>
      <c r="C183" s="65" t="s">
        <v>2973</v>
      </c>
      <c r="D183" s="66">
        <v>3</v>
      </c>
      <c r="E183" s="67" t="s">
        <v>132</v>
      </c>
      <c r="F183" s="68">
        <v>35</v>
      </c>
      <c r="G183" s="65"/>
      <c r="H183" s="69"/>
      <c r="I183" s="70"/>
      <c r="J183" s="70"/>
      <c r="K183" s="34" t="s">
        <v>66</v>
      </c>
      <c r="L183" s="77">
        <v>183</v>
      </c>
      <c r="M183" s="77"/>
      <c r="N183" s="72"/>
      <c r="O183" s="79" t="s">
        <v>350</v>
      </c>
      <c r="P183" s="81">
        <v>43672.70167824074</v>
      </c>
      <c r="Q183" s="79" t="s">
        <v>409</v>
      </c>
      <c r="R183" s="79"/>
      <c r="S183" s="79"/>
      <c r="T183" s="79"/>
      <c r="U183" s="79"/>
      <c r="V183" s="82" t="s">
        <v>693</v>
      </c>
      <c r="W183" s="81">
        <v>43672.70167824074</v>
      </c>
      <c r="X183" s="82" t="s">
        <v>789</v>
      </c>
      <c r="Y183" s="79"/>
      <c r="Z183" s="79"/>
      <c r="AA183" s="85" t="s">
        <v>970</v>
      </c>
      <c r="AB183" s="79"/>
      <c r="AC183" s="79" t="b">
        <v>0</v>
      </c>
      <c r="AD183" s="79">
        <v>0</v>
      </c>
      <c r="AE183" s="85" t="s">
        <v>1087</v>
      </c>
      <c r="AF183" s="79" t="b">
        <v>0</v>
      </c>
      <c r="AG183" s="79" t="s">
        <v>1099</v>
      </c>
      <c r="AH183" s="79"/>
      <c r="AI183" s="85" t="s">
        <v>1087</v>
      </c>
      <c r="AJ183" s="79" t="b">
        <v>0</v>
      </c>
      <c r="AK183" s="79">
        <v>1</v>
      </c>
      <c r="AL183" s="85" t="s">
        <v>969</v>
      </c>
      <c r="AM183" s="79" t="s">
        <v>1108</v>
      </c>
      <c r="AN183" s="79" t="b">
        <v>0</v>
      </c>
      <c r="AO183" s="85" t="s">
        <v>969</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7</v>
      </c>
      <c r="BC183" s="78" t="str">
        <f>REPLACE(INDEX(GroupVertices[Group],MATCH(Edges[[#This Row],[Vertex 2]],GroupVertices[Vertex],0)),1,1,"")</f>
        <v>7</v>
      </c>
      <c r="BD183" s="48">
        <v>1</v>
      </c>
      <c r="BE183" s="49">
        <v>4.545454545454546</v>
      </c>
      <c r="BF183" s="48">
        <v>0</v>
      </c>
      <c r="BG183" s="49">
        <v>0</v>
      </c>
      <c r="BH183" s="48">
        <v>0</v>
      </c>
      <c r="BI183" s="49">
        <v>0</v>
      </c>
      <c r="BJ183" s="48">
        <v>21</v>
      </c>
      <c r="BK183" s="49">
        <v>95.45454545454545</v>
      </c>
      <c r="BL183" s="48">
        <v>22</v>
      </c>
    </row>
    <row r="184" spans="1:64" ht="15">
      <c r="A184" s="64" t="s">
        <v>265</v>
      </c>
      <c r="B184" s="64" t="s">
        <v>264</v>
      </c>
      <c r="C184" s="65" t="s">
        <v>2973</v>
      </c>
      <c r="D184" s="66">
        <v>3</v>
      </c>
      <c r="E184" s="67" t="s">
        <v>132</v>
      </c>
      <c r="F184" s="68">
        <v>35</v>
      </c>
      <c r="G184" s="65"/>
      <c r="H184" s="69"/>
      <c r="I184" s="70"/>
      <c r="J184" s="70"/>
      <c r="K184" s="34" t="s">
        <v>65</v>
      </c>
      <c r="L184" s="77">
        <v>184</v>
      </c>
      <c r="M184" s="77"/>
      <c r="N184" s="72"/>
      <c r="O184" s="79" t="s">
        <v>350</v>
      </c>
      <c r="P184" s="81">
        <v>43673.138125</v>
      </c>
      <c r="Q184" s="79" t="s">
        <v>409</v>
      </c>
      <c r="R184" s="79"/>
      <c r="S184" s="79"/>
      <c r="T184" s="79"/>
      <c r="U184" s="79"/>
      <c r="V184" s="82" t="s">
        <v>694</v>
      </c>
      <c r="W184" s="81">
        <v>43673.138125</v>
      </c>
      <c r="X184" s="82" t="s">
        <v>790</v>
      </c>
      <c r="Y184" s="79"/>
      <c r="Z184" s="79"/>
      <c r="AA184" s="85" t="s">
        <v>971</v>
      </c>
      <c r="AB184" s="79"/>
      <c r="AC184" s="79" t="b">
        <v>0</v>
      </c>
      <c r="AD184" s="79">
        <v>0</v>
      </c>
      <c r="AE184" s="85" t="s">
        <v>1087</v>
      </c>
      <c r="AF184" s="79" t="b">
        <v>0</v>
      </c>
      <c r="AG184" s="79" t="s">
        <v>1099</v>
      </c>
      <c r="AH184" s="79"/>
      <c r="AI184" s="85" t="s">
        <v>1087</v>
      </c>
      <c r="AJ184" s="79" t="b">
        <v>0</v>
      </c>
      <c r="AK184" s="79">
        <v>2</v>
      </c>
      <c r="AL184" s="85" t="s">
        <v>969</v>
      </c>
      <c r="AM184" s="79" t="s">
        <v>1109</v>
      </c>
      <c r="AN184" s="79" t="b">
        <v>0</v>
      </c>
      <c r="AO184" s="85" t="s">
        <v>969</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7</v>
      </c>
      <c r="BC184" s="78" t="str">
        <f>REPLACE(INDEX(GroupVertices[Group],MATCH(Edges[[#This Row],[Vertex 2]],GroupVertices[Vertex],0)),1,1,"")</f>
        <v>7</v>
      </c>
      <c r="BD184" s="48"/>
      <c r="BE184" s="49"/>
      <c r="BF184" s="48"/>
      <c r="BG184" s="49"/>
      <c r="BH184" s="48"/>
      <c r="BI184" s="49"/>
      <c r="BJ184" s="48"/>
      <c r="BK184" s="49"/>
      <c r="BL184" s="48"/>
    </row>
    <row r="185" spans="1:64" ht="15">
      <c r="A185" s="64" t="s">
        <v>263</v>
      </c>
      <c r="B185" s="64" t="s">
        <v>279</v>
      </c>
      <c r="C185" s="65" t="s">
        <v>2973</v>
      </c>
      <c r="D185" s="66">
        <v>3</v>
      </c>
      <c r="E185" s="67" t="s">
        <v>132</v>
      </c>
      <c r="F185" s="68">
        <v>35</v>
      </c>
      <c r="G185" s="65"/>
      <c r="H185" s="69"/>
      <c r="I185" s="70"/>
      <c r="J185" s="70"/>
      <c r="K185" s="34" t="s">
        <v>65</v>
      </c>
      <c r="L185" s="77">
        <v>185</v>
      </c>
      <c r="M185" s="77"/>
      <c r="N185" s="72"/>
      <c r="O185" s="79" t="s">
        <v>350</v>
      </c>
      <c r="P185" s="81">
        <v>43672.697916666664</v>
      </c>
      <c r="Q185" s="79" t="s">
        <v>408</v>
      </c>
      <c r="R185" s="82" t="s">
        <v>514</v>
      </c>
      <c r="S185" s="79" t="s">
        <v>560</v>
      </c>
      <c r="T185" s="79"/>
      <c r="U185" s="79"/>
      <c r="V185" s="82" t="s">
        <v>692</v>
      </c>
      <c r="W185" s="81">
        <v>43672.697916666664</v>
      </c>
      <c r="X185" s="82" t="s">
        <v>788</v>
      </c>
      <c r="Y185" s="79"/>
      <c r="Z185" s="79"/>
      <c r="AA185" s="85" t="s">
        <v>969</v>
      </c>
      <c r="AB185" s="79"/>
      <c r="AC185" s="79" t="b">
        <v>0</v>
      </c>
      <c r="AD185" s="79">
        <v>0</v>
      </c>
      <c r="AE185" s="85" t="s">
        <v>1087</v>
      </c>
      <c r="AF185" s="79" t="b">
        <v>0</v>
      </c>
      <c r="AG185" s="79" t="s">
        <v>1099</v>
      </c>
      <c r="AH185" s="79"/>
      <c r="AI185" s="85" t="s">
        <v>1087</v>
      </c>
      <c r="AJ185" s="79" t="b">
        <v>0</v>
      </c>
      <c r="AK185" s="79">
        <v>1</v>
      </c>
      <c r="AL185" s="85" t="s">
        <v>1087</v>
      </c>
      <c r="AM185" s="79" t="s">
        <v>1116</v>
      </c>
      <c r="AN185" s="79" t="b">
        <v>0</v>
      </c>
      <c r="AO185" s="85" t="s">
        <v>969</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7</v>
      </c>
      <c r="BC185" s="78" t="str">
        <f>REPLACE(INDEX(GroupVertices[Group],MATCH(Edges[[#This Row],[Vertex 2]],GroupVertices[Vertex],0)),1,1,"")</f>
        <v>1</v>
      </c>
      <c r="BD185" s="48"/>
      <c r="BE185" s="49"/>
      <c r="BF185" s="48"/>
      <c r="BG185" s="49"/>
      <c r="BH185" s="48"/>
      <c r="BI185" s="49"/>
      <c r="BJ185" s="48"/>
      <c r="BK185" s="49"/>
      <c r="BL185" s="48"/>
    </row>
    <row r="186" spans="1:64" ht="15">
      <c r="A186" s="64" t="s">
        <v>265</v>
      </c>
      <c r="B186" s="64" t="s">
        <v>263</v>
      </c>
      <c r="C186" s="65" t="s">
        <v>2973</v>
      </c>
      <c r="D186" s="66">
        <v>3</v>
      </c>
      <c r="E186" s="67" t="s">
        <v>132</v>
      </c>
      <c r="F186" s="68">
        <v>35</v>
      </c>
      <c r="G186" s="65"/>
      <c r="H186" s="69"/>
      <c r="I186" s="70"/>
      <c r="J186" s="70"/>
      <c r="K186" s="34" t="s">
        <v>65</v>
      </c>
      <c r="L186" s="77">
        <v>186</v>
      </c>
      <c r="M186" s="77"/>
      <c r="N186" s="72"/>
      <c r="O186" s="79" t="s">
        <v>350</v>
      </c>
      <c r="P186" s="81">
        <v>43673.138125</v>
      </c>
      <c r="Q186" s="79" t="s">
        <v>409</v>
      </c>
      <c r="R186" s="79"/>
      <c r="S186" s="79"/>
      <c r="T186" s="79"/>
      <c r="U186" s="79"/>
      <c r="V186" s="82" t="s">
        <v>694</v>
      </c>
      <c r="W186" s="81">
        <v>43673.138125</v>
      </c>
      <c r="X186" s="82" t="s">
        <v>790</v>
      </c>
      <c r="Y186" s="79"/>
      <c r="Z186" s="79"/>
      <c r="AA186" s="85" t="s">
        <v>971</v>
      </c>
      <c r="AB186" s="79"/>
      <c r="AC186" s="79" t="b">
        <v>0</v>
      </c>
      <c r="AD186" s="79">
        <v>0</v>
      </c>
      <c r="AE186" s="85" t="s">
        <v>1087</v>
      </c>
      <c r="AF186" s="79" t="b">
        <v>0</v>
      </c>
      <c r="AG186" s="79" t="s">
        <v>1099</v>
      </c>
      <c r="AH186" s="79"/>
      <c r="AI186" s="85" t="s">
        <v>1087</v>
      </c>
      <c r="AJ186" s="79" t="b">
        <v>0</v>
      </c>
      <c r="AK186" s="79">
        <v>2</v>
      </c>
      <c r="AL186" s="85" t="s">
        <v>969</v>
      </c>
      <c r="AM186" s="79" t="s">
        <v>1109</v>
      </c>
      <c r="AN186" s="79" t="b">
        <v>0</v>
      </c>
      <c r="AO186" s="85" t="s">
        <v>969</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7</v>
      </c>
      <c r="BC186" s="78" t="str">
        <f>REPLACE(INDEX(GroupVertices[Group],MATCH(Edges[[#This Row],[Vertex 2]],GroupVertices[Vertex],0)),1,1,"")</f>
        <v>7</v>
      </c>
      <c r="BD186" s="48">
        <v>1</v>
      </c>
      <c r="BE186" s="49">
        <v>4.545454545454546</v>
      </c>
      <c r="BF186" s="48">
        <v>0</v>
      </c>
      <c r="BG186" s="49">
        <v>0</v>
      </c>
      <c r="BH186" s="48">
        <v>0</v>
      </c>
      <c r="BI186" s="49">
        <v>0</v>
      </c>
      <c r="BJ186" s="48">
        <v>21</v>
      </c>
      <c r="BK186" s="49">
        <v>95.45454545454545</v>
      </c>
      <c r="BL186" s="48">
        <v>22</v>
      </c>
    </row>
    <row r="187" spans="1:64" ht="15">
      <c r="A187" s="64" t="s">
        <v>266</v>
      </c>
      <c r="B187" s="64" t="s">
        <v>336</v>
      </c>
      <c r="C187" s="65" t="s">
        <v>2972</v>
      </c>
      <c r="D187" s="66">
        <v>4.75</v>
      </c>
      <c r="E187" s="67" t="s">
        <v>136</v>
      </c>
      <c r="F187" s="68">
        <v>29.25</v>
      </c>
      <c r="G187" s="65"/>
      <c r="H187" s="69"/>
      <c r="I187" s="70"/>
      <c r="J187" s="70"/>
      <c r="K187" s="34" t="s">
        <v>65</v>
      </c>
      <c r="L187" s="77">
        <v>187</v>
      </c>
      <c r="M187" s="77"/>
      <c r="N187" s="72"/>
      <c r="O187" s="79" t="s">
        <v>350</v>
      </c>
      <c r="P187" s="81">
        <v>43673.558958333335</v>
      </c>
      <c r="Q187" s="79" t="s">
        <v>410</v>
      </c>
      <c r="R187" s="79"/>
      <c r="S187" s="79"/>
      <c r="T187" s="79"/>
      <c r="U187" s="79"/>
      <c r="V187" s="82" t="s">
        <v>695</v>
      </c>
      <c r="W187" s="81">
        <v>43673.558958333335</v>
      </c>
      <c r="X187" s="82" t="s">
        <v>791</v>
      </c>
      <c r="Y187" s="79"/>
      <c r="Z187" s="79"/>
      <c r="AA187" s="85" t="s">
        <v>972</v>
      </c>
      <c r="AB187" s="85" t="s">
        <v>974</v>
      </c>
      <c r="AC187" s="79" t="b">
        <v>0</v>
      </c>
      <c r="AD187" s="79">
        <v>0</v>
      </c>
      <c r="AE187" s="85" t="s">
        <v>1094</v>
      </c>
      <c r="AF187" s="79" t="b">
        <v>0</v>
      </c>
      <c r="AG187" s="79" t="s">
        <v>1099</v>
      </c>
      <c r="AH187" s="79"/>
      <c r="AI187" s="85" t="s">
        <v>1087</v>
      </c>
      <c r="AJ187" s="79" t="b">
        <v>0</v>
      </c>
      <c r="AK187" s="79">
        <v>1</v>
      </c>
      <c r="AL187" s="85" t="s">
        <v>1087</v>
      </c>
      <c r="AM187" s="79" t="s">
        <v>1107</v>
      </c>
      <c r="AN187" s="79" t="b">
        <v>0</v>
      </c>
      <c r="AO187" s="85" t="s">
        <v>974</v>
      </c>
      <c r="AP187" s="79" t="s">
        <v>176</v>
      </c>
      <c r="AQ187" s="79">
        <v>0</v>
      </c>
      <c r="AR187" s="79">
        <v>0</v>
      </c>
      <c r="AS187" s="79"/>
      <c r="AT187" s="79"/>
      <c r="AU187" s="79"/>
      <c r="AV187" s="79"/>
      <c r="AW187" s="79"/>
      <c r="AX187" s="79"/>
      <c r="AY187" s="79"/>
      <c r="AZ187" s="79"/>
      <c r="BA187">
        <v>2</v>
      </c>
      <c r="BB187" s="78" t="str">
        <f>REPLACE(INDEX(GroupVertices[Group],MATCH(Edges[[#This Row],[Vertex 1]],GroupVertices[Vertex],0)),1,1,"")</f>
        <v>1</v>
      </c>
      <c r="BC187" s="78" t="str">
        <f>REPLACE(INDEX(GroupVertices[Group],MATCH(Edges[[#This Row],[Vertex 2]],GroupVertices[Vertex],0)),1,1,"")</f>
        <v>1</v>
      </c>
      <c r="BD187" s="48">
        <v>0</v>
      </c>
      <c r="BE187" s="49">
        <v>0</v>
      </c>
      <c r="BF187" s="48">
        <v>0</v>
      </c>
      <c r="BG187" s="49">
        <v>0</v>
      </c>
      <c r="BH187" s="48">
        <v>0</v>
      </c>
      <c r="BI187" s="49">
        <v>0</v>
      </c>
      <c r="BJ187" s="48">
        <v>3</v>
      </c>
      <c r="BK187" s="49">
        <v>100</v>
      </c>
      <c r="BL187" s="48">
        <v>3</v>
      </c>
    </row>
    <row r="188" spans="1:64" ht="15">
      <c r="A188" s="64" t="s">
        <v>266</v>
      </c>
      <c r="B188" s="64" t="s">
        <v>336</v>
      </c>
      <c r="C188" s="65" t="s">
        <v>2972</v>
      </c>
      <c r="D188" s="66">
        <v>4.75</v>
      </c>
      <c r="E188" s="67" t="s">
        <v>136</v>
      </c>
      <c r="F188" s="68">
        <v>29.25</v>
      </c>
      <c r="G188" s="65"/>
      <c r="H188" s="69"/>
      <c r="I188" s="70"/>
      <c r="J188" s="70"/>
      <c r="K188" s="34" t="s">
        <v>65</v>
      </c>
      <c r="L188" s="77">
        <v>188</v>
      </c>
      <c r="M188" s="77"/>
      <c r="N188" s="72"/>
      <c r="O188" s="79" t="s">
        <v>350</v>
      </c>
      <c r="P188" s="81">
        <v>43673.55909722222</v>
      </c>
      <c r="Q188" s="79" t="s">
        <v>411</v>
      </c>
      <c r="R188" s="79"/>
      <c r="S188" s="79"/>
      <c r="T188" s="79"/>
      <c r="U188" s="79"/>
      <c r="V188" s="82" t="s">
        <v>695</v>
      </c>
      <c r="W188" s="81">
        <v>43673.55909722222</v>
      </c>
      <c r="X188" s="82" t="s">
        <v>792</v>
      </c>
      <c r="Y188" s="79"/>
      <c r="Z188" s="79"/>
      <c r="AA188" s="85" t="s">
        <v>973</v>
      </c>
      <c r="AB188" s="79"/>
      <c r="AC188" s="79" t="b">
        <v>0</v>
      </c>
      <c r="AD188" s="79">
        <v>0</v>
      </c>
      <c r="AE188" s="85" t="s">
        <v>1087</v>
      </c>
      <c r="AF188" s="79" t="b">
        <v>0</v>
      </c>
      <c r="AG188" s="79" t="s">
        <v>1099</v>
      </c>
      <c r="AH188" s="79"/>
      <c r="AI188" s="85" t="s">
        <v>1087</v>
      </c>
      <c r="AJ188" s="79" t="b">
        <v>0</v>
      </c>
      <c r="AK188" s="79">
        <v>1</v>
      </c>
      <c r="AL188" s="85" t="s">
        <v>972</v>
      </c>
      <c r="AM188" s="79" t="s">
        <v>1107</v>
      </c>
      <c r="AN188" s="79" t="b">
        <v>0</v>
      </c>
      <c r="AO188" s="85" t="s">
        <v>972</v>
      </c>
      <c r="AP188" s="79" t="s">
        <v>176</v>
      </c>
      <c r="AQ188" s="79">
        <v>0</v>
      </c>
      <c r="AR188" s="79">
        <v>0</v>
      </c>
      <c r="AS188" s="79"/>
      <c r="AT188" s="79"/>
      <c r="AU188" s="79"/>
      <c r="AV188" s="79"/>
      <c r="AW188" s="79"/>
      <c r="AX188" s="79"/>
      <c r="AY188" s="79"/>
      <c r="AZ188" s="79"/>
      <c r="BA188">
        <v>2</v>
      </c>
      <c r="BB188" s="78" t="str">
        <f>REPLACE(INDEX(GroupVertices[Group],MATCH(Edges[[#This Row],[Vertex 1]],GroupVertices[Vertex],0)),1,1,"")</f>
        <v>1</v>
      </c>
      <c r="BC188" s="78" t="str">
        <f>REPLACE(INDEX(GroupVertices[Group],MATCH(Edges[[#This Row],[Vertex 2]],GroupVertices[Vertex],0)),1,1,"")</f>
        <v>1</v>
      </c>
      <c r="BD188" s="48">
        <v>0</v>
      </c>
      <c r="BE188" s="49">
        <v>0</v>
      </c>
      <c r="BF188" s="48">
        <v>0</v>
      </c>
      <c r="BG188" s="49">
        <v>0</v>
      </c>
      <c r="BH188" s="48">
        <v>0</v>
      </c>
      <c r="BI188" s="49">
        <v>0</v>
      </c>
      <c r="BJ188" s="48">
        <v>5</v>
      </c>
      <c r="BK188" s="49">
        <v>100</v>
      </c>
      <c r="BL188" s="48">
        <v>5</v>
      </c>
    </row>
    <row r="189" spans="1:64" ht="15">
      <c r="A189" s="64" t="s">
        <v>266</v>
      </c>
      <c r="B189" s="64" t="s">
        <v>279</v>
      </c>
      <c r="C189" s="65" t="s">
        <v>2972</v>
      </c>
      <c r="D189" s="66">
        <v>4.75</v>
      </c>
      <c r="E189" s="67" t="s">
        <v>136</v>
      </c>
      <c r="F189" s="68">
        <v>29.25</v>
      </c>
      <c r="G189" s="65"/>
      <c r="H189" s="69"/>
      <c r="I189" s="70"/>
      <c r="J189" s="70"/>
      <c r="K189" s="34" t="s">
        <v>65</v>
      </c>
      <c r="L189" s="77">
        <v>189</v>
      </c>
      <c r="M189" s="77"/>
      <c r="N189" s="72"/>
      <c r="O189" s="79" t="s">
        <v>349</v>
      </c>
      <c r="P189" s="81">
        <v>43673.52181712963</v>
      </c>
      <c r="Q189" s="79" t="s">
        <v>412</v>
      </c>
      <c r="R189" s="79"/>
      <c r="S189" s="79"/>
      <c r="T189" s="79"/>
      <c r="U189" s="82" t="s">
        <v>637</v>
      </c>
      <c r="V189" s="82" t="s">
        <v>637</v>
      </c>
      <c r="W189" s="81">
        <v>43673.52181712963</v>
      </c>
      <c r="X189" s="82" t="s">
        <v>793</v>
      </c>
      <c r="Y189" s="79"/>
      <c r="Z189" s="79"/>
      <c r="AA189" s="85" t="s">
        <v>974</v>
      </c>
      <c r="AB189" s="85" t="s">
        <v>1077</v>
      </c>
      <c r="AC189" s="79" t="b">
        <v>0</v>
      </c>
      <c r="AD189" s="79">
        <v>0</v>
      </c>
      <c r="AE189" s="85" t="s">
        <v>1085</v>
      </c>
      <c r="AF189" s="79" t="b">
        <v>0</v>
      </c>
      <c r="AG189" s="79" t="s">
        <v>1098</v>
      </c>
      <c r="AH189" s="79"/>
      <c r="AI189" s="85" t="s">
        <v>1087</v>
      </c>
      <c r="AJ189" s="79" t="b">
        <v>0</v>
      </c>
      <c r="AK189" s="79">
        <v>1</v>
      </c>
      <c r="AL189" s="85" t="s">
        <v>1087</v>
      </c>
      <c r="AM189" s="79" t="s">
        <v>1107</v>
      </c>
      <c r="AN189" s="79" t="b">
        <v>0</v>
      </c>
      <c r="AO189" s="85" t="s">
        <v>1077</v>
      </c>
      <c r="AP189" s="79" t="s">
        <v>176</v>
      </c>
      <c r="AQ189" s="79">
        <v>0</v>
      </c>
      <c r="AR189" s="79">
        <v>0</v>
      </c>
      <c r="AS189" s="79"/>
      <c r="AT189" s="79"/>
      <c r="AU189" s="79"/>
      <c r="AV189" s="79"/>
      <c r="AW189" s="79"/>
      <c r="AX189" s="79"/>
      <c r="AY189" s="79"/>
      <c r="AZ189" s="79"/>
      <c r="BA189">
        <v>2</v>
      </c>
      <c r="BB189" s="78" t="str">
        <f>REPLACE(INDEX(GroupVertices[Group],MATCH(Edges[[#This Row],[Vertex 1]],GroupVertices[Vertex],0)),1,1,"")</f>
        <v>1</v>
      </c>
      <c r="BC189" s="78" t="str">
        <f>REPLACE(INDEX(GroupVertices[Group],MATCH(Edges[[#This Row],[Vertex 2]],GroupVertices[Vertex],0)),1,1,"")</f>
        <v>1</v>
      </c>
      <c r="BD189" s="48">
        <v>0</v>
      </c>
      <c r="BE189" s="49">
        <v>0</v>
      </c>
      <c r="BF189" s="48">
        <v>0</v>
      </c>
      <c r="BG189" s="49">
        <v>0</v>
      </c>
      <c r="BH189" s="48">
        <v>0</v>
      </c>
      <c r="BI189" s="49">
        <v>0</v>
      </c>
      <c r="BJ189" s="48">
        <v>1</v>
      </c>
      <c r="BK189" s="49">
        <v>100</v>
      </c>
      <c r="BL189" s="48">
        <v>1</v>
      </c>
    </row>
    <row r="190" spans="1:64" ht="15">
      <c r="A190" s="64" t="s">
        <v>266</v>
      </c>
      <c r="B190" s="64" t="s">
        <v>279</v>
      </c>
      <c r="C190" s="65" t="s">
        <v>2971</v>
      </c>
      <c r="D190" s="66">
        <v>6.5</v>
      </c>
      <c r="E190" s="67" t="s">
        <v>136</v>
      </c>
      <c r="F190" s="68">
        <v>23.5</v>
      </c>
      <c r="G190" s="65"/>
      <c r="H190" s="69"/>
      <c r="I190" s="70"/>
      <c r="J190" s="70"/>
      <c r="K190" s="34" t="s">
        <v>65</v>
      </c>
      <c r="L190" s="77">
        <v>190</v>
      </c>
      <c r="M190" s="77"/>
      <c r="N190" s="72"/>
      <c r="O190" s="79" t="s">
        <v>350</v>
      </c>
      <c r="P190" s="81">
        <v>43673.52193287037</v>
      </c>
      <c r="Q190" s="79" t="s">
        <v>362</v>
      </c>
      <c r="R190" s="82" t="s">
        <v>501</v>
      </c>
      <c r="S190" s="79" t="s">
        <v>553</v>
      </c>
      <c r="T190" s="79" t="s">
        <v>575</v>
      </c>
      <c r="U190" s="79"/>
      <c r="V190" s="82" t="s">
        <v>695</v>
      </c>
      <c r="W190" s="81">
        <v>43673.52193287037</v>
      </c>
      <c r="X190" s="82" t="s">
        <v>794</v>
      </c>
      <c r="Y190" s="79"/>
      <c r="Z190" s="79"/>
      <c r="AA190" s="85" t="s">
        <v>975</v>
      </c>
      <c r="AB190" s="79"/>
      <c r="AC190" s="79" t="b">
        <v>0</v>
      </c>
      <c r="AD190" s="79">
        <v>0</v>
      </c>
      <c r="AE190" s="85" t="s">
        <v>1087</v>
      </c>
      <c r="AF190" s="79" t="b">
        <v>0</v>
      </c>
      <c r="AG190" s="79" t="s">
        <v>1099</v>
      </c>
      <c r="AH190" s="79"/>
      <c r="AI190" s="85" t="s">
        <v>1087</v>
      </c>
      <c r="AJ190" s="79" t="b">
        <v>0</v>
      </c>
      <c r="AK190" s="79">
        <v>12</v>
      </c>
      <c r="AL190" s="85" t="s">
        <v>1077</v>
      </c>
      <c r="AM190" s="79" t="s">
        <v>1107</v>
      </c>
      <c r="AN190" s="79" t="b">
        <v>0</v>
      </c>
      <c r="AO190" s="85" t="s">
        <v>1077</v>
      </c>
      <c r="AP190" s="79" t="s">
        <v>176</v>
      </c>
      <c r="AQ190" s="79">
        <v>0</v>
      </c>
      <c r="AR190" s="79">
        <v>0</v>
      </c>
      <c r="AS190" s="79"/>
      <c r="AT190" s="79"/>
      <c r="AU190" s="79"/>
      <c r="AV190" s="79"/>
      <c r="AW190" s="79"/>
      <c r="AX190" s="79"/>
      <c r="AY190" s="79"/>
      <c r="AZ190" s="79"/>
      <c r="BA190">
        <v>3</v>
      </c>
      <c r="BB190" s="78" t="str">
        <f>REPLACE(INDEX(GroupVertices[Group],MATCH(Edges[[#This Row],[Vertex 1]],GroupVertices[Vertex],0)),1,1,"")</f>
        <v>1</v>
      </c>
      <c r="BC190" s="78" t="str">
        <f>REPLACE(INDEX(GroupVertices[Group],MATCH(Edges[[#This Row],[Vertex 2]],GroupVertices[Vertex],0)),1,1,"")</f>
        <v>1</v>
      </c>
      <c r="BD190" s="48">
        <v>1</v>
      </c>
      <c r="BE190" s="49">
        <v>5.555555555555555</v>
      </c>
      <c r="BF190" s="48">
        <v>0</v>
      </c>
      <c r="BG190" s="49">
        <v>0</v>
      </c>
      <c r="BH190" s="48">
        <v>0</v>
      </c>
      <c r="BI190" s="49">
        <v>0</v>
      </c>
      <c r="BJ190" s="48">
        <v>17</v>
      </c>
      <c r="BK190" s="49">
        <v>94.44444444444444</v>
      </c>
      <c r="BL190" s="48">
        <v>18</v>
      </c>
    </row>
    <row r="191" spans="1:64" ht="15">
      <c r="A191" s="64" t="s">
        <v>266</v>
      </c>
      <c r="B191" s="64" t="s">
        <v>279</v>
      </c>
      <c r="C191" s="65" t="s">
        <v>2972</v>
      </c>
      <c r="D191" s="66">
        <v>4.75</v>
      </c>
      <c r="E191" s="67" t="s">
        <v>136</v>
      </c>
      <c r="F191" s="68">
        <v>29.25</v>
      </c>
      <c r="G191" s="65"/>
      <c r="H191" s="69"/>
      <c r="I191" s="70"/>
      <c r="J191" s="70"/>
      <c r="K191" s="34" t="s">
        <v>65</v>
      </c>
      <c r="L191" s="77">
        <v>191</v>
      </c>
      <c r="M191" s="77"/>
      <c r="N191" s="72"/>
      <c r="O191" s="79" t="s">
        <v>349</v>
      </c>
      <c r="P191" s="81">
        <v>43673.558958333335</v>
      </c>
      <c r="Q191" s="79" t="s">
        <v>410</v>
      </c>
      <c r="R191" s="79"/>
      <c r="S191" s="79"/>
      <c r="T191" s="79"/>
      <c r="U191" s="79"/>
      <c r="V191" s="82" t="s">
        <v>695</v>
      </c>
      <c r="W191" s="81">
        <v>43673.558958333335</v>
      </c>
      <c r="X191" s="82" t="s">
        <v>791</v>
      </c>
      <c r="Y191" s="79"/>
      <c r="Z191" s="79"/>
      <c r="AA191" s="85" t="s">
        <v>972</v>
      </c>
      <c r="AB191" s="85" t="s">
        <v>974</v>
      </c>
      <c r="AC191" s="79" t="b">
        <v>0</v>
      </c>
      <c r="AD191" s="79">
        <v>0</v>
      </c>
      <c r="AE191" s="85" t="s">
        <v>1094</v>
      </c>
      <c r="AF191" s="79" t="b">
        <v>0</v>
      </c>
      <c r="AG191" s="79" t="s">
        <v>1099</v>
      </c>
      <c r="AH191" s="79"/>
      <c r="AI191" s="85" t="s">
        <v>1087</v>
      </c>
      <c r="AJ191" s="79" t="b">
        <v>0</v>
      </c>
      <c r="AK191" s="79">
        <v>1</v>
      </c>
      <c r="AL191" s="85" t="s">
        <v>1087</v>
      </c>
      <c r="AM191" s="79" t="s">
        <v>1107</v>
      </c>
      <c r="AN191" s="79" t="b">
        <v>0</v>
      </c>
      <c r="AO191" s="85" t="s">
        <v>974</v>
      </c>
      <c r="AP191" s="79" t="s">
        <v>176</v>
      </c>
      <c r="AQ191" s="79">
        <v>0</v>
      </c>
      <c r="AR191" s="79">
        <v>0</v>
      </c>
      <c r="AS191" s="79"/>
      <c r="AT191" s="79"/>
      <c r="AU191" s="79"/>
      <c r="AV191" s="79"/>
      <c r="AW191" s="79"/>
      <c r="AX191" s="79"/>
      <c r="AY191" s="79"/>
      <c r="AZ191" s="79"/>
      <c r="BA191">
        <v>2</v>
      </c>
      <c r="BB191" s="78" t="str">
        <f>REPLACE(INDEX(GroupVertices[Group],MATCH(Edges[[#This Row],[Vertex 1]],GroupVertices[Vertex],0)),1,1,"")</f>
        <v>1</v>
      </c>
      <c r="BC191" s="78" t="str">
        <f>REPLACE(INDEX(GroupVertices[Group],MATCH(Edges[[#This Row],[Vertex 2]],GroupVertices[Vertex],0)),1,1,"")</f>
        <v>1</v>
      </c>
      <c r="BD191" s="48"/>
      <c r="BE191" s="49"/>
      <c r="BF191" s="48"/>
      <c r="BG191" s="49"/>
      <c r="BH191" s="48"/>
      <c r="BI191" s="49"/>
      <c r="BJ191" s="48"/>
      <c r="BK191" s="49"/>
      <c r="BL191" s="48"/>
    </row>
    <row r="192" spans="1:64" ht="15">
      <c r="A192" s="64" t="s">
        <v>266</v>
      </c>
      <c r="B192" s="64" t="s">
        <v>279</v>
      </c>
      <c r="C192" s="65" t="s">
        <v>2971</v>
      </c>
      <c r="D192" s="66">
        <v>6.5</v>
      </c>
      <c r="E192" s="67" t="s">
        <v>136</v>
      </c>
      <c r="F192" s="68">
        <v>23.5</v>
      </c>
      <c r="G192" s="65"/>
      <c r="H192" s="69"/>
      <c r="I192" s="70"/>
      <c r="J192" s="70"/>
      <c r="K192" s="34" t="s">
        <v>65</v>
      </c>
      <c r="L192" s="77">
        <v>192</v>
      </c>
      <c r="M192" s="77"/>
      <c r="N192" s="72"/>
      <c r="O192" s="79" t="s">
        <v>350</v>
      </c>
      <c r="P192" s="81">
        <v>43673.55902777778</v>
      </c>
      <c r="Q192" s="79" t="s">
        <v>413</v>
      </c>
      <c r="R192" s="79"/>
      <c r="S192" s="79"/>
      <c r="T192" s="79"/>
      <c r="U192" s="82" t="s">
        <v>637</v>
      </c>
      <c r="V192" s="82" t="s">
        <v>637</v>
      </c>
      <c r="W192" s="81">
        <v>43673.55902777778</v>
      </c>
      <c r="X192" s="82" t="s">
        <v>795</v>
      </c>
      <c r="Y192" s="79"/>
      <c r="Z192" s="79"/>
      <c r="AA192" s="85" t="s">
        <v>976</v>
      </c>
      <c r="AB192" s="79"/>
      <c r="AC192" s="79" t="b">
        <v>0</v>
      </c>
      <c r="AD192" s="79">
        <v>0</v>
      </c>
      <c r="AE192" s="85" t="s">
        <v>1087</v>
      </c>
      <c r="AF192" s="79" t="b">
        <v>0</v>
      </c>
      <c r="AG192" s="79" t="s">
        <v>1098</v>
      </c>
      <c r="AH192" s="79"/>
      <c r="AI192" s="85" t="s">
        <v>1087</v>
      </c>
      <c r="AJ192" s="79" t="b">
        <v>0</v>
      </c>
      <c r="AK192" s="79">
        <v>1</v>
      </c>
      <c r="AL192" s="85" t="s">
        <v>974</v>
      </c>
      <c r="AM192" s="79" t="s">
        <v>1107</v>
      </c>
      <c r="AN192" s="79" t="b">
        <v>0</v>
      </c>
      <c r="AO192" s="85" t="s">
        <v>974</v>
      </c>
      <c r="AP192" s="79" t="s">
        <v>176</v>
      </c>
      <c r="AQ192" s="79">
        <v>0</v>
      </c>
      <c r="AR192" s="79">
        <v>0</v>
      </c>
      <c r="AS192" s="79"/>
      <c r="AT192" s="79"/>
      <c r="AU192" s="79"/>
      <c r="AV192" s="79"/>
      <c r="AW192" s="79"/>
      <c r="AX192" s="79"/>
      <c r="AY192" s="79"/>
      <c r="AZ192" s="79"/>
      <c r="BA192">
        <v>3</v>
      </c>
      <c r="BB192" s="78" t="str">
        <f>REPLACE(INDEX(GroupVertices[Group],MATCH(Edges[[#This Row],[Vertex 1]],GroupVertices[Vertex],0)),1,1,"")</f>
        <v>1</v>
      </c>
      <c r="BC192" s="78" t="str">
        <f>REPLACE(INDEX(GroupVertices[Group],MATCH(Edges[[#This Row],[Vertex 2]],GroupVertices[Vertex],0)),1,1,"")</f>
        <v>1</v>
      </c>
      <c r="BD192" s="48">
        <v>0</v>
      </c>
      <c r="BE192" s="49">
        <v>0</v>
      </c>
      <c r="BF192" s="48">
        <v>0</v>
      </c>
      <c r="BG192" s="49">
        <v>0</v>
      </c>
      <c r="BH192" s="48">
        <v>0</v>
      </c>
      <c r="BI192" s="49">
        <v>0</v>
      </c>
      <c r="BJ192" s="48">
        <v>3</v>
      </c>
      <c r="BK192" s="49">
        <v>100</v>
      </c>
      <c r="BL192" s="48">
        <v>3</v>
      </c>
    </row>
    <row r="193" spans="1:64" ht="15">
      <c r="A193" s="64" t="s">
        <v>266</v>
      </c>
      <c r="B193" s="64" t="s">
        <v>279</v>
      </c>
      <c r="C193" s="65" t="s">
        <v>2971</v>
      </c>
      <c r="D193" s="66">
        <v>6.5</v>
      </c>
      <c r="E193" s="67" t="s">
        <v>136</v>
      </c>
      <c r="F193" s="68">
        <v>23.5</v>
      </c>
      <c r="G193" s="65"/>
      <c r="H193" s="69"/>
      <c r="I193" s="70"/>
      <c r="J193" s="70"/>
      <c r="K193" s="34" t="s">
        <v>65</v>
      </c>
      <c r="L193" s="77">
        <v>193</v>
      </c>
      <c r="M193" s="77"/>
      <c r="N193" s="72"/>
      <c r="O193" s="79" t="s">
        <v>350</v>
      </c>
      <c r="P193" s="81">
        <v>43673.55909722222</v>
      </c>
      <c r="Q193" s="79" t="s">
        <v>411</v>
      </c>
      <c r="R193" s="79"/>
      <c r="S193" s="79"/>
      <c r="T193" s="79"/>
      <c r="U193" s="79"/>
      <c r="V193" s="82" t="s">
        <v>695</v>
      </c>
      <c r="W193" s="81">
        <v>43673.55909722222</v>
      </c>
      <c r="X193" s="82" t="s">
        <v>792</v>
      </c>
      <c r="Y193" s="79"/>
      <c r="Z193" s="79"/>
      <c r="AA193" s="85" t="s">
        <v>973</v>
      </c>
      <c r="AB193" s="79"/>
      <c r="AC193" s="79" t="b">
        <v>0</v>
      </c>
      <c r="AD193" s="79">
        <v>0</v>
      </c>
      <c r="AE193" s="85" t="s">
        <v>1087</v>
      </c>
      <c r="AF193" s="79" t="b">
        <v>0</v>
      </c>
      <c r="AG193" s="79" t="s">
        <v>1099</v>
      </c>
      <c r="AH193" s="79"/>
      <c r="AI193" s="85" t="s">
        <v>1087</v>
      </c>
      <c r="AJ193" s="79" t="b">
        <v>0</v>
      </c>
      <c r="AK193" s="79">
        <v>1</v>
      </c>
      <c r="AL193" s="85" t="s">
        <v>972</v>
      </c>
      <c r="AM193" s="79" t="s">
        <v>1107</v>
      </c>
      <c r="AN193" s="79" t="b">
        <v>0</v>
      </c>
      <c r="AO193" s="85" t="s">
        <v>972</v>
      </c>
      <c r="AP193" s="79" t="s">
        <v>176</v>
      </c>
      <c r="AQ193" s="79">
        <v>0</v>
      </c>
      <c r="AR193" s="79">
        <v>0</v>
      </c>
      <c r="AS193" s="79"/>
      <c r="AT193" s="79"/>
      <c r="AU193" s="79"/>
      <c r="AV193" s="79"/>
      <c r="AW193" s="79"/>
      <c r="AX193" s="79"/>
      <c r="AY193" s="79"/>
      <c r="AZ193" s="79"/>
      <c r="BA193">
        <v>3</v>
      </c>
      <c r="BB193" s="78" t="str">
        <f>REPLACE(INDEX(GroupVertices[Group],MATCH(Edges[[#This Row],[Vertex 1]],GroupVertices[Vertex],0)),1,1,"")</f>
        <v>1</v>
      </c>
      <c r="BC193" s="78" t="str">
        <f>REPLACE(INDEX(GroupVertices[Group],MATCH(Edges[[#This Row],[Vertex 2]],GroupVertices[Vertex],0)),1,1,"")</f>
        <v>1</v>
      </c>
      <c r="BD193" s="48"/>
      <c r="BE193" s="49"/>
      <c r="BF193" s="48"/>
      <c r="BG193" s="49"/>
      <c r="BH193" s="48"/>
      <c r="BI193" s="49"/>
      <c r="BJ193" s="48"/>
      <c r="BK193" s="49"/>
      <c r="BL193" s="48"/>
    </row>
    <row r="194" spans="1:64" ht="15">
      <c r="A194" s="64" t="s">
        <v>267</v>
      </c>
      <c r="B194" s="64" t="s">
        <v>287</v>
      </c>
      <c r="C194" s="65" t="s">
        <v>2973</v>
      </c>
      <c r="D194" s="66">
        <v>3</v>
      </c>
      <c r="E194" s="67" t="s">
        <v>132</v>
      </c>
      <c r="F194" s="68">
        <v>35</v>
      </c>
      <c r="G194" s="65"/>
      <c r="H194" s="69"/>
      <c r="I194" s="70"/>
      <c r="J194" s="70"/>
      <c r="K194" s="34" t="s">
        <v>65</v>
      </c>
      <c r="L194" s="77">
        <v>194</v>
      </c>
      <c r="M194" s="77"/>
      <c r="N194" s="72"/>
      <c r="O194" s="79" t="s">
        <v>350</v>
      </c>
      <c r="P194" s="81">
        <v>43677.96686342593</v>
      </c>
      <c r="Q194" s="79" t="s">
        <v>414</v>
      </c>
      <c r="R194" s="79"/>
      <c r="S194" s="79"/>
      <c r="T194" s="79"/>
      <c r="U194" s="79"/>
      <c r="V194" s="82" t="s">
        <v>696</v>
      </c>
      <c r="W194" s="81">
        <v>43677.96686342593</v>
      </c>
      <c r="X194" s="82" t="s">
        <v>796</v>
      </c>
      <c r="Y194" s="79"/>
      <c r="Z194" s="79"/>
      <c r="AA194" s="85" t="s">
        <v>977</v>
      </c>
      <c r="AB194" s="85" t="s">
        <v>1049</v>
      </c>
      <c r="AC194" s="79" t="b">
        <v>0</v>
      </c>
      <c r="AD194" s="79">
        <v>0</v>
      </c>
      <c r="AE194" s="85" t="s">
        <v>1085</v>
      </c>
      <c r="AF194" s="79" t="b">
        <v>0</v>
      </c>
      <c r="AG194" s="79" t="s">
        <v>1101</v>
      </c>
      <c r="AH194" s="79"/>
      <c r="AI194" s="85" t="s">
        <v>1087</v>
      </c>
      <c r="AJ194" s="79" t="b">
        <v>0</v>
      </c>
      <c r="AK194" s="79">
        <v>0</v>
      </c>
      <c r="AL194" s="85" t="s">
        <v>1087</v>
      </c>
      <c r="AM194" s="79" t="s">
        <v>1108</v>
      </c>
      <c r="AN194" s="79" t="b">
        <v>0</v>
      </c>
      <c r="AO194" s="85" t="s">
        <v>1049</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2</v>
      </c>
      <c r="BC194" s="78" t="str">
        <f>REPLACE(INDEX(GroupVertices[Group],MATCH(Edges[[#This Row],[Vertex 2]],GroupVertices[Vertex],0)),1,1,"")</f>
        <v>2</v>
      </c>
      <c r="BD194" s="48">
        <v>0</v>
      </c>
      <c r="BE194" s="49">
        <v>0</v>
      </c>
      <c r="BF194" s="48">
        <v>0</v>
      </c>
      <c r="BG194" s="49">
        <v>0</v>
      </c>
      <c r="BH194" s="48">
        <v>0</v>
      </c>
      <c r="BI194" s="49">
        <v>0</v>
      </c>
      <c r="BJ194" s="48">
        <v>6</v>
      </c>
      <c r="BK194" s="49">
        <v>100</v>
      </c>
      <c r="BL194" s="48">
        <v>6</v>
      </c>
    </row>
    <row r="195" spans="1:64" ht="15">
      <c r="A195" s="64" t="s">
        <v>267</v>
      </c>
      <c r="B195" s="64" t="s">
        <v>286</v>
      </c>
      <c r="C195" s="65" t="s">
        <v>2973</v>
      </c>
      <c r="D195" s="66">
        <v>3</v>
      </c>
      <c r="E195" s="67" t="s">
        <v>132</v>
      </c>
      <c r="F195" s="68">
        <v>35</v>
      </c>
      <c r="G195" s="65"/>
      <c r="H195" s="69"/>
      <c r="I195" s="70"/>
      <c r="J195" s="70"/>
      <c r="K195" s="34" t="s">
        <v>65</v>
      </c>
      <c r="L195" s="77">
        <v>195</v>
      </c>
      <c r="M195" s="77"/>
      <c r="N195" s="72"/>
      <c r="O195" s="79" t="s">
        <v>350</v>
      </c>
      <c r="P195" s="81">
        <v>43677.96686342593</v>
      </c>
      <c r="Q195" s="79" t="s">
        <v>414</v>
      </c>
      <c r="R195" s="79"/>
      <c r="S195" s="79"/>
      <c r="T195" s="79"/>
      <c r="U195" s="79"/>
      <c r="V195" s="82" t="s">
        <v>696</v>
      </c>
      <c r="W195" s="81">
        <v>43677.96686342593</v>
      </c>
      <c r="X195" s="82" t="s">
        <v>796</v>
      </c>
      <c r="Y195" s="79"/>
      <c r="Z195" s="79"/>
      <c r="AA195" s="85" t="s">
        <v>977</v>
      </c>
      <c r="AB195" s="85" t="s">
        <v>1049</v>
      </c>
      <c r="AC195" s="79" t="b">
        <v>0</v>
      </c>
      <c r="AD195" s="79">
        <v>0</v>
      </c>
      <c r="AE195" s="85" t="s">
        <v>1085</v>
      </c>
      <c r="AF195" s="79" t="b">
        <v>0</v>
      </c>
      <c r="AG195" s="79" t="s">
        <v>1101</v>
      </c>
      <c r="AH195" s="79"/>
      <c r="AI195" s="85" t="s">
        <v>1087</v>
      </c>
      <c r="AJ195" s="79" t="b">
        <v>0</v>
      </c>
      <c r="AK195" s="79">
        <v>0</v>
      </c>
      <c r="AL195" s="85" t="s">
        <v>1087</v>
      </c>
      <c r="AM195" s="79" t="s">
        <v>1108</v>
      </c>
      <c r="AN195" s="79" t="b">
        <v>0</v>
      </c>
      <c r="AO195" s="85" t="s">
        <v>1049</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2</v>
      </c>
      <c r="BC195" s="78" t="str">
        <f>REPLACE(INDEX(GroupVertices[Group],MATCH(Edges[[#This Row],[Vertex 2]],GroupVertices[Vertex],0)),1,1,"")</f>
        <v>2</v>
      </c>
      <c r="BD195" s="48"/>
      <c r="BE195" s="49"/>
      <c r="BF195" s="48"/>
      <c r="BG195" s="49"/>
      <c r="BH195" s="48"/>
      <c r="BI195" s="49"/>
      <c r="BJ195" s="48"/>
      <c r="BK195" s="49"/>
      <c r="BL195" s="48"/>
    </row>
    <row r="196" spans="1:64" ht="15">
      <c r="A196" s="64" t="s">
        <v>267</v>
      </c>
      <c r="B196" s="64" t="s">
        <v>279</v>
      </c>
      <c r="C196" s="65" t="s">
        <v>2973</v>
      </c>
      <c r="D196" s="66">
        <v>3</v>
      </c>
      <c r="E196" s="67" t="s">
        <v>132</v>
      </c>
      <c r="F196" s="68">
        <v>35</v>
      </c>
      <c r="G196" s="65"/>
      <c r="H196" s="69"/>
      <c r="I196" s="70"/>
      <c r="J196" s="70"/>
      <c r="K196" s="34" t="s">
        <v>65</v>
      </c>
      <c r="L196" s="77">
        <v>196</v>
      </c>
      <c r="M196" s="77"/>
      <c r="N196" s="72"/>
      <c r="O196" s="79" t="s">
        <v>349</v>
      </c>
      <c r="P196" s="81">
        <v>43677.96686342593</v>
      </c>
      <c r="Q196" s="79" t="s">
        <v>414</v>
      </c>
      <c r="R196" s="79"/>
      <c r="S196" s="79"/>
      <c r="T196" s="79"/>
      <c r="U196" s="79"/>
      <c r="V196" s="82" t="s">
        <v>696</v>
      </c>
      <c r="W196" s="81">
        <v>43677.96686342593</v>
      </c>
      <c r="X196" s="82" t="s">
        <v>796</v>
      </c>
      <c r="Y196" s="79"/>
      <c r="Z196" s="79"/>
      <c r="AA196" s="85" t="s">
        <v>977</v>
      </c>
      <c r="AB196" s="85" t="s">
        <v>1049</v>
      </c>
      <c r="AC196" s="79" t="b">
        <v>0</v>
      </c>
      <c r="AD196" s="79">
        <v>0</v>
      </c>
      <c r="AE196" s="85" t="s">
        <v>1085</v>
      </c>
      <c r="AF196" s="79" t="b">
        <v>0</v>
      </c>
      <c r="AG196" s="79" t="s">
        <v>1101</v>
      </c>
      <c r="AH196" s="79"/>
      <c r="AI196" s="85" t="s">
        <v>1087</v>
      </c>
      <c r="AJ196" s="79" t="b">
        <v>0</v>
      </c>
      <c r="AK196" s="79">
        <v>0</v>
      </c>
      <c r="AL196" s="85" t="s">
        <v>1087</v>
      </c>
      <c r="AM196" s="79" t="s">
        <v>1108</v>
      </c>
      <c r="AN196" s="79" t="b">
        <v>0</v>
      </c>
      <c r="AO196" s="85" t="s">
        <v>1049</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2</v>
      </c>
      <c r="BC196" s="78" t="str">
        <f>REPLACE(INDEX(GroupVertices[Group],MATCH(Edges[[#This Row],[Vertex 2]],GroupVertices[Vertex],0)),1,1,"")</f>
        <v>1</v>
      </c>
      <c r="BD196" s="48"/>
      <c r="BE196" s="49"/>
      <c r="BF196" s="48"/>
      <c r="BG196" s="49"/>
      <c r="BH196" s="48"/>
      <c r="BI196" s="49"/>
      <c r="BJ196" s="48"/>
      <c r="BK196" s="49"/>
      <c r="BL196" s="48"/>
    </row>
    <row r="197" spans="1:64" ht="15">
      <c r="A197" s="64" t="s">
        <v>268</v>
      </c>
      <c r="B197" s="64" t="s">
        <v>337</v>
      </c>
      <c r="C197" s="65" t="s">
        <v>2973</v>
      </c>
      <c r="D197" s="66">
        <v>3</v>
      </c>
      <c r="E197" s="67" t="s">
        <v>132</v>
      </c>
      <c r="F197" s="68">
        <v>35</v>
      </c>
      <c r="G197" s="65"/>
      <c r="H197" s="69"/>
      <c r="I197" s="70"/>
      <c r="J197" s="70"/>
      <c r="K197" s="34" t="s">
        <v>65</v>
      </c>
      <c r="L197" s="77">
        <v>197</v>
      </c>
      <c r="M197" s="77"/>
      <c r="N197" s="72"/>
      <c r="O197" s="79" t="s">
        <v>350</v>
      </c>
      <c r="P197" s="81">
        <v>43677.63024305556</v>
      </c>
      <c r="Q197" s="79" t="s">
        <v>415</v>
      </c>
      <c r="R197" s="79"/>
      <c r="S197" s="79"/>
      <c r="T197" s="79"/>
      <c r="U197" s="82" t="s">
        <v>638</v>
      </c>
      <c r="V197" s="82" t="s">
        <v>638</v>
      </c>
      <c r="W197" s="81">
        <v>43677.63024305556</v>
      </c>
      <c r="X197" s="82" t="s">
        <v>797</v>
      </c>
      <c r="Y197" s="79"/>
      <c r="Z197" s="79"/>
      <c r="AA197" s="85" t="s">
        <v>978</v>
      </c>
      <c r="AB197" s="79"/>
      <c r="AC197" s="79" t="b">
        <v>0</v>
      </c>
      <c r="AD197" s="79">
        <v>0</v>
      </c>
      <c r="AE197" s="85" t="s">
        <v>1087</v>
      </c>
      <c r="AF197" s="79" t="b">
        <v>0</v>
      </c>
      <c r="AG197" s="79" t="s">
        <v>1102</v>
      </c>
      <c r="AH197" s="79"/>
      <c r="AI197" s="85" t="s">
        <v>1087</v>
      </c>
      <c r="AJ197" s="79" t="b">
        <v>0</v>
      </c>
      <c r="AK197" s="79">
        <v>0</v>
      </c>
      <c r="AL197" s="85" t="s">
        <v>1087</v>
      </c>
      <c r="AM197" s="79" t="s">
        <v>1107</v>
      </c>
      <c r="AN197" s="79" t="b">
        <v>0</v>
      </c>
      <c r="AO197" s="85" t="s">
        <v>978</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9</v>
      </c>
      <c r="BC197" s="78" t="str">
        <f>REPLACE(INDEX(GroupVertices[Group],MATCH(Edges[[#This Row],[Vertex 2]],GroupVertices[Vertex],0)),1,1,"")</f>
        <v>9</v>
      </c>
      <c r="BD197" s="48"/>
      <c r="BE197" s="49"/>
      <c r="BF197" s="48"/>
      <c r="BG197" s="49"/>
      <c r="BH197" s="48"/>
      <c r="BI197" s="49"/>
      <c r="BJ197" s="48"/>
      <c r="BK197" s="49"/>
      <c r="BL197" s="48"/>
    </row>
    <row r="198" spans="1:64" ht="15">
      <c r="A198" s="64" t="s">
        <v>269</v>
      </c>
      <c r="B198" s="64" t="s">
        <v>337</v>
      </c>
      <c r="C198" s="65" t="s">
        <v>2973</v>
      </c>
      <c r="D198" s="66">
        <v>3</v>
      </c>
      <c r="E198" s="67" t="s">
        <v>132</v>
      </c>
      <c r="F198" s="68">
        <v>35</v>
      </c>
      <c r="G198" s="65"/>
      <c r="H198" s="69"/>
      <c r="I198" s="70"/>
      <c r="J198" s="70"/>
      <c r="K198" s="34" t="s">
        <v>65</v>
      </c>
      <c r="L198" s="77">
        <v>198</v>
      </c>
      <c r="M198" s="77"/>
      <c r="N198" s="72"/>
      <c r="O198" s="79" t="s">
        <v>350</v>
      </c>
      <c r="P198" s="81">
        <v>43679.30365740741</v>
      </c>
      <c r="Q198" s="79" t="s">
        <v>416</v>
      </c>
      <c r="R198" s="79"/>
      <c r="S198" s="79"/>
      <c r="T198" s="79"/>
      <c r="U198" s="79"/>
      <c r="V198" s="82" t="s">
        <v>697</v>
      </c>
      <c r="W198" s="81">
        <v>43679.30365740741</v>
      </c>
      <c r="X198" s="82" t="s">
        <v>798</v>
      </c>
      <c r="Y198" s="79"/>
      <c r="Z198" s="79"/>
      <c r="AA198" s="85" t="s">
        <v>979</v>
      </c>
      <c r="AB198" s="85" t="s">
        <v>978</v>
      </c>
      <c r="AC198" s="79" t="b">
        <v>0</v>
      </c>
      <c r="AD198" s="79">
        <v>0</v>
      </c>
      <c r="AE198" s="85" t="s">
        <v>1095</v>
      </c>
      <c r="AF198" s="79" t="b">
        <v>0</v>
      </c>
      <c r="AG198" s="79" t="s">
        <v>1102</v>
      </c>
      <c r="AH198" s="79"/>
      <c r="AI198" s="85" t="s">
        <v>1087</v>
      </c>
      <c r="AJ198" s="79" t="b">
        <v>0</v>
      </c>
      <c r="AK198" s="79">
        <v>0</v>
      </c>
      <c r="AL198" s="85" t="s">
        <v>1087</v>
      </c>
      <c r="AM198" s="79" t="s">
        <v>1117</v>
      </c>
      <c r="AN198" s="79" t="b">
        <v>0</v>
      </c>
      <c r="AO198" s="85" t="s">
        <v>978</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9</v>
      </c>
      <c r="BC198" s="78" t="str">
        <f>REPLACE(INDEX(GroupVertices[Group],MATCH(Edges[[#This Row],[Vertex 2]],GroupVertices[Vertex],0)),1,1,"")</f>
        <v>9</v>
      </c>
      <c r="BD198" s="48"/>
      <c r="BE198" s="49"/>
      <c r="BF198" s="48"/>
      <c r="BG198" s="49"/>
      <c r="BH198" s="48"/>
      <c r="BI198" s="49"/>
      <c r="BJ198" s="48"/>
      <c r="BK198" s="49"/>
      <c r="BL198" s="48"/>
    </row>
    <row r="199" spans="1:64" ht="15">
      <c r="A199" s="64" t="s">
        <v>268</v>
      </c>
      <c r="B199" s="64" t="s">
        <v>338</v>
      </c>
      <c r="C199" s="65" t="s">
        <v>2973</v>
      </c>
      <c r="D199" s="66">
        <v>3</v>
      </c>
      <c r="E199" s="67" t="s">
        <v>132</v>
      </c>
      <c r="F199" s="68">
        <v>35</v>
      </c>
      <c r="G199" s="65"/>
      <c r="H199" s="69"/>
      <c r="I199" s="70"/>
      <c r="J199" s="70"/>
      <c r="K199" s="34" t="s">
        <v>65</v>
      </c>
      <c r="L199" s="77">
        <v>199</v>
      </c>
      <c r="M199" s="77"/>
      <c r="N199" s="72"/>
      <c r="O199" s="79" t="s">
        <v>350</v>
      </c>
      <c r="P199" s="81">
        <v>43677.63024305556</v>
      </c>
      <c r="Q199" s="79" t="s">
        <v>415</v>
      </c>
      <c r="R199" s="79"/>
      <c r="S199" s="79"/>
      <c r="T199" s="79"/>
      <c r="U199" s="82" t="s">
        <v>638</v>
      </c>
      <c r="V199" s="82" t="s">
        <v>638</v>
      </c>
      <c r="W199" s="81">
        <v>43677.63024305556</v>
      </c>
      <c r="X199" s="82" t="s">
        <v>797</v>
      </c>
      <c r="Y199" s="79"/>
      <c r="Z199" s="79"/>
      <c r="AA199" s="85" t="s">
        <v>978</v>
      </c>
      <c r="AB199" s="79"/>
      <c r="AC199" s="79" t="b">
        <v>0</v>
      </c>
      <c r="AD199" s="79">
        <v>0</v>
      </c>
      <c r="AE199" s="85" t="s">
        <v>1087</v>
      </c>
      <c r="AF199" s="79" t="b">
        <v>0</v>
      </c>
      <c r="AG199" s="79" t="s">
        <v>1102</v>
      </c>
      <c r="AH199" s="79"/>
      <c r="AI199" s="85" t="s">
        <v>1087</v>
      </c>
      <c r="AJ199" s="79" t="b">
        <v>0</v>
      </c>
      <c r="AK199" s="79">
        <v>0</v>
      </c>
      <c r="AL199" s="85" t="s">
        <v>1087</v>
      </c>
      <c r="AM199" s="79" t="s">
        <v>1107</v>
      </c>
      <c r="AN199" s="79" t="b">
        <v>0</v>
      </c>
      <c r="AO199" s="85" t="s">
        <v>978</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9</v>
      </c>
      <c r="BC199" s="78" t="str">
        <f>REPLACE(INDEX(GroupVertices[Group],MATCH(Edges[[#This Row],[Vertex 2]],GroupVertices[Vertex],0)),1,1,"")</f>
        <v>9</v>
      </c>
      <c r="BD199" s="48"/>
      <c r="BE199" s="49"/>
      <c r="BF199" s="48"/>
      <c r="BG199" s="49"/>
      <c r="BH199" s="48"/>
      <c r="BI199" s="49"/>
      <c r="BJ199" s="48"/>
      <c r="BK199" s="49"/>
      <c r="BL199" s="48"/>
    </row>
    <row r="200" spans="1:64" ht="15">
      <c r="A200" s="64" t="s">
        <v>269</v>
      </c>
      <c r="B200" s="64" t="s">
        <v>338</v>
      </c>
      <c r="C200" s="65" t="s">
        <v>2973</v>
      </c>
      <c r="D200" s="66">
        <v>3</v>
      </c>
      <c r="E200" s="67" t="s">
        <v>132</v>
      </c>
      <c r="F200" s="68">
        <v>35</v>
      </c>
      <c r="G200" s="65"/>
      <c r="H200" s="69"/>
      <c r="I200" s="70"/>
      <c r="J200" s="70"/>
      <c r="K200" s="34" t="s">
        <v>65</v>
      </c>
      <c r="L200" s="77">
        <v>200</v>
      </c>
      <c r="M200" s="77"/>
      <c r="N200" s="72"/>
      <c r="O200" s="79" t="s">
        <v>350</v>
      </c>
      <c r="P200" s="81">
        <v>43679.30365740741</v>
      </c>
      <c r="Q200" s="79" t="s">
        <v>416</v>
      </c>
      <c r="R200" s="79"/>
      <c r="S200" s="79"/>
      <c r="T200" s="79"/>
      <c r="U200" s="79"/>
      <c r="V200" s="82" t="s">
        <v>697</v>
      </c>
      <c r="W200" s="81">
        <v>43679.30365740741</v>
      </c>
      <c r="X200" s="82" t="s">
        <v>798</v>
      </c>
      <c r="Y200" s="79"/>
      <c r="Z200" s="79"/>
      <c r="AA200" s="85" t="s">
        <v>979</v>
      </c>
      <c r="AB200" s="85" t="s">
        <v>978</v>
      </c>
      <c r="AC200" s="79" t="b">
        <v>0</v>
      </c>
      <c r="AD200" s="79">
        <v>0</v>
      </c>
      <c r="AE200" s="85" t="s">
        <v>1095</v>
      </c>
      <c r="AF200" s="79" t="b">
        <v>0</v>
      </c>
      <c r="AG200" s="79" t="s">
        <v>1102</v>
      </c>
      <c r="AH200" s="79"/>
      <c r="AI200" s="85" t="s">
        <v>1087</v>
      </c>
      <c r="AJ200" s="79" t="b">
        <v>0</v>
      </c>
      <c r="AK200" s="79">
        <v>0</v>
      </c>
      <c r="AL200" s="85" t="s">
        <v>1087</v>
      </c>
      <c r="AM200" s="79" t="s">
        <v>1117</v>
      </c>
      <c r="AN200" s="79" t="b">
        <v>0</v>
      </c>
      <c r="AO200" s="85" t="s">
        <v>978</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9</v>
      </c>
      <c r="BC200" s="78" t="str">
        <f>REPLACE(INDEX(GroupVertices[Group],MATCH(Edges[[#This Row],[Vertex 2]],GroupVertices[Vertex],0)),1,1,"")</f>
        <v>9</v>
      </c>
      <c r="BD200" s="48"/>
      <c r="BE200" s="49"/>
      <c r="BF200" s="48"/>
      <c r="BG200" s="49"/>
      <c r="BH200" s="48"/>
      <c r="BI200" s="49"/>
      <c r="BJ200" s="48"/>
      <c r="BK200" s="49"/>
      <c r="BL200" s="48"/>
    </row>
    <row r="201" spans="1:64" ht="15">
      <c r="A201" s="64" t="s">
        <v>268</v>
      </c>
      <c r="B201" s="64" t="s">
        <v>339</v>
      </c>
      <c r="C201" s="65" t="s">
        <v>2973</v>
      </c>
      <c r="D201" s="66">
        <v>3</v>
      </c>
      <c r="E201" s="67" t="s">
        <v>132</v>
      </c>
      <c r="F201" s="68">
        <v>35</v>
      </c>
      <c r="G201" s="65"/>
      <c r="H201" s="69"/>
      <c r="I201" s="70"/>
      <c r="J201" s="70"/>
      <c r="K201" s="34" t="s">
        <v>65</v>
      </c>
      <c r="L201" s="77">
        <v>201</v>
      </c>
      <c r="M201" s="77"/>
      <c r="N201" s="72"/>
      <c r="O201" s="79" t="s">
        <v>350</v>
      </c>
      <c r="P201" s="81">
        <v>43677.63024305556</v>
      </c>
      <c r="Q201" s="79" t="s">
        <v>415</v>
      </c>
      <c r="R201" s="79"/>
      <c r="S201" s="79"/>
      <c r="T201" s="79"/>
      <c r="U201" s="82" t="s">
        <v>638</v>
      </c>
      <c r="V201" s="82" t="s">
        <v>638</v>
      </c>
      <c r="W201" s="81">
        <v>43677.63024305556</v>
      </c>
      <c r="X201" s="82" t="s">
        <v>797</v>
      </c>
      <c r="Y201" s="79"/>
      <c r="Z201" s="79"/>
      <c r="AA201" s="85" t="s">
        <v>978</v>
      </c>
      <c r="AB201" s="79"/>
      <c r="AC201" s="79" t="b">
        <v>0</v>
      </c>
      <c r="AD201" s="79">
        <v>0</v>
      </c>
      <c r="AE201" s="85" t="s">
        <v>1087</v>
      </c>
      <c r="AF201" s="79" t="b">
        <v>0</v>
      </c>
      <c r="AG201" s="79" t="s">
        <v>1102</v>
      </c>
      <c r="AH201" s="79"/>
      <c r="AI201" s="85" t="s">
        <v>1087</v>
      </c>
      <c r="AJ201" s="79" t="b">
        <v>0</v>
      </c>
      <c r="AK201" s="79">
        <v>0</v>
      </c>
      <c r="AL201" s="85" t="s">
        <v>1087</v>
      </c>
      <c r="AM201" s="79" t="s">
        <v>1107</v>
      </c>
      <c r="AN201" s="79" t="b">
        <v>0</v>
      </c>
      <c r="AO201" s="85" t="s">
        <v>978</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9</v>
      </c>
      <c r="BC201" s="78" t="str">
        <f>REPLACE(INDEX(GroupVertices[Group],MATCH(Edges[[#This Row],[Vertex 2]],GroupVertices[Vertex],0)),1,1,"")</f>
        <v>9</v>
      </c>
      <c r="BD201" s="48">
        <v>1</v>
      </c>
      <c r="BE201" s="49">
        <v>2.272727272727273</v>
      </c>
      <c r="BF201" s="48">
        <v>0</v>
      </c>
      <c r="BG201" s="49">
        <v>0</v>
      </c>
      <c r="BH201" s="48">
        <v>0</v>
      </c>
      <c r="BI201" s="49">
        <v>0</v>
      </c>
      <c r="BJ201" s="48">
        <v>43</v>
      </c>
      <c r="BK201" s="49">
        <v>97.72727272727273</v>
      </c>
      <c r="BL201" s="48">
        <v>44</v>
      </c>
    </row>
    <row r="202" spans="1:64" ht="15">
      <c r="A202" s="64" t="s">
        <v>269</v>
      </c>
      <c r="B202" s="64" t="s">
        <v>339</v>
      </c>
      <c r="C202" s="65" t="s">
        <v>2973</v>
      </c>
      <c r="D202" s="66">
        <v>3</v>
      </c>
      <c r="E202" s="67" t="s">
        <v>132</v>
      </c>
      <c r="F202" s="68">
        <v>35</v>
      </c>
      <c r="G202" s="65"/>
      <c r="H202" s="69"/>
      <c r="I202" s="70"/>
      <c r="J202" s="70"/>
      <c r="K202" s="34" t="s">
        <v>65</v>
      </c>
      <c r="L202" s="77">
        <v>202</v>
      </c>
      <c r="M202" s="77"/>
      <c r="N202" s="72"/>
      <c r="O202" s="79" t="s">
        <v>350</v>
      </c>
      <c r="P202" s="81">
        <v>43679.30365740741</v>
      </c>
      <c r="Q202" s="79" t="s">
        <v>416</v>
      </c>
      <c r="R202" s="79"/>
      <c r="S202" s="79"/>
      <c r="T202" s="79"/>
      <c r="U202" s="79"/>
      <c r="V202" s="82" t="s">
        <v>697</v>
      </c>
      <c r="W202" s="81">
        <v>43679.30365740741</v>
      </c>
      <c r="X202" s="82" t="s">
        <v>798</v>
      </c>
      <c r="Y202" s="79"/>
      <c r="Z202" s="79"/>
      <c r="AA202" s="85" t="s">
        <v>979</v>
      </c>
      <c r="AB202" s="85" t="s">
        <v>978</v>
      </c>
      <c r="AC202" s="79" t="b">
        <v>0</v>
      </c>
      <c r="AD202" s="79">
        <v>0</v>
      </c>
      <c r="AE202" s="85" t="s">
        <v>1095</v>
      </c>
      <c r="AF202" s="79" t="b">
        <v>0</v>
      </c>
      <c r="AG202" s="79" t="s">
        <v>1102</v>
      </c>
      <c r="AH202" s="79"/>
      <c r="AI202" s="85" t="s">
        <v>1087</v>
      </c>
      <c r="AJ202" s="79" t="b">
        <v>0</v>
      </c>
      <c r="AK202" s="79">
        <v>0</v>
      </c>
      <c r="AL202" s="85" t="s">
        <v>1087</v>
      </c>
      <c r="AM202" s="79" t="s">
        <v>1117</v>
      </c>
      <c r="AN202" s="79" t="b">
        <v>0</v>
      </c>
      <c r="AO202" s="85" t="s">
        <v>978</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9</v>
      </c>
      <c r="BC202" s="78" t="str">
        <f>REPLACE(INDEX(GroupVertices[Group],MATCH(Edges[[#This Row],[Vertex 2]],GroupVertices[Vertex],0)),1,1,"")</f>
        <v>9</v>
      </c>
      <c r="BD202" s="48">
        <v>1</v>
      </c>
      <c r="BE202" s="49">
        <v>2.380952380952381</v>
      </c>
      <c r="BF202" s="48">
        <v>0</v>
      </c>
      <c r="BG202" s="49">
        <v>0</v>
      </c>
      <c r="BH202" s="48">
        <v>0</v>
      </c>
      <c r="BI202" s="49">
        <v>0</v>
      </c>
      <c r="BJ202" s="48">
        <v>41</v>
      </c>
      <c r="BK202" s="49">
        <v>97.61904761904762</v>
      </c>
      <c r="BL202" s="48">
        <v>42</v>
      </c>
    </row>
    <row r="203" spans="1:64" ht="15">
      <c r="A203" s="64" t="s">
        <v>268</v>
      </c>
      <c r="B203" s="64" t="s">
        <v>279</v>
      </c>
      <c r="C203" s="65" t="s">
        <v>2973</v>
      </c>
      <c r="D203" s="66">
        <v>3</v>
      </c>
      <c r="E203" s="67" t="s">
        <v>132</v>
      </c>
      <c r="F203" s="68">
        <v>35</v>
      </c>
      <c r="G203" s="65"/>
      <c r="H203" s="69"/>
      <c r="I203" s="70"/>
      <c r="J203" s="70"/>
      <c r="K203" s="34" t="s">
        <v>65</v>
      </c>
      <c r="L203" s="77">
        <v>203</v>
      </c>
      <c r="M203" s="77"/>
      <c r="N203" s="72"/>
      <c r="O203" s="79" t="s">
        <v>350</v>
      </c>
      <c r="P203" s="81">
        <v>43677.63024305556</v>
      </c>
      <c r="Q203" s="79" t="s">
        <v>415</v>
      </c>
      <c r="R203" s="79"/>
      <c r="S203" s="79"/>
      <c r="T203" s="79"/>
      <c r="U203" s="82" t="s">
        <v>638</v>
      </c>
      <c r="V203" s="82" t="s">
        <v>638</v>
      </c>
      <c r="W203" s="81">
        <v>43677.63024305556</v>
      </c>
      <c r="X203" s="82" t="s">
        <v>797</v>
      </c>
      <c r="Y203" s="79"/>
      <c r="Z203" s="79"/>
      <c r="AA203" s="85" t="s">
        <v>978</v>
      </c>
      <c r="AB203" s="79"/>
      <c r="AC203" s="79" t="b">
        <v>0</v>
      </c>
      <c r="AD203" s="79">
        <v>0</v>
      </c>
      <c r="AE203" s="85" t="s">
        <v>1087</v>
      </c>
      <c r="AF203" s="79" t="b">
        <v>0</v>
      </c>
      <c r="AG203" s="79" t="s">
        <v>1102</v>
      </c>
      <c r="AH203" s="79"/>
      <c r="AI203" s="85" t="s">
        <v>1087</v>
      </c>
      <c r="AJ203" s="79" t="b">
        <v>0</v>
      </c>
      <c r="AK203" s="79">
        <v>0</v>
      </c>
      <c r="AL203" s="85" t="s">
        <v>1087</v>
      </c>
      <c r="AM203" s="79" t="s">
        <v>1107</v>
      </c>
      <c r="AN203" s="79" t="b">
        <v>0</v>
      </c>
      <c r="AO203" s="85" t="s">
        <v>978</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9</v>
      </c>
      <c r="BC203" s="78" t="str">
        <f>REPLACE(INDEX(GroupVertices[Group],MATCH(Edges[[#This Row],[Vertex 2]],GroupVertices[Vertex],0)),1,1,"")</f>
        <v>1</v>
      </c>
      <c r="BD203" s="48"/>
      <c r="BE203" s="49"/>
      <c r="BF203" s="48"/>
      <c r="BG203" s="49"/>
      <c r="BH203" s="48"/>
      <c r="BI203" s="49"/>
      <c r="BJ203" s="48"/>
      <c r="BK203" s="49"/>
      <c r="BL203" s="48"/>
    </row>
    <row r="204" spans="1:64" ht="15">
      <c r="A204" s="64" t="s">
        <v>269</v>
      </c>
      <c r="B204" s="64" t="s">
        <v>268</v>
      </c>
      <c r="C204" s="65" t="s">
        <v>2973</v>
      </c>
      <c r="D204" s="66">
        <v>3</v>
      </c>
      <c r="E204" s="67" t="s">
        <v>132</v>
      </c>
      <c r="F204" s="68">
        <v>35</v>
      </c>
      <c r="G204" s="65"/>
      <c r="H204" s="69"/>
      <c r="I204" s="70"/>
      <c r="J204" s="70"/>
      <c r="K204" s="34" t="s">
        <v>65</v>
      </c>
      <c r="L204" s="77">
        <v>204</v>
      </c>
      <c r="M204" s="77"/>
      <c r="N204" s="72"/>
      <c r="O204" s="79" t="s">
        <v>350</v>
      </c>
      <c r="P204" s="81">
        <v>43679.30365740741</v>
      </c>
      <c r="Q204" s="79" t="s">
        <v>416</v>
      </c>
      <c r="R204" s="79"/>
      <c r="S204" s="79"/>
      <c r="T204" s="79"/>
      <c r="U204" s="79"/>
      <c r="V204" s="82" t="s">
        <v>697</v>
      </c>
      <c r="W204" s="81">
        <v>43679.30365740741</v>
      </c>
      <c r="X204" s="82" t="s">
        <v>798</v>
      </c>
      <c r="Y204" s="79"/>
      <c r="Z204" s="79"/>
      <c r="AA204" s="85" t="s">
        <v>979</v>
      </c>
      <c r="AB204" s="85" t="s">
        <v>978</v>
      </c>
      <c r="AC204" s="79" t="b">
        <v>0</v>
      </c>
      <c r="AD204" s="79">
        <v>0</v>
      </c>
      <c r="AE204" s="85" t="s">
        <v>1095</v>
      </c>
      <c r="AF204" s="79" t="b">
        <v>0</v>
      </c>
      <c r="AG204" s="79" t="s">
        <v>1102</v>
      </c>
      <c r="AH204" s="79"/>
      <c r="AI204" s="85" t="s">
        <v>1087</v>
      </c>
      <c r="AJ204" s="79" t="b">
        <v>0</v>
      </c>
      <c r="AK204" s="79">
        <v>0</v>
      </c>
      <c r="AL204" s="85" t="s">
        <v>1087</v>
      </c>
      <c r="AM204" s="79" t="s">
        <v>1117</v>
      </c>
      <c r="AN204" s="79" t="b">
        <v>0</v>
      </c>
      <c r="AO204" s="85" t="s">
        <v>978</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9</v>
      </c>
      <c r="BC204" s="78" t="str">
        <f>REPLACE(INDEX(GroupVertices[Group],MATCH(Edges[[#This Row],[Vertex 2]],GroupVertices[Vertex],0)),1,1,"")</f>
        <v>9</v>
      </c>
      <c r="BD204" s="48"/>
      <c r="BE204" s="49"/>
      <c r="BF204" s="48"/>
      <c r="BG204" s="49"/>
      <c r="BH204" s="48"/>
      <c r="BI204" s="49"/>
      <c r="BJ204" s="48"/>
      <c r="BK204" s="49"/>
      <c r="BL204" s="48"/>
    </row>
    <row r="205" spans="1:64" ht="15">
      <c r="A205" s="64" t="s">
        <v>269</v>
      </c>
      <c r="B205" s="64" t="s">
        <v>279</v>
      </c>
      <c r="C205" s="65" t="s">
        <v>2973</v>
      </c>
      <c r="D205" s="66">
        <v>3</v>
      </c>
      <c r="E205" s="67" t="s">
        <v>132</v>
      </c>
      <c r="F205" s="68">
        <v>35</v>
      </c>
      <c r="G205" s="65"/>
      <c r="H205" s="69"/>
      <c r="I205" s="70"/>
      <c r="J205" s="70"/>
      <c r="K205" s="34" t="s">
        <v>65</v>
      </c>
      <c r="L205" s="77">
        <v>205</v>
      </c>
      <c r="M205" s="77"/>
      <c r="N205" s="72"/>
      <c r="O205" s="79" t="s">
        <v>350</v>
      </c>
      <c r="P205" s="81">
        <v>43679.30365740741</v>
      </c>
      <c r="Q205" s="79" t="s">
        <v>416</v>
      </c>
      <c r="R205" s="79"/>
      <c r="S205" s="79"/>
      <c r="T205" s="79"/>
      <c r="U205" s="79"/>
      <c r="V205" s="82" t="s">
        <v>697</v>
      </c>
      <c r="W205" s="81">
        <v>43679.30365740741</v>
      </c>
      <c r="X205" s="82" t="s">
        <v>798</v>
      </c>
      <c r="Y205" s="79"/>
      <c r="Z205" s="79"/>
      <c r="AA205" s="85" t="s">
        <v>979</v>
      </c>
      <c r="AB205" s="85" t="s">
        <v>978</v>
      </c>
      <c r="AC205" s="79" t="b">
        <v>0</v>
      </c>
      <c r="AD205" s="79">
        <v>0</v>
      </c>
      <c r="AE205" s="85" t="s">
        <v>1095</v>
      </c>
      <c r="AF205" s="79" t="b">
        <v>0</v>
      </c>
      <c r="AG205" s="79" t="s">
        <v>1102</v>
      </c>
      <c r="AH205" s="79"/>
      <c r="AI205" s="85" t="s">
        <v>1087</v>
      </c>
      <c r="AJ205" s="79" t="b">
        <v>0</v>
      </c>
      <c r="AK205" s="79">
        <v>0</v>
      </c>
      <c r="AL205" s="85" t="s">
        <v>1087</v>
      </c>
      <c r="AM205" s="79" t="s">
        <v>1117</v>
      </c>
      <c r="AN205" s="79" t="b">
        <v>0</v>
      </c>
      <c r="AO205" s="85" t="s">
        <v>978</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9</v>
      </c>
      <c r="BC205" s="78" t="str">
        <f>REPLACE(INDEX(GroupVertices[Group],MATCH(Edges[[#This Row],[Vertex 2]],GroupVertices[Vertex],0)),1,1,"")</f>
        <v>1</v>
      </c>
      <c r="BD205" s="48"/>
      <c r="BE205" s="49"/>
      <c r="BF205" s="48"/>
      <c r="BG205" s="49"/>
      <c r="BH205" s="48"/>
      <c r="BI205" s="49"/>
      <c r="BJ205" s="48"/>
      <c r="BK205" s="49"/>
      <c r="BL205" s="48"/>
    </row>
    <row r="206" spans="1:64" ht="15">
      <c r="A206" s="64" t="s">
        <v>270</v>
      </c>
      <c r="B206" s="64" t="s">
        <v>296</v>
      </c>
      <c r="C206" s="65" t="s">
        <v>2973</v>
      </c>
      <c r="D206" s="66">
        <v>3</v>
      </c>
      <c r="E206" s="67" t="s">
        <v>132</v>
      </c>
      <c r="F206" s="68">
        <v>35</v>
      </c>
      <c r="G206" s="65"/>
      <c r="H206" s="69"/>
      <c r="I206" s="70"/>
      <c r="J206" s="70"/>
      <c r="K206" s="34" t="s">
        <v>65</v>
      </c>
      <c r="L206" s="77">
        <v>206</v>
      </c>
      <c r="M206" s="77"/>
      <c r="N206" s="72"/>
      <c r="O206" s="79" t="s">
        <v>350</v>
      </c>
      <c r="P206" s="81">
        <v>43680.71309027778</v>
      </c>
      <c r="Q206" s="79" t="s">
        <v>417</v>
      </c>
      <c r="R206" s="79"/>
      <c r="S206" s="79"/>
      <c r="T206" s="79"/>
      <c r="U206" s="79"/>
      <c r="V206" s="82" t="s">
        <v>654</v>
      </c>
      <c r="W206" s="81">
        <v>43680.71309027778</v>
      </c>
      <c r="X206" s="82" t="s">
        <v>799</v>
      </c>
      <c r="Y206" s="79"/>
      <c r="Z206" s="79"/>
      <c r="AA206" s="85" t="s">
        <v>980</v>
      </c>
      <c r="AB206" s="79"/>
      <c r="AC206" s="79" t="b">
        <v>0</v>
      </c>
      <c r="AD206" s="79">
        <v>0</v>
      </c>
      <c r="AE206" s="85" t="s">
        <v>1087</v>
      </c>
      <c r="AF206" s="79" t="b">
        <v>0</v>
      </c>
      <c r="AG206" s="79" t="s">
        <v>1099</v>
      </c>
      <c r="AH206" s="79"/>
      <c r="AI206" s="85" t="s">
        <v>1087</v>
      </c>
      <c r="AJ206" s="79" t="b">
        <v>0</v>
      </c>
      <c r="AK206" s="79">
        <v>2</v>
      </c>
      <c r="AL206" s="85" t="s">
        <v>1023</v>
      </c>
      <c r="AM206" s="79" t="s">
        <v>1107</v>
      </c>
      <c r="AN206" s="79" t="b">
        <v>0</v>
      </c>
      <c r="AO206" s="85" t="s">
        <v>1023</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1</v>
      </c>
      <c r="BC206" s="78" t="str">
        <f>REPLACE(INDEX(GroupVertices[Group],MATCH(Edges[[#This Row],[Vertex 2]],GroupVertices[Vertex],0)),1,1,"")</f>
        <v>1</v>
      </c>
      <c r="BD206" s="48"/>
      <c r="BE206" s="49"/>
      <c r="BF206" s="48"/>
      <c r="BG206" s="49"/>
      <c r="BH206" s="48"/>
      <c r="BI206" s="49"/>
      <c r="BJ206" s="48"/>
      <c r="BK206" s="49"/>
      <c r="BL206" s="48"/>
    </row>
    <row r="207" spans="1:64" ht="15">
      <c r="A207" s="64" t="s">
        <v>270</v>
      </c>
      <c r="B207" s="64" t="s">
        <v>279</v>
      </c>
      <c r="C207" s="65" t="s">
        <v>2973</v>
      </c>
      <c r="D207" s="66">
        <v>3</v>
      </c>
      <c r="E207" s="67" t="s">
        <v>132</v>
      </c>
      <c r="F207" s="68">
        <v>35</v>
      </c>
      <c r="G207" s="65"/>
      <c r="H207" s="69"/>
      <c r="I207" s="70"/>
      <c r="J207" s="70"/>
      <c r="K207" s="34" t="s">
        <v>65</v>
      </c>
      <c r="L207" s="77">
        <v>207</v>
      </c>
      <c r="M207" s="77"/>
      <c r="N207" s="72"/>
      <c r="O207" s="79" t="s">
        <v>350</v>
      </c>
      <c r="P207" s="81">
        <v>43680.71309027778</v>
      </c>
      <c r="Q207" s="79" t="s">
        <v>417</v>
      </c>
      <c r="R207" s="79"/>
      <c r="S207" s="79"/>
      <c r="T207" s="79"/>
      <c r="U207" s="79"/>
      <c r="V207" s="82" t="s">
        <v>654</v>
      </c>
      <c r="W207" s="81">
        <v>43680.71309027778</v>
      </c>
      <c r="X207" s="82" t="s">
        <v>799</v>
      </c>
      <c r="Y207" s="79"/>
      <c r="Z207" s="79"/>
      <c r="AA207" s="85" t="s">
        <v>980</v>
      </c>
      <c r="AB207" s="79"/>
      <c r="AC207" s="79" t="b">
        <v>0</v>
      </c>
      <c r="AD207" s="79">
        <v>0</v>
      </c>
      <c r="AE207" s="85" t="s">
        <v>1087</v>
      </c>
      <c r="AF207" s="79" t="b">
        <v>0</v>
      </c>
      <c r="AG207" s="79" t="s">
        <v>1099</v>
      </c>
      <c r="AH207" s="79"/>
      <c r="AI207" s="85" t="s">
        <v>1087</v>
      </c>
      <c r="AJ207" s="79" t="b">
        <v>0</v>
      </c>
      <c r="AK207" s="79">
        <v>2</v>
      </c>
      <c r="AL207" s="85" t="s">
        <v>1023</v>
      </c>
      <c r="AM207" s="79" t="s">
        <v>1107</v>
      </c>
      <c r="AN207" s="79" t="b">
        <v>0</v>
      </c>
      <c r="AO207" s="85" t="s">
        <v>1023</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1</v>
      </c>
      <c r="BC207" s="78" t="str">
        <f>REPLACE(INDEX(GroupVertices[Group],MATCH(Edges[[#This Row],[Vertex 2]],GroupVertices[Vertex],0)),1,1,"")</f>
        <v>1</v>
      </c>
      <c r="BD207" s="48"/>
      <c r="BE207" s="49"/>
      <c r="BF207" s="48"/>
      <c r="BG207" s="49"/>
      <c r="BH207" s="48"/>
      <c r="BI207" s="49"/>
      <c r="BJ207" s="48"/>
      <c r="BK207" s="49"/>
      <c r="BL207" s="48"/>
    </row>
    <row r="208" spans="1:64" ht="15">
      <c r="A208" s="64" t="s">
        <v>270</v>
      </c>
      <c r="B208" s="64" t="s">
        <v>274</v>
      </c>
      <c r="C208" s="65" t="s">
        <v>2973</v>
      </c>
      <c r="D208" s="66">
        <v>3</v>
      </c>
      <c r="E208" s="67" t="s">
        <v>132</v>
      </c>
      <c r="F208" s="68">
        <v>35</v>
      </c>
      <c r="G208" s="65"/>
      <c r="H208" s="69"/>
      <c r="I208" s="70"/>
      <c r="J208" s="70"/>
      <c r="K208" s="34" t="s">
        <v>65</v>
      </c>
      <c r="L208" s="77">
        <v>208</v>
      </c>
      <c r="M208" s="77"/>
      <c r="N208" s="72"/>
      <c r="O208" s="79" t="s">
        <v>350</v>
      </c>
      <c r="P208" s="81">
        <v>43680.71309027778</v>
      </c>
      <c r="Q208" s="79" t="s">
        <v>417</v>
      </c>
      <c r="R208" s="79"/>
      <c r="S208" s="79"/>
      <c r="T208" s="79"/>
      <c r="U208" s="79"/>
      <c r="V208" s="82" t="s">
        <v>654</v>
      </c>
      <c r="W208" s="81">
        <v>43680.71309027778</v>
      </c>
      <c r="X208" s="82" t="s">
        <v>799</v>
      </c>
      <c r="Y208" s="79"/>
      <c r="Z208" s="79"/>
      <c r="AA208" s="85" t="s">
        <v>980</v>
      </c>
      <c r="AB208" s="79"/>
      <c r="AC208" s="79" t="b">
        <v>0</v>
      </c>
      <c r="AD208" s="79">
        <v>0</v>
      </c>
      <c r="AE208" s="85" t="s">
        <v>1087</v>
      </c>
      <c r="AF208" s="79" t="b">
        <v>0</v>
      </c>
      <c r="AG208" s="79" t="s">
        <v>1099</v>
      </c>
      <c r="AH208" s="79"/>
      <c r="AI208" s="85" t="s">
        <v>1087</v>
      </c>
      <c r="AJ208" s="79" t="b">
        <v>0</v>
      </c>
      <c r="AK208" s="79">
        <v>2</v>
      </c>
      <c r="AL208" s="85" t="s">
        <v>1023</v>
      </c>
      <c r="AM208" s="79" t="s">
        <v>1107</v>
      </c>
      <c r="AN208" s="79" t="b">
        <v>0</v>
      </c>
      <c r="AO208" s="85" t="s">
        <v>1023</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1</v>
      </c>
      <c r="BC208" s="78" t="str">
        <f>REPLACE(INDEX(GroupVertices[Group],MATCH(Edges[[#This Row],[Vertex 2]],GroupVertices[Vertex],0)),1,1,"")</f>
        <v>3</v>
      </c>
      <c r="BD208" s="48">
        <v>1</v>
      </c>
      <c r="BE208" s="49">
        <v>4.761904761904762</v>
      </c>
      <c r="BF208" s="48">
        <v>0</v>
      </c>
      <c r="BG208" s="49">
        <v>0</v>
      </c>
      <c r="BH208" s="48">
        <v>0</v>
      </c>
      <c r="BI208" s="49">
        <v>0</v>
      </c>
      <c r="BJ208" s="48">
        <v>20</v>
      </c>
      <c r="BK208" s="49">
        <v>95.23809523809524</v>
      </c>
      <c r="BL208" s="48">
        <v>21</v>
      </c>
    </row>
    <row r="209" spans="1:64" ht="15">
      <c r="A209" s="64" t="s">
        <v>271</v>
      </c>
      <c r="B209" s="64" t="s">
        <v>279</v>
      </c>
      <c r="C209" s="65" t="s">
        <v>2973</v>
      </c>
      <c r="D209" s="66">
        <v>3</v>
      </c>
      <c r="E209" s="67" t="s">
        <v>132</v>
      </c>
      <c r="F209" s="68">
        <v>35</v>
      </c>
      <c r="G209" s="65"/>
      <c r="H209" s="69"/>
      <c r="I209" s="70"/>
      <c r="J209" s="70"/>
      <c r="K209" s="34" t="s">
        <v>65</v>
      </c>
      <c r="L209" s="77">
        <v>209</v>
      </c>
      <c r="M209" s="77"/>
      <c r="N209" s="72"/>
      <c r="O209" s="79" t="s">
        <v>349</v>
      </c>
      <c r="P209" s="81">
        <v>43680.90726851852</v>
      </c>
      <c r="Q209" s="79" t="s">
        <v>351</v>
      </c>
      <c r="R209" s="79"/>
      <c r="S209" s="79"/>
      <c r="T209" s="79"/>
      <c r="U209" s="79"/>
      <c r="V209" s="82" t="s">
        <v>698</v>
      </c>
      <c r="W209" s="81">
        <v>43680.90726851852</v>
      </c>
      <c r="X209" s="82" t="s">
        <v>800</v>
      </c>
      <c r="Y209" s="79"/>
      <c r="Z209" s="79"/>
      <c r="AA209" s="85" t="s">
        <v>981</v>
      </c>
      <c r="AB209" s="79"/>
      <c r="AC209" s="79" t="b">
        <v>0</v>
      </c>
      <c r="AD209" s="79">
        <v>0</v>
      </c>
      <c r="AE209" s="85" t="s">
        <v>1085</v>
      </c>
      <c r="AF209" s="79" t="b">
        <v>0</v>
      </c>
      <c r="AG209" s="79" t="s">
        <v>1098</v>
      </c>
      <c r="AH209" s="79"/>
      <c r="AI209" s="85" t="s">
        <v>1087</v>
      </c>
      <c r="AJ209" s="79" t="b">
        <v>0</v>
      </c>
      <c r="AK209" s="79">
        <v>0</v>
      </c>
      <c r="AL209" s="85" t="s">
        <v>1087</v>
      </c>
      <c r="AM209" s="79" t="s">
        <v>1109</v>
      </c>
      <c r="AN209" s="79" t="b">
        <v>0</v>
      </c>
      <c r="AO209" s="85" t="s">
        <v>981</v>
      </c>
      <c r="AP209" s="79" t="s">
        <v>176</v>
      </c>
      <c r="AQ209" s="79">
        <v>0</v>
      </c>
      <c r="AR209" s="79">
        <v>0</v>
      </c>
      <c r="AS209" s="79" t="s">
        <v>1125</v>
      </c>
      <c r="AT209" s="79" t="s">
        <v>1129</v>
      </c>
      <c r="AU209" s="79" t="s">
        <v>1132</v>
      </c>
      <c r="AV209" s="79" t="s">
        <v>1140</v>
      </c>
      <c r="AW209" s="86" t="s">
        <v>1149</v>
      </c>
      <c r="AX209" s="79" t="s">
        <v>1158</v>
      </c>
      <c r="AY209" s="79" t="s">
        <v>1161</v>
      </c>
      <c r="AZ209" s="82" t="s">
        <v>1168</v>
      </c>
      <c r="BA209">
        <v>1</v>
      </c>
      <c r="BB209" s="78" t="str">
        <f>REPLACE(INDEX(GroupVertices[Group],MATCH(Edges[[#This Row],[Vertex 1]],GroupVertices[Vertex],0)),1,1,"")</f>
        <v>1</v>
      </c>
      <c r="BC209" s="78" t="str">
        <f>REPLACE(INDEX(GroupVertices[Group],MATCH(Edges[[#This Row],[Vertex 2]],GroupVertices[Vertex],0)),1,1,"")</f>
        <v>1</v>
      </c>
      <c r="BD209" s="48">
        <v>0</v>
      </c>
      <c r="BE209" s="49">
        <v>0</v>
      </c>
      <c r="BF209" s="48">
        <v>0</v>
      </c>
      <c r="BG209" s="49">
        <v>0</v>
      </c>
      <c r="BH209" s="48">
        <v>0</v>
      </c>
      <c r="BI209" s="49">
        <v>0</v>
      </c>
      <c r="BJ209" s="48">
        <v>1</v>
      </c>
      <c r="BK209" s="49">
        <v>100</v>
      </c>
      <c r="BL209" s="48">
        <v>1</v>
      </c>
    </row>
    <row r="210" spans="1:64" ht="15">
      <c r="A210" s="64" t="s">
        <v>272</v>
      </c>
      <c r="B210" s="64" t="s">
        <v>279</v>
      </c>
      <c r="C210" s="65" t="s">
        <v>2973</v>
      </c>
      <c r="D210" s="66">
        <v>3</v>
      </c>
      <c r="E210" s="67" t="s">
        <v>132</v>
      </c>
      <c r="F210" s="68">
        <v>35</v>
      </c>
      <c r="G210" s="65"/>
      <c r="H210" s="69"/>
      <c r="I210" s="70"/>
      <c r="J210" s="70"/>
      <c r="K210" s="34" t="s">
        <v>65</v>
      </c>
      <c r="L210" s="77">
        <v>210</v>
      </c>
      <c r="M210" s="77"/>
      <c r="N210" s="72"/>
      <c r="O210" s="79" t="s">
        <v>349</v>
      </c>
      <c r="P210" s="81">
        <v>43682.162523148145</v>
      </c>
      <c r="Q210" s="79" t="s">
        <v>351</v>
      </c>
      <c r="R210" s="79"/>
      <c r="S210" s="79"/>
      <c r="T210" s="79"/>
      <c r="U210" s="79"/>
      <c r="V210" s="82" t="s">
        <v>654</v>
      </c>
      <c r="W210" s="81">
        <v>43682.162523148145</v>
      </c>
      <c r="X210" s="82" t="s">
        <v>801</v>
      </c>
      <c r="Y210" s="79"/>
      <c r="Z210" s="79"/>
      <c r="AA210" s="85" t="s">
        <v>982</v>
      </c>
      <c r="AB210" s="79"/>
      <c r="AC210" s="79" t="b">
        <v>0</v>
      </c>
      <c r="AD210" s="79">
        <v>0</v>
      </c>
      <c r="AE210" s="85" t="s">
        <v>1085</v>
      </c>
      <c r="AF210" s="79" t="b">
        <v>0</v>
      </c>
      <c r="AG210" s="79" t="s">
        <v>1098</v>
      </c>
      <c r="AH210" s="79"/>
      <c r="AI210" s="85" t="s">
        <v>1087</v>
      </c>
      <c r="AJ210" s="79" t="b">
        <v>0</v>
      </c>
      <c r="AK210" s="79">
        <v>0</v>
      </c>
      <c r="AL210" s="85" t="s">
        <v>1087</v>
      </c>
      <c r="AM210" s="79" t="s">
        <v>1109</v>
      </c>
      <c r="AN210" s="79" t="b">
        <v>0</v>
      </c>
      <c r="AO210" s="85" t="s">
        <v>982</v>
      </c>
      <c r="AP210" s="79" t="s">
        <v>176</v>
      </c>
      <c r="AQ210" s="79">
        <v>0</v>
      </c>
      <c r="AR210" s="79">
        <v>0</v>
      </c>
      <c r="AS210" s="79" t="s">
        <v>1126</v>
      </c>
      <c r="AT210" s="79" t="s">
        <v>1129</v>
      </c>
      <c r="AU210" s="79" t="s">
        <v>1132</v>
      </c>
      <c r="AV210" s="79" t="s">
        <v>1141</v>
      </c>
      <c r="AW210" s="79" t="s">
        <v>1150</v>
      </c>
      <c r="AX210" s="79" t="s">
        <v>1159</v>
      </c>
      <c r="AY210" s="79" t="s">
        <v>1161</v>
      </c>
      <c r="AZ210" s="82" t="s">
        <v>1169</v>
      </c>
      <c r="BA210">
        <v>1</v>
      </c>
      <c r="BB210" s="78" t="str">
        <f>REPLACE(INDEX(GroupVertices[Group],MATCH(Edges[[#This Row],[Vertex 1]],GroupVertices[Vertex],0)),1,1,"")</f>
        <v>1</v>
      </c>
      <c r="BC210" s="78" t="str">
        <f>REPLACE(INDEX(GroupVertices[Group],MATCH(Edges[[#This Row],[Vertex 2]],GroupVertices[Vertex],0)),1,1,"")</f>
        <v>1</v>
      </c>
      <c r="BD210" s="48">
        <v>0</v>
      </c>
      <c r="BE210" s="49">
        <v>0</v>
      </c>
      <c r="BF210" s="48">
        <v>0</v>
      </c>
      <c r="BG210" s="49">
        <v>0</v>
      </c>
      <c r="BH210" s="48">
        <v>0</v>
      </c>
      <c r="BI210" s="49">
        <v>0</v>
      </c>
      <c r="BJ210" s="48">
        <v>1</v>
      </c>
      <c r="BK210" s="49">
        <v>100</v>
      </c>
      <c r="BL210" s="48">
        <v>1</v>
      </c>
    </row>
    <row r="211" spans="1:64" ht="15">
      <c r="A211" s="64" t="s">
        <v>273</v>
      </c>
      <c r="B211" s="64" t="s">
        <v>340</v>
      </c>
      <c r="C211" s="65" t="s">
        <v>2973</v>
      </c>
      <c r="D211" s="66">
        <v>3</v>
      </c>
      <c r="E211" s="67" t="s">
        <v>132</v>
      </c>
      <c r="F211" s="68">
        <v>35</v>
      </c>
      <c r="G211" s="65"/>
      <c r="H211" s="69"/>
      <c r="I211" s="70"/>
      <c r="J211" s="70"/>
      <c r="K211" s="34" t="s">
        <v>65</v>
      </c>
      <c r="L211" s="77">
        <v>211</v>
      </c>
      <c r="M211" s="77"/>
      <c r="N211" s="72"/>
      <c r="O211" s="79" t="s">
        <v>350</v>
      </c>
      <c r="P211" s="81">
        <v>43630.05706018519</v>
      </c>
      <c r="Q211" s="79" t="s">
        <v>418</v>
      </c>
      <c r="R211" s="79"/>
      <c r="S211" s="79"/>
      <c r="T211" s="79"/>
      <c r="U211" s="79"/>
      <c r="V211" s="82" t="s">
        <v>699</v>
      </c>
      <c r="W211" s="81">
        <v>43630.05706018519</v>
      </c>
      <c r="X211" s="82" t="s">
        <v>802</v>
      </c>
      <c r="Y211" s="79"/>
      <c r="Z211" s="79"/>
      <c r="AA211" s="85" t="s">
        <v>983</v>
      </c>
      <c r="AB211" s="85" t="s">
        <v>984</v>
      </c>
      <c r="AC211" s="79" t="b">
        <v>0</v>
      </c>
      <c r="AD211" s="79">
        <v>1</v>
      </c>
      <c r="AE211" s="85" t="s">
        <v>1088</v>
      </c>
      <c r="AF211" s="79" t="b">
        <v>0</v>
      </c>
      <c r="AG211" s="79" t="s">
        <v>1099</v>
      </c>
      <c r="AH211" s="79"/>
      <c r="AI211" s="85" t="s">
        <v>1087</v>
      </c>
      <c r="AJ211" s="79" t="b">
        <v>0</v>
      </c>
      <c r="AK211" s="79">
        <v>0</v>
      </c>
      <c r="AL211" s="85" t="s">
        <v>1087</v>
      </c>
      <c r="AM211" s="79" t="s">
        <v>1109</v>
      </c>
      <c r="AN211" s="79" t="b">
        <v>0</v>
      </c>
      <c r="AO211" s="85" t="s">
        <v>984</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3</v>
      </c>
      <c r="BC211" s="78" t="str">
        <f>REPLACE(INDEX(GroupVertices[Group],MATCH(Edges[[#This Row],[Vertex 2]],GroupVertices[Vertex],0)),1,1,"")</f>
        <v>3</v>
      </c>
      <c r="BD211" s="48">
        <v>2</v>
      </c>
      <c r="BE211" s="49">
        <v>20</v>
      </c>
      <c r="BF211" s="48">
        <v>0</v>
      </c>
      <c r="BG211" s="49">
        <v>0</v>
      </c>
      <c r="BH211" s="48">
        <v>0</v>
      </c>
      <c r="BI211" s="49">
        <v>0</v>
      </c>
      <c r="BJ211" s="48">
        <v>8</v>
      </c>
      <c r="BK211" s="49">
        <v>80</v>
      </c>
      <c r="BL211" s="48">
        <v>10</v>
      </c>
    </row>
    <row r="212" spans="1:64" ht="15">
      <c r="A212" s="64" t="s">
        <v>274</v>
      </c>
      <c r="B212" s="64" t="s">
        <v>340</v>
      </c>
      <c r="C212" s="65" t="s">
        <v>2972</v>
      </c>
      <c r="D212" s="66">
        <v>4.75</v>
      </c>
      <c r="E212" s="67" t="s">
        <v>136</v>
      </c>
      <c r="F212" s="68">
        <v>29.25</v>
      </c>
      <c r="G212" s="65"/>
      <c r="H212" s="69"/>
      <c r="I212" s="70"/>
      <c r="J212" s="70"/>
      <c r="K212" s="34" t="s">
        <v>65</v>
      </c>
      <c r="L212" s="77">
        <v>212</v>
      </c>
      <c r="M212" s="77"/>
      <c r="N212" s="72"/>
      <c r="O212" s="79" t="s">
        <v>350</v>
      </c>
      <c r="P212" s="81">
        <v>43629.98756944444</v>
      </c>
      <c r="Q212" s="79" t="s">
        <v>419</v>
      </c>
      <c r="R212" s="79"/>
      <c r="S212" s="79"/>
      <c r="T212" s="79" t="s">
        <v>575</v>
      </c>
      <c r="U212" s="82" t="s">
        <v>639</v>
      </c>
      <c r="V212" s="82" t="s">
        <v>639</v>
      </c>
      <c r="W212" s="81">
        <v>43629.98756944444</v>
      </c>
      <c r="X212" s="82" t="s">
        <v>803</v>
      </c>
      <c r="Y212" s="79"/>
      <c r="Z212" s="79"/>
      <c r="AA212" s="85" t="s">
        <v>984</v>
      </c>
      <c r="AB212" s="79"/>
      <c r="AC212" s="79" t="b">
        <v>0</v>
      </c>
      <c r="AD212" s="79">
        <v>2</v>
      </c>
      <c r="AE212" s="85" t="s">
        <v>1087</v>
      </c>
      <c r="AF212" s="79" t="b">
        <v>0</v>
      </c>
      <c r="AG212" s="79" t="s">
        <v>1099</v>
      </c>
      <c r="AH212" s="79"/>
      <c r="AI212" s="85" t="s">
        <v>1087</v>
      </c>
      <c r="AJ212" s="79" t="b">
        <v>0</v>
      </c>
      <c r="AK212" s="79">
        <v>0</v>
      </c>
      <c r="AL212" s="85" t="s">
        <v>1087</v>
      </c>
      <c r="AM212" s="79" t="s">
        <v>1109</v>
      </c>
      <c r="AN212" s="79" t="b">
        <v>0</v>
      </c>
      <c r="AO212" s="85" t="s">
        <v>984</v>
      </c>
      <c r="AP212" s="79" t="s">
        <v>176</v>
      </c>
      <c r="AQ212" s="79">
        <v>0</v>
      </c>
      <c r="AR212" s="79">
        <v>0</v>
      </c>
      <c r="AS212" s="79"/>
      <c r="AT212" s="79"/>
      <c r="AU212" s="79"/>
      <c r="AV212" s="79"/>
      <c r="AW212" s="79"/>
      <c r="AX212" s="79"/>
      <c r="AY212" s="79"/>
      <c r="AZ212" s="79"/>
      <c r="BA212">
        <v>2</v>
      </c>
      <c r="BB212" s="78" t="str">
        <f>REPLACE(INDEX(GroupVertices[Group],MATCH(Edges[[#This Row],[Vertex 1]],GroupVertices[Vertex],0)),1,1,"")</f>
        <v>3</v>
      </c>
      <c r="BC212" s="78" t="str">
        <f>REPLACE(INDEX(GroupVertices[Group],MATCH(Edges[[#This Row],[Vertex 2]],GroupVertices[Vertex],0)),1,1,"")</f>
        <v>3</v>
      </c>
      <c r="BD212" s="48">
        <v>1</v>
      </c>
      <c r="BE212" s="49">
        <v>20</v>
      </c>
      <c r="BF212" s="48">
        <v>0</v>
      </c>
      <c r="BG212" s="49">
        <v>0</v>
      </c>
      <c r="BH212" s="48">
        <v>0</v>
      </c>
      <c r="BI212" s="49">
        <v>0</v>
      </c>
      <c r="BJ212" s="48">
        <v>4</v>
      </c>
      <c r="BK212" s="49">
        <v>80</v>
      </c>
      <c r="BL212" s="48">
        <v>5</v>
      </c>
    </row>
    <row r="213" spans="1:64" ht="15">
      <c r="A213" s="64" t="s">
        <v>274</v>
      </c>
      <c r="B213" s="64" t="s">
        <v>340</v>
      </c>
      <c r="C213" s="65" t="s">
        <v>2972</v>
      </c>
      <c r="D213" s="66">
        <v>4.75</v>
      </c>
      <c r="E213" s="67" t="s">
        <v>136</v>
      </c>
      <c r="F213" s="68">
        <v>29.25</v>
      </c>
      <c r="G213" s="65"/>
      <c r="H213" s="69"/>
      <c r="I213" s="70"/>
      <c r="J213" s="70"/>
      <c r="K213" s="34" t="s">
        <v>65</v>
      </c>
      <c r="L213" s="77">
        <v>213</v>
      </c>
      <c r="M213" s="77"/>
      <c r="N213" s="72"/>
      <c r="O213" s="79" t="s">
        <v>350</v>
      </c>
      <c r="P213" s="81">
        <v>43630.0906712963</v>
      </c>
      <c r="Q213" s="79" t="s">
        <v>420</v>
      </c>
      <c r="R213" s="79"/>
      <c r="S213" s="79"/>
      <c r="T213" s="79"/>
      <c r="U213" s="82" t="s">
        <v>640</v>
      </c>
      <c r="V213" s="82" t="s">
        <v>640</v>
      </c>
      <c r="W213" s="81">
        <v>43630.0906712963</v>
      </c>
      <c r="X213" s="82" t="s">
        <v>804</v>
      </c>
      <c r="Y213" s="79"/>
      <c r="Z213" s="79"/>
      <c r="AA213" s="85" t="s">
        <v>985</v>
      </c>
      <c r="AB213" s="85" t="s">
        <v>983</v>
      </c>
      <c r="AC213" s="79" t="b">
        <v>0</v>
      </c>
      <c r="AD213" s="79">
        <v>0</v>
      </c>
      <c r="AE213" s="85" t="s">
        <v>1096</v>
      </c>
      <c r="AF213" s="79" t="b">
        <v>0</v>
      </c>
      <c r="AG213" s="79" t="s">
        <v>1099</v>
      </c>
      <c r="AH213" s="79"/>
      <c r="AI213" s="85" t="s">
        <v>1087</v>
      </c>
      <c r="AJ213" s="79" t="b">
        <v>0</v>
      </c>
      <c r="AK213" s="79">
        <v>0</v>
      </c>
      <c r="AL213" s="85" t="s">
        <v>1087</v>
      </c>
      <c r="AM213" s="79" t="s">
        <v>1109</v>
      </c>
      <c r="AN213" s="79" t="b">
        <v>0</v>
      </c>
      <c r="AO213" s="85" t="s">
        <v>983</v>
      </c>
      <c r="AP213" s="79" t="s">
        <v>176</v>
      </c>
      <c r="AQ213" s="79">
        <v>0</v>
      </c>
      <c r="AR213" s="79">
        <v>0</v>
      </c>
      <c r="AS213" s="79"/>
      <c r="AT213" s="79"/>
      <c r="AU213" s="79"/>
      <c r="AV213" s="79"/>
      <c r="AW213" s="79"/>
      <c r="AX213" s="79"/>
      <c r="AY213" s="79"/>
      <c r="AZ213" s="79"/>
      <c r="BA213">
        <v>2</v>
      </c>
      <c r="BB213" s="78" t="str">
        <f>REPLACE(INDEX(GroupVertices[Group],MATCH(Edges[[#This Row],[Vertex 1]],GroupVertices[Vertex],0)),1,1,"")</f>
        <v>3</v>
      </c>
      <c r="BC213" s="78" t="str">
        <f>REPLACE(INDEX(GroupVertices[Group],MATCH(Edges[[#This Row],[Vertex 2]],GroupVertices[Vertex],0)),1,1,"")</f>
        <v>3</v>
      </c>
      <c r="BD213" s="48">
        <v>1</v>
      </c>
      <c r="BE213" s="49">
        <v>16.666666666666668</v>
      </c>
      <c r="BF213" s="48">
        <v>0</v>
      </c>
      <c r="BG213" s="49">
        <v>0</v>
      </c>
      <c r="BH213" s="48">
        <v>0</v>
      </c>
      <c r="BI213" s="49">
        <v>0</v>
      </c>
      <c r="BJ213" s="48">
        <v>5</v>
      </c>
      <c r="BK213" s="49">
        <v>83.33333333333333</v>
      </c>
      <c r="BL213" s="48">
        <v>6</v>
      </c>
    </row>
    <row r="214" spans="1:64" ht="15">
      <c r="A214" s="64" t="s">
        <v>273</v>
      </c>
      <c r="B214" s="64" t="s">
        <v>279</v>
      </c>
      <c r="C214" s="65" t="s">
        <v>2973</v>
      </c>
      <c r="D214" s="66">
        <v>3</v>
      </c>
      <c r="E214" s="67" t="s">
        <v>132</v>
      </c>
      <c r="F214" s="68">
        <v>35</v>
      </c>
      <c r="G214" s="65"/>
      <c r="H214" s="69"/>
      <c r="I214" s="70"/>
      <c r="J214" s="70"/>
      <c r="K214" s="34" t="s">
        <v>65</v>
      </c>
      <c r="L214" s="77">
        <v>214</v>
      </c>
      <c r="M214" s="77"/>
      <c r="N214" s="72"/>
      <c r="O214" s="79" t="s">
        <v>350</v>
      </c>
      <c r="P214" s="81">
        <v>43630.05706018519</v>
      </c>
      <c r="Q214" s="79" t="s">
        <v>418</v>
      </c>
      <c r="R214" s="79"/>
      <c r="S214" s="79"/>
      <c r="T214" s="79"/>
      <c r="U214" s="79"/>
      <c r="V214" s="82" t="s">
        <v>699</v>
      </c>
      <c r="W214" s="81">
        <v>43630.05706018519</v>
      </c>
      <c r="X214" s="82" t="s">
        <v>802</v>
      </c>
      <c r="Y214" s="79"/>
      <c r="Z214" s="79"/>
      <c r="AA214" s="85" t="s">
        <v>983</v>
      </c>
      <c r="AB214" s="85" t="s">
        <v>984</v>
      </c>
      <c r="AC214" s="79" t="b">
        <v>0</v>
      </c>
      <c r="AD214" s="79">
        <v>1</v>
      </c>
      <c r="AE214" s="85" t="s">
        <v>1088</v>
      </c>
      <c r="AF214" s="79" t="b">
        <v>0</v>
      </c>
      <c r="AG214" s="79" t="s">
        <v>1099</v>
      </c>
      <c r="AH214" s="79"/>
      <c r="AI214" s="85" t="s">
        <v>1087</v>
      </c>
      <c r="AJ214" s="79" t="b">
        <v>0</v>
      </c>
      <c r="AK214" s="79">
        <v>0</v>
      </c>
      <c r="AL214" s="85" t="s">
        <v>1087</v>
      </c>
      <c r="AM214" s="79" t="s">
        <v>1109</v>
      </c>
      <c r="AN214" s="79" t="b">
        <v>0</v>
      </c>
      <c r="AO214" s="85" t="s">
        <v>984</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3</v>
      </c>
      <c r="BC214" s="78" t="str">
        <f>REPLACE(INDEX(GroupVertices[Group],MATCH(Edges[[#This Row],[Vertex 2]],GroupVertices[Vertex],0)),1,1,"")</f>
        <v>1</v>
      </c>
      <c r="BD214" s="48"/>
      <c r="BE214" s="49"/>
      <c r="BF214" s="48"/>
      <c r="BG214" s="49"/>
      <c r="BH214" s="48"/>
      <c r="BI214" s="49"/>
      <c r="BJ214" s="48"/>
      <c r="BK214" s="49"/>
      <c r="BL214" s="48"/>
    </row>
    <row r="215" spans="1:64" ht="15">
      <c r="A215" s="64" t="s">
        <v>273</v>
      </c>
      <c r="B215" s="64" t="s">
        <v>274</v>
      </c>
      <c r="C215" s="65" t="s">
        <v>2973</v>
      </c>
      <c r="D215" s="66">
        <v>3</v>
      </c>
      <c r="E215" s="67" t="s">
        <v>132</v>
      </c>
      <c r="F215" s="68">
        <v>35</v>
      </c>
      <c r="G215" s="65"/>
      <c r="H215" s="69"/>
      <c r="I215" s="70"/>
      <c r="J215" s="70"/>
      <c r="K215" s="34" t="s">
        <v>66</v>
      </c>
      <c r="L215" s="77">
        <v>215</v>
      </c>
      <c r="M215" s="77"/>
      <c r="N215" s="72"/>
      <c r="O215" s="79" t="s">
        <v>349</v>
      </c>
      <c r="P215" s="81">
        <v>43630.05706018519</v>
      </c>
      <c r="Q215" s="79" t="s">
        <v>418</v>
      </c>
      <c r="R215" s="79"/>
      <c r="S215" s="79"/>
      <c r="T215" s="79"/>
      <c r="U215" s="79"/>
      <c r="V215" s="82" t="s">
        <v>699</v>
      </c>
      <c r="W215" s="81">
        <v>43630.05706018519</v>
      </c>
      <c r="X215" s="82" t="s">
        <v>802</v>
      </c>
      <c r="Y215" s="79"/>
      <c r="Z215" s="79"/>
      <c r="AA215" s="85" t="s">
        <v>983</v>
      </c>
      <c r="AB215" s="85" t="s">
        <v>984</v>
      </c>
      <c r="AC215" s="79" t="b">
        <v>0</v>
      </c>
      <c r="AD215" s="79">
        <v>1</v>
      </c>
      <c r="AE215" s="85" t="s">
        <v>1088</v>
      </c>
      <c r="AF215" s="79" t="b">
        <v>0</v>
      </c>
      <c r="AG215" s="79" t="s">
        <v>1099</v>
      </c>
      <c r="AH215" s="79"/>
      <c r="AI215" s="85" t="s">
        <v>1087</v>
      </c>
      <c r="AJ215" s="79" t="b">
        <v>0</v>
      </c>
      <c r="AK215" s="79">
        <v>0</v>
      </c>
      <c r="AL215" s="85" t="s">
        <v>1087</v>
      </c>
      <c r="AM215" s="79" t="s">
        <v>1109</v>
      </c>
      <c r="AN215" s="79" t="b">
        <v>0</v>
      </c>
      <c r="AO215" s="85" t="s">
        <v>984</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3</v>
      </c>
      <c r="BC215" s="78" t="str">
        <f>REPLACE(INDEX(GroupVertices[Group],MATCH(Edges[[#This Row],[Vertex 2]],GroupVertices[Vertex],0)),1,1,"")</f>
        <v>3</v>
      </c>
      <c r="BD215" s="48"/>
      <c r="BE215" s="49"/>
      <c r="BF215" s="48"/>
      <c r="BG215" s="49"/>
      <c r="BH215" s="48"/>
      <c r="BI215" s="49"/>
      <c r="BJ215" s="48"/>
      <c r="BK215" s="49"/>
      <c r="BL215" s="48"/>
    </row>
    <row r="216" spans="1:64" ht="15">
      <c r="A216" s="64" t="s">
        <v>274</v>
      </c>
      <c r="B216" s="64" t="s">
        <v>273</v>
      </c>
      <c r="C216" s="65" t="s">
        <v>2973</v>
      </c>
      <c r="D216" s="66">
        <v>3</v>
      </c>
      <c r="E216" s="67" t="s">
        <v>132</v>
      </c>
      <c r="F216" s="68">
        <v>35</v>
      </c>
      <c r="G216" s="65"/>
      <c r="H216" s="69"/>
      <c r="I216" s="70"/>
      <c r="J216" s="70"/>
      <c r="K216" s="34" t="s">
        <v>66</v>
      </c>
      <c r="L216" s="77">
        <v>216</v>
      </c>
      <c r="M216" s="77"/>
      <c r="N216" s="72"/>
      <c r="O216" s="79" t="s">
        <v>349</v>
      </c>
      <c r="P216" s="81">
        <v>43630.0906712963</v>
      </c>
      <c r="Q216" s="79" t="s">
        <v>420</v>
      </c>
      <c r="R216" s="79"/>
      <c r="S216" s="79"/>
      <c r="T216" s="79"/>
      <c r="U216" s="82" t="s">
        <v>640</v>
      </c>
      <c r="V216" s="82" t="s">
        <v>640</v>
      </c>
      <c r="W216" s="81">
        <v>43630.0906712963</v>
      </c>
      <c r="X216" s="82" t="s">
        <v>804</v>
      </c>
      <c r="Y216" s="79"/>
      <c r="Z216" s="79"/>
      <c r="AA216" s="85" t="s">
        <v>985</v>
      </c>
      <c r="AB216" s="85" t="s">
        <v>983</v>
      </c>
      <c r="AC216" s="79" t="b">
        <v>0</v>
      </c>
      <c r="AD216" s="79">
        <v>0</v>
      </c>
      <c r="AE216" s="85" t="s">
        <v>1096</v>
      </c>
      <c r="AF216" s="79" t="b">
        <v>0</v>
      </c>
      <c r="AG216" s="79" t="s">
        <v>1099</v>
      </c>
      <c r="AH216" s="79"/>
      <c r="AI216" s="85" t="s">
        <v>1087</v>
      </c>
      <c r="AJ216" s="79" t="b">
        <v>0</v>
      </c>
      <c r="AK216" s="79">
        <v>0</v>
      </c>
      <c r="AL216" s="85" t="s">
        <v>1087</v>
      </c>
      <c r="AM216" s="79" t="s">
        <v>1109</v>
      </c>
      <c r="AN216" s="79" t="b">
        <v>0</v>
      </c>
      <c r="AO216" s="85" t="s">
        <v>983</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3</v>
      </c>
      <c r="BC216" s="78" t="str">
        <f>REPLACE(INDEX(GroupVertices[Group],MATCH(Edges[[#This Row],[Vertex 2]],GroupVertices[Vertex],0)),1,1,"")</f>
        <v>3</v>
      </c>
      <c r="BD216" s="48"/>
      <c r="BE216" s="49"/>
      <c r="BF216" s="48"/>
      <c r="BG216" s="49"/>
      <c r="BH216" s="48"/>
      <c r="BI216" s="49"/>
      <c r="BJ216" s="48"/>
      <c r="BK216" s="49"/>
      <c r="BL216" s="48"/>
    </row>
    <row r="217" spans="1:64" ht="15">
      <c r="A217" s="64" t="s">
        <v>275</v>
      </c>
      <c r="B217" s="64" t="s">
        <v>274</v>
      </c>
      <c r="C217" s="65" t="s">
        <v>2973</v>
      </c>
      <c r="D217" s="66">
        <v>3</v>
      </c>
      <c r="E217" s="67" t="s">
        <v>132</v>
      </c>
      <c r="F217" s="68">
        <v>35</v>
      </c>
      <c r="G217" s="65"/>
      <c r="H217" s="69"/>
      <c r="I217" s="70"/>
      <c r="J217" s="70"/>
      <c r="K217" s="34" t="s">
        <v>66</v>
      </c>
      <c r="L217" s="77">
        <v>217</v>
      </c>
      <c r="M217" s="77"/>
      <c r="N217" s="72"/>
      <c r="O217" s="79" t="s">
        <v>350</v>
      </c>
      <c r="P217" s="81">
        <v>43651.626388888886</v>
      </c>
      <c r="Q217" s="79" t="s">
        <v>421</v>
      </c>
      <c r="R217" s="82" t="s">
        <v>515</v>
      </c>
      <c r="S217" s="79" t="s">
        <v>561</v>
      </c>
      <c r="T217" s="79"/>
      <c r="U217" s="79"/>
      <c r="V217" s="82" t="s">
        <v>700</v>
      </c>
      <c r="W217" s="81">
        <v>43651.626388888886</v>
      </c>
      <c r="X217" s="82" t="s">
        <v>805</v>
      </c>
      <c r="Y217" s="79"/>
      <c r="Z217" s="79"/>
      <c r="AA217" s="85" t="s">
        <v>986</v>
      </c>
      <c r="AB217" s="79"/>
      <c r="AC217" s="79" t="b">
        <v>0</v>
      </c>
      <c r="AD217" s="79">
        <v>2</v>
      </c>
      <c r="AE217" s="85" t="s">
        <v>1087</v>
      </c>
      <c r="AF217" s="79" t="b">
        <v>0</v>
      </c>
      <c r="AG217" s="79" t="s">
        <v>1099</v>
      </c>
      <c r="AH217" s="79"/>
      <c r="AI217" s="85" t="s">
        <v>1087</v>
      </c>
      <c r="AJ217" s="79" t="b">
        <v>0</v>
      </c>
      <c r="AK217" s="79">
        <v>1</v>
      </c>
      <c r="AL217" s="85" t="s">
        <v>1087</v>
      </c>
      <c r="AM217" s="79" t="s">
        <v>1116</v>
      </c>
      <c r="AN217" s="79" t="b">
        <v>0</v>
      </c>
      <c r="AO217" s="85" t="s">
        <v>986</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3</v>
      </c>
      <c r="BC217" s="78" t="str">
        <f>REPLACE(INDEX(GroupVertices[Group],MATCH(Edges[[#This Row],[Vertex 2]],GroupVertices[Vertex],0)),1,1,"")</f>
        <v>3</v>
      </c>
      <c r="BD217" s="48"/>
      <c r="BE217" s="49"/>
      <c r="BF217" s="48"/>
      <c r="BG217" s="49"/>
      <c r="BH217" s="48"/>
      <c r="BI217" s="49"/>
      <c r="BJ217" s="48"/>
      <c r="BK217" s="49"/>
      <c r="BL217" s="48"/>
    </row>
    <row r="218" spans="1:64" ht="15">
      <c r="A218" s="64" t="s">
        <v>275</v>
      </c>
      <c r="B218" s="64" t="s">
        <v>279</v>
      </c>
      <c r="C218" s="65" t="s">
        <v>2973</v>
      </c>
      <c r="D218" s="66">
        <v>3</v>
      </c>
      <c r="E218" s="67" t="s">
        <v>132</v>
      </c>
      <c r="F218" s="68">
        <v>35</v>
      </c>
      <c r="G218" s="65"/>
      <c r="H218" s="69"/>
      <c r="I218" s="70"/>
      <c r="J218" s="70"/>
      <c r="K218" s="34" t="s">
        <v>65</v>
      </c>
      <c r="L218" s="77">
        <v>218</v>
      </c>
      <c r="M218" s="77"/>
      <c r="N218" s="72"/>
      <c r="O218" s="79" t="s">
        <v>350</v>
      </c>
      <c r="P218" s="81">
        <v>43651.626388888886</v>
      </c>
      <c r="Q218" s="79" t="s">
        <v>421</v>
      </c>
      <c r="R218" s="82" t="s">
        <v>515</v>
      </c>
      <c r="S218" s="79" t="s">
        <v>561</v>
      </c>
      <c r="T218" s="79"/>
      <c r="U218" s="79"/>
      <c r="V218" s="82" t="s">
        <v>700</v>
      </c>
      <c r="W218" s="81">
        <v>43651.626388888886</v>
      </c>
      <c r="X218" s="82" t="s">
        <v>805</v>
      </c>
      <c r="Y218" s="79"/>
      <c r="Z218" s="79"/>
      <c r="AA218" s="85" t="s">
        <v>986</v>
      </c>
      <c r="AB218" s="79"/>
      <c r="AC218" s="79" t="b">
        <v>0</v>
      </c>
      <c r="AD218" s="79">
        <v>2</v>
      </c>
      <c r="AE218" s="85" t="s">
        <v>1087</v>
      </c>
      <c r="AF218" s="79" t="b">
        <v>0</v>
      </c>
      <c r="AG218" s="79" t="s">
        <v>1099</v>
      </c>
      <c r="AH218" s="79"/>
      <c r="AI218" s="85" t="s">
        <v>1087</v>
      </c>
      <c r="AJ218" s="79" t="b">
        <v>0</v>
      </c>
      <c r="AK218" s="79">
        <v>1</v>
      </c>
      <c r="AL218" s="85" t="s">
        <v>1087</v>
      </c>
      <c r="AM218" s="79" t="s">
        <v>1116</v>
      </c>
      <c r="AN218" s="79" t="b">
        <v>0</v>
      </c>
      <c r="AO218" s="85" t="s">
        <v>986</v>
      </c>
      <c r="AP218" s="79" t="s">
        <v>176</v>
      </c>
      <c r="AQ218" s="79">
        <v>0</v>
      </c>
      <c r="AR218" s="79">
        <v>0</v>
      </c>
      <c r="AS218" s="79"/>
      <c r="AT218" s="79"/>
      <c r="AU218" s="79"/>
      <c r="AV218" s="79"/>
      <c r="AW218" s="79"/>
      <c r="AX218" s="79"/>
      <c r="AY218" s="79"/>
      <c r="AZ218" s="79"/>
      <c r="BA218">
        <v>1</v>
      </c>
      <c r="BB218" s="78" t="str">
        <f>REPLACE(INDEX(GroupVertices[Group],MATCH(Edges[[#This Row],[Vertex 1]],GroupVertices[Vertex],0)),1,1,"")</f>
        <v>3</v>
      </c>
      <c r="BC218" s="78" t="str">
        <f>REPLACE(INDEX(GroupVertices[Group],MATCH(Edges[[#This Row],[Vertex 2]],GroupVertices[Vertex],0)),1,1,"")</f>
        <v>1</v>
      </c>
      <c r="BD218" s="48">
        <v>0</v>
      </c>
      <c r="BE218" s="49">
        <v>0</v>
      </c>
      <c r="BF218" s="48">
        <v>0</v>
      </c>
      <c r="BG218" s="49">
        <v>0</v>
      </c>
      <c r="BH218" s="48">
        <v>0</v>
      </c>
      <c r="BI218" s="49">
        <v>0</v>
      </c>
      <c r="BJ218" s="48">
        <v>23</v>
      </c>
      <c r="BK218" s="49">
        <v>100</v>
      </c>
      <c r="BL218" s="48">
        <v>23</v>
      </c>
    </row>
    <row r="219" spans="1:64" ht="15">
      <c r="A219" s="64" t="s">
        <v>274</v>
      </c>
      <c r="B219" s="64" t="s">
        <v>275</v>
      </c>
      <c r="C219" s="65" t="s">
        <v>2973</v>
      </c>
      <c r="D219" s="66">
        <v>3</v>
      </c>
      <c r="E219" s="67" t="s">
        <v>132</v>
      </c>
      <c r="F219" s="68">
        <v>35</v>
      </c>
      <c r="G219" s="65"/>
      <c r="H219" s="69"/>
      <c r="I219" s="70"/>
      <c r="J219" s="70"/>
      <c r="K219" s="34" t="s">
        <v>66</v>
      </c>
      <c r="L219" s="77">
        <v>219</v>
      </c>
      <c r="M219" s="77"/>
      <c r="N219" s="72"/>
      <c r="O219" s="79" t="s">
        <v>350</v>
      </c>
      <c r="P219" s="81">
        <v>43651.66291666667</v>
      </c>
      <c r="Q219" s="79" t="s">
        <v>390</v>
      </c>
      <c r="R219" s="79"/>
      <c r="S219" s="79"/>
      <c r="T219" s="79"/>
      <c r="U219" s="79"/>
      <c r="V219" s="82" t="s">
        <v>701</v>
      </c>
      <c r="W219" s="81">
        <v>43651.66291666667</v>
      </c>
      <c r="X219" s="82" t="s">
        <v>806</v>
      </c>
      <c r="Y219" s="79"/>
      <c r="Z219" s="79"/>
      <c r="AA219" s="85" t="s">
        <v>987</v>
      </c>
      <c r="AB219" s="79"/>
      <c r="AC219" s="79" t="b">
        <v>0</v>
      </c>
      <c r="AD219" s="79">
        <v>0</v>
      </c>
      <c r="AE219" s="85" t="s">
        <v>1087</v>
      </c>
      <c r="AF219" s="79" t="b">
        <v>0</v>
      </c>
      <c r="AG219" s="79" t="s">
        <v>1099</v>
      </c>
      <c r="AH219" s="79"/>
      <c r="AI219" s="85" t="s">
        <v>1087</v>
      </c>
      <c r="AJ219" s="79" t="b">
        <v>0</v>
      </c>
      <c r="AK219" s="79">
        <v>1</v>
      </c>
      <c r="AL219" s="85" t="s">
        <v>986</v>
      </c>
      <c r="AM219" s="79" t="s">
        <v>1109</v>
      </c>
      <c r="AN219" s="79" t="b">
        <v>0</v>
      </c>
      <c r="AO219" s="85" t="s">
        <v>986</v>
      </c>
      <c r="AP219" s="79" t="s">
        <v>176</v>
      </c>
      <c r="AQ219" s="79">
        <v>0</v>
      </c>
      <c r="AR219" s="79">
        <v>0</v>
      </c>
      <c r="AS219" s="79"/>
      <c r="AT219" s="79"/>
      <c r="AU219" s="79"/>
      <c r="AV219" s="79"/>
      <c r="AW219" s="79"/>
      <c r="AX219" s="79"/>
      <c r="AY219" s="79"/>
      <c r="AZ219" s="79"/>
      <c r="BA219">
        <v>1</v>
      </c>
      <c r="BB219" s="78" t="str">
        <f>REPLACE(INDEX(GroupVertices[Group],MATCH(Edges[[#This Row],[Vertex 1]],GroupVertices[Vertex],0)),1,1,"")</f>
        <v>3</v>
      </c>
      <c r="BC219" s="78" t="str">
        <f>REPLACE(INDEX(GroupVertices[Group],MATCH(Edges[[#This Row],[Vertex 2]],GroupVertices[Vertex],0)),1,1,"")</f>
        <v>3</v>
      </c>
      <c r="BD219" s="48">
        <v>0</v>
      </c>
      <c r="BE219" s="49">
        <v>0</v>
      </c>
      <c r="BF219" s="48">
        <v>0</v>
      </c>
      <c r="BG219" s="49">
        <v>0</v>
      </c>
      <c r="BH219" s="48">
        <v>0</v>
      </c>
      <c r="BI219" s="49">
        <v>0</v>
      </c>
      <c r="BJ219" s="48">
        <v>21</v>
      </c>
      <c r="BK219" s="49">
        <v>100</v>
      </c>
      <c r="BL219" s="48">
        <v>21</v>
      </c>
    </row>
    <row r="220" spans="1:64" ht="15">
      <c r="A220" s="64" t="s">
        <v>274</v>
      </c>
      <c r="B220" s="64" t="s">
        <v>341</v>
      </c>
      <c r="C220" s="65" t="s">
        <v>2973</v>
      </c>
      <c r="D220" s="66">
        <v>3</v>
      </c>
      <c r="E220" s="67" t="s">
        <v>132</v>
      </c>
      <c r="F220" s="68">
        <v>35</v>
      </c>
      <c r="G220" s="65"/>
      <c r="H220" s="69"/>
      <c r="I220" s="70"/>
      <c r="J220" s="70"/>
      <c r="K220" s="34" t="s">
        <v>65</v>
      </c>
      <c r="L220" s="77">
        <v>220</v>
      </c>
      <c r="M220" s="77"/>
      <c r="N220" s="72"/>
      <c r="O220" s="79" t="s">
        <v>350</v>
      </c>
      <c r="P220" s="81">
        <v>43663.783229166664</v>
      </c>
      <c r="Q220" s="79" t="s">
        <v>422</v>
      </c>
      <c r="R220" s="82" t="s">
        <v>516</v>
      </c>
      <c r="S220" s="79" t="s">
        <v>562</v>
      </c>
      <c r="T220" s="79" t="s">
        <v>591</v>
      </c>
      <c r="U220" s="79"/>
      <c r="V220" s="82" t="s">
        <v>701</v>
      </c>
      <c r="W220" s="81">
        <v>43663.783229166664</v>
      </c>
      <c r="X220" s="82" t="s">
        <v>807</v>
      </c>
      <c r="Y220" s="79"/>
      <c r="Z220" s="79"/>
      <c r="AA220" s="85" t="s">
        <v>988</v>
      </c>
      <c r="AB220" s="79"/>
      <c r="AC220" s="79" t="b">
        <v>0</v>
      </c>
      <c r="AD220" s="79">
        <v>1</v>
      </c>
      <c r="AE220" s="85" t="s">
        <v>1087</v>
      </c>
      <c r="AF220" s="79" t="b">
        <v>0</v>
      </c>
      <c r="AG220" s="79" t="s">
        <v>1099</v>
      </c>
      <c r="AH220" s="79"/>
      <c r="AI220" s="85" t="s">
        <v>1087</v>
      </c>
      <c r="AJ220" s="79" t="b">
        <v>0</v>
      </c>
      <c r="AK220" s="79">
        <v>0</v>
      </c>
      <c r="AL220" s="85" t="s">
        <v>1087</v>
      </c>
      <c r="AM220" s="79" t="s">
        <v>1109</v>
      </c>
      <c r="AN220" s="79" t="b">
        <v>0</v>
      </c>
      <c r="AO220" s="85" t="s">
        <v>988</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3</v>
      </c>
      <c r="BC220" s="78" t="str">
        <f>REPLACE(INDEX(GroupVertices[Group],MATCH(Edges[[#This Row],[Vertex 2]],GroupVertices[Vertex],0)),1,1,"")</f>
        <v>3</v>
      </c>
      <c r="BD220" s="48">
        <v>0</v>
      </c>
      <c r="BE220" s="49">
        <v>0</v>
      </c>
      <c r="BF220" s="48">
        <v>0</v>
      </c>
      <c r="BG220" s="49">
        <v>0</v>
      </c>
      <c r="BH220" s="48">
        <v>0</v>
      </c>
      <c r="BI220" s="49">
        <v>0</v>
      </c>
      <c r="BJ220" s="48">
        <v>13</v>
      </c>
      <c r="BK220" s="49">
        <v>100</v>
      </c>
      <c r="BL220" s="48">
        <v>13</v>
      </c>
    </row>
    <row r="221" spans="1:64" ht="15">
      <c r="A221" s="64" t="s">
        <v>274</v>
      </c>
      <c r="B221" s="64" t="s">
        <v>342</v>
      </c>
      <c r="C221" s="65" t="s">
        <v>2973</v>
      </c>
      <c r="D221" s="66">
        <v>3</v>
      </c>
      <c r="E221" s="67" t="s">
        <v>132</v>
      </c>
      <c r="F221" s="68">
        <v>35</v>
      </c>
      <c r="G221" s="65"/>
      <c r="H221" s="69"/>
      <c r="I221" s="70"/>
      <c r="J221" s="70"/>
      <c r="K221" s="34" t="s">
        <v>65</v>
      </c>
      <c r="L221" s="77">
        <v>221</v>
      </c>
      <c r="M221" s="77"/>
      <c r="N221" s="72"/>
      <c r="O221" s="79" t="s">
        <v>350</v>
      </c>
      <c r="P221" s="81">
        <v>43670.72993055556</v>
      </c>
      <c r="Q221" s="79" t="s">
        <v>423</v>
      </c>
      <c r="R221" s="82" t="s">
        <v>517</v>
      </c>
      <c r="S221" s="79" t="s">
        <v>553</v>
      </c>
      <c r="T221" s="79" t="s">
        <v>592</v>
      </c>
      <c r="U221" s="79"/>
      <c r="V221" s="82" t="s">
        <v>701</v>
      </c>
      <c r="W221" s="81">
        <v>43670.72993055556</v>
      </c>
      <c r="X221" s="82" t="s">
        <v>808</v>
      </c>
      <c r="Y221" s="79"/>
      <c r="Z221" s="79"/>
      <c r="AA221" s="85" t="s">
        <v>989</v>
      </c>
      <c r="AB221" s="79"/>
      <c r="AC221" s="79" t="b">
        <v>0</v>
      </c>
      <c r="AD221" s="79">
        <v>0</v>
      </c>
      <c r="AE221" s="85" t="s">
        <v>1087</v>
      </c>
      <c r="AF221" s="79" t="b">
        <v>0</v>
      </c>
      <c r="AG221" s="79" t="s">
        <v>1099</v>
      </c>
      <c r="AH221" s="79"/>
      <c r="AI221" s="85" t="s">
        <v>1087</v>
      </c>
      <c r="AJ221" s="79" t="b">
        <v>0</v>
      </c>
      <c r="AK221" s="79">
        <v>0</v>
      </c>
      <c r="AL221" s="85" t="s">
        <v>1087</v>
      </c>
      <c r="AM221" s="79" t="s">
        <v>1107</v>
      </c>
      <c r="AN221" s="79" t="b">
        <v>0</v>
      </c>
      <c r="AO221" s="85" t="s">
        <v>989</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3</v>
      </c>
      <c r="BC221" s="78" t="str">
        <f>REPLACE(INDEX(GroupVertices[Group],MATCH(Edges[[#This Row],[Vertex 2]],GroupVertices[Vertex],0)),1,1,"")</f>
        <v>3</v>
      </c>
      <c r="BD221" s="48">
        <v>0</v>
      </c>
      <c r="BE221" s="49">
        <v>0</v>
      </c>
      <c r="BF221" s="48">
        <v>0</v>
      </c>
      <c r="BG221" s="49">
        <v>0</v>
      </c>
      <c r="BH221" s="48">
        <v>0</v>
      </c>
      <c r="BI221" s="49">
        <v>0</v>
      </c>
      <c r="BJ221" s="48">
        <v>9</v>
      </c>
      <c r="BK221" s="49">
        <v>100</v>
      </c>
      <c r="BL221" s="48">
        <v>9</v>
      </c>
    </row>
    <row r="222" spans="1:64" ht="15">
      <c r="A222" s="64" t="s">
        <v>276</v>
      </c>
      <c r="B222" s="64" t="s">
        <v>279</v>
      </c>
      <c r="C222" s="65" t="s">
        <v>2973</v>
      </c>
      <c r="D222" s="66">
        <v>3</v>
      </c>
      <c r="E222" s="67" t="s">
        <v>132</v>
      </c>
      <c r="F222" s="68">
        <v>35</v>
      </c>
      <c r="G222" s="65"/>
      <c r="H222" s="69"/>
      <c r="I222" s="70"/>
      <c r="J222" s="70"/>
      <c r="K222" s="34" t="s">
        <v>65</v>
      </c>
      <c r="L222" s="77">
        <v>222</v>
      </c>
      <c r="M222" s="77"/>
      <c r="N222" s="72"/>
      <c r="O222" s="79" t="s">
        <v>349</v>
      </c>
      <c r="P222" s="81">
        <v>43687.112916666665</v>
      </c>
      <c r="Q222" s="79" t="s">
        <v>351</v>
      </c>
      <c r="R222" s="79"/>
      <c r="S222" s="79"/>
      <c r="T222" s="79"/>
      <c r="U222" s="79"/>
      <c r="V222" s="82" t="s">
        <v>702</v>
      </c>
      <c r="W222" s="81">
        <v>43687.112916666665</v>
      </c>
      <c r="X222" s="82" t="s">
        <v>809</v>
      </c>
      <c r="Y222" s="79"/>
      <c r="Z222" s="79"/>
      <c r="AA222" s="85" t="s">
        <v>990</v>
      </c>
      <c r="AB222" s="79"/>
      <c r="AC222" s="79" t="b">
        <v>0</v>
      </c>
      <c r="AD222" s="79">
        <v>0</v>
      </c>
      <c r="AE222" s="85" t="s">
        <v>1085</v>
      </c>
      <c r="AF222" s="79" t="b">
        <v>0</v>
      </c>
      <c r="AG222" s="79" t="s">
        <v>1098</v>
      </c>
      <c r="AH222" s="79"/>
      <c r="AI222" s="85" t="s">
        <v>1087</v>
      </c>
      <c r="AJ222" s="79" t="b">
        <v>0</v>
      </c>
      <c r="AK222" s="79">
        <v>0</v>
      </c>
      <c r="AL222" s="85" t="s">
        <v>1087</v>
      </c>
      <c r="AM222" s="79" t="s">
        <v>1107</v>
      </c>
      <c r="AN222" s="79" t="b">
        <v>0</v>
      </c>
      <c r="AO222" s="85" t="s">
        <v>990</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1</v>
      </c>
      <c r="BC222" s="78" t="str">
        <f>REPLACE(INDEX(GroupVertices[Group],MATCH(Edges[[#This Row],[Vertex 2]],GroupVertices[Vertex],0)),1,1,"")</f>
        <v>1</v>
      </c>
      <c r="BD222" s="48">
        <v>0</v>
      </c>
      <c r="BE222" s="49">
        <v>0</v>
      </c>
      <c r="BF222" s="48">
        <v>0</v>
      </c>
      <c r="BG222" s="49">
        <v>0</v>
      </c>
      <c r="BH222" s="48">
        <v>0</v>
      </c>
      <c r="BI222" s="49">
        <v>0</v>
      </c>
      <c r="BJ222" s="48">
        <v>1</v>
      </c>
      <c r="BK222" s="49">
        <v>100</v>
      </c>
      <c r="BL222" s="48">
        <v>1</v>
      </c>
    </row>
    <row r="223" spans="1:64" ht="15">
      <c r="A223" s="64" t="s">
        <v>277</v>
      </c>
      <c r="B223" s="64" t="s">
        <v>279</v>
      </c>
      <c r="C223" s="65" t="s">
        <v>2973</v>
      </c>
      <c r="D223" s="66">
        <v>3</v>
      </c>
      <c r="E223" s="67" t="s">
        <v>132</v>
      </c>
      <c r="F223" s="68">
        <v>35</v>
      </c>
      <c r="G223" s="65"/>
      <c r="H223" s="69"/>
      <c r="I223" s="70"/>
      <c r="J223" s="70"/>
      <c r="K223" s="34" t="s">
        <v>65</v>
      </c>
      <c r="L223" s="77">
        <v>223</v>
      </c>
      <c r="M223" s="77"/>
      <c r="N223" s="72"/>
      <c r="O223" s="79" t="s">
        <v>349</v>
      </c>
      <c r="P223" s="81">
        <v>43688.19422453704</v>
      </c>
      <c r="Q223" s="79" t="s">
        <v>351</v>
      </c>
      <c r="R223" s="79"/>
      <c r="S223" s="79"/>
      <c r="T223" s="79"/>
      <c r="U223" s="79"/>
      <c r="V223" s="82" t="s">
        <v>654</v>
      </c>
      <c r="W223" s="81">
        <v>43688.19422453704</v>
      </c>
      <c r="X223" s="82" t="s">
        <v>810</v>
      </c>
      <c r="Y223" s="79"/>
      <c r="Z223" s="79"/>
      <c r="AA223" s="85" t="s">
        <v>991</v>
      </c>
      <c r="AB223" s="79"/>
      <c r="AC223" s="79" t="b">
        <v>0</v>
      </c>
      <c r="AD223" s="79">
        <v>0</v>
      </c>
      <c r="AE223" s="85" t="s">
        <v>1085</v>
      </c>
      <c r="AF223" s="79" t="b">
        <v>0</v>
      </c>
      <c r="AG223" s="79" t="s">
        <v>1098</v>
      </c>
      <c r="AH223" s="79"/>
      <c r="AI223" s="85" t="s">
        <v>1087</v>
      </c>
      <c r="AJ223" s="79" t="b">
        <v>0</v>
      </c>
      <c r="AK223" s="79">
        <v>0</v>
      </c>
      <c r="AL223" s="85" t="s">
        <v>1087</v>
      </c>
      <c r="AM223" s="79" t="s">
        <v>1107</v>
      </c>
      <c r="AN223" s="79" t="b">
        <v>0</v>
      </c>
      <c r="AO223" s="85" t="s">
        <v>991</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1</v>
      </c>
      <c r="BC223" s="78" t="str">
        <f>REPLACE(INDEX(GroupVertices[Group],MATCH(Edges[[#This Row],[Vertex 2]],GroupVertices[Vertex],0)),1,1,"")</f>
        <v>1</v>
      </c>
      <c r="BD223" s="48">
        <v>0</v>
      </c>
      <c r="BE223" s="49">
        <v>0</v>
      </c>
      <c r="BF223" s="48">
        <v>0</v>
      </c>
      <c r="BG223" s="49">
        <v>0</v>
      </c>
      <c r="BH223" s="48">
        <v>0</v>
      </c>
      <c r="BI223" s="49">
        <v>0</v>
      </c>
      <c r="BJ223" s="48">
        <v>1</v>
      </c>
      <c r="BK223" s="49">
        <v>100</v>
      </c>
      <c r="BL223" s="48">
        <v>1</v>
      </c>
    </row>
    <row r="224" spans="1:64" ht="15">
      <c r="A224" s="64" t="s">
        <v>278</v>
      </c>
      <c r="B224" s="64" t="s">
        <v>279</v>
      </c>
      <c r="C224" s="65" t="s">
        <v>2973</v>
      </c>
      <c r="D224" s="66">
        <v>3</v>
      </c>
      <c r="E224" s="67" t="s">
        <v>132</v>
      </c>
      <c r="F224" s="68">
        <v>35</v>
      </c>
      <c r="G224" s="65"/>
      <c r="H224" s="69"/>
      <c r="I224" s="70"/>
      <c r="J224" s="70"/>
      <c r="K224" s="34" t="s">
        <v>65</v>
      </c>
      <c r="L224" s="77">
        <v>224</v>
      </c>
      <c r="M224" s="77"/>
      <c r="N224" s="72"/>
      <c r="O224" s="79" t="s">
        <v>349</v>
      </c>
      <c r="P224" s="81">
        <v>43689.07827546296</v>
      </c>
      <c r="Q224" s="79" t="s">
        <v>424</v>
      </c>
      <c r="R224" s="79"/>
      <c r="S224" s="79"/>
      <c r="T224" s="79"/>
      <c r="U224" s="79"/>
      <c r="V224" s="82" t="s">
        <v>703</v>
      </c>
      <c r="W224" s="81">
        <v>43689.07827546296</v>
      </c>
      <c r="X224" s="82" t="s">
        <v>811</v>
      </c>
      <c r="Y224" s="79"/>
      <c r="Z224" s="79"/>
      <c r="AA224" s="85" t="s">
        <v>992</v>
      </c>
      <c r="AB224" s="79"/>
      <c r="AC224" s="79" t="b">
        <v>0</v>
      </c>
      <c r="AD224" s="79">
        <v>0</v>
      </c>
      <c r="AE224" s="85" t="s">
        <v>1085</v>
      </c>
      <c r="AF224" s="79" t="b">
        <v>0</v>
      </c>
      <c r="AG224" s="79" t="s">
        <v>1099</v>
      </c>
      <c r="AH224" s="79"/>
      <c r="AI224" s="85" t="s">
        <v>1087</v>
      </c>
      <c r="AJ224" s="79" t="b">
        <v>0</v>
      </c>
      <c r="AK224" s="79">
        <v>0</v>
      </c>
      <c r="AL224" s="85" t="s">
        <v>1087</v>
      </c>
      <c r="AM224" s="79" t="s">
        <v>1108</v>
      </c>
      <c r="AN224" s="79" t="b">
        <v>0</v>
      </c>
      <c r="AO224" s="85" t="s">
        <v>992</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1</v>
      </c>
      <c r="BC224" s="78" t="str">
        <f>REPLACE(INDEX(GroupVertices[Group],MATCH(Edges[[#This Row],[Vertex 2]],GroupVertices[Vertex],0)),1,1,"")</f>
        <v>1</v>
      </c>
      <c r="BD224" s="48">
        <v>0</v>
      </c>
      <c r="BE224" s="49">
        <v>0</v>
      </c>
      <c r="BF224" s="48">
        <v>0</v>
      </c>
      <c r="BG224" s="49">
        <v>0</v>
      </c>
      <c r="BH224" s="48">
        <v>0</v>
      </c>
      <c r="BI224" s="49">
        <v>0</v>
      </c>
      <c r="BJ224" s="48">
        <v>8</v>
      </c>
      <c r="BK224" s="49">
        <v>100</v>
      </c>
      <c r="BL224" s="48">
        <v>8</v>
      </c>
    </row>
    <row r="225" spans="1:64" ht="15">
      <c r="A225" s="64" t="s">
        <v>274</v>
      </c>
      <c r="B225" s="64" t="s">
        <v>302</v>
      </c>
      <c r="C225" s="65" t="s">
        <v>2973</v>
      </c>
      <c r="D225" s="66">
        <v>3</v>
      </c>
      <c r="E225" s="67" t="s">
        <v>132</v>
      </c>
      <c r="F225" s="68">
        <v>35</v>
      </c>
      <c r="G225" s="65"/>
      <c r="H225" s="69"/>
      <c r="I225" s="70"/>
      <c r="J225" s="70"/>
      <c r="K225" s="34" t="s">
        <v>65</v>
      </c>
      <c r="L225" s="77">
        <v>225</v>
      </c>
      <c r="M225" s="77"/>
      <c r="N225" s="72"/>
      <c r="O225" s="79" t="s">
        <v>350</v>
      </c>
      <c r="P225" s="81">
        <v>43621.64582175926</v>
      </c>
      <c r="Q225" s="79" t="s">
        <v>425</v>
      </c>
      <c r="R225" s="82" t="s">
        <v>499</v>
      </c>
      <c r="S225" s="79" t="s">
        <v>554</v>
      </c>
      <c r="T225" s="79" t="s">
        <v>593</v>
      </c>
      <c r="U225" s="79"/>
      <c r="V225" s="82" t="s">
        <v>701</v>
      </c>
      <c r="W225" s="81">
        <v>43621.64582175926</v>
      </c>
      <c r="X225" s="82" t="s">
        <v>812</v>
      </c>
      <c r="Y225" s="79"/>
      <c r="Z225" s="79"/>
      <c r="AA225" s="85" t="s">
        <v>993</v>
      </c>
      <c r="AB225" s="79"/>
      <c r="AC225" s="79" t="b">
        <v>0</v>
      </c>
      <c r="AD225" s="79">
        <v>0</v>
      </c>
      <c r="AE225" s="85" t="s">
        <v>1087</v>
      </c>
      <c r="AF225" s="79" t="b">
        <v>0</v>
      </c>
      <c r="AG225" s="79" t="s">
        <v>1099</v>
      </c>
      <c r="AH225" s="79"/>
      <c r="AI225" s="85" t="s">
        <v>1087</v>
      </c>
      <c r="AJ225" s="79" t="b">
        <v>0</v>
      </c>
      <c r="AK225" s="79">
        <v>0</v>
      </c>
      <c r="AL225" s="85" t="s">
        <v>1087</v>
      </c>
      <c r="AM225" s="79" t="s">
        <v>1112</v>
      </c>
      <c r="AN225" s="79" t="b">
        <v>0</v>
      </c>
      <c r="AO225" s="85" t="s">
        <v>993</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3</v>
      </c>
      <c r="BC225" s="78" t="str">
        <f>REPLACE(INDEX(GroupVertices[Group],MATCH(Edges[[#This Row],[Vertex 2]],GroupVertices[Vertex],0)),1,1,"")</f>
        <v>1</v>
      </c>
      <c r="BD225" s="48"/>
      <c r="BE225" s="49"/>
      <c r="BF225" s="48"/>
      <c r="BG225" s="49"/>
      <c r="BH225" s="48"/>
      <c r="BI225" s="49"/>
      <c r="BJ225" s="48"/>
      <c r="BK225" s="49"/>
      <c r="BL225" s="48"/>
    </row>
    <row r="226" spans="1:64" ht="15">
      <c r="A226" s="64" t="s">
        <v>279</v>
      </c>
      <c r="B226" s="64" t="s">
        <v>302</v>
      </c>
      <c r="C226" s="65" t="s">
        <v>2973</v>
      </c>
      <c r="D226" s="66">
        <v>3</v>
      </c>
      <c r="E226" s="67" t="s">
        <v>132</v>
      </c>
      <c r="F226" s="68">
        <v>35</v>
      </c>
      <c r="G226" s="65"/>
      <c r="H226" s="69"/>
      <c r="I226" s="70"/>
      <c r="J226" s="70"/>
      <c r="K226" s="34" t="s">
        <v>65</v>
      </c>
      <c r="L226" s="77">
        <v>226</v>
      </c>
      <c r="M226" s="77"/>
      <c r="N226" s="72"/>
      <c r="O226" s="79" t="s">
        <v>350</v>
      </c>
      <c r="P226" s="81">
        <v>43621.85009259259</v>
      </c>
      <c r="Q226" s="79" t="s">
        <v>426</v>
      </c>
      <c r="R226" s="79"/>
      <c r="S226" s="79"/>
      <c r="T226" s="79"/>
      <c r="U226" s="79"/>
      <c r="V226" s="82" t="s">
        <v>704</v>
      </c>
      <c r="W226" s="81">
        <v>43621.85009259259</v>
      </c>
      <c r="X226" s="82" t="s">
        <v>813</v>
      </c>
      <c r="Y226" s="79"/>
      <c r="Z226" s="79"/>
      <c r="AA226" s="85" t="s">
        <v>994</v>
      </c>
      <c r="AB226" s="79"/>
      <c r="AC226" s="79" t="b">
        <v>0</v>
      </c>
      <c r="AD226" s="79">
        <v>0</v>
      </c>
      <c r="AE226" s="85" t="s">
        <v>1087</v>
      </c>
      <c r="AF226" s="79" t="b">
        <v>0</v>
      </c>
      <c r="AG226" s="79" t="s">
        <v>1099</v>
      </c>
      <c r="AH226" s="79"/>
      <c r="AI226" s="85" t="s">
        <v>1087</v>
      </c>
      <c r="AJ226" s="79" t="b">
        <v>0</v>
      </c>
      <c r="AK226" s="79">
        <v>2</v>
      </c>
      <c r="AL226" s="85" t="s">
        <v>993</v>
      </c>
      <c r="AM226" s="79" t="s">
        <v>1112</v>
      </c>
      <c r="AN226" s="79" t="b">
        <v>0</v>
      </c>
      <c r="AO226" s="85" t="s">
        <v>993</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1</v>
      </c>
      <c r="BC226" s="78" t="str">
        <f>REPLACE(INDEX(GroupVertices[Group],MATCH(Edges[[#This Row],[Vertex 2]],GroupVertices[Vertex],0)),1,1,"")</f>
        <v>1</v>
      </c>
      <c r="BD226" s="48"/>
      <c r="BE226" s="49"/>
      <c r="BF226" s="48"/>
      <c r="BG226" s="49"/>
      <c r="BH226" s="48"/>
      <c r="BI226" s="49"/>
      <c r="BJ226" s="48"/>
      <c r="BK226" s="49"/>
      <c r="BL226" s="48"/>
    </row>
    <row r="227" spans="1:64" ht="15">
      <c r="A227" s="64" t="s">
        <v>274</v>
      </c>
      <c r="B227" s="64" t="s">
        <v>343</v>
      </c>
      <c r="C227" s="65" t="s">
        <v>2973</v>
      </c>
      <c r="D227" s="66">
        <v>3</v>
      </c>
      <c r="E227" s="67" t="s">
        <v>132</v>
      </c>
      <c r="F227" s="68">
        <v>35</v>
      </c>
      <c r="G227" s="65"/>
      <c r="H227" s="69"/>
      <c r="I227" s="70"/>
      <c r="J227" s="70"/>
      <c r="K227" s="34" t="s">
        <v>65</v>
      </c>
      <c r="L227" s="77">
        <v>227</v>
      </c>
      <c r="M227" s="77"/>
      <c r="N227" s="72"/>
      <c r="O227" s="79" t="s">
        <v>350</v>
      </c>
      <c r="P227" s="81">
        <v>43621.64582175926</v>
      </c>
      <c r="Q227" s="79" t="s">
        <v>425</v>
      </c>
      <c r="R227" s="82" t="s">
        <v>499</v>
      </c>
      <c r="S227" s="79" t="s">
        <v>554</v>
      </c>
      <c r="T227" s="79" t="s">
        <v>593</v>
      </c>
      <c r="U227" s="79"/>
      <c r="V227" s="82" t="s">
        <v>701</v>
      </c>
      <c r="W227" s="81">
        <v>43621.64582175926</v>
      </c>
      <c r="X227" s="82" t="s">
        <v>812</v>
      </c>
      <c r="Y227" s="79"/>
      <c r="Z227" s="79"/>
      <c r="AA227" s="85" t="s">
        <v>993</v>
      </c>
      <c r="AB227" s="79"/>
      <c r="AC227" s="79" t="b">
        <v>0</v>
      </c>
      <c r="AD227" s="79">
        <v>0</v>
      </c>
      <c r="AE227" s="85" t="s">
        <v>1087</v>
      </c>
      <c r="AF227" s="79" t="b">
        <v>0</v>
      </c>
      <c r="AG227" s="79" t="s">
        <v>1099</v>
      </c>
      <c r="AH227" s="79"/>
      <c r="AI227" s="85" t="s">
        <v>1087</v>
      </c>
      <c r="AJ227" s="79" t="b">
        <v>0</v>
      </c>
      <c r="AK227" s="79">
        <v>0</v>
      </c>
      <c r="AL227" s="85" t="s">
        <v>1087</v>
      </c>
      <c r="AM227" s="79" t="s">
        <v>1112</v>
      </c>
      <c r="AN227" s="79" t="b">
        <v>0</v>
      </c>
      <c r="AO227" s="85" t="s">
        <v>993</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3</v>
      </c>
      <c r="BC227" s="78" t="str">
        <f>REPLACE(INDEX(GroupVertices[Group],MATCH(Edges[[#This Row],[Vertex 2]],GroupVertices[Vertex],0)),1,1,"")</f>
        <v>3</v>
      </c>
      <c r="BD227" s="48">
        <v>1</v>
      </c>
      <c r="BE227" s="49">
        <v>4.545454545454546</v>
      </c>
      <c r="BF227" s="48">
        <v>0</v>
      </c>
      <c r="BG227" s="49">
        <v>0</v>
      </c>
      <c r="BH227" s="48">
        <v>0</v>
      </c>
      <c r="BI227" s="49">
        <v>0</v>
      </c>
      <c r="BJ227" s="48">
        <v>21</v>
      </c>
      <c r="BK227" s="49">
        <v>95.45454545454545</v>
      </c>
      <c r="BL227" s="48">
        <v>22</v>
      </c>
    </row>
    <row r="228" spans="1:64" ht="15">
      <c r="A228" s="64" t="s">
        <v>279</v>
      </c>
      <c r="B228" s="64" t="s">
        <v>343</v>
      </c>
      <c r="C228" s="65" t="s">
        <v>2973</v>
      </c>
      <c r="D228" s="66">
        <v>3</v>
      </c>
      <c r="E228" s="67" t="s">
        <v>132</v>
      </c>
      <c r="F228" s="68">
        <v>35</v>
      </c>
      <c r="G228" s="65"/>
      <c r="H228" s="69"/>
      <c r="I228" s="70"/>
      <c r="J228" s="70"/>
      <c r="K228" s="34" t="s">
        <v>65</v>
      </c>
      <c r="L228" s="77">
        <v>228</v>
      </c>
      <c r="M228" s="77"/>
      <c r="N228" s="72"/>
      <c r="O228" s="79" t="s">
        <v>350</v>
      </c>
      <c r="P228" s="81">
        <v>43621.85009259259</v>
      </c>
      <c r="Q228" s="79" t="s">
        <v>426</v>
      </c>
      <c r="R228" s="79"/>
      <c r="S228" s="79"/>
      <c r="T228" s="79"/>
      <c r="U228" s="79"/>
      <c r="V228" s="82" t="s">
        <v>704</v>
      </c>
      <c r="W228" s="81">
        <v>43621.85009259259</v>
      </c>
      <c r="X228" s="82" t="s">
        <v>813</v>
      </c>
      <c r="Y228" s="79"/>
      <c r="Z228" s="79"/>
      <c r="AA228" s="85" t="s">
        <v>994</v>
      </c>
      <c r="AB228" s="79"/>
      <c r="AC228" s="79" t="b">
        <v>0</v>
      </c>
      <c r="AD228" s="79">
        <v>0</v>
      </c>
      <c r="AE228" s="85" t="s">
        <v>1087</v>
      </c>
      <c r="AF228" s="79" t="b">
        <v>0</v>
      </c>
      <c r="AG228" s="79" t="s">
        <v>1099</v>
      </c>
      <c r="AH228" s="79"/>
      <c r="AI228" s="85" t="s">
        <v>1087</v>
      </c>
      <c r="AJ228" s="79" t="b">
        <v>0</v>
      </c>
      <c r="AK228" s="79">
        <v>2</v>
      </c>
      <c r="AL228" s="85" t="s">
        <v>993</v>
      </c>
      <c r="AM228" s="79" t="s">
        <v>1112</v>
      </c>
      <c r="AN228" s="79" t="b">
        <v>0</v>
      </c>
      <c r="AO228" s="85" t="s">
        <v>993</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1</v>
      </c>
      <c r="BC228" s="78" t="str">
        <f>REPLACE(INDEX(GroupVertices[Group],MATCH(Edges[[#This Row],[Vertex 2]],GroupVertices[Vertex],0)),1,1,"")</f>
        <v>3</v>
      </c>
      <c r="BD228" s="48">
        <v>1</v>
      </c>
      <c r="BE228" s="49">
        <v>4.545454545454546</v>
      </c>
      <c r="BF228" s="48">
        <v>0</v>
      </c>
      <c r="BG228" s="49">
        <v>0</v>
      </c>
      <c r="BH228" s="48">
        <v>0</v>
      </c>
      <c r="BI228" s="49">
        <v>0</v>
      </c>
      <c r="BJ228" s="48">
        <v>21</v>
      </c>
      <c r="BK228" s="49">
        <v>95.45454545454545</v>
      </c>
      <c r="BL228" s="48">
        <v>22</v>
      </c>
    </row>
    <row r="229" spans="1:64" ht="15">
      <c r="A229" s="64" t="s">
        <v>280</v>
      </c>
      <c r="B229" s="64" t="s">
        <v>279</v>
      </c>
      <c r="C229" s="65" t="s">
        <v>2972</v>
      </c>
      <c r="D229" s="66">
        <v>4.75</v>
      </c>
      <c r="E229" s="67" t="s">
        <v>136</v>
      </c>
      <c r="F229" s="68">
        <v>29.25</v>
      </c>
      <c r="G229" s="65"/>
      <c r="H229" s="69"/>
      <c r="I229" s="70"/>
      <c r="J229" s="70"/>
      <c r="K229" s="34" t="s">
        <v>66</v>
      </c>
      <c r="L229" s="77">
        <v>229</v>
      </c>
      <c r="M229" s="77"/>
      <c r="N229" s="72"/>
      <c r="O229" s="79" t="s">
        <v>350</v>
      </c>
      <c r="P229" s="81">
        <v>43623.73755787037</v>
      </c>
      <c r="Q229" s="79" t="s">
        <v>427</v>
      </c>
      <c r="R229" s="82" t="s">
        <v>499</v>
      </c>
      <c r="S229" s="79" t="s">
        <v>554</v>
      </c>
      <c r="T229" s="79"/>
      <c r="U229" s="79"/>
      <c r="V229" s="82" t="s">
        <v>705</v>
      </c>
      <c r="W229" s="81">
        <v>43623.73755787037</v>
      </c>
      <c r="X229" s="82" t="s">
        <v>814</v>
      </c>
      <c r="Y229" s="79"/>
      <c r="Z229" s="79"/>
      <c r="AA229" s="85" t="s">
        <v>995</v>
      </c>
      <c r="AB229" s="79"/>
      <c r="AC229" s="79" t="b">
        <v>0</v>
      </c>
      <c r="AD229" s="79">
        <v>0</v>
      </c>
      <c r="AE229" s="85" t="s">
        <v>1087</v>
      </c>
      <c r="AF229" s="79" t="b">
        <v>0</v>
      </c>
      <c r="AG229" s="79" t="s">
        <v>1099</v>
      </c>
      <c r="AH229" s="79"/>
      <c r="AI229" s="85" t="s">
        <v>1087</v>
      </c>
      <c r="AJ229" s="79" t="b">
        <v>0</v>
      </c>
      <c r="AK229" s="79">
        <v>0</v>
      </c>
      <c r="AL229" s="85" t="s">
        <v>1087</v>
      </c>
      <c r="AM229" s="79" t="s">
        <v>1112</v>
      </c>
      <c r="AN229" s="79" t="b">
        <v>0</v>
      </c>
      <c r="AO229" s="85" t="s">
        <v>995</v>
      </c>
      <c r="AP229" s="79" t="s">
        <v>176</v>
      </c>
      <c r="AQ229" s="79">
        <v>0</v>
      </c>
      <c r="AR229" s="79">
        <v>0</v>
      </c>
      <c r="AS229" s="79"/>
      <c r="AT229" s="79"/>
      <c r="AU229" s="79"/>
      <c r="AV229" s="79"/>
      <c r="AW229" s="79"/>
      <c r="AX229" s="79"/>
      <c r="AY229" s="79"/>
      <c r="AZ229" s="79"/>
      <c r="BA229">
        <v>2</v>
      </c>
      <c r="BB229" s="78" t="str">
        <f>REPLACE(INDEX(GroupVertices[Group],MATCH(Edges[[#This Row],[Vertex 1]],GroupVertices[Vertex],0)),1,1,"")</f>
        <v>2</v>
      </c>
      <c r="BC229" s="78" t="str">
        <f>REPLACE(INDEX(GroupVertices[Group],MATCH(Edges[[#This Row],[Vertex 2]],GroupVertices[Vertex],0)),1,1,"")</f>
        <v>1</v>
      </c>
      <c r="BD229" s="48"/>
      <c r="BE229" s="49"/>
      <c r="BF229" s="48"/>
      <c r="BG229" s="49"/>
      <c r="BH229" s="48"/>
      <c r="BI229" s="49"/>
      <c r="BJ229" s="48"/>
      <c r="BK229" s="49"/>
      <c r="BL229" s="48"/>
    </row>
    <row r="230" spans="1:64" ht="15">
      <c r="A230" s="64" t="s">
        <v>280</v>
      </c>
      <c r="B230" s="64" t="s">
        <v>294</v>
      </c>
      <c r="C230" s="65" t="s">
        <v>2973</v>
      </c>
      <c r="D230" s="66">
        <v>3</v>
      </c>
      <c r="E230" s="67" t="s">
        <v>132</v>
      </c>
      <c r="F230" s="68">
        <v>35</v>
      </c>
      <c r="G230" s="65"/>
      <c r="H230" s="69"/>
      <c r="I230" s="70"/>
      <c r="J230" s="70"/>
      <c r="K230" s="34" t="s">
        <v>65</v>
      </c>
      <c r="L230" s="77">
        <v>230</v>
      </c>
      <c r="M230" s="77"/>
      <c r="N230" s="72"/>
      <c r="O230" s="79" t="s">
        <v>350</v>
      </c>
      <c r="P230" s="81">
        <v>43623.73755787037</v>
      </c>
      <c r="Q230" s="79" t="s">
        <v>427</v>
      </c>
      <c r="R230" s="82" t="s">
        <v>499</v>
      </c>
      <c r="S230" s="79" t="s">
        <v>554</v>
      </c>
      <c r="T230" s="79"/>
      <c r="U230" s="79"/>
      <c r="V230" s="82" t="s">
        <v>705</v>
      </c>
      <c r="W230" s="81">
        <v>43623.73755787037</v>
      </c>
      <c r="X230" s="82" t="s">
        <v>814</v>
      </c>
      <c r="Y230" s="79"/>
      <c r="Z230" s="79"/>
      <c r="AA230" s="85" t="s">
        <v>995</v>
      </c>
      <c r="AB230" s="79"/>
      <c r="AC230" s="79" t="b">
        <v>0</v>
      </c>
      <c r="AD230" s="79">
        <v>0</v>
      </c>
      <c r="AE230" s="85" t="s">
        <v>1087</v>
      </c>
      <c r="AF230" s="79" t="b">
        <v>0</v>
      </c>
      <c r="AG230" s="79" t="s">
        <v>1099</v>
      </c>
      <c r="AH230" s="79"/>
      <c r="AI230" s="85" t="s">
        <v>1087</v>
      </c>
      <c r="AJ230" s="79" t="b">
        <v>0</v>
      </c>
      <c r="AK230" s="79">
        <v>0</v>
      </c>
      <c r="AL230" s="85" t="s">
        <v>1087</v>
      </c>
      <c r="AM230" s="79" t="s">
        <v>1112</v>
      </c>
      <c r="AN230" s="79" t="b">
        <v>0</v>
      </c>
      <c r="AO230" s="85" t="s">
        <v>995</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2</v>
      </c>
      <c r="BC230" s="78" t="str">
        <f>REPLACE(INDEX(GroupVertices[Group],MATCH(Edges[[#This Row],[Vertex 2]],GroupVertices[Vertex],0)),1,1,"")</f>
        <v>2</v>
      </c>
      <c r="BD230" s="48">
        <v>1</v>
      </c>
      <c r="BE230" s="49">
        <v>4.761904761904762</v>
      </c>
      <c r="BF230" s="48">
        <v>0</v>
      </c>
      <c r="BG230" s="49">
        <v>0</v>
      </c>
      <c r="BH230" s="48">
        <v>0</v>
      </c>
      <c r="BI230" s="49">
        <v>0</v>
      </c>
      <c r="BJ230" s="48">
        <v>20</v>
      </c>
      <c r="BK230" s="49">
        <v>95.23809523809524</v>
      </c>
      <c r="BL230" s="48">
        <v>21</v>
      </c>
    </row>
    <row r="231" spans="1:64" ht="15">
      <c r="A231" s="64" t="s">
        <v>280</v>
      </c>
      <c r="B231" s="64" t="s">
        <v>279</v>
      </c>
      <c r="C231" s="65" t="s">
        <v>2972</v>
      </c>
      <c r="D231" s="66">
        <v>4.75</v>
      </c>
      <c r="E231" s="67" t="s">
        <v>136</v>
      </c>
      <c r="F231" s="68">
        <v>29.25</v>
      </c>
      <c r="G231" s="65"/>
      <c r="H231" s="69"/>
      <c r="I231" s="70"/>
      <c r="J231" s="70"/>
      <c r="K231" s="34" t="s">
        <v>66</v>
      </c>
      <c r="L231" s="77">
        <v>231</v>
      </c>
      <c r="M231" s="77"/>
      <c r="N231" s="72"/>
      <c r="O231" s="79" t="s">
        <v>350</v>
      </c>
      <c r="P231" s="81">
        <v>43643.716944444444</v>
      </c>
      <c r="Q231" s="79" t="s">
        <v>428</v>
      </c>
      <c r="R231" s="82" t="s">
        <v>518</v>
      </c>
      <c r="S231" s="79" t="s">
        <v>553</v>
      </c>
      <c r="T231" s="79"/>
      <c r="U231" s="79"/>
      <c r="V231" s="82" t="s">
        <v>705</v>
      </c>
      <c r="W231" s="81">
        <v>43643.716944444444</v>
      </c>
      <c r="X231" s="82" t="s">
        <v>815</v>
      </c>
      <c r="Y231" s="79"/>
      <c r="Z231" s="79"/>
      <c r="AA231" s="85" t="s">
        <v>996</v>
      </c>
      <c r="AB231" s="79"/>
      <c r="AC231" s="79" t="b">
        <v>0</v>
      </c>
      <c r="AD231" s="79">
        <v>0</v>
      </c>
      <c r="AE231" s="85" t="s">
        <v>1087</v>
      </c>
      <c r="AF231" s="79" t="b">
        <v>0</v>
      </c>
      <c r="AG231" s="79" t="s">
        <v>1099</v>
      </c>
      <c r="AH231" s="79"/>
      <c r="AI231" s="85" t="s">
        <v>1087</v>
      </c>
      <c r="AJ231" s="79" t="b">
        <v>0</v>
      </c>
      <c r="AK231" s="79">
        <v>0</v>
      </c>
      <c r="AL231" s="85" t="s">
        <v>1087</v>
      </c>
      <c r="AM231" s="79" t="s">
        <v>1112</v>
      </c>
      <c r="AN231" s="79" t="b">
        <v>0</v>
      </c>
      <c r="AO231" s="85" t="s">
        <v>996</v>
      </c>
      <c r="AP231" s="79" t="s">
        <v>176</v>
      </c>
      <c r="AQ231" s="79">
        <v>0</v>
      </c>
      <c r="AR231" s="79">
        <v>0</v>
      </c>
      <c r="AS231" s="79"/>
      <c r="AT231" s="79"/>
      <c r="AU231" s="79"/>
      <c r="AV231" s="79"/>
      <c r="AW231" s="79"/>
      <c r="AX231" s="79"/>
      <c r="AY231" s="79"/>
      <c r="AZ231" s="79"/>
      <c r="BA231">
        <v>2</v>
      </c>
      <c r="BB231" s="78" t="str">
        <f>REPLACE(INDEX(GroupVertices[Group],MATCH(Edges[[#This Row],[Vertex 1]],GroupVertices[Vertex],0)),1,1,"")</f>
        <v>2</v>
      </c>
      <c r="BC231" s="78" t="str">
        <f>REPLACE(INDEX(GroupVertices[Group],MATCH(Edges[[#This Row],[Vertex 2]],GroupVertices[Vertex],0)),1,1,"")</f>
        <v>1</v>
      </c>
      <c r="BD231" s="48">
        <v>0</v>
      </c>
      <c r="BE231" s="49">
        <v>0</v>
      </c>
      <c r="BF231" s="48">
        <v>0</v>
      </c>
      <c r="BG231" s="49">
        <v>0</v>
      </c>
      <c r="BH231" s="48">
        <v>0</v>
      </c>
      <c r="BI231" s="49">
        <v>0</v>
      </c>
      <c r="BJ231" s="48">
        <v>15</v>
      </c>
      <c r="BK231" s="49">
        <v>100</v>
      </c>
      <c r="BL231" s="48">
        <v>15</v>
      </c>
    </row>
    <row r="232" spans="1:64" ht="15">
      <c r="A232" s="64" t="s">
        <v>279</v>
      </c>
      <c r="B232" s="64" t="s">
        <v>280</v>
      </c>
      <c r="C232" s="65" t="s">
        <v>2973</v>
      </c>
      <c r="D232" s="66">
        <v>3</v>
      </c>
      <c r="E232" s="67" t="s">
        <v>132</v>
      </c>
      <c r="F232" s="68">
        <v>35</v>
      </c>
      <c r="G232" s="65"/>
      <c r="H232" s="69"/>
      <c r="I232" s="70"/>
      <c r="J232" s="70"/>
      <c r="K232" s="34" t="s">
        <v>66</v>
      </c>
      <c r="L232" s="77">
        <v>232</v>
      </c>
      <c r="M232" s="77"/>
      <c r="N232" s="72"/>
      <c r="O232" s="79" t="s">
        <v>350</v>
      </c>
      <c r="P232" s="81">
        <v>43627.58896990741</v>
      </c>
      <c r="Q232" s="79" t="s">
        <v>429</v>
      </c>
      <c r="R232" s="79"/>
      <c r="S232" s="79"/>
      <c r="T232" s="79"/>
      <c r="U232" s="79"/>
      <c r="V232" s="82" t="s">
        <v>704</v>
      </c>
      <c r="W232" s="81">
        <v>43627.58896990741</v>
      </c>
      <c r="X232" s="82" t="s">
        <v>816</v>
      </c>
      <c r="Y232" s="79"/>
      <c r="Z232" s="79"/>
      <c r="AA232" s="85" t="s">
        <v>997</v>
      </c>
      <c r="AB232" s="79"/>
      <c r="AC232" s="79" t="b">
        <v>0</v>
      </c>
      <c r="AD232" s="79">
        <v>0</v>
      </c>
      <c r="AE232" s="85" t="s">
        <v>1087</v>
      </c>
      <c r="AF232" s="79" t="b">
        <v>0</v>
      </c>
      <c r="AG232" s="79" t="s">
        <v>1099</v>
      </c>
      <c r="AH232" s="79"/>
      <c r="AI232" s="85" t="s">
        <v>1087</v>
      </c>
      <c r="AJ232" s="79" t="b">
        <v>0</v>
      </c>
      <c r="AK232" s="79">
        <v>1</v>
      </c>
      <c r="AL232" s="85" t="s">
        <v>995</v>
      </c>
      <c r="AM232" s="79" t="s">
        <v>1112</v>
      </c>
      <c r="AN232" s="79" t="b">
        <v>0</v>
      </c>
      <c r="AO232" s="85" t="s">
        <v>995</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1</v>
      </c>
      <c r="BC232" s="78" t="str">
        <f>REPLACE(INDEX(GroupVertices[Group],MATCH(Edges[[#This Row],[Vertex 2]],GroupVertices[Vertex],0)),1,1,"")</f>
        <v>2</v>
      </c>
      <c r="BD232" s="48">
        <v>1</v>
      </c>
      <c r="BE232" s="49">
        <v>4.166666666666667</v>
      </c>
      <c r="BF232" s="48">
        <v>0</v>
      </c>
      <c r="BG232" s="49">
        <v>0</v>
      </c>
      <c r="BH232" s="48">
        <v>0</v>
      </c>
      <c r="BI232" s="49">
        <v>0</v>
      </c>
      <c r="BJ232" s="48">
        <v>23</v>
      </c>
      <c r="BK232" s="49">
        <v>95.83333333333333</v>
      </c>
      <c r="BL232" s="48">
        <v>24</v>
      </c>
    </row>
    <row r="233" spans="1:64" ht="15">
      <c r="A233" s="64" t="s">
        <v>274</v>
      </c>
      <c r="B233" s="64" t="s">
        <v>301</v>
      </c>
      <c r="C233" s="65" t="s">
        <v>2973</v>
      </c>
      <c r="D233" s="66">
        <v>3</v>
      </c>
      <c r="E233" s="67" t="s">
        <v>132</v>
      </c>
      <c r="F233" s="68">
        <v>35</v>
      </c>
      <c r="G233" s="65"/>
      <c r="H233" s="69"/>
      <c r="I233" s="70"/>
      <c r="J233" s="70"/>
      <c r="K233" s="34" t="s">
        <v>65</v>
      </c>
      <c r="L233" s="77">
        <v>233</v>
      </c>
      <c r="M233" s="77"/>
      <c r="N233" s="72"/>
      <c r="O233" s="79" t="s">
        <v>350</v>
      </c>
      <c r="P233" s="81">
        <v>43634.38599537037</v>
      </c>
      <c r="Q233" s="79" t="s">
        <v>430</v>
      </c>
      <c r="R233" s="79"/>
      <c r="S233" s="79"/>
      <c r="T233" s="79" t="s">
        <v>594</v>
      </c>
      <c r="U233" s="82" t="s">
        <v>641</v>
      </c>
      <c r="V233" s="82" t="s">
        <v>641</v>
      </c>
      <c r="W233" s="81">
        <v>43634.38599537037</v>
      </c>
      <c r="X233" s="82" t="s">
        <v>817</v>
      </c>
      <c r="Y233" s="79"/>
      <c r="Z233" s="79"/>
      <c r="AA233" s="85" t="s">
        <v>998</v>
      </c>
      <c r="AB233" s="79"/>
      <c r="AC233" s="79" t="b">
        <v>0</v>
      </c>
      <c r="AD233" s="79">
        <v>2</v>
      </c>
      <c r="AE233" s="85" t="s">
        <v>1087</v>
      </c>
      <c r="AF233" s="79" t="b">
        <v>0</v>
      </c>
      <c r="AG233" s="79" t="s">
        <v>1099</v>
      </c>
      <c r="AH233" s="79"/>
      <c r="AI233" s="85" t="s">
        <v>1087</v>
      </c>
      <c r="AJ233" s="79" t="b">
        <v>0</v>
      </c>
      <c r="AK233" s="79">
        <v>2</v>
      </c>
      <c r="AL233" s="85" t="s">
        <v>1087</v>
      </c>
      <c r="AM233" s="79" t="s">
        <v>1109</v>
      </c>
      <c r="AN233" s="79" t="b">
        <v>0</v>
      </c>
      <c r="AO233" s="85" t="s">
        <v>998</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3</v>
      </c>
      <c r="BC233" s="78" t="str">
        <f>REPLACE(INDEX(GroupVertices[Group],MATCH(Edges[[#This Row],[Vertex 2]],GroupVertices[Vertex],0)),1,1,"")</f>
        <v>3</v>
      </c>
      <c r="BD233" s="48">
        <v>2</v>
      </c>
      <c r="BE233" s="49">
        <v>8</v>
      </c>
      <c r="BF233" s="48">
        <v>0</v>
      </c>
      <c r="BG233" s="49">
        <v>0</v>
      </c>
      <c r="BH233" s="48">
        <v>0</v>
      </c>
      <c r="BI233" s="49">
        <v>0</v>
      </c>
      <c r="BJ233" s="48">
        <v>23</v>
      </c>
      <c r="BK233" s="49">
        <v>92</v>
      </c>
      <c r="BL233" s="48">
        <v>25</v>
      </c>
    </row>
    <row r="234" spans="1:64" ht="15">
      <c r="A234" s="64" t="s">
        <v>279</v>
      </c>
      <c r="B234" s="64" t="s">
        <v>301</v>
      </c>
      <c r="C234" s="65" t="s">
        <v>2973</v>
      </c>
      <c r="D234" s="66">
        <v>3</v>
      </c>
      <c r="E234" s="67" t="s">
        <v>132</v>
      </c>
      <c r="F234" s="68">
        <v>35</v>
      </c>
      <c r="G234" s="65"/>
      <c r="H234" s="69"/>
      <c r="I234" s="70"/>
      <c r="J234" s="70"/>
      <c r="K234" s="34" t="s">
        <v>65</v>
      </c>
      <c r="L234" s="77">
        <v>234</v>
      </c>
      <c r="M234" s="77"/>
      <c r="N234" s="72"/>
      <c r="O234" s="79" t="s">
        <v>350</v>
      </c>
      <c r="P234" s="81">
        <v>43634.40269675926</v>
      </c>
      <c r="Q234" s="79" t="s">
        <v>365</v>
      </c>
      <c r="R234" s="79"/>
      <c r="S234" s="79"/>
      <c r="T234" s="79"/>
      <c r="U234" s="79"/>
      <c r="V234" s="82" t="s">
        <v>704</v>
      </c>
      <c r="W234" s="81">
        <v>43634.40269675926</v>
      </c>
      <c r="X234" s="82" t="s">
        <v>818</v>
      </c>
      <c r="Y234" s="79"/>
      <c r="Z234" s="79"/>
      <c r="AA234" s="85" t="s">
        <v>999</v>
      </c>
      <c r="AB234" s="79"/>
      <c r="AC234" s="79" t="b">
        <v>0</v>
      </c>
      <c r="AD234" s="79">
        <v>0</v>
      </c>
      <c r="AE234" s="85" t="s">
        <v>1087</v>
      </c>
      <c r="AF234" s="79" t="b">
        <v>0</v>
      </c>
      <c r="AG234" s="79" t="s">
        <v>1099</v>
      </c>
      <c r="AH234" s="79"/>
      <c r="AI234" s="85" t="s">
        <v>1087</v>
      </c>
      <c r="AJ234" s="79" t="b">
        <v>0</v>
      </c>
      <c r="AK234" s="79">
        <v>2</v>
      </c>
      <c r="AL234" s="85" t="s">
        <v>998</v>
      </c>
      <c r="AM234" s="79" t="s">
        <v>1109</v>
      </c>
      <c r="AN234" s="79" t="b">
        <v>0</v>
      </c>
      <c r="AO234" s="85" t="s">
        <v>998</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1</v>
      </c>
      <c r="BC234" s="78" t="str">
        <f>REPLACE(INDEX(GroupVertices[Group],MATCH(Edges[[#This Row],[Vertex 2]],GroupVertices[Vertex],0)),1,1,"")</f>
        <v>3</v>
      </c>
      <c r="BD234" s="48">
        <v>2</v>
      </c>
      <c r="BE234" s="49">
        <v>8.333333333333334</v>
      </c>
      <c r="BF234" s="48">
        <v>0</v>
      </c>
      <c r="BG234" s="49">
        <v>0</v>
      </c>
      <c r="BH234" s="48">
        <v>0</v>
      </c>
      <c r="BI234" s="49">
        <v>0</v>
      </c>
      <c r="BJ234" s="48">
        <v>22</v>
      </c>
      <c r="BK234" s="49">
        <v>91.66666666666667</v>
      </c>
      <c r="BL234" s="48">
        <v>24</v>
      </c>
    </row>
    <row r="235" spans="1:64" ht="15">
      <c r="A235" s="64" t="s">
        <v>281</v>
      </c>
      <c r="B235" s="64" t="s">
        <v>279</v>
      </c>
      <c r="C235" s="65" t="s">
        <v>2972</v>
      </c>
      <c r="D235" s="66">
        <v>4.75</v>
      </c>
      <c r="E235" s="67" t="s">
        <v>136</v>
      </c>
      <c r="F235" s="68">
        <v>29.25</v>
      </c>
      <c r="G235" s="65"/>
      <c r="H235" s="69"/>
      <c r="I235" s="70"/>
      <c r="J235" s="70"/>
      <c r="K235" s="34" t="s">
        <v>66</v>
      </c>
      <c r="L235" s="77">
        <v>235</v>
      </c>
      <c r="M235" s="77"/>
      <c r="N235" s="72"/>
      <c r="O235" s="79" t="s">
        <v>350</v>
      </c>
      <c r="P235" s="81">
        <v>43620.180983796294</v>
      </c>
      <c r="Q235" s="79" t="s">
        <v>431</v>
      </c>
      <c r="R235" s="82" t="s">
        <v>519</v>
      </c>
      <c r="S235" s="79" t="s">
        <v>563</v>
      </c>
      <c r="T235" s="79"/>
      <c r="U235" s="79"/>
      <c r="V235" s="82" t="s">
        <v>706</v>
      </c>
      <c r="W235" s="81">
        <v>43620.180983796294</v>
      </c>
      <c r="X235" s="82" t="s">
        <v>819</v>
      </c>
      <c r="Y235" s="79"/>
      <c r="Z235" s="79"/>
      <c r="AA235" s="85" t="s">
        <v>1000</v>
      </c>
      <c r="AB235" s="79"/>
      <c r="AC235" s="79" t="b">
        <v>0</v>
      </c>
      <c r="AD235" s="79">
        <v>1</v>
      </c>
      <c r="AE235" s="85" t="s">
        <v>1087</v>
      </c>
      <c r="AF235" s="79" t="b">
        <v>0</v>
      </c>
      <c r="AG235" s="79" t="s">
        <v>1099</v>
      </c>
      <c r="AH235" s="79"/>
      <c r="AI235" s="85" t="s">
        <v>1087</v>
      </c>
      <c r="AJ235" s="79" t="b">
        <v>0</v>
      </c>
      <c r="AK235" s="79">
        <v>2</v>
      </c>
      <c r="AL235" s="85" t="s">
        <v>1087</v>
      </c>
      <c r="AM235" s="79" t="s">
        <v>1110</v>
      </c>
      <c r="AN235" s="79" t="b">
        <v>0</v>
      </c>
      <c r="AO235" s="85" t="s">
        <v>1000</v>
      </c>
      <c r="AP235" s="79" t="s">
        <v>176</v>
      </c>
      <c r="AQ235" s="79">
        <v>0</v>
      </c>
      <c r="AR235" s="79">
        <v>0</v>
      </c>
      <c r="AS235" s="79"/>
      <c r="AT235" s="79"/>
      <c r="AU235" s="79"/>
      <c r="AV235" s="79"/>
      <c r="AW235" s="79"/>
      <c r="AX235" s="79"/>
      <c r="AY235" s="79"/>
      <c r="AZ235" s="79"/>
      <c r="BA235">
        <v>2</v>
      </c>
      <c r="BB235" s="78" t="str">
        <f>REPLACE(INDEX(GroupVertices[Group],MATCH(Edges[[#This Row],[Vertex 1]],GroupVertices[Vertex],0)),1,1,"")</f>
        <v>1</v>
      </c>
      <c r="BC235" s="78" t="str">
        <f>REPLACE(INDEX(GroupVertices[Group],MATCH(Edges[[#This Row],[Vertex 2]],GroupVertices[Vertex],0)),1,1,"")</f>
        <v>1</v>
      </c>
      <c r="BD235" s="48">
        <v>1</v>
      </c>
      <c r="BE235" s="49">
        <v>7.142857142857143</v>
      </c>
      <c r="BF235" s="48">
        <v>0</v>
      </c>
      <c r="BG235" s="49">
        <v>0</v>
      </c>
      <c r="BH235" s="48">
        <v>0</v>
      </c>
      <c r="BI235" s="49">
        <v>0</v>
      </c>
      <c r="BJ235" s="48">
        <v>13</v>
      </c>
      <c r="BK235" s="49">
        <v>92.85714285714286</v>
      </c>
      <c r="BL235" s="48">
        <v>14</v>
      </c>
    </row>
    <row r="236" spans="1:64" ht="15">
      <c r="A236" s="64" t="s">
        <v>281</v>
      </c>
      <c r="B236" s="64" t="s">
        <v>279</v>
      </c>
      <c r="C236" s="65" t="s">
        <v>2972</v>
      </c>
      <c r="D236" s="66">
        <v>4.75</v>
      </c>
      <c r="E236" s="67" t="s">
        <v>136</v>
      </c>
      <c r="F236" s="68">
        <v>29.25</v>
      </c>
      <c r="G236" s="65"/>
      <c r="H236" s="69"/>
      <c r="I236" s="70"/>
      <c r="J236" s="70"/>
      <c r="K236" s="34" t="s">
        <v>66</v>
      </c>
      <c r="L236" s="77">
        <v>236</v>
      </c>
      <c r="M236" s="77"/>
      <c r="N236" s="72"/>
      <c r="O236" s="79" t="s">
        <v>350</v>
      </c>
      <c r="P236" s="81">
        <v>43642.552152777775</v>
      </c>
      <c r="Q236" s="79" t="s">
        <v>432</v>
      </c>
      <c r="R236" s="82" t="s">
        <v>520</v>
      </c>
      <c r="S236" s="79" t="s">
        <v>563</v>
      </c>
      <c r="T236" s="79"/>
      <c r="U236" s="82" t="s">
        <v>642</v>
      </c>
      <c r="V236" s="82" t="s">
        <v>642</v>
      </c>
      <c r="W236" s="81">
        <v>43642.552152777775</v>
      </c>
      <c r="X236" s="82" t="s">
        <v>820</v>
      </c>
      <c r="Y236" s="79"/>
      <c r="Z236" s="79"/>
      <c r="AA236" s="85" t="s">
        <v>1001</v>
      </c>
      <c r="AB236" s="79"/>
      <c r="AC236" s="79" t="b">
        <v>0</v>
      </c>
      <c r="AD236" s="79">
        <v>0</v>
      </c>
      <c r="AE236" s="85" t="s">
        <v>1087</v>
      </c>
      <c r="AF236" s="79" t="b">
        <v>0</v>
      </c>
      <c r="AG236" s="79" t="s">
        <v>1099</v>
      </c>
      <c r="AH236" s="79"/>
      <c r="AI236" s="85" t="s">
        <v>1087</v>
      </c>
      <c r="AJ236" s="79" t="b">
        <v>0</v>
      </c>
      <c r="AK236" s="79">
        <v>1</v>
      </c>
      <c r="AL236" s="85" t="s">
        <v>1087</v>
      </c>
      <c r="AM236" s="79" t="s">
        <v>1110</v>
      </c>
      <c r="AN236" s="79" t="b">
        <v>0</v>
      </c>
      <c r="AO236" s="85" t="s">
        <v>1001</v>
      </c>
      <c r="AP236" s="79" t="s">
        <v>176</v>
      </c>
      <c r="AQ236" s="79">
        <v>0</v>
      </c>
      <c r="AR236" s="79">
        <v>0</v>
      </c>
      <c r="AS236" s="79"/>
      <c r="AT236" s="79"/>
      <c r="AU236" s="79"/>
      <c r="AV236" s="79"/>
      <c r="AW236" s="79"/>
      <c r="AX236" s="79"/>
      <c r="AY236" s="79"/>
      <c r="AZ236" s="79"/>
      <c r="BA236">
        <v>2</v>
      </c>
      <c r="BB236" s="78" t="str">
        <f>REPLACE(INDEX(GroupVertices[Group],MATCH(Edges[[#This Row],[Vertex 1]],GroupVertices[Vertex],0)),1,1,"")</f>
        <v>1</v>
      </c>
      <c r="BC236" s="78" t="str">
        <f>REPLACE(INDEX(GroupVertices[Group],MATCH(Edges[[#This Row],[Vertex 2]],GroupVertices[Vertex],0)),1,1,"")</f>
        <v>1</v>
      </c>
      <c r="BD236" s="48">
        <v>1</v>
      </c>
      <c r="BE236" s="49">
        <v>9.090909090909092</v>
      </c>
      <c r="BF236" s="48">
        <v>0</v>
      </c>
      <c r="BG236" s="49">
        <v>0</v>
      </c>
      <c r="BH236" s="48">
        <v>0</v>
      </c>
      <c r="BI236" s="49">
        <v>0</v>
      </c>
      <c r="BJ236" s="48">
        <v>10</v>
      </c>
      <c r="BK236" s="49">
        <v>90.9090909090909</v>
      </c>
      <c r="BL236" s="48">
        <v>11</v>
      </c>
    </row>
    <row r="237" spans="1:64" ht="15">
      <c r="A237" s="64" t="s">
        <v>279</v>
      </c>
      <c r="B237" s="64" t="s">
        <v>281</v>
      </c>
      <c r="C237" s="65" t="s">
        <v>2972</v>
      </c>
      <c r="D237" s="66">
        <v>4.75</v>
      </c>
      <c r="E237" s="67" t="s">
        <v>136</v>
      </c>
      <c r="F237" s="68">
        <v>29.25</v>
      </c>
      <c r="G237" s="65"/>
      <c r="H237" s="69"/>
      <c r="I237" s="70"/>
      <c r="J237" s="70"/>
      <c r="K237" s="34" t="s">
        <v>66</v>
      </c>
      <c r="L237" s="77">
        <v>237</v>
      </c>
      <c r="M237" s="77"/>
      <c r="N237" s="72"/>
      <c r="O237" s="79" t="s">
        <v>350</v>
      </c>
      <c r="P237" s="81">
        <v>43620.59380787037</v>
      </c>
      <c r="Q237" s="79" t="s">
        <v>433</v>
      </c>
      <c r="R237" s="82" t="s">
        <v>519</v>
      </c>
      <c r="S237" s="79" t="s">
        <v>563</v>
      </c>
      <c r="T237" s="79"/>
      <c r="U237" s="79"/>
      <c r="V237" s="82" t="s">
        <v>704</v>
      </c>
      <c r="W237" s="81">
        <v>43620.59380787037</v>
      </c>
      <c r="X237" s="82" t="s">
        <v>821</v>
      </c>
      <c r="Y237" s="79"/>
      <c r="Z237" s="79"/>
      <c r="AA237" s="85" t="s">
        <v>1002</v>
      </c>
      <c r="AB237" s="79"/>
      <c r="AC237" s="79" t="b">
        <v>0</v>
      </c>
      <c r="AD237" s="79">
        <v>0</v>
      </c>
      <c r="AE237" s="85" t="s">
        <v>1087</v>
      </c>
      <c r="AF237" s="79" t="b">
        <v>0</v>
      </c>
      <c r="AG237" s="79" t="s">
        <v>1099</v>
      </c>
      <c r="AH237" s="79"/>
      <c r="AI237" s="85" t="s">
        <v>1087</v>
      </c>
      <c r="AJ237" s="79" t="b">
        <v>0</v>
      </c>
      <c r="AK237" s="79">
        <v>2</v>
      </c>
      <c r="AL237" s="85" t="s">
        <v>1000</v>
      </c>
      <c r="AM237" s="79" t="s">
        <v>1112</v>
      </c>
      <c r="AN237" s="79" t="b">
        <v>0</v>
      </c>
      <c r="AO237" s="85" t="s">
        <v>1000</v>
      </c>
      <c r="AP237" s="79" t="s">
        <v>176</v>
      </c>
      <c r="AQ237" s="79">
        <v>0</v>
      </c>
      <c r="AR237" s="79">
        <v>0</v>
      </c>
      <c r="AS237" s="79"/>
      <c r="AT237" s="79"/>
      <c r="AU237" s="79"/>
      <c r="AV237" s="79"/>
      <c r="AW237" s="79"/>
      <c r="AX237" s="79"/>
      <c r="AY237" s="79"/>
      <c r="AZ237" s="79"/>
      <c r="BA237">
        <v>2</v>
      </c>
      <c r="BB237" s="78" t="str">
        <f>REPLACE(INDEX(GroupVertices[Group],MATCH(Edges[[#This Row],[Vertex 1]],GroupVertices[Vertex],0)),1,1,"")</f>
        <v>1</v>
      </c>
      <c r="BC237" s="78" t="str">
        <f>REPLACE(INDEX(GroupVertices[Group],MATCH(Edges[[#This Row],[Vertex 2]],GroupVertices[Vertex],0)),1,1,"")</f>
        <v>1</v>
      </c>
      <c r="BD237" s="48">
        <v>1</v>
      </c>
      <c r="BE237" s="49">
        <v>6.25</v>
      </c>
      <c r="BF237" s="48">
        <v>0</v>
      </c>
      <c r="BG237" s="49">
        <v>0</v>
      </c>
      <c r="BH237" s="48">
        <v>0</v>
      </c>
      <c r="BI237" s="49">
        <v>0</v>
      </c>
      <c r="BJ237" s="48">
        <v>15</v>
      </c>
      <c r="BK237" s="49">
        <v>93.75</v>
      </c>
      <c r="BL237" s="48">
        <v>16</v>
      </c>
    </row>
    <row r="238" spans="1:64" ht="15">
      <c r="A238" s="64" t="s">
        <v>279</v>
      </c>
      <c r="B238" s="64" t="s">
        <v>281</v>
      </c>
      <c r="C238" s="65" t="s">
        <v>2972</v>
      </c>
      <c r="D238" s="66">
        <v>4.75</v>
      </c>
      <c r="E238" s="67" t="s">
        <v>136</v>
      </c>
      <c r="F238" s="68">
        <v>29.25</v>
      </c>
      <c r="G238" s="65"/>
      <c r="H238" s="69"/>
      <c r="I238" s="70"/>
      <c r="J238" s="70"/>
      <c r="K238" s="34" t="s">
        <v>66</v>
      </c>
      <c r="L238" s="77">
        <v>238</v>
      </c>
      <c r="M238" s="77"/>
      <c r="N238" s="72"/>
      <c r="O238" s="79" t="s">
        <v>350</v>
      </c>
      <c r="P238" s="81">
        <v>43642.61210648148</v>
      </c>
      <c r="Q238" s="79" t="s">
        <v>434</v>
      </c>
      <c r="R238" s="82" t="s">
        <v>520</v>
      </c>
      <c r="S238" s="79" t="s">
        <v>563</v>
      </c>
      <c r="T238" s="79"/>
      <c r="U238" s="82" t="s">
        <v>642</v>
      </c>
      <c r="V238" s="82" t="s">
        <v>642</v>
      </c>
      <c r="W238" s="81">
        <v>43642.61210648148</v>
      </c>
      <c r="X238" s="82" t="s">
        <v>822</v>
      </c>
      <c r="Y238" s="79"/>
      <c r="Z238" s="79"/>
      <c r="AA238" s="85" t="s">
        <v>1003</v>
      </c>
      <c r="AB238" s="79"/>
      <c r="AC238" s="79" t="b">
        <v>0</v>
      </c>
      <c r="AD238" s="79">
        <v>0</v>
      </c>
      <c r="AE238" s="85" t="s">
        <v>1087</v>
      </c>
      <c r="AF238" s="79" t="b">
        <v>0</v>
      </c>
      <c r="AG238" s="79" t="s">
        <v>1099</v>
      </c>
      <c r="AH238" s="79"/>
      <c r="AI238" s="85" t="s">
        <v>1087</v>
      </c>
      <c r="AJ238" s="79" t="b">
        <v>0</v>
      </c>
      <c r="AK238" s="79">
        <v>1</v>
      </c>
      <c r="AL238" s="85" t="s">
        <v>1001</v>
      </c>
      <c r="AM238" s="79" t="s">
        <v>1112</v>
      </c>
      <c r="AN238" s="79" t="b">
        <v>0</v>
      </c>
      <c r="AO238" s="85" t="s">
        <v>1001</v>
      </c>
      <c r="AP238" s="79" t="s">
        <v>176</v>
      </c>
      <c r="AQ238" s="79">
        <v>0</v>
      </c>
      <c r="AR238" s="79">
        <v>0</v>
      </c>
      <c r="AS238" s="79"/>
      <c r="AT238" s="79"/>
      <c r="AU238" s="79"/>
      <c r="AV238" s="79"/>
      <c r="AW238" s="79"/>
      <c r="AX238" s="79"/>
      <c r="AY238" s="79"/>
      <c r="AZ238" s="79"/>
      <c r="BA238">
        <v>2</v>
      </c>
      <c r="BB238" s="78" t="str">
        <f>REPLACE(INDEX(GroupVertices[Group],MATCH(Edges[[#This Row],[Vertex 1]],GroupVertices[Vertex],0)),1,1,"")</f>
        <v>1</v>
      </c>
      <c r="BC238" s="78" t="str">
        <f>REPLACE(INDEX(GroupVertices[Group],MATCH(Edges[[#This Row],[Vertex 2]],GroupVertices[Vertex],0)),1,1,"")</f>
        <v>1</v>
      </c>
      <c r="BD238" s="48">
        <v>1</v>
      </c>
      <c r="BE238" s="49">
        <v>7.6923076923076925</v>
      </c>
      <c r="BF238" s="48">
        <v>0</v>
      </c>
      <c r="BG238" s="49">
        <v>0</v>
      </c>
      <c r="BH238" s="48">
        <v>0</v>
      </c>
      <c r="BI238" s="49">
        <v>0</v>
      </c>
      <c r="BJ238" s="48">
        <v>12</v>
      </c>
      <c r="BK238" s="49">
        <v>92.3076923076923</v>
      </c>
      <c r="BL238" s="48">
        <v>13</v>
      </c>
    </row>
    <row r="239" spans="1:64" ht="15">
      <c r="A239" s="64" t="s">
        <v>282</v>
      </c>
      <c r="B239" s="64" t="s">
        <v>332</v>
      </c>
      <c r="C239" s="65" t="s">
        <v>2973</v>
      </c>
      <c r="D239" s="66">
        <v>3</v>
      </c>
      <c r="E239" s="67" t="s">
        <v>132</v>
      </c>
      <c r="F239" s="68">
        <v>35</v>
      </c>
      <c r="G239" s="65"/>
      <c r="H239" s="69"/>
      <c r="I239" s="70"/>
      <c r="J239" s="70"/>
      <c r="K239" s="34" t="s">
        <v>65</v>
      </c>
      <c r="L239" s="77">
        <v>239</v>
      </c>
      <c r="M239" s="77"/>
      <c r="N239" s="72"/>
      <c r="O239" s="79" t="s">
        <v>350</v>
      </c>
      <c r="P239" s="81">
        <v>43649.05409722222</v>
      </c>
      <c r="Q239" s="79" t="s">
        <v>435</v>
      </c>
      <c r="R239" s="82" t="s">
        <v>521</v>
      </c>
      <c r="S239" s="79" t="s">
        <v>553</v>
      </c>
      <c r="T239" s="79"/>
      <c r="U239" s="79"/>
      <c r="V239" s="82" t="s">
        <v>707</v>
      </c>
      <c r="W239" s="81">
        <v>43649.05409722222</v>
      </c>
      <c r="X239" s="82" t="s">
        <v>823</v>
      </c>
      <c r="Y239" s="79"/>
      <c r="Z239" s="79"/>
      <c r="AA239" s="85" t="s">
        <v>1004</v>
      </c>
      <c r="AB239" s="79"/>
      <c r="AC239" s="79" t="b">
        <v>0</v>
      </c>
      <c r="AD239" s="79">
        <v>0</v>
      </c>
      <c r="AE239" s="85" t="s">
        <v>1087</v>
      </c>
      <c r="AF239" s="79" t="b">
        <v>0</v>
      </c>
      <c r="AG239" s="79" t="s">
        <v>1099</v>
      </c>
      <c r="AH239" s="79"/>
      <c r="AI239" s="85" t="s">
        <v>1087</v>
      </c>
      <c r="AJ239" s="79" t="b">
        <v>0</v>
      </c>
      <c r="AK239" s="79">
        <v>1</v>
      </c>
      <c r="AL239" s="85" t="s">
        <v>1005</v>
      </c>
      <c r="AM239" s="79" t="s">
        <v>1109</v>
      </c>
      <c r="AN239" s="79" t="b">
        <v>0</v>
      </c>
      <c r="AO239" s="85" t="s">
        <v>1005</v>
      </c>
      <c r="AP239" s="79" t="s">
        <v>176</v>
      </c>
      <c r="AQ239" s="79">
        <v>0</v>
      </c>
      <c r="AR239" s="79">
        <v>0</v>
      </c>
      <c r="AS239" s="79"/>
      <c r="AT239" s="79"/>
      <c r="AU239" s="79"/>
      <c r="AV239" s="79"/>
      <c r="AW239" s="79"/>
      <c r="AX239" s="79"/>
      <c r="AY239" s="79"/>
      <c r="AZ239" s="79"/>
      <c r="BA239">
        <v>1</v>
      </c>
      <c r="BB239" s="78" t="str">
        <f>REPLACE(INDEX(GroupVertices[Group],MATCH(Edges[[#This Row],[Vertex 1]],GroupVertices[Vertex],0)),1,1,"")</f>
        <v>2</v>
      </c>
      <c r="BC239" s="78" t="str">
        <f>REPLACE(INDEX(GroupVertices[Group],MATCH(Edges[[#This Row],[Vertex 2]],GroupVertices[Vertex],0)),1,1,"")</f>
        <v>10</v>
      </c>
      <c r="BD239" s="48">
        <v>0</v>
      </c>
      <c r="BE239" s="49">
        <v>0</v>
      </c>
      <c r="BF239" s="48">
        <v>0</v>
      </c>
      <c r="BG239" s="49">
        <v>0</v>
      </c>
      <c r="BH239" s="48">
        <v>0</v>
      </c>
      <c r="BI239" s="49">
        <v>0</v>
      </c>
      <c r="BJ239" s="48">
        <v>11</v>
      </c>
      <c r="BK239" s="49">
        <v>100</v>
      </c>
      <c r="BL239" s="48">
        <v>11</v>
      </c>
    </row>
    <row r="240" spans="1:64" ht="15">
      <c r="A240" s="64" t="s">
        <v>274</v>
      </c>
      <c r="B240" s="64" t="s">
        <v>332</v>
      </c>
      <c r="C240" s="65" t="s">
        <v>2973</v>
      </c>
      <c r="D240" s="66">
        <v>3</v>
      </c>
      <c r="E240" s="67" t="s">
        <v>132</v>
      </c>
      <c r="F240" s="68">
        <v>35</v>
      </c>
      <c r="G240" s="65"/>
      <c r="H240" s="69"/>
      <c r="I240" s="70"/>
      <c r="J240" s="70"/>
      <c r="K240" s="34" t="s">
        <v>65</v>
      </c>
      <c r="L240" s="77">
        <v>240</v>
      </c>
      <c r="M240" s="77"/>
      <c r="N240" s="72"/>
      <c r="O240" s="79" t="s">
        <v>350</v>
      </c>
      <c r="P240" s="81">
        <v>43648.95912037037</v>
      </c>
      <c r="Q240" s="79" t="s">
        <v>436</v>
      </c>
      <c r="R240" s="82" t="s">
        <v>521</v>
      </c>
      <c r="S240" s="79" t="s">
        <v>553</v>
      </c>
      <c r="T240" s="79"/>
      <c r="U240" s="79"/>
      <c r="V240" s="82" t="s">
        <v>701</v>
      </c>
      <c r="W240" s="81">
        <v>43648.95912037037</v>
      </c>
      <c r="X240" s="82" t="s">
        <v>824</v>
      </c>
      <c r="Y240" s="79"/>
      <c r="Z240" s="79"/>
      <c r="AA240" s="85" t="s">
        <v>1005</v>
      </c>
      <c r="AB240" s="79"/>
      <c r="AC240" s="79" t="b">
        <v>0</v>
      </c>
      <c r="AD240" s="79">
        <v>1</v>
      </c>
      <c r="AE240" s="85" t="s">
        <v>1087</v>
      </c>
      <c r="AF240" s="79" t="b">
        <v>0</v>
      </c>
      <c r="AG240" s="79" t="s">
        <v>1099</v>
      </c>
      <c r="AH240" s="79"/>
      <c r="AI240" s="85" t="s">
        <v>1087</v>
      </c>
      <c r="AJ240" s="79" t="b">
        <v>0</v>
      </c>
      <c r="AK240" s="79">
        <v>1</v>
      </c>
      <c r="AL240" s="85" t="s">
        <v>1087</v>
      </c>
      <c r="AM240" s="79" t="s">
        <v>1112</v>
      </c>
      <c r="AN240" s="79" t="b">
        <v>0</v>
      </c>
      <c r="AO240" s="85" t="s">
        <v>1005</v>
      </c>
      <c r="AP240" s="79" t="s">
        <v>176</v>
      </c>
      <c r="AQ240" s="79">
        <v>0</v>
      </c>
      <c r="AR240" s="79">
        <v>0</v>
      </c>
      <c r="AS240" s="79"/>
      <c r="AT240" s="79"/>
      <c r="AU240" s="79"/>
      <c r="AV240" s="79"/>
      <c r="AW240" s="79"/>
      <c r="AX240" s="79"/>
      <c r="AY240" s="79"/>
      <c r="AZ240" s="79"/>
      <c r="BA240">
        <v>1</v>
      </c>
      <c r="BB240" s="78" t="str">
        <f>REPLACE(INDEX(GroupVertices[Group],MATCH(Edges[[#This Row],[Vertex 1]],GroupVertices[Vertex],0)),1,1,"")</f>
        <v>3</v>
      </c>
      <c r="BC240" s="78" t="str">
        <f>REPLACE(INDEX(GroupVertices[Group],MATCH(Edges[[#This Row],[Vertex 2]],GroupVertices[Vertex],0)),1,1,"")</f>
        <v>10</v>
      </c>
      <c r="BD240" s="48">
        <v>0</v>
      </c>
      <c r="BE240" s="49">
        <v>0</v>
      </c>
      <c r="BF240" s="48">
        <v>0</v>
      </c>
      <c r="BG240" s="49">
        <v>0</v>
      </c>
      <c r="BH240" s="48">
        <v>0</v>
      </c>
      <c r="BI240" s="49">
        <v>0</v>
      </c>
      <c r="BJ240" s="48">
        <v>9</v>
      </c>
      <c r="BK240" s="49">
        <v>100</v>
      </c>
      <c r="BL240" s="48">
        <v>9</v>
      </c>
    </row>
    <row r="241" spans="1:64" ht="15">
      <c r="A241" s="64" t="s">
        <v>279</v>
      </c>
      <c r="B241" s="64" t="s">
        <v>332</v>
      </c>
      <c r="C241" s="65" t="s">
        <v>2973</v>
      </c>
      <c r="D241" s="66">
        <v>3</v>
      </c>
      <c r="E241" s="67" t="s">
        <v>132</v>
      </c>
      <c r="F241" s="68">
        <v>35</v>
      </c>
      <c r="G241" s="65"/>
      <c r="H241" s="69"/>
      <c r="I241" s="70"/>
      <c r="J241" s="70"/>
      <c r="K241" s="34" t="s">
        <v>65</v>
      </c>
      <c r="L241" s="77">
        <v>241</v>
      </c>
      <c r="M241" s="77"/>
      <c r="N241" s="72"/>
      <c r="O241" s="79" t="s">
        <v>350</v>
      </c>
      <c r="P241" s="81">
        <v>43655.836689814816</v>
      </c>
      <c r="Q241" s="79" t="s">
        <v>435</v>
      </c>
      <c r="R241" s="82" t="s">
        <v>521</v>
      </c>
      <c r="S241" s="79" t="s">
        <v>553</v>
      </c>
      <c r="T241" s="79"/>
      <c r="U241" s="79"/>
      <c r="V241" s="82" t="s">
        <v>704</v>
      </c>
      <c r="W241" s="81">
        <v>43655.836689814816</v>
      </c>
      <c r="X241" s="82" t="s">
        <v>825</v>
      </c>
      <c r="Y241" s="79"/>
      <c r="Z241" s="79"/>
      <c r="AA241" s="85" t="s">
        <v>1006</v>
      </c>
      <c r="AB241" s="79"/>
      <c r="AC241" s="79" t="b">
        <v>0</v>
      </c>
      <c r="AD241" s="79">
        <v>0</v>
      </c>
      <c r="AE241" s="85" t="s">
        <v>1087</v>
      </c>
      <c r="AF241" s="79" t="b">
        <v>0</v>
      </c>
      <c r="AG241" s="79" t="s">
        <v>1099</v>
      </c>
      <c r="AH241" s="79"/>
      <c r="AI241" s="85" t="s">
        <v>1087</v>
      </c>
      <c r="AJ241" s="79" t="b">
        <v>0</v>
      </c>
      <c r="AK241" s="79">
        <v>2</v>
      </c>
      <c r="AL241" s="85" t="s">
        <v>1005</v>
      </c>
      <c r="AM241" s="79" t="s">
        <v>1112</v>
      </c>
      <c r="AN241" s="79" t="b">
        <v>0</v>
      </c>
      <c r="AO241" s="85" t="s">
        <v>1005</v>
      </c>
      <c r="AP241" s="79" t="s">
        <v>176</v>
      </c>
      <c r="AQ241" s="79">
        <v>0</v>
      </c>
      <c r="AR241" s="79">
        <v>0</v>
      </c>
      <c r="AS241" s="79"/>
      <c r="AT241" s="79"/>
      <c r="AU241" s="79"/>
      <c r="AV241" s="79"/>
      <c r="AW241" s="79"/>
      <c r="AX241" s="79"/>
      <c r="AY241" s="79"/>
      <c r="AZ241" s="79"/>
      <c r="BA241">
        <v>1</v>
      </c>
      <c r="BB241" s="78" t="str">
        <f>REPLACE(INDEX(GroupVertices[Group],MATCH(Edges[[#This Row],[Vertex 1]],GroupVertices[Vertex],0)),1,1,"")</f>
        <v>1</v>
      </c>
      <c r="BC241" s="78" t="str">
        <f>REPLACE(INDEX(GroupVertices[Group],MATCH(Edges[[#This Row],[Vertex 2]],GroupVertices[Vertex],0)),1,1,"")</f>
        <v>10</v>
      </c>
      <c r="BD241" s="48">
        <v>0</v>
      </c>
      <c r="BE241" s="49">
        <v>0</v>
      </c>
      <c r="BF241" s="48">
        <v>0</v>
      </c>
      <c r="BG241" s="49">
        <v>0</v>
      </c>
      <c r="BH241" s="48">
        <v>0</v>
      </c>
      <c r="BI241" s="49">
        <v>0</v>
      </c>
      <c r="BJ241" s="48">
        <v>11</v>
      </c>
      <c r="BK241" s="49">
        <v>100</v>
      </c>
      <c r="BL241" s="48">
        <v>11</v>
      </c>
    </row>
    <row r="242" spans="1:64" ht="15">
      <c r="A242" s="64" t="s">
        <v>274</v>
      </c>
      <c r="B242" s="64" t="s">
        <v>316</v>
      </c>
      <c r="C242" s="65" t="s">
        <v>2972</v>
      </c>
      <c r="D242" s="66">
        <v>4.75</v>
      </c>
      <c r="E242" s="67" t="s">
        <v>136</v>
      </c>
      <c r="F242" s="68">
        <v>29.25</v>
      </c>
      <c r="G242" s="65"/>
      <c r="H242" s="69"/>
      <c r="I242" s="70"/>
      <c r="J242" s="70"/>
      <c r="K242" s="34" t="s">
        <v>65</v>
      </c>
      <c r="L242" s="77">
        <v>242</v>
      </c>
      <c r="M242" s="77"/>
      <c r="N242" s="72"/>
      <c r="O242" s="79" t="s">
        <v>350</v>
      </c>
      <c r="P242" s="81">
        <v>43656.64024305555</v>
      </c>
      <c r="Q242" s="79" t="s">
        <v>437</v>
      </c>
      <c r="R242" s="82" t="s">
        <v>522</v>
      </c>
      <c r="S242" s="79" t="s">
        <v>553</v>
      </c>
      <c r="T242" s="79"/>
      <c r="U242" s="79"/>
      <c r="V242" s="82" t="s">
        <v>701</v>
      </c>
      <c r="W242" s="81">
        <v>43656.64024305555</v>
      </c>
      <c r="X242" s="82" t="s">
        <v>826</v>
      </c>
      <c r="Y242" s="79"/>
      <c r="Z242" s="79"/>
      <c r="AA242" s="85" t="s">
        <v>1007</v>
      </c>
      <c r="AB242" s="79"/>
      <c r="AC242" s="79" t="b">
        <v>0</v>
      </c>
      <c r="AD242" s="79">
        <v>0</v>
      </c>
      <c r="AE242" s="85" t="s">
        <v>1087</v>
      </c>
      <c r="AF242" s="79" t="b">
        <v>0</v>
      </c>
      <c r="AG242" s="79" t="s">
        <v>1099</v>
      </c>
      <c r="AH242" s="79"/>
      <c r="AI242" s="85" t="s">
        <v>1087</v>
      </c>
      <c r="AJ242" s="79" t="b">
        <v>0</v>
      </c>
      <c r="AK242" s="79">
        <v>0</v>
      </c>
      <c r="AL242" s="85" t="s">
        <v>1087</v>
      </c>
      <c r="AM242" s="79" t="s">
        <v>1109</v>
      </c>
      <c r="AN242" s="79" t="b">
        <v>0</v>
      </c>
      <c r="AO242" s="85" t="s">
        <v>1007</v>
      </c>
      <c r="AP242" s="79" t="s">
        <v>176</v>
      </c>
      <c r="AQ242" s="79">
        <v>0</v>
      </c>
      <c r="AR242" s="79">
        <v>0</v>
      </c>
      <c r="AS242" s="79"/>
      <c r="AT242" s="79"/>
      <c r="AU242" s="79"/>
      <c r="AV242" s="79"/>
      <c r="AW242" s="79"/>
      <c r="AX242" s="79"/>
      <c r="AY242" s="79"/>
      <c r="AZ242" s="79"/>
      <c r="BA242">
        <v>2</v>
      </c>
      <c r="BB242" s="78" t="str">
        <f>REPLACE(INDEX(GroupVertices[Group],MATCH(Edges[[#This Row],[Vertex 1]],GroupVertices[Vertex],0)),1,1,"")</f>
        <v>3</v>
      </c>
      <c r="BC242" s="78" t="str">
        <f>REPLACE(INDEX(GroupVertices[Group],MATCH(Edges[[#This Row],[Vertex 2]],GroupVertices[Vertex],0)),1,1,"")</f>
        <v>1</v>
      </c>
      <c r="BD242" s="48">
        <v>2</v>
      </c>
      <c r="BE242" s="49">
        <v>5.882352941176471</v>
      </c>
      <c r="BF242" s="48">
        <v>0</v>
      </c>
      <c r="BG242" s="49">
        <v>0</v>
      </c>
      <c r="BH242" s="48">
        <v>0</v>
      </c>
      <c r="BI242" s="49">
        <v>0</v>
      </c>
      <c r="BJ242" s="48">
        <v>32</v>
      </c>
      <c r="BK242" s="49">
        <v>94.11764705882354</v>
      </c>
      <c r="BL242" s="48">
        <v>34</v>
      </c>
    </row>
    <row r="243" spans="1:64" ht="15">
      <c r="A243" s="64" t="s">
        <v>274</v>
      </c>
      <c r="B243" s="64" t="s">
        <v>316</v>
      </c>
      <c r="C243" s="65" t="s">
        <v>2972</v>
      </c>
      <c r="D243" s="66">
        <v>4.75</v>
      </c>
      <c r="E243" s="67" t="s">
        <v>136</v>
      </c>
      <c r="F243" s="68">
        <v>29.25</v>
      </c>
      <c r="G243" s="65"/>
      <c r="H243" s="69"/>
      <c r="I243" s="70"/>
      <c r="J243" s="70"/>
      <c r="K243" s="34" t="s">
        <v>65</v>
      </c>
      <c r="L243" s="77">
        <v>243</v>
      </c>
      <c r="M243" s="77"/>
      <c r="N243" s="72"/>
      <c r="O243" s="79" t="s">
        <v>350</v>
      </c>
      <c r="P243" s="81">
        <v>43664.653715277775</v>
      </c>
      <c r="Q243" s="79" t="s">
        <v>438</v>
      </c>
      <c r="R243" s="82" t="s">
        <v>523</v>
      </c>
      <c r="S243" s="79" t="s">
        <v>553</v>
      </c>
      <c r="T243" s="79" t="s">
        <v>591</v>
      </c>
      <c r="U243" s="79"/>
      <c r="V243" s="82" t="s">
        <v>701</v>
      </c>
      <c r="W243" s="81">
        <v>43664.653715277775</v>
      </c>
      <c r="X243" s="82" t="s">
        <v>827</v>
      </c>
      <c r="Y243" s="79"/>
      <c r="Z243" s="79"/>
      <c r="AA243" s="85" t="s">
        <v>1008</v>
      </c>
      <c r="AB243" s="79"/>
      <c r="AC243" s="79" t="b">
        <v>0</v>
      </c>
      <c r="AD243" s="79">
        <v>0</v>
      </c>
      <c r="AE243" s="85" t="s">
        <v>1087</v>
      </c>
      <c r="AF243" s="79" t="b">
        <v>0</v>
      </c>
      <c r="AG243" s="79" t="s">
        <v>1099</v>
      </c>
      <c r="AH243" s="79"/>
      <c r="AI243" s="85" t="s">
        <v>1087</v>
      </c>
      <c r="AJ243" s="79" t="b">
        <v>0</v>
      </c>
      <c r="AK243" s="79">
        <v>0</v>
      </c>
      <c r="AL243" s="85" t="s">
        <v>1087</v>
      </c>
      <c r="AM243" s="79" t="s">
        <v>1112</v>
      </c>
      <c r="AN243" s="79" t="b">
        <v>0</v>
      </c>
      <c r="AO243" s="85" t="s">
        <v>1008</v>
      </c>
      <c r="AP243" s="79" t="s">
        <v>176</v>
      </c>
      <c r="AQ243" s="79">
        <v>0</v>
      </c>
      <c r="AR243" s="79">
        <v>0</v>
      </c>
      <c r="AS243" s="79"/>
      <c r="AT243" s="79"/>
      <c r="AU243" s="79"/>
      <c r="AV243" s="79"/>
      <c r="AW243" s="79"/>
      <c r="AX243" s="79"/>
      <c r="AY243" s="79"/>
      <c r="AZ243" s="79"/>
      <c r="BA243">
        <v>2</v>
      </c>
      <c r="BB243" s="78" t="str">
        <f>REPLACE(INDEX(GroupVertices[Group],MATCH(Edges[[#This Row],[Vertex 1]],GroupVertices[Vertex],0)),1,1,"")</f>
        <v>3</v>
      </c>
      <c r="BC243" s="78" t="str">
        <f>REPLACE(INDEX(GroupVertices[Group],MATCH(Edges[[#This Row],[Vertex 2]],GroupVertices[Vertex],0)),1,1,"")</f>
        <v>1</v>
      </c>
      <c r="BD243" s="48">
        <v>1</v>
      </c>
      <c r="BE243" s="49">
        <v>5.2631578947368425</v>
      </c>
      <c r="BF243" s="48">
        <v>0</v>
      </c>
      <c r="BG243" s="49">
        <v>0</v>
      </c>
      <c r="BH243" s="48">
        <v>0</v>
      </c>
      <c r="BI243" s="49">
        <v>0</v>
      </c>
      <c r="BJ243" s="48">
        <v>18</v>
      </c>
      <c r="BK243" s="49">
        <v>94.73684210526316</v>
      </c>
      <c r="BL243" s="48">
        <v>19</v>
      </c>
    </row>
    <row r="244" spans="1:64" ht="15">
      <c r="A244" s="64" t="s">
        <v>279</v>
      </c>
      <c r="B244" s="64" t="s">
        <v>316</v>
      </c>
      <c r="C244" s="65" t="s">
        <v>2973</v>
      </c>
      <c r="D244" s="66">
        <v>3</v>
      </c>
      <c r="E244" s="67" t="s">
        <v>132</v>
      </c>
      <c r="F244" s="68">
        <v>35</v>
      </c>
      <c r="G244" s="65"/>
      <c r="H244" s="69"/>
      <c r="I244" s="70"/>
      <c r="J244" s="70"/>
      <c r="K244" s="34" t="s">
        <v>65</v>
      </c>
      <c r="L244" s="77">
        <v>244</v>
      </c>
      <c r="M244" s="77"/>
      <c r="N244" s="72"/>
      <c r="O244" s="79" t="s">
        <v>350</v>
      </c>
      <c r="P244" s="81">
        <v>43656.596030092594</v>
      </c>
      <c r="Q244" s="79" t="s">
        <v>439</v>
      </c>
      <c r="R244" s="82" t="s">
        <v>524</v>
      </c>
      <c r="S244" s="79" t="s">
        <v>553</v>
      </c>
      <c r="T244" s="79"/>
      <c r="U244" s="79"/>
      <c r="V244" s="82" t="s">
        <v>704</v>
      </c>
      <c r="W244" s="81">
        <v>43656.596030092594</v>
      </c>
      <c r="X244" s="82" t="s">
        <v>828</v>
      </c>
      <c r="Y244" s="79"/>
      <c r="Z244" s="79"/>
      <c r="AA244" s="85" t="s">
        <v>1009</v>
      </c>
      <c r="AB244" s="79"/>
      <c r="AC244" s="79" t="b">
        <v>0</v>
      </c>
      <c r="AD244" s="79">
        <v>2</v>
      </c>
      <c r="AE244" s="85" t="s">
        <v>1087</v>
      </c>
      <c r="AF244" s="79" t="b">
        <v>0</v>
      </c>
      <c r="AG244" s="79" t="s">
        <v>1099</v>
      </c>
      <c r="AH244" s="79"/>
      <c r="AI244" s="85" t="s">
        <v>1087</v>
      </c>
      <c r="AJ244" s="79" t="b">
        <v>0</v>
      </c>
      <c r="AK244" s="79">
        <v>0</v>
      </c>
      <c r="AL244" s="85" t="s">
        <v>1087</v>
      </c>
      <c r="AM244" s="79" t="s">
        <v>1112</v>
      </c>
      <c r="AN244" s="79" t="b">
        <v>0</v>
      </c>
      <c r="AO244" s="85" t="s">
        <v>1009</v>
      </c>
      <c r="AP244" s="79" t="s">
        <v>176</v>
      </c>
      <c r="AQ244" s="79">
        <v>0</v>
      </c>
      <c r="AR244" s="79">
        <v>0</v>
      </c>
      <c r="AS244" s="79"/>
      <c r="AT244" s="79"/>
      <c r="AU244" s="79"/>
      <c r="AV244" s="79"/>
      <c r="AW244" s="79"/>
      <c r="AX244" s="79"/>
      <c r="AY244" s="79"/>
      <c r="AZ244" s="79"/>
      <c r="BA244">
        <v>1</v>
      </c>
      <c r="BB244" s="78" t="str">
        <f>REPLACE(INDEX(GroupVertices[Group],MATCH(Edges[[#This Row],[Vertex 1]],GroupVertices[Vertex],0)),1,1,"")</f>
        <v>1</v>
      </c>
      <c r="BC244" s="78" t="str">
        <f>REPLACE(INDEX(GroupVertices[Group],MATCH(Edges[[#This Row],[Vertex 2]],GroupVertices[Vertex],0)),1,1,"")</f>
        <v>1</v>
      </c>
      <c r="BD244" s="48">
        <v>1</v>
      </c>
      <c r="BE244" s="49">
        <v>5</v>
      </c>
      <c r="BF244" s="48">
        <v>0</v>
      </c>
      <c r="BG244" s="49">
        <v>0</v>
      </c>
      <c r="BH244" s="48">
        <v>0</v>
      </c>
      <c r="BI244" s="49">
        <v>0</v>
      </c>
      <c r="BJ244" s="48">
        <v>19</v>
      </c>
      <c r="BK244" s="49">
        <v>95</v>
      </c>
      <c r="BL244" s="48">
        <v>20</v>
      </c>
    </row>
    <row r="245" spans="1:64" ht="15">
      <c r="A245" s="64" t="s">
        <v>283</v>
      </c>
      <c r="B245" s="64" t="s">
        <v>279</v>
      </c>
      <c r="C245" s="65" t="s">
        <v>2973</v>
      </c>
      <c r="D245" s="66">
        <v>3</v>
      </c>
      <c r="E245" s="67" t="s">
        <v>132</v>
      </c>
      <c r="F245" s="68">
        <v>35</v>
      </c>
      <c r="G245" s="65"/>
      <c r="H245" s="69"/>
      <c r="I245" s="70"/>
      <c r="J245" s="70"/>
      <c r="K245" s="34" t="s">
        <v>65</v>
      </c>
      <c r="L245" s="77">
        <v>245</v>
      </c>
      <c r="M245" s="77"/>
      <c r="N245" s="72"/>
      <c r="O245" s="79" t="s">
        <v>350</v>
      </c>
      <c r="P245" s="81">
        <v>43689.746342592596</v>
      </c>
      <c r="Q245" s="79" t="s">
        <v>440</v>
      </c>
      <c r="R245" s="82" t="s">
        <v>525</v>
      </c>
      <c r="S245" s="79" t="s">
        <v>564</v>
      </c>
      <c r="T245" s="79"/>
      <c r="U245" s="82" t="s">
        <v>643</v>
      </c>
      <c r="V245" s="82" t="s">
        <v>643</v>
      </c>
      <c r="W245" s="81">
        <v>43689.746342592596</v>
      </c>
      <c r="X245" s="82" t="s">
        <v>829</v>
      </c>
      <c r="Y245" s="79"/>
      <c r="Z245" s="79"/>
      <c r="AA245" s="85" t="s">
        <v>1010</v>
      </c>
      <c r="AB245" s="79"/>
      <c r="AC245" s="79" t="b">
        <v>0</v>
      </c>
      <c r="AD245" s="79">
        <v>2</v>
      </c>
      <c r="AE245" s="85" t="s">
        <v>1087</v>
      </c>
      <c r="AF245" s="79" t="b">
        <v>0</v>
      </c>
      <c r="AG245" s="79" t="s">
        <v>1099</v>
      </c>
      <c r="AH245" s="79"/>
      <c r="AI245" s="85" t="s">
        <v>1087</v>
      </c>
      <c r="AJ245" s="79" t="b">
        <v>0</v>
      </c>
      <c r="AK245" s="79">
        <v>0</v>
      </c>
      <c r="AL245" s="85" t="s">
        <v>1087</v>
      </c>
      <c r="AM245" s="79" t="s">
        <v>1116</v>
      </c>
      <c r="AN245" s="79" t="b">
        <v>0</v>
      </c>
      <c r="AO245" s="85" t="s">
        <v>1010</v>
      </c>
      <c r="AP245" s="79" t="s">
        <v>176</v>
      </c>
      <c r="AQ245" s="79">
        <v>0</v>
      </c>
      <c r="AR245" s="79">
        <v>0</v>
      </c>
      <c r="AS245" s="79"/>
      <c r="AT245" s="79"/>
      <c r="AU245" s="79"/>
      <c r="AV245" s="79"/>
      <c r="AW245" s="79"/>
      <c r="AX245" s="79"/>
      <c r="AY245" s="79"/>
      <c r="AZ245" s="79"/>
      <c r="BA245">
        <v>1</v>
      </c>
      <c r="BB245" s="78" t="str">
        <f>REPLACE(INDEX(GroupVertices[Group],MATCH(Edges[[#This Row],[Vertex 1]],GroupVertices[Vertex],0)),1,1,"")</f>
        <v>1</v>
      </c>
      <c r="BC245" s="78" t="str">
        <f>REPLACE(INDEX(GroupVertices[Group],MATCH(Edges[[#This Row],[Vertex 2]],GroupVertices[Vertex],0)),1,1,"")</f>
        <v>1</v>
      </c>
      <c r="BD245" s="48">
        <v>1</v>
      </c>
      <c r="BE245" s="49">
        <v>3.0303030303030303</v>
      </c>
      <c r="BF245" s="48">
        <v>0</v>
      </c>
      <c r="BG245" s="49">
        <v>0</v>
      </c>
      <c r="BH245" s="48">
        <v>0</v>
      </c>
      <c r="BI245" s="49">
        <v>0</v>
      </c>
      <c r="BJ245" s="48">
        <v>32</v>
      </c>
      <c r="BK245" s="49">
        <v>96.96969696969697</v>
      </c>
      <c r="BL245" s="48">
        <v>33</v>
      </c>
    </row>
    <row r="246" spans="1:64" ht="15">
      <c r="A246" s="64" t="s">
        <v>284</v>
      </c>
      <c r="B246" s="64" t="s">
        <v>344</v>
      </c>
      <c r="C246" s="65" t="s">
        <v>2973</v>
      </c>
      <c r="D246" s="66">
        <v>3</v>
      </c>
      <c r="E246" s="67" t="s">
        <v>132</v>
      </c>
      <c r="F246" s="68">
        <v>35</v>
      </c>
      <c r="G246" s="65"/>
      <c r="H246" s="69"/>
      <c r="I246" s="70"/>
      <c r="J246" s="70"/>
      <c r="K246" s="34" t="s">
        <v>65</v>
      </c>
      <c r="L246" s="77">
        <v>246</v>
      </c>
      <c r="M246" s="77"/>
      <c r="N246" s="72"/>
      <c r="O246" s="79" t="s">
        <v>350</v>
      </c>
      <c r="P246" s="81">
        <v>43689.87002314815</v>
      </c>
      <c r="Q246" s="79" t="s">
        <v>441</v>
      </c>
      <c r="R246" s="82" t="s">
        <v>526</v>
      </c>
      <c r="S246" s="79" t="s">
        <v>565</v>
      </c>
      <c r="T246" s="79"/>
      <c r="U246" s="79"/>
      <c r="V246" s="82" t="s">
        <v>708</v>
      </c>
      <c r="W246" s="81">
        <v>43689.87002314815</v>
      </c>
      <c r="X246" s="82" t="s">
        <v>830</v>
      </c>
      <c r="Y246" s="79"/>
      <c r="Z246" s="79"/>
      <c r="AA246" s="85" t="s">
        <v>1011</v>
      </c>
      <c r="AB246" s="79"/>
      <c r="AC246" s="79" t="b">
        <v>0</v>
      </c>
      <c r="AD246" s="79">
        <v>1</v>
      </c>
      <c r="AE246" s="85" t="s">
        <v>1087</v>
      </c>
      <c r="AF246" s="79" t="b">
        <v>0</v>
      </c>
      <c r="AG246" s="79" t="s">
        <v>1099</v>
      </c>
      <c r="AH246" s="79"/>
      <c r="AI246" s="85" t="s">
        <v>1087</v>
      </c>
      <c r="AJ246" s="79" t="b">
        <v>0</v>
      </c>
      <c r="AK246" s="79">
        <v>1</v>
      </c>
      <c r="AL246" s="85" t="s">
        <v>1087</v>
      </c>
      <c r="AM246" s="79" t="s">
        <v>1107</v>
      </c>
      <c r="AN246" s="79" t="b">
        <v>0</v>
      </c>
      <c r="AO246" s="85" t="s">
        <v>1011</v>
      </c>
      <c r="AP246" s="79" t="s">
        <v>176</v>
      </c>
      <c r="AQ246" s="79">
        <v>0</v>
      </c>
      <c r="AR246" s="79">
        <v>0</v>
      </c>
      <c r="AS246" s="79"/>
      <c r="AT246" s="79"/>
      <c r="AU246" s="79"/>
      <c r="AV246" s="79"/>
      <c r="AW246" s="79"/>
      <c r="AX246" s="79"/>
      <c r="AY246" s="79"/>
      <c r="AZ246" s="79"/>
      <c r="BA246">
        <v>1</v>
      </c>
      <c r="BB246" s="78" t="str">
        <f>REPLACE(INDEX(GroupVertices[Group],MATCH(Edges[[#This Row],[Vertex 1]],GroupVertices[Vertex],0)),1,1,"")</f>
        <v>3</v>
      </c>
      <c r="BC246" s="78" t="str">
        <f>REPLACE(INDEX(GroupVertices[Group],MATCH(Edges[[#This Row],[Vertex 2]],GroupVertices[Vertex],0)),1,1,"")</f>
        <v>3</v>
      </c>
      <c r="BD246" s="48"/>
      <c r="BE246" s="49"/>
      <c r="BF246" s="48"/>
      <c r="BG246" s="49"/>
      <c r="BH246" s="48"/>
      <c r="BI246" s="49"/>
      <c r="BJ246" s="48"/>
      <c r="BK246" s="49"/>
      <c r="BL246" s="48"/>
    </row>
    <row r="247" spans="1:64" ht="15">
      <c r="A247" s="64" t="s">
        <v>284</v>
      </c>
      <c r="B247" s="64" t="s">
        <v>345</v>
      </c>
      <c r="C247" s="65" t="s">
        <v>2973</v>
      </c>
      <c r="D247" s="66">
        <v>3</v>
      </c>
      <c r="E247" s="67" t="s">
        <v>132</v>
      </c>
      <c r="F247" s="68">
        <v>35</v>
      </c>
      <c r="G247" s="65"/>
      <c r="H247" s="69"/>
      <c r="I247" s="70"/>
      <c r="J247" s="70"/>
      <c r="K247" s="34" t="s">
        <v>65</v>
      </c>
      <c r="L247" s="77">
        <v>247</v>
      </c>
      <c r="M247" s="77"/>
      <c r="N247" s="72"/>
      <c r="O247" s="79" t="s">
        <v>350</v>
      </c>
      <c r="P247" s="81">
        <v>43689.87002314815</v>
      </c>
      <c r="Q247" s="79" t="s">
        <v>441</v>
      </c>
      <c r="R247" s="82" t="s">
        <v>526</v>
      </c>
      <c r="S247" s="79" t="s">
        <v>565</v>
      </c>
      <c r="T247" s="79"/>
      <c r="U247" s="79"/>
      <c r="V247" s="82" t="s">
        <v>708</v>
      </c>
      <c r="W247" s="81">
        <v>43689.87002314815</v>
      </c>
      <c r="X247" s="82" t="s">
        <v>830</v>
      </c>
      <c r="Y247" s="79"/>
      <c r="Z247" s="79"/>
      <c r="AA247" s="85" t="s">
        <v>1011</v>
      </c>
      <c r="AB247" s="79"/>
      <c r="AC247" s="79" t="b">
        <v>0</v>
      </c>
      <c r="AD247" s="79">
        <v>1</v>
      </c>
      <c r="AE247" s="85" t="s">
        <v>1087</v>
      </c>
      <c r="AF247" s="79" t="b">
        <v>0</v>
      </c>
      <c r="AG247" s="79" t="s">
        <v>1099</v>
      </c>
      <c r="AH247" s="79"/>
      <c r="AI247" s="85" t="s">
        <v>1087</v>
      </c>
      <c r="AJ247" s="79" t="b">
        <v>0</v>
      </c>
      <c r="AK247" s="79">
        <v>1</v>
      </c>
      <c r="AL247" s="85" t="s">
        <v>1087</v>
      </c>
      <c r="AM247" s="79" t="s">
        <v>1107</v>
      </c>
      <c r="AN247" s="79" t="b">
        <v>0</v>
      </c>
      <c r="AO247" s="85" t="s">
        <v>1011</v>
      </c>
      <c r="AP247" s="79" t="s">
        <v>176</v>
      </c>
      <c r="AQ247" s="79">
        <v>0</v>
      </c>
      <c r="AR247" s="79">
        <v>0</v>
      </c>
      <c r="AS247" s="79"/>
      <c r="AT247" s="79"/>
      <c r="AU247" s="79"/>
      <c r="AV247" s="79"/>
      <c r="AW247" s="79"/>
      <c r="AX247" s="79"/>
      <c r="AY247" s="79"/>
      <c r="AZ247" s="79"/>
      <c r="BA247">
        <v>1</v>
      </c>
      <c r="BB247" s="78" t="str">
        <f>REPLACE(INDEX(GroupVertices[Group],MATCH(Edges[[#This Row],[Vertex 1]],GroupVertices[Vertex],0)),1,1,"")</f>
        <v>3</v>
      </c>
      <c r="BC247" s="78" t="str">
        <f>REPLACE(INDEX(GroupVertices[Group],MATCH(Edges[[#This Row],[Vertex 2]],GroupVertices[Vertex],0)),1,1,"")</f>
        <v>3</v>
      </c>
      <c r="BD247" s="48">
        <v>0</v>
      </c>
      <c r="BE247" s="49">
        <v>0</v>
      </c>
      <c r="BF247" s="48">
        <v>0</v>
      </c>
      <c r="BG247" s="49">
        <v>0</v>
      </c>
      <c r="BH247" s="48">
        <v>0</v>
      </c>
      <c r="BI247" s="49">
        <v>0</v>
      </c>
      <c r="BJ247" s="48">
        <v>37</v>
      </c>
      <c r="BK247" s="49">
        <v>100</v>
      </c>
      <c r="BL247" s="48">
        <v>37</v>
      </c>
    </row>
    <row r="248" spans="1:64" ht="15">
      <c r="A248" s="64" t="s">
        <v>284</v>
      </c>
      <c r="B248" s="64" t="s">
        <v>346</v>
      </c>
      <c r="C248" s="65" t="s">
        <v>2973</v>
      </c>
      <c r="D248" s="66">
        <v>3</v>
      </c>
      <c r="E248" s="67" t="s">
        <v>132</v>
      </c>
      <c r="F248" s="68">
        <v>35</v>
      </c>
      <c r="G248" s="65"/>
      <c r="H248" s="69"/>
      <c r="I248" s="70"/>
      <c r="J248" s="70"/>
      <c r="K248" s="34" t="s">
        <v>65</v>
      </c>
      <c r="L248" s="77">
        <v>248</v>
      </c>
      <c r="M248" s="77"/>
      <c r="N248" s="72"/>
      <c r="O248" s="79" t="s">
        <v>350</v>
      </c>
      <c r="P248" s="81">
        <v>43641.80914351852</v>
      </c>
      <c r="Q248" s="79" t="s">
        <v>442</v>
      </c>
      <c r="R248" s="79" t="s">
        <v>527</v>
      </c>
      <c r="S248" s="79" t="s">
        <v>566</v>
      </c>
      <c r="T248" s="79"/>
      <c r="U248" s="79"/>
      <c r="V248" s="82" t="s">
        <v>708</v>
      </c>
      <c r="W248" s="81">
        <v>43641.80914351852</v>
      </c>
      <c r="X248" s="82" t="s">
        <v>831</v>
      </c>
      <c r="Y248" s="79"/>
      <c r="Z248" s="79"/>
      <c r="AA248" s="85" t="s">
        <v>1012</v>
      </c>
      <c r="AB248" s="79"/>
      <c r="AC248" s="79" t="b">
        <v>0</v>
      </c>
      <c r="AD248" s="79">
        <v>0</v>
      </c>
      <c r="AE248" s="85" t="s">
        <v>1087</v>
      </c>
      <c r="AF248" s="79" t="b">
        <v>0</v>
      </c>
      <c r="AG248" s="79" t="s">
        <v>1099</v>
      </c>
      <c r="AH248" s="79"/>
      <c r="AI248" s="85" t="s">
        <v>1087</v>
      </c>
      <c r="AJ248" s="79" t="b">
        <v>0</v>
      </c>
      <c r="AK248" s="79">
        <v>0</v>
      </c>
      <c r="AL248" s="85" t="s">
        <v>1087</v>
      </c>
      <c r="AM248" s="79" t="s">
        <v>1112</v>
      </c>
      <c r="AN248" s="79" t="b">
        <v>0</v>
      </c>
      <c r="AO248" s="85" t="s">
        <v>1012</v>
      </c>
      <c r="AP248" s="79" t="s">
        <v>176</v>
      </c>
      <c r="AQ248" s="79">
        <v>0</v>
      </c>
      <c r="AR248" s="79">
        <v>0</v>
      </c>
      <c r="AS248" s="79"/>
      <c r="AT248" s="79"/>
      <c r="AU248" s="79"/>
      <c r="AV248" s="79"/>
      <c r="AW248" s="79"/>
      <c r="AX248" s="79"/>
      <c r="AY248" s="79"/>
      <c r="AZ248" s="79"/>
      <c r="BA248">
        <v>1</v>
      </c>
      <c r="BB248" s="78" t="str">
        <f>REPLACE(INDEX(GroupVertices[Group],MATCH(Edges[[#This Row],[Vertex 1]],GroupVertices[Vertex],0)),1,1,"")</f>
        <v>3</v>
      </c>
      <c r="BC248" s="78" t="str">
        <f>REPLACE(INDEX(GroupVertices[Group],MATCH(Edges[[#This Row],[Vertex 2]],GroupVertices[Vertex],0)),1,1,"")</f>
        <v>2</v>
      </c>
      <c r="BD248" s="48">
        <v>3</v>
      </c>
      <c r="BE248" s="49">
        <v>9.375</v>
      </c>
      <c r="BF248" s="48">
        <v>1</v>
      </c>
      <c r="BG248" s="49">
        <v>3.125</v>
      </c>
      <c r="BH248" s="48">
        <v>0</v>
      </c>
      <c r="BI248" s="49">
        <v>0</v>
      </c>
      <c r="BJ248" s="48">
        <v>28</v>
      </c>
      <c r="BK248" s="49">
        <v>87.5</v>
      </c>
      <c r="BL248" s="48">
        <v>32</v>
      </c>
    </row>
    <row r="249" spans="1:64" ht="15">
      <c r="A249" s="64" t="s">
        <v>284</v>
      </c>
      <c r="B249" s="64" t="s">
        <v>279</v>
      </c>
      <c r="C249" s="65" t="s">
        <v>2972</v>
      </c>
      <c r="D249" s="66">
        <v>4.75</v>
      </c>
      <c r="E249" s="67" t="s">
        <v>136</v>
      </c>
      <c r="F249" s="68">
        <v>29.25</v>
      </c>
      <c r="G249" s="65"/>
      <c r="H249" s="69"/>
      <c r="I249" s="70"/>
      <c r="J249" s="70"/>
      <c r="K249" s="34" t="s">
        <v>65</v>
      </c>
      <c r="L249" s="77">
        <v>249</v>
      </c>
      <c r="M249" s="77"/>
      <c r="N249" s="72"/>
      <c r="O249" s="79" t="s">
        <v>350</v>
      </c>
      <c r="P249" s="81">
        <v>43641.80914351852</v>
      </c>
      <c r="Q249" s="79" t="s">
        <v>442</v>
      </c>
      <c r="R249" s="79" t="s">
        <v>527</v>
      </c>
      <c r="S249" s="79" t="s">
        <v>566</v>
      </c>
      <c r="T249" s="79"/>
      <c r="U249" s="79"/>
      <c r="V249" s="82" t="s">
        <v>708</v>
      </c>
      <c r="W249" s="81">
        <v>43641.80914351852</v>
      </c>
      <c r="X249" s="82" t="s">
        <v>831</v>
      </c>
      <c r="Y249" s="79"/>
      <c r="Z249" s="79"/>
      <c r="AA249" s="85" t="s">
        <v>1012</v>
      </c>
      <c r="AB249" s="79"/>
      <c r="AC249" s="79" t="b">
        <v>0</v>
      </c>
      <c r="AD249" s="79">
        <v>0</v>
      </c>
      <c r="AE249" s="85" t="s">
        <v>1087</v>
      </c>
      <c r="AF249" s="79" t="b">
        <v>0</v>
      </c>
      <c r="AG249" s="79" t="s">
        <v>1099</v>
      </c>
      <c r="AH249" s="79"/>
      <c r="AI249" s="85" t="s">
        <v>1087</v>
      </c>
      <c r="AJ249" s="79" t="b">
        <v>0</v>
      </c>
      <c r="AK249" s="79">
        <v>0</v>
      </c>
      <c r="AL249" s="85" t="s">
        <v>1087</v>
      </c>
      <c r="AM249" s="79" t="s">
        <v>1112</v>
      </c>
      <c r="AN249" s="79" t="b">
        <v>0</v>
      </c>
      <c r="AO249" s="85" t="s">
        <v>1012</v>
      </c>
      <c r="AP249" s="79" t="s">
        <v>176</v>
      </c>
      <c r="AQ249" s="79">
        <v>0</v>
      </c>
      <c r="AR249" s="79">
        <v>0</v>
      </c>
      <c r="AS249" s="79"/>
      <c r="AT249" s="79"/>
      <c r="AU249" s="79"/>
      <c r="AV249" s="79"/>
      <c r="AW249" s="79"/>
      <c r="AX249" s="79"/>
      <c r="AY249" s="79"/>
      <c r="AZ249" s="79"/>
      <c r="BA249">
        <v>2</v>
      </c>
      <c r="BB249" s="78" t="str">
        <f>REPLACE(INDEX(GroupVertices[Group],MATCH(Edges[[#This Row],[Vertex 1]],GroupVertices[Vertex],0)),1,1,"")</f>
        <v>3</v>
      </c>
      <c r="BC249" s="78" t="str">
        <f>REPLACE(INDEX(GroupVertices[Group],MATCH(Edges[[#This Row],[Vertex 2]],GroupVertices[Vertex],0)),1,1,"")</f>
        <v>1</v>
      </c>
      <c r="BD249" s="48"/>
      <c r="BE249" s="49"/>
      <c r="BF249" s="48"/>
      <c r="BG249" s="49"/>
      <c r="BH249" s="48"/>
      <c r="BI249" s="49"/>
      <c r="BJ249" s="48"/>
      <c r="BK249" s="49"/>
      <c r="BL249" s="48"/>
    </row>
    <row r="250" spans="1:64" ht="15">
      <c r="A250" s="64" t="s">
        <v>284</v>
      </c>
      <c r="B250" s="64" t="s">
        <v>282</v>
      </c>
      <c r="C250" s="65" t="s">
        <v>2973</v>
      </c>
      <c r="D250" s="66">
        <v>3</v>
      </c>
      <c r="E250" s="67" t="s">
        <v>132</v>
      </c>
      <c r="F250" s="68">
        <v>35</v>
      </c>
      <c r="G250" s="65"/>
      <c r="H250" s="69"/>
      <c r="I250" s="70"/>
      <c r="J250" s="70"/>
      <c r="K250" s="34" t="s">
        <v>65</v>
      </c>
      <c r="L250" s="77">
        <v>250</v>
      </c>
      <c r="M250" s="77"/>
      <c r="N250" s="72"/>
      <c r="O250" s="79" t="s">
        <v>350</v>
      </c>
      <c r="P250" s="81">
        <v>43641.80914351852</v>
      </c>
      <c r="Q250" s="79" t="s">
        <v>442</v>
      </c>
      <c r="R250" s="79" t="s">
        <v>527</v>
      </c>
      <c r="S250" s="79" t="s">
        <v>566</v>
      </c>
      <c r="T250" s="79"/>
      <c r="U250" s="79"/>
      <c r="V250" s="82" t="s">
        <v>708</v>
      </c>
      <c r="W250" s="81">
        <v>43641.80914351852</v>
      </c>
      <c r="X250" s="82" t="s">
        <v>831</v>
      </c>
      <c r="Y250" s="79"/>
      <c r="Z250" s="79"/>
      <c r="AA250" s="85" t="s">
        <v>1012</v>
      </c>
      <c r="AB250" s="79"/>
      <c r="AC250" s="79" t="b">
        <v>0</v>
      </c>
      <c r="AD250" s="79">
        <v>0</v>
      </c>
      <c r="AE250" s="85" t="s">
        <v>1087</v>
      </c>
      <c r="AF250" s="79" t="b">
        <v>0</v>
      </c>
      <c r="AG250" s="79" t="s">
        <v>1099</v>
      </c>
      <c r="AH250" s="79"/>
      <c r="AI250" s="85" t="s">
        <v>1087</v>
      </c>
      <c r="AJ250" s="79" t="b">
        <v>0</v>
      </c>
      <c r="AK250" s="79">
        <v>0</v>
      </c>
      <c r="AL250" s="85" t="s">
        <v>1087</v>
      </c>
      <c r="AM250" s="79" t="s">
        <v>1112</v>
      </c>
      <c r="AN250" s="79" t="b">
        <v>0</v>
      </c>
      <c r="AO250" s="85" t="s">
        <v>1012</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3</v>
      </c>
      <c r="BC250" s="78" t="str">
        <f>REPLACE(INDEX(GroupVertices[Group],MATCH(Edges[[#This Row],[Vertex 2]],GroupVertices[Vertex],0)),1,1,"")</f>
        <v>2</v>
      </c>
      <c r="BD250" s="48"/>
      <c r="BE250" s="49"/>
      <c r="BF250" s="48"/>
      <c r="BG250" s="49"/>
      <c r="BH250" s="48"/>
      <c r="BI250" s="49"/>
      <c r="BJ250" s="48"/>
      <c r="BK250" s="49"/>
      <c r="BL250" s="48"/>
    </row>
    <row r="251" spans="1:64" ht="15">
      <c r="A251" s="64" t="s">
        <v>284</v>
      </c>
      <c r="B251" s="64" t="s">
        <v>279</v>
      </c>
      <c r="C251" s="65" t="s">
        <v>2972</v>
      </c>
      <c r="D251" s="66">
        <v>4.75</v>
      </c>
      <c r="E251" s="67" t="s">
        <v>136</v>
      </c>
      <c r="F251" s="68">
        <v>29.25</v>
      </c>
      <c r="G251" s="65"/>
      <c r="H251" s="69"/>
      <c r="I251" s="70"/>
      <c r="J251" s="70"/>
      <c r="K251" s="34" t="s">
        <v>65</v>
      </c>
      <c r="L251" s="77">
        <v>251</v>
      </c>
      <c r="M251" s="77"/>
      <c r="N251" s="72"/>
      <c r="O251" s="79" t="s">
        <v>350</v>
      </c>
      <c r="P251" s="81">
        <v>43689.87002314815</v>
      </c>
      <c r="Q251" s="79" t="s">
        <v>441</v>
      </c>
      <c r="R251" s="82" t="s">
        <v>526</v>
      </c>
      <c r="S251" s="79" t="s">
        <v>565</v>
      </c>
      <c r="T251" s="79"/>
      <c r="U251" s="79"/>
      <c r="V251" s="82" t="s">
        <v>708</v>
      </c>
      <c r="W251" s="81">
        <v>43689.87002314815</v>
      </c>
      <c r="X251" s="82" t="s">
        <v>830</v>
      </c>
      <c r="Y251" s="79"/>
      <c r="Z251" s="79"/>
      <c r="AA251" s="85" t="s">
        <v>1011</v>
      </c>
      <c r="AB251" s="79"/>
      <c r="AC251" s="79" t="b">
        <v>0</v>
      </c>
      <c r="AD251" s="79">
        <v>1</v>
      </c>
      <c r="AE251" s="85" t="s">
        <v>1087</v>
      </c>
      <c r="AF251" s="79" t="b">
        <v>0</v>
      </c>
      <c r="AG251" s="79" t="s">
        <v>1099</v>
      </c>
      <c r="AH251" s="79"/>
      <c r="AI251" s="85" t="s">
        <v>1087</v>
      </c>
      <c r="AJ251" s="79" t="b">
        <v>0</v>
      </c>
      <c r="AK251" s="79">
        <v>1</v>
      </c>
      <c r="AL251" s="85" t="s">
        <v>1087</v>
      </c>
      <c r="AM251" s="79" t="s">
        <v>1107</v>
      </c>
      <c r="AN251" s="79" t="b">
        <v>0</v>
      </c>
      <c r="AO251" s="85" t="s">
        <v>1011</v>
      </c>
      <c r="AP251" s="79" t="s">
        <v>176</v>
      </c>
      <c r="AQ251" s="79">
        <v>0</v>
      </c>
      <c r="AR251" s="79">
        <v>0</v>
      </c>
      <c r="AS251" s="79"/>
      <c r="AT251" s="79"/>
      <c r="AU251" s="79"/>
      <c r="AV251" s="79"/>
      <c r="AW251" s="79"/>
      <c r="AX251" s="79"/>
      <c r="AY251" s="79"/>
      <c r="AZ251" s="79"/>
      <c r="BA251">
        <v>2</v>
      </c>
      <c r="BB251" s="78" t="str">
        <f>REPLACE(INDEX(GroupVertices[Group],MATCH(Edges[[#This Row],[Vertex 1]],GroupVertices[Vertex],0)),1,1,"")</f>
        <v>3</v>
      </c>
      <c r="BC251" s="78" t="str">
        <f>REPLACE(INDEX(GroupVertices[Group],MATCH(Edges[[#This Row],[Vertex 2]],GroupVertices[Vertex],0)),1,1,"")</f>
        <v>1</v>
      </c>
      <c r="BD251" s="48"/>
      <c r="BE251" s="49"/>
      <c r="BF251" s="48"/>
      <c r="BG251" s="49"/>
      <c r="BH251" s="48"/>
      <c r="BI251" s="49"/>
      <c r="BJ251" s="48"/>
      <c r="BK251" s="49"/>
      <c r="BL251" s="48"/>
    </row>
    <row r="252" spans="1:64" ht="15">
      <c r="A252" s="64" t="s">
        <v>284</v>
      </c>
      <c r="B252" s="64" t="s">
        <v>274</v>
      </c>
      <c r="C252" s="65" t="s">
        <v>2973</v>
      </c>
      <c r="D252" s="66">
        <v>3</v>
      </c>
      <c r="E252" s="67" t="s">
        <v>132</v>
      </c>
      <c r="F252" s="68">
        <v>35</v>
      </c>
      <c r="G252" s="65"/>
      <c r="H252" s="69"/>
      <c r="I252" s="70"/>
      <c r="J252" s="70"/>
      <c r="K252" s="34" t="s">
        <v>65</v>
      </c>
      <c r="L252" s="77">
        <v>252</v>
      </c>
      <c r="M252" s="77"/>
      <c r="N252" s="72"/>
      <c r="O252" s="79" t="s">
        <v>350</v>
      </c>
      <c r="P252" s="81">
        <v>43689.87002314815</v>
      </c>
      <c r="Q252" s="79" t="s">
        <v>441</v>
      </c>
      <c r="R252" s="82" t="s">
        <v>526</v>
      </c>
      <c r="S252" s="79" t="s">
        <v>565</v>
      </c>
      <c r="T252" s="79"/>
      <c r="U252" s="79"/>
      <c r="V252" s="82" t="s">
        <v>708</v>
      </c>
      <c r="W252" s="81">
        <v>43689.87002314815</v>
      </c>
      <c r="X252" s="82" t="s">
        <v>830</v>
      </c>
      <c r="Y252" s="79"/>
      <c r="Z252" s="79"/>
      <c r="AA252" s="85" t="s">
        <v>1011</v>
      </c>
      <c r="AB252" s="79"/>
      <c r="AC252" s="79" t="b">
        <v>0</v>
      </c>
      <c r="AD252" s="79">
        <v>1</v>
      </c>
      <c r="AE252" s="85" t="s">
        <v>1087</v>
      </c>
      <c r="AF252" s="79" t="b">
        <v>0</v>
      </c>
      <c r="AG252" s="79" t="s">
        <v>1099</v>
      </c>
      <c r="AH252" s="79"/>
      <c r="AI252" s="85" t="s">
        <v>1087</v>
      </c>
      <c r="AJ252" s="79" t="b">
        <v>0</v>
      </c>
      <c r="AK252" s="79">
        <v>1</v>
      </c>
      <c r="AL252" s="85" t="s">
        <v>1087</v>
      </c>
      <c r="AM252" s="79" t="s">
        <v>1107</v>
      </c>
      <c r="AN252" s="79" t="b">
        <v>0</v>
      </c>
      <c r="AO252" s="85" t="s">
        <v>1011</v>
      </c>
      <c r="AP252" s="79" t="s">
        <v>176</v>
      </c>
      <c r="AQ252" s="79">
        <v>0</v>
      </c>
      <c r="AR252" s="79">
        <v>0</v>
      </c>
      <c r="AS252" s="79"/>
      <c r="AT252" s="79"/>
      <c r="AU252" s="79"/>
      <c r="AV252" s="79"/>
      <c r="AW252" s="79"/>
      <c r="AX252" s="79"/>
      <c r="AY252" s="79"/>
      <c r="AZ252" s="79"/>
      <c r="BA252">
        <v>1</v>
      </c>
      <c r="BB252" s="78" t="str">
        <f>REPLACE(INDEX(GroupVertices[Group],MATCH(Edges[[#This Row],[Vertex 1]],GroupVertices[Vertex],0)),1,1,"")</f>
        <v>3</v>
      </c>
      <c r="BC252" s="78" t="str">
        <f>REPLACE(INDEX(GroupVertices[Group],MATCH(Edges[[#This Row],[Vertex 2]],GroupVertices[Vertex],0)),1,1,"")</f>
        <v>3</v>
      </c>
      <c r="BD252" s="48"/>
      <c r="BE252" s="49"/>
      <c r="BF252" s="48"/>
      <c r="BG252" s="49"/>
      <c r="BH252" s="48"/>
      <c r="BI252" s="49"/>
      <c r="BJ252" s="48"/>
      <c r="BK252" s="49"/>
      <c r="BL252" s="48"/>
    </row>
    <row r="253" spans="1:64" ht="15">
      <c r="A253" s="64" t="s">
        <v>285</v>
      </c>
      <c r="B253" s="64" t="s">
        <v>284</v>
      </c>
      <c r="C253" s="65" t="s">
        <v>2973</v>
      </c>
      <c r="D253" s="66">
        <v>3</v>
      </c>
      <c r="E253" s="67" t="s">
        <v>132</v>
      </c>
      <c r="F253" s="68">
        <v>35</v>
      </c>
      <c r="G253" s="65"/>
      <c r="H253" s="69"/>
      <c r="I253" s="70"/>
      <c r="J253" s="70"/>
      <c r="K253" s="34" t="s">
        <v>65</v>
      </c>
      <c r="L253" s="77">
        <v>253</v>
      </c>
      <c r="M253" s="77"/>
      <c r="N253" s="72"/>
      <c r="O253" s="79" t="s">
        <v>350</v>
      </c>
      <c r="P253" s="81">
        <v>43689.870844907404</v>
      </c>
      <c r="Q253" s="79" t="s">
        <v>443</v>
      </c>
      <c r="R253" s="79"/>
      <c r="S253" s="79"/>
      <c r="T253" s="79"/>
      <c r="U253" s="79"/>
      <c r="V253" s="82" t="s">
        <v>709</v>
      </c>
      <c r="W253" s="81">
        <v>43689.870844907404</v>
      </c>
      <c r="X253" s="82" t="s">
        <v>832</v>
      </c>
      <c r="Y253" s="79"/>
      <c r="Z253" s="79"/>
      <c r="AA253" s="85" t="s">
        <v>1013</v>
      </c>
      <c r="AB253" s="79"/>
      <c r="AC253" s="79" t="b">
        <v>0</v>
      </c>
      <c r="AD253" s="79">
        <v>0</v>
      </c>
      <c r="AE253" s="85" t="s">
        <v>1087</v>
      </c>
      <c r="AF253" s="79" t="b">
        <v>0</v>
      </c>
      <c r="AG253" s="79" t="s">
        <v>1099</v>
      </c>
      <c r="AH253" s="79"/>
      <c r="AI253" s="85" t="s">
        <v>1087</v>
      </c>
      <c r="AJ253" s="79" t="b">
        <v>0</v>
      </c>
      <c r="AK253" s="79">
        <v>1</v>
      </c>
      <c r="AL253" s="85" t="s">
        <v>1011</v>
      </c>
      <c r="AM253" s="79" t="s">
        <v>1107</v>
      </c>
      <c r="AN253" s="79" t="b">
        <v>0</v>
      </c>
      <c r="AO253" s="85" t="s">
        <v>1011</v>
      </c>
      <c r="AP253" s="79" t="s">
        <v>176</v>
      </c>
      <c r="AQ253" s="79">
        <v>0</v>
      </c>
      <c r="AR253" s="79">
        <v>0</v>
      </c>
      <c r="AS253" s="79"/>
      <c r="AT253" s="79"/>
      <c r="AU253" s="79"/>
      <c r="AV253" s="79"/>
      <c r="AW253" s="79"/>
      <c r="AX253" s="79"/>
      <c r="AY253" s="79"/>
      <c r="AZ253" s="79"/>
      <c r="BA253">
        <v>1</v>
      </c>
      <c r="BB253" s="78" t="str">
        <f>REPLACE(INDEX(GroupVertices[Group],MATCH(Edges[[#This Row],[Vertex 1]],GroupVertices[Vertex],0)),1,1,"")</f>
        <v>3</v>
      </c>
      <c r="BC253" s="78" t="str">
        <f>REPLACE(INDEX(GroupVertices[Group],MATCH(Edges[[#This Row],[Vertex 2]],GroupVertices[Vertex],0)),1,1,"")</f>
        <v>3</v>
      </c>
      <c r="BD253" s="48"/>
      <c r="BE253" s="49"/>
      <c r="BF253" s="48"/>
      <c r="BG253" s="49"/>
      <c r="BH253" s="48"/>
      <c r="BI253" s="49"/>
      <c r="BJ253" s="48"/>
      <c r="BK253" s="49"/>
      <c r="BL253" s="48"/>
    </row>
    <row r="254" spans="1:64" ht="15">
      <c r="A254" s="64" t="s">
        <v>285</v>
      </c>
      <c r="B254" s="64" t="s">
        <v>279</v>
      </c>
      <c r="C254" s="65" t="s">
        <v>2973</v>
      </c>
      <c r="D254" s="66">
        <v>3</v>
      </c>
      <c r="E254" s="67" t="s">
        <v>132</v>
      </c>
      <c r="F254" s="68">
        <v>35</v>
      </c>
      <c r="G254" s="65"/>
      <c r="H254" s="69"/>
      <c r="I254" s="70"/>
      <c r="J254" s="70"/>
      <c r="K254" s="34" t="s">
        <v>65</v>
      </c>
      <c r="L254" s="77">
        <v>254</v>
      </c>
      <c r="M254" s="77"/>
      <c r="N254" s="72"/>
      <c r="O254" s="79" t="s">
        <v>350</v>
      </c>
      <c r="P254" s="81">
        <v>43689.870844907404</v>
      </c>
      <c r="Q254" s="79" t="s">
        <v>443</v>
      </c>
      <c r="R254" s="79"/>
      <c r="S254" s="79"/>
      <c r="T254" s="79"/>
      <c r="U254" s="79"/>
      <c r="V254" s="82" t="s">
        <v>709</v>
      </c>
      <c r="W254" s="81">
        <v>43689.870844907404</v>
      </c>
      <c r="X254" s="82" t="s">
        <v>832</v>
      </c>
      <c r="Y254" s="79"/>
      <c r="Z254" s="79"/>
      <c r="AA254" s="85" t="s">
        <v>1013</v>
      </c>
      <c r="AB254" s="79"/>
      <c r="AC254" s="79" t="b">
        <v>0</v>
      </c>
      <c r="AD254" s="79">
        <v>0</v>
      </c>
      <c r="AE254" s="85" t="s">
        <v>1087</v>
      </c>
      <c r="AF254" s="79" t="b">
        <v>0</v>
      </c>
      <c r="AG254" s="79" t="s">
        <v>1099</v>
      </c>
      <c r="AH254" s="79"/>
      <c r="AI254" s="85" t="s">
        <v>1087</v>
      </c>
      <c r="AJ254" s="79" t="b">
        <v>0</v>
      </c>
      <c r="AK254" s="79">
        <v>1</v>
      </c>
      <c r="AL254" s="85" t="s">
        <v>1011</v>
      </c>
      <c r="AM254" s="79" t="s">
        <v>1107</v>
      </c>
      <c r="AN254" s="79" t="b">
        <v>0</v>
      </c>
      <c r="AO254" s="85" t="s">
        <v>1011</v>
      </c>
      <c r="AP254" s="79" t="s">
        <v>176</v>
      </c>
      <c r="AQ254" s="79">
        <v>0</v>
      </c>
      <c r="AR254" s="79">
        <v>0</v>
      </c>
      <c r="AS254" s="79"/>
      <c r="AT254" s="79"/>
      <c r="AU254" s="79"/>
      <c r="AV254" s="79"/>
      <c r="AW254" s="79"/>
      <c r="AX254" s="79"/>
      <c r="AY254" s="79"/>
      <c r="AZ254" s="79"/>
      <c r="BA254">
        <v>1</v>
      </c>
      <c r="BB254" s="78" t="str">
        <f>REPLACE(INDEX(GroupVertices[Group],MATCH(Edges[[#This Row],[Vertex 1]],GroupVertices[Vertex],0)),1,1,"")</f>
        <v>3</v>
      </c>
      <c r="BC254" s="78" t="str">
        <f>REPLACE(INDEX(GroupVertices[Group],MATCH(Edges[[#This Row],[Vertex 2]],GroupVertices[Vertex],0)),1,1,"")</f>
        <v>1</v>
      </c>
      <c r="BD254" s="48"/>
      <c r="BE254" s="49"/>
      <c r="BF254" s="48"/>
      <c r="BG254" s="49"/>
      <c r="BH254" s="48"/>
      <c r="BI254" s="49"/>
      <c r="BJ254" s="48"/>
      <c r="BK254" s="49"/>
      <c r="BL254" s="48"/>
    </row>
    <row r="255" spans="1:64" ht="15">
      <c r="A255" s="64" t="s">
        <v>285</v>
      </c>
      <c r="B255" s="64" t="s">
        <v>274</v>
      </c>
      <c r="C255" s="65" t="s">
        <v>2973</v>
      </c>
      <c r="D255" s="66">
        <v>3</v>
      </c>
      <c r="E255" s="67" t="s">
        <v>132</v>
      </c>
      <c r="F255" s="68">
        <v>35</v>
      </c>
      <c r="G255" s="65"/>
      <c r="H255" s="69"/>
      <c r="I255" s="70"/>
      <c r="J255" s="70"/>
      <c r="K255" s="34" t="s">
        <v>65</v>
      </c>
      <c r="L255" s="77">
        <v>255</v>
      </c>
      <c r="M255" s="77"/>
      <c r="N255" s="72"/>
      <c r="O255" s="79" t="s">
        <v>350</v>
      </c>
      <c r="P255" s="81">
        <v>43689.870844907404</v>
      </c>
      <c r="Q255" s="79" t="s">
        <v>443</v>
      </c>
      <c r="R255" s="79"/>
      <c r="S255" s="79"/>
      <c r="T255" s="79"/>
      <c r="U255" s="79"/>
      <c r="V255" s="82" t="s">
        <v>709</v>
      </c>
      <c r="W255" s="81">
        <v>43689.870844907404</v>
      </c>
      <c r="X255" s="82" t="s">
        <v>832</v>
      </c>
      <c r="Y255" s="79"/>
      <c r="Z255" s="79"/>
      <c r="AA255" s="85" t="s">
        <v>1013</v>
      </c>
      <c r="AB255" s="79"/>
      <c r="AC255" s="79" t="b">
        <v>0</v>
      </c>
      <c r="AD255" s="79">
        <v>0</v>
      </c>
      <c r="AE255" s="85" t="s">
        <v>1087</v>
      </c>
      <c r="AF255" s="79" t="b">
        <v>0</v>
      </c>
      <c r="AG255" s="79" t="s">
        <v>1099</v>
      </c>
      <c r="AH255" s="79"/>
      <c r="AI255" s="85" t="s">
        <v>1087</v>
      </c>
      <c r="AJ255" s="79" t="b">
        <v>0</v>
      </c>
      <c r="AK255" s="79">
        <v>1</v>
      </c>
      <c r="AL255" s="85" t="s">
        <v>1011</v>
      </c>
      <c r="AM255" s="79" t="s">
        <v>1107</v>
      </c>
      <c r="AN255" s="79" t="b">
        <v>0</v>
      </c>
      <c r="AO255" s="85" t="s">
        <v>1011</v>
      </c>
      <c r="AP255" s="79" t="s">
        <v>176</v>
      </c>
      <c r="AQ255" s="79">
        <v>0</v>
      </c>
      <c r="AR255" s="79">
        <v>0</v>
      </c>
      <c r="AS255" s="79"/>
      <c r="AT255" s="79"/>
      <c r="AU255" s="79"/>
      <c r="AV255" s="79"/>
      <c r="AW255" s="79"/>
      <c r="AX255" s="79"/>
      <c r="AY255" s="79"/>
      <c r="AZ255" s="79"/>
      <c r="BA255">
        <v>1</v>
      </c>
      <c r="BB255" s="78" t="str">
        <f>REPLACE(INDEX(GroupVertices[Group],MATCH(Edges[[#This Row],[Vertex 1]],GroupVertices[Vertex],0)),1,1,"")</f>
        <v>3</v>
      </c>
      <c r="BC255" s="78" t="str">
        <f>REPLACE(INDEX(GroupVertices[Group],MATCH(Edges[[#This Row],[Vertex 2]],GroupVertices[Vertex],0)),1,1,"")</f>
        <v>3</v>
      </c>
      <c r="BD255" s="48">
        <v>0</v>
      </c>
      <c r="BE255" s="49">
        <v>0</v>
      </c>
      <c r="BF255" s="48">
        <v>0</v>
      </c>
      <c r="BG255" s="49">
        <v>0</v>
      </c>
      <c r="BH255" s="48">
        <v>0</v>
      </c>
      <c r="BI255" s="49">
        <v>0</v>
      </c>
      <c r="BJ255" s="48">
        <v>19</v>
      </c>
      <c r="BK255" s="49">
        <v>100</v>
      </c>
      <c r="BL255" s="48">
        <v>19</v>
      </c>
    </row>
    <row r="256" spans="1:64" ht="15">
      <c r="A256" s="64" t="s">
        <v>238</v>
      </c>
      <c r="B256" s="64" t="s">
        <v>346</v>
      </c>
      <c r="C256" s="65" t="s">
        <v>2972</v>
      </c>
      <c r="D256" s="66">
        <v>4.75</v>
      </c>
      <c r="E256" s="67" t="s">
        <v>136</v>
      </c>
      <c r="F256" s="68">
        <v>29.25</v>
      </c>
      <c r="G256" s="65"/>
      <c r="H256" s="69"/>
      <c r="I256" s="70"/>
      <c r="J256" s="70"/>
      <c r="K256" s="34" t="s">
        <v>65</v>
      </c>
      <c r="L256" s="77">
        <v>256</v>
      </c>
      <c r="M256" s="77"/>
      <c r="N256" s="72"/>
      <c r="O256" s="79" t="s">
        <v>350</v>
      </c>
      <c r="P256" s="81">
        <v>43636.67574074074</v>
      </c>
      <c r="Q256" s="79" t="s">
        <v>380</v>
      </c>
      <c r="R256" s="79"/>
      <c r="S256" s="79"/>
      <c r="T256" s="79" t="s">
        <v>579</v>
      </c>
      <c r="U256" s="82" t="s">
        <v>631</v>
      </c>
      <c r="V256" s="82" t="s">
        <v>631</v>
      </c>
      <c r="W256" s="81">
        <v>43636.67574074074</v>
      </c>
      <c r="X256" s="82" t="s">
        <v>754</v>
      </c>
      <c r="Y256" s="79"/>
      <c r="Z256" s="79"/>
      <c r="AA256" s="85" t="s">
        <v>935</v>
      </c>
      <c r="AB256" s="79"/>
      <c r="AC256" s="79" t="b">
        <v>0</v>
      </c>
      <c r="AD256" s="79">
        <v>1</v>
      </c>
      <c r="AE256" s="85" t="s">
        <v>1087</v>
      </c>
      <c r="AF256" s="79" t="b">
        <v>0</v>
      </c>
      <c r="AG256" s="79" t="s">
        <v>1099</v>
      </c>
      <c r="AH256" s="79"/>
      <c r="AI256" s="85" t="s">
        <v>1087</v>
      </c>
      <c r="AJ256" s="79" t="b">
        <v>0</v>
      </c>
      <c r="AK256" s="79">
        <v>0</v>
      </c>
      <c r="AL256" s="85" t="s">
        <v>1087</v>
      </c>
      <c r="AM256" s="79" t="s">
        <v>1114</v>
      </c>
      <c r="AN256" s="79" t="b">
        <v>0</v>
      </c>
      <c r="AO256" s="85" t="s">
        <v>935</v>
      </c>
      <c r="AP256" s="79" t="s">
        <v>176</v>
      </c>
      <c r="AQ256" s="79">
        <v>0</v>
      </c>
      <c r="AR256" s="79">
        <v>0</v>
      </c>
      <c r="AS256" s="79"/>
      <c r="AT256" s="79"/>
      <c r="AU256" s="79"/>
      <c r="AV256" s="79"/>
      <c r="AW256" s="79"/>
      <c r="AX256" s="79"/>
      <c r="AY256" s="79"/>
      <c r="AZ256" s="79"/>
      <c r="BA256">
        <v>2</v>
      </c>
      <c r="BB256" s="78" t="str">
        <f>REPLACE(INDEX(GroupVertices[Group],MATCH(Edges[[#This Row],[Vertex 1]],GroupVertices[Vertex],0)),1,1,"")</f>
        <v>2</v>
      </c>
      <c r="BC256" s="78" t="str">
        <f>REPLACE(INDEX(GroupVertices[Group],MATCH(Edges[[#This Row],[Vertex 2]],GroupVertices[Vertex],0)),1,1,"")</f>
        <v>2</v>
      </c>
      <c r="BD256" s="48">
        <v>3</v>
      </c>
      <c r="BE256" s="49">
        <v>12.5</v>
      </c>
      <c r="BF256" s="48">
        <v>0</v>
      </c>
      <c r="BG256" s="49">
        <v>0</v>
      </c>
      <c r="BH256" s="48">
        <v>0</v>
      </c>
      <c r="BI256" s="49">
        <v>0</v>
      </c>
      <c r="BJ256" s="48">
        <v>21</v>
      </c>
      <c r="BK256" s="49">
        <v>87.5</v>
      </c>
      <c r="BL256" s="48">
        <v>24</v>
      </c>
    </row>
    <row r="257" spans="1:64" ht="15">
      <c r="A257" s="64" t="s">
        <v>238</v>
      </c>
      <c r="B257" s="64" t="s">
        <v>346</v>
      </c>
      <c r="C257" s="65" t="s">
        <v>2972</v>
      </c>
      <c r="D257" s="66">
        <v>4.75</v>
      </c>
      <c r="E257" s="67" t="s">
        <v>136</v>
      </c>
      <c r="F257" s="68">
        <v>29.25</v>
      </c>
      <c r="G257" s="65"/>
      <c r="H257" s="69"/>
      <c r="I257" s="70"/>
      <c r="J257" s="70"/>
      <c r="K257" s="34" t="s">
        <v>65</v>
      </c>
      <c r="L257" s="77">
        <v>257</v>
      </c>
      <c r="M257" s="77"/>
      <c r="N257" s="72"/>
      <c r="O257" s="79" t="s">
        <v>350</v>
      </c>
      <c r="P257" s="81">
        <v>43641.96585648148</v>
      </c>
      <c r="Q257" s="79" t="s">
        <v>381</v>
      </c>
      <c r="R257" s="82" t="s">
        <v>505</v>
      </c>
      <c r="S257" s="79" t="s">
        <v>557</v>
      </c>
      <c r="T257" s="79" t="s">
        <v>580</v>
      </c>
      <c r="U257" s="79"/>
      <c r="V257" s="82" t="s">
        <v>673</v>
      </c>
      <c r="W257" s="81">
        <v>43641.96585648148</v>
      </c>
      <c r="X257" s="82" t="s">
        <v>755</v>
      </c>
      <c r="Y257" s="79"/>
      <c r="Z257" s="79"/>
      <c r="AA257" s="85" t="s">
        <v>936</v>
      </c>
      <c r="AB257" s="79"/>
      <c r="AC257" s="79" t="b">
        <v>0</v>
      </c>
      <c r="AD257" s="79">
        <v>2</v>
      </c>
      <c r="AE257" s="85" t="s">
        <v>1090</v>
      </c>
      <c r="AF257" s="79" t="b">
        <v>0</v>
      </c>
      <c r="AG257" s="79" t="s">
        <v>1099</v>
      </c>
      <c r="AH257" s="79"/>
      <c r="AI257" s="85" t="s">
        <v>1087</v>
      </c>
      <c r="AJ257" s="79" t="b">
        <v>0</v>
      </c>
      <c r="AK257" s="79">
        <v>0</v>
      </c>
      <c r="AL257" s="85" t="s">
        <v>1087</v>
      </c>
      <c r="AM257" s="79" t="s">
        <v>1107</v>
      </c>
      <c r="AN257" s="79" t="b">
        <v>0</v>
      </c>
      <c r="AO257" s="85" t="s">
        <v>936</v>
      </c>
      <c r="AP257" s="79" t="s">
        <v>176</v>
      </c>
      <c r="AQ257" s="79">
        <v>0</v>
      </c>
      <c r="AR257" s="79">
        <v>0</v>
      </c>
      <c r="AS257" s="79"/>
      <c r="AT257" s="79"/>
      <c r="AU257" s="79"/>
      <c r="AV257" s="79"/>
      <c r="AW257" s="79"/>
      <c r="AX257" s="79"/>
      <c r="AY257" s="79"/>
      <c r="AZ257" s="79"/>
      <c r="BA257">
        <v>2</v>
      </c>
      <c r="BB257" s="78" t="str">
        <f>REPLACE(INDEX(GroupVertices[Group],MATCH(Edges[[#This Row],[Vertex 1]],GroupVertices[Vertex],0)),1,1,"")</f>
        <v>2</v>
      </c>
      <c r="BC257" s="78" t="str">
        <f>REPLACE(INDEX(GroupVertices[Group],MATCH(Edges[[#This Row],[Vertex 2]],GroupVertices[Vertex],0)),1,1,"")</f>
        <v>2</v>
      </c>
      <c r="BD257" s="48">
        <v>0</v>
      </c>
      <c r="BE257" s="49">
        <v>0</v>
      </c>
      <c r="BF257" s="48">
        <v>0</v>
      </c>
      <c r="BG257" s="49">
        <v>0</v>
      </c>
      <c r="BH257" s="48">
        <v>0</v>
      </c>
      <c r="BI257" s="49">
        <v>0</v>
      </c>
      <c r="BJ257" s="48">
        <v>28</v>
      </c>
      <c r="BK257" s="49">
        <v>100</v>
      </c>
      <c r="BL257" s="48">
        <v>28</v>
      </c>
    </row>
    <row r="258" spans="1:64" ht="15">
      <c r="A258" s="64" t="s">
        <v>286</v>
      </c>
      <c r="B258" s="64" t="s">
        <v>346</v>
      </c>
      <c r="C258" s="65" t="s">
        <v>2972</v>
      </c>
      <c r="D258" s="66">
        <v>4.75</v>
      </c>
      <c r="E258" s="67" t="s">
        <v>136</v>
      </c>
      <c r="F258" s="68">
        <v>29.25</v>
      </c>
      <c r="G258" s="65"/>
      <c r="H258" s="69"/>
      <c r="I258" s="70"/>
      <c r="J258" s="70"/>
      <c r="K258" s="34" t="s">
        <v>65</v>
      </c>
      <c r="L258" s="77">
        <v>258</v>
      </c>
      <c r="M258" s="77"/>
      <c r="N258" s="72"/>
      <c r="O258" s="79" t="s">
        <v>350</v>
      </c>
      <c r="P258" s="81">
        <v>43642.541666666664</v>
      </c>
      <c r="Q258" s="79" t="s">
        <v>444</v>
      </c>
      <c r="R258" s="82" t="s">
        <v>505</v>
      </c>
      <c r="S258" s="79" t="s">
        <v>557</v>
      </c>
      <c r="T258" s="79" t="s">
        <v>595</v>
      </c>
      <c r="U258" s="79"/>
      <c r="V258" s="82" t="s">
        <v>710</v>
      </c>
      <c r="W258" s="81">
        <v>43642.541666666664</v>
      </c>
      <c r="X258" s="82" t="s">
        <v>833</v>
      </c>
      <c r="Y258" s="79"/>
      <c r="Z258" s="79"/>
      <c r="AA258" s="85" t="s">
        <v>1014</v>
      </c>
      <c r="AB258" s="79"/>
      <c r="AC258" s="79" t="b">
        <v>0</v>
      </c>
      <c r="AD258" s="79">
        <v>4</v>
      </c>
      <c r="AE258" s="85" t="s">
        <v>1087</v>
      </c>
      <c r="AF258" s="79" t="b">
        <v>0</v>
      </c>
      <c r="AG258" s="79" t="s">
        <v>1099</v>
      </c>
      <c r="AH258" s="79"/>
      <c r="AI258" s="85" t="s">
        <v>1087</v>
      </c>
      <c r="AJ258" s="79" t="b">
        <v>0</v>
      </c>
      <c r="AK258" s="79">
        <v>3</v>
      </c>
      <c r="AL258" s="85" t="s">
        <v>1087</v>
      </c>
      <c r="AM258" s="79" t="s">
        <v>1118</v>
      </c>
      <c r="AN258" s="79" t="b">
        <v>0</v>
      </c>
      <c r="AO258" s="85" t="s">
        <v>1014</v>
      </c>
      <c r="AP258" s="79" t="s">
        <v>176</v>
      </c>
      <c r="AQ258" s="79">
        <v>0</v>
      </c>
      <c r="AR258" s="79">
        <v>0</v>
      </c>
      <c r="AS258" s="79"/>
      <c r="AT258" s="79"/>
      <c r="AU258" s="79"/>
      <c r="AV258" s="79"/>
      <c r="AW258" s="79"/>
      <c r="AX258" s="79"/>
      <c r="AY258" s="79"/>
      <c r="AZ258" s="79"/>
      <c r="BA258">
        <v>2</v>
      </c>
      <c r="BB258" s="78" t="str">
        <f>REPLACE(INDEX(GroupVertices[Group],MATCH(Edges[[#This Row],[Vertex 1]],GroupVertices[Vertex],0)),1,1,"")</f>
        <v>2</v>
      </c>
      <c r="BC258" s="78" t="str">
        <f>REPLACE(INDEX(GroupVertices[Group],MATCH(Edges[[#This Row],[Vertex 2]],GroupVertices[Vertex],0)),1,1,"")</f>
        <v>2</v>
      </c>
      <c r="BD258" s="48">
        <v>1</v>
      </c>
      <c r="BE258" s="49">
        <v>4</v>
      </c>
      <c r="BF258" s="48">
        <v>0</v>
      </c>
      <c r="BG258" s="49">
        <v>0</v>
      </c>
      <c r="BH258" s="48">
        <v>0</v>
      </c>
      <c r="BI258" s="49">
        <v>0</v>
      </c>
      <c r="BJ258" s="48">
        <v>24</v>
      </c>
      <c r="BK258" s="49">
        <v>96</v>
      </c>
      <c r="BL258" s="48">
        <v>25</v>
      </c>
    </row>
    <row r="259" spans="1:64" ht="15">
      <c r="A259" s="64" t="s">
        <v>286</v>
      </c>
      <c r="B259" s="64" t="s">
        <v>346</v>
      </c>
      <c r="C259" s="65" t="s">
        <v>2972</v>
      </c>
      <c r="D259" s="66">
        <v>4.75</v>
      </c>
      <c r="E259" s="67" t="s">
        <v>136</v>
      </c>
      <c r="F259" s="68">
        <v>29.25</v>
      </c>
      <c r="G259" s="65"/>
      <c r="H259" s="69"/>
      <c r="I259" s="70"/>
      <c r="J259" s="70"/>
      <c r="K259" s="34" t="s">
        <v>65</v>
      </c>
      <c r="L259" s="77">
        <v>259</v>
      </c>
      <c r="M259" s="77"/>
      <c r="N259" s="72"/>
      <c r="O259" s="79" t="s">
        <v>350</v>
      </c>
      <c r="P259" s="81">
        <v>43661.5625</v>
      </c>
      <c r="Q259" s="79" t="s">
        <v>445</v>
      </c>
      <c r="R259" s="82" t="s">
        <v>505</v>
      </c>
      <c r="S259" s="79" t="s">
        <v>557</v>
      </c>
      <c r="T259" s="79" t="s">
        <v>596</v>
      </c>
      <c r="U259" s="79"/>
      <c r="V259" s="82" t="s">
        <v>710</v>
      </c>
      <c r="W259" s="81">
        <v>43661.5625</v>
      </c>
      <c r="X259" s="82" t="s">
        <v>834</v>
      </c>
      <c r="Y259" s="79"/>
      <c r="Z259" s="79"/>
      <c r="AA259" s="85" t="s">
        <v>1015</v>
      </c>
      <c r="AB259" s="79"/>
      <c r="AC259" s="79" t="b">
        <v>0</v>
      </c>
      <c r="AD259" s="79">
        <v>2</v>
      </c>
      <c r="AE259" s="85" t="s">
        <v>1087</v>
      </c>
      <c r="AF259" s="79" t="b">
        <v>0</v>
      </c>
      <c r="AG259" s="79" t="s">
        <v>1099</v>
      </c>
      <c r="AH259" s="79"/>
      <c r="AI259" s="85" t="s">
        <v>1087</v>
      </c>
      <c r="AJ259" s="79" t="b">
        <v>0</v>
      </c>
      <c r="AK259" s="79">
        <v>2</v>
      </c>
      <c r="AL259" s="85" t="s">
        <v>1087</v>
      </c>
      <c r="AM259" s="79" t="s">
        <v>1118</v>
      </c>
      <c r="AN259" s="79" t="b">
        <v>0</v>
      </c>
      <c r="AO259" s="85" t="s">
        <v>1015</v>
      </c>
      <c r="AP259" s="79" t="s">
        <v>176</v>
      </c>
      <c r="AQ259" s="79">
        <v>0</v>
      </c>
      <c r="AR259" s="79">
        <v>0</v>
      </c>
      <c r="AS259" s="79"/>
      <c r="AT259" s="79"/>
      <c r="AU259" s="79"/>
      <c r="AV259" s="79"/>
      <c r="AW259" s="79"/>
      <c r="AX259" s="79"/>
      <c r="AY259" s="79"/>
      <c r="AZ259" s="79"/>
      <c r="BA259">
        <v>2</v>
      </c>
      <c r="BB259" s="78" t="str">
        <f>REPLACE(INDEX(GroupVertices[Group],MATCH(Edges[[#This Row],[Vertex 1]],GroupVertices[Vertex],0)),1,1,"")</f>
        <v>2</v>
      </c>
      <c r="BC259" s="78" t="str">
        <f>REPLACE(INDEX(GroupVertices[Group],MATCH(Edges[[#This Row],[Vertex 2]],GroupVertices[Vertex],0)),1,1,"")</f>
        <v>2</v>
      </c>
      <c r="BD259" s="48">
        <v>3</v>
      </c>
      <c r="BE259" s="49">
        <v>8.571428571428571</v>
      </c>
      <c r="BF259" s="48">
        <v>0</v>
      </c>
      <c r="BG259" s="49">
        <v>0</v>
      </c>
      <c r="BH259" s="48">
        <v>0</v>
      </c>
      <c r="BI259" s="49">
        <v>0</v>
      </c>
      <c r="BJ259" s="48">
        <v>32</v>
      </c>
      <c r="BK259" s="49">
        <v>91.42857142857143</v>
      </c>
      <c r="BL259" s="48">
        <v>35</v>
      </c>
    </row>
    <row r="260" spans="1:64" ht="15">
      <c r="A260" s="64" t="s">
        <v>282</v>
      </c>
      <c r="B260" s="64" t="s">
        <v>274</v>
      </c>
      <c r="C260" s="65" t="s">
        <v>2972</v>
      </c>
      <c r="D260" s="66">
        <v>4.75</v>
      </c>
      <c r="E260" s="67" t="s">
        <v>136</v>
      </c>
      <c r="F260" s="68">
        <v>29.25</v>
      </c>
      <c r="G260" s="65"/>
      <c r="H260" s="69"/>
      <c r="I260" s="70"/>
      <c r="J260" s="70"/>
      <c r="K260" s="34" t="s">
        <v>66</v>
      </c>
      <c r="L260" s="77">
        <v>260</v>
      </c>
      <c r="M260" s="77"/>
      <c r="N260" s="72"/>
      <c r="O260" s="79" t="s">
        <v>350</v>
      </c>
      <c r="P260" s="81">
        <v>43636.543171296296</v>
      </c>
      <c r="Q260" s="79" t="s">
        <v>446</v>
      </c>
      <c r="R260" s="79"/>
      <c r="S260" s="79"/>
      <c r="T260" s="79" t="s">
        <v>597</v>
      </c>
      <c r="U260" s="79"/>
      <c r="V260" s="82" t="s">
        <v>707</v>
      </c>
      <c r="W260" s="81">
        <v>43636.543171296296</v>
      </c>
      <c r="X260" s="82" t="s">
        <v>835</v>
      </c>
      <c r="Y260" s="79"/>
      <c r="Z260" s="79"/>
      <c r="AA260" s="85" t="s">
        <v>1016</v>
      </c>
      <c r="AB260" s="79"/>
      <c r="AC260" s="79" t="b">
        <v>0</v>
      </c>
      <c r="AD260" s="79">
        <v>0</v>
      </c>
      <c r="AE260" s="85" t="s">
        <v>1087</v>
      </c>
      <c r="AF260" s="79" t="b">
        <v>0</v>
      </c>
      <c r="AG260" s="79" t="s">
        <v>1099</v>
      </c>
      <c r="AH260" s="79"/>
      <c r="AI260" s="85" t="s">
        <v>1087</v>
      </c>
      <c r="AJ260" s="79" t="b">
        <v>0</v>
      </c>
      <c r="AK260" s="79">
        <v>2</v>
      </c>
      <c r="AL260" s="85" t="s">
        <v>1025</v>
      </c>
      <c r="AM260" s="79" t="s">
        <v>1109</v>
      </c>
      <c r="AN260" s="79" t="b">
        <v>0</v>
      </c>
      <c r="AO260" s="85" t="s">
        <v>1025</v>
      </c>
      <c r="AP260" s="79" t="s">
        <v>176</v>
      </c>
      <c r="AQ260" s="79">
        <v>0</v>
      </c>
      <c r="AR260" s="79">
        <v>0</v>
      </c>
      <c r="AS260" s="79"/>
      <c r="AT260" s="79"/>
      <c r="AU260" s="79"/>
      <c r="AV260" s="79"/>
      <c r="AW260" s="79"/>
      <c r="AX260" s="79"/>
      <c r="AY260" s="79"/>
      <c r="AZ260" s="79"/>
      <c r="BA260">
        <v>2</v>
      </c>
      <c r="BB260" s="78" t="str">
        <f>REPLACE(INDEX(GroupVertices[Group],MATCH(Edges[[#This Row],[Vertex 1]],GroupVertices[Vertex],0)),1,1,"")</f>
        <v>2</v>
      </c>
      <c r="BC260" s="78" t="str">
        <f>REPLACE(INDEX(GroupVertices[Group],MATCH(Edges[[#This Row],[Vertex 2]],GroupVertices[Vertex],0)),1,1,"")</f>
        <v>3</v>
      </c>
      <c r="BD260" s="48">
        <v>0</v>
      </c>
      <c r="BE260" s="49">
        <v>0</v>
      </c>
      <c r="BF260" s="48">
        <v>0</v>
      </c>
      <c r="BG260" s="49">
        <v>0</v>
      </c>
      <c r="BH260" s="48">
        <v>0</v>
      </c>
      <c r="BI260" s="49">
        <v>0</v>
      </c>
      <c r="BJ260" s="48">
        <v>13</v>
      </c>
      <c r="BK260" s="49">
        <v>100</v>
      </c>
      <c r="BL260" s="48">
        <v>13</v>
      </c>
    </row>
    <row r="261" spans="1:64" ht="15">
      <c r="A261" s="64" t="s">
        <v>282</v>
      </c>
      <c r="B261" s="64" t="s">
        <v>274</v>
      </c>
      <c r="C261" s="65" t="s">
        <v>2972</v>
      </c>
      <c r="D261" s="66">
        <v>4.75</v>
      </c>
      <c r="E261" s="67" t="s">
        <v>136</v>
      </c>
      <c r="F261" s="68">
        <v>29.25</v>
      </c>
      <c r="G261" s="65"/>
      <c r="H261" s="69"/>
      <c r="I261" s="70"/>
      <c r="J261" s="70"/>
      <c r="K261" s="34" t="s">
        <v>66</v>
      </c>
      <c r="L261" s="77">
        <v>261</v>
      </c>
      <c r="M261" s="77"/>
      <c r="N261" s="72"/>
      <c r="O261" s="79" t="s">
        <v>350</v>
      </c>
      <c r="P261" s="81">
        <v>43649.05409722222</v>
      </c>
      <c r="Q261" s="79" t="s">
        <v>435</v>
      </c>
      <c r="R261" s="82" t="s">
        <v>521</v>
      </c>
      <c r="S261" s="79" t="s">
        <v>553</v>
      </c>
      <c r="T261" s="79"/>
      <c r="U261" s="79"/>
      <c r="V261" s="82" t="s">
        <v>707</v>
      </c>
      <c r="W261" s="81">
        <v>43649.05409722222</v>
      </c>
      <c r="X261" s="82" t="s">
        <v>823</v>
      </c>
      <c r="Y261" s="79"/>
      <c r="Z261" s="79"/>
      <c r="AA261" s="85" t="s">
        <v>1004</v>
      </c>
      <c r="AB261" s="79"/>
      <c r="AC261" s="79" t="b">
        <v>0</v>
      </c>
      <c r="AD261" s="79">
        <v>0</v>
      </c>
      <c r="AE261" s="85" t="s">
        <v>1087</v>
      </c>
      <c r="AF261" s="79" t="b">
        <v>0</v>
      </c>
      <c r="AG261" s="79" t="s">
        <v>1099</v>
      </c>
      <c r="AH261" s="79"/>
      <c r="AI261" s="85" t="s">
        <v>1087</v>
      </c>
      <c r="AJ261" s="79" t="b">
        <v>0</v>
      </c>
      <c r="AK261" s="79">
        <v>1</v>
      </c>
      <c r="AL261" s="85" t="s">
        <v>1005</v>
      </c>
      <c r="AM261" s="79" t="s">
        <v>1109</v>
      </c>
      <c r="AN261" s="79" t="b">
        <v>0</v>
      </c>
      <c r="AO261" s="85" t="s">
        <v>1005</v>
      </c>
      <c r="AP261" s="79" t="s">
        <v>176</v>
      </c>
      <c r="AQ261" s="79">
        <v>0</v>
      </c>
      <c r="AR261" s="79">
        <v>0</v>
      </c>
      <c r="AS261" s="79"/>
      <c r="AT261" s="79"/>
      <c r="AU261" s="79"/>
      <c r="AV261" s="79"/>
      <c r="AW261" s="79"/>
      <c r="AX261" s="79"/>
      <c r="AY261" s="79"/>
      <c r="AZ261" s="79"/>
      <c r="BA261">
        <v>2</v>
      </c>
      <c r="BB261" s="78" t="str">
        <f>REPLACE(INDEX(GroupVertices[Group],MATCH(Edges[[#This Row],[Vertex 1]],GroupVertices[Vertex],0)),1,1,"")</f>
        <v>2</v>
      </c>
      <c r="BC261" s="78" t="str">
        <f>REPLACE(INDEX(GroupVertices[Group],MATCH(Edges[[#This Row],[Vertex 2]],GroupVertices[Vertex],0)),1,1,"")</f>
        <v>3</v>
      </c>
      <c r="BD261" s="48"/>
      <c r="BE261" s="49"/>
      <c r="BF261" s="48"/>
      <c r="BG261" s="49"/>
      <c r="BH261" s="48"/>
      <c r="BI261" s="49"/>
      <c r="BJ261" s="48"/>
      <c r="BK261" s="49"/>
      <c r="BL261" s="48"/>
    </row>
    <row r="262" spans="1:64" ht="15">
      <c r="A262" s="64" t="s">
        <v>274</v>
      </c>
      <c r="B262" s="64" t="s">
        <v>274</v>
      </c>
      <c r="C262" s="65" t="s">
        <v>2972</v>
      </c>
      <c r="D262" s="66">
        <v>4.75</v>
      </c>
      <c r="E262" s="67" t="s">
        <v>136</v>
      </c>
      <c r="F262" s="68">
        <v>29.25</v>
      </c>
      <c r="G262" s="65"/>
      <c r="H262" s="69"/>
      <c r="I262" s="70"/>
      <c r="J262" s="70"/>
      <c r="K262" s="34" t="s">
        <v>65</v>
      </c>
      <c r="L262" s="77">
        <v>262</v>
      </c>
      <c r="M262" s="77"/>
      <c r="N262" s="72"/>
      <c r="O262" s="79" t="s">
        <v>176</v>
      </c>
      <c r="P262" s="81">
        <v>43634.69498842592</v>
      </c>
      <c r="Q262" s="79" t="s">
        <v>447</v>
      </c>
      <c r="R262" s="79"/>
      <c r="S262" s="79"/>
      <c r="T262" s="79" t="s">
        <v>598</v>
      </c>
      <c r="U262" s="82" t="s">
        <v>644</v>
      </c>
      <c r="V262" s="82" t="s">
        <v>644</v>
      </c>
      <c r="W262" s="81">
        <v>43634.69498842592</v>
      </c>
      <c r="X262" s="82" t="s">
        <v>836</v>
      </c>
      <c r="Y262" s="79"/>
      <c r="Z262" s="79"/>
      <c r="AA262" s="85" t="s">
        <v>1017</v>
      </c>
      <c r="AB262" s="79"/>
      <c r="AC262" s="79" t="b">
        <v>0</v>
      </c>
      <c r="AD262" s="79">
        <v>3</v>
      </c>
      <c r="AE262" s="85" t="s">
        <v>1087</v>
      </c>
      <c r="AF262" s="79" t="b">
        <v>0</v>
      </c>
      <c r="AG262" s="79" t="s">
        <v>1099</v>
      </c>
      <c r="AH262" s="79"/>
      <c r="AI262" s="85" t="s">
        <v>1087</v>
      </c>
      <c r="AJ262" s="79" t="b">
        <v>0</v>
      </c>
      <c r="AK262" s="79">
        <v>1</v>
      </c>
      <c r="AL262" s="85" t="s">
        <v>1087</v>
      </c>
      <c r="AM262" s="79" t="s">
        <v>1109</v>
      </c>
      <c r="AN262" s="79" t="b">
        <v>0</v>
      </c>
      <c r="AO262" s="85" t="s">
        <v>1017</v>
      </c>
      <c r="AP262" s="79" t="s">
        <v>1119</v>
      </c>
      <c r="AQ262" s="79">
        <v>0</v>
      </c>
      <c r="AR262" s="79">
        <v>0</v>
      </c>
      <c r="AS262" s="79" t="s">
        <v>1127</v>
      </c>
      <c r="AT262" s="79" t="s">
        <v>1131</v>
      </c>
      <c r="AU262" s="79" t="s">
        <v>1134</v>
      </c>
      <c r="AV262" s="79" t="s">
        <v>1142</v>
      </c>
      <c r="AW262" s="79" t="s">
        <v>1151</v>
      </c>
      <c r="AX262" s="79" t="s">
        <v>1160</v>
      </c>
      <c r="AY262" s="79" t="s">
        <v>1161</v>
      </c>
      <c r="AZ262" s="82" t="s">
        <v>1170</v>
      </c>
      <c r="BA262">
        <v>2</v>
      </c>
      <c r="BB262" s="78" t="str">
        <f>REPLACE(INDEX(GroupVertices[Group],MATCH(Edges[[#This Row],[Vertex 1]],GroupVertices[Vertex],0)),1,1,"")</f>
        <v>3</v>
      </c>
      <c r="BC262" s="78" t="str">
        <f>REPLACE(INDEX(GroupVertices[Group],MATCH(Edges[[#This Row],[Vertex 2]],GroupVertices[Vertex],0)),1,1,"")</f>
        <v>3</v>
      </c>
      <c r="BD262" s="48">
        <v>0</v>
      </c>
      <c r="BE262" s="49">
        <v>0</v>
      </c>
      <c r="BF262" s="48">
        <v>0</v>
      </c>
      <c r="BG262" s="49">
        <v>0</v>
      </c>
      <c r="BH262" s="48">
        <v>0</v>
      </c>
      <c r="BI262" s="49">
        <v>0</v>
      </c>
      <c r="BJ262" s="48">
        <v>13</v>
      </c>
      <c r="BK262" s="49">
        <v>100</v>
      </c>
      <c r="BL262" s="48">
        <v>13</v>
      </c>
    </row>
    <row r="263" spans="1:64" ht="15">
      <c r="A263" s="64" t="s">
        <v>274</v>
      </c>
      <c r="B263" s="64" t="s">
        <v>295</v>
      </c>
      <c r="C263" s="65" t="s">
        <v>2972</v>
      </c>
      <c r="D263" s="66">
        <v>4.75</v>
      </c>
      <c r="E263" s="67" t="s">
        <v>136</v>
      </c>
      <c r="F263" s="68">
        <v>29.25</v>
      </c>
      <c r="G263" s="65"/>
      <c r="H263" s="69"/>
      <c r="I263" s="70"/>
      <c r="J263" s="70"/>
      <c r="K263" s="34" t="s">
        <v>65</v>
      </c>
      <c r="L263" s="77">
        <v>263</v>
      </c>
      <c r="M263" s="77"/>
      <c r="N263" s="72"/>
      <c r="O263" s="79" t="s">
        <v>350</v>
      </c>
      <c r="P263" s="81">
        <v>43689.63704861111</v>
      </c>
      <c r="Q263" s="79" t="s">
        <v>448</v>
      </c>
      <c r="R263" s="82" t="s">
        <v>528</v>
      </c>
      <c r="S263" s="79" t="s">
        <v>567</v>
      </c>
      <c r="T263" s="79"/>
      <c r="U263" s="79"/>
      <c r="V263" s="82" t="s">
        <v>701</v>
      </c>
      <c r="W263" s="81">
        <v>43689.63704861111</v>
      </c>
      <c r="X263" s="82" t="s">
        <v>837</v>
      </c>
      <c r="Y263" s="79"/>
      <c r="Z263" s="79"/>
      <c r="AA263" s="85" t="s">
        <v>1018</v>
      </c>
      <c r="AB263" s="79"/>
      <c r="AC263" s="79" t="b">
        <v>0</v>
      </c>
      <c r="AD263" s="79">
        <v>2</v>
      </c>
      <c r="AE263" s="85" t="s">
        <v>1087</v>
      </c>
      <c r="AF263" s="79" t="b">
        <v>0</v>
      </c>
      <c r="AG263" s="79" t="s">
        <v>1099</v>
      </c>
      <c r="AH263" s="79"/>
      <c r="AI263" s="85" t="s">
        <v>1087</v>
      </c>
      <c r="AJ263" s="79" t="b">
        <v>0</v>
      </c>
      <c r="AK263" s="79">
        <v>1</v>
      </c>
      <c r="AL263" s="85" t="s">
        <v>1087</v>
      </c>
      <c r="AM263" s="79" t="s">
        <v>1112</v>
      </c>
      <c r="AN263" s="79" t="b">
        <v>0</v>
      </c>
      <c r="AO263" s="85" t="s">
        <v>1018</v>
      </c>
      <c r="AP263" s="79" t="s">
        <v>1119</v>
      </c>
      <c r="AQ263" s="79">
        <v>0</v>
      </c>
      <c r="AR263" s="79">
        <v>0</v>
      </c>
      <c r="AS263" s="79"/>
      <c r="AT263" s="79"/>
      <c r="AU263" s="79"/>
      <c r="AV263" s="79"/>
      <c r="AW263" s="79"/>
      <c r="AX263" s="79"/>
      <c r="AY263" s="79"/>
      <c r="AZ263" s="79"/>
      <c r="BA263">
        <v>2</v>
      </c>
      <c r="BB263" s="78" t="str">
        <f>REPLACE(INDEX(GroupVertices[Group],MATCH(Edges[[#This Row],[Vertex 1]],GroupVertices[Vertex],0)),1,1,"")</f>
        <v>3</v>
      </c>
      <c r="BC263" s="78" t="str">
        <f>REPLACE(INDEX(GroupVertices[Group],MATCH(Edges[[#This Row],[Vertex 2]],GroupVertices[Vertex],0)),1,1,"")</f>
        <v>2</v>
      </c>
      <c r="BD263" s="48">
        <v>0</v>
      </c>
      <c r="BE263" s="49">
        <v>0</v>
      </c>
      <c r="BF263" s="48">
        <v>0</v>
      </c>
      <c r="BG263" s="49">
        <v>0</v>
      </c>
      <c r="BH263" s="48">
        <v>0</v>
      </c>
      <c r="BI263" s="49">
        <v>0</v>
      </c>
      <c r="BJ263" s="48">
        <v>12</v>
      </c>
      <c r="BK263" s="49">
        <v>100</v>
      </c>
      <c r="BL263" s="48">
        <v>12</v>
      </c>
    </row>
    <row r="264" spans="1:64" ht="15">
      <c r="A264" s="64" t="s">
        <v>274</v>
      </c>
      <c r="B264" s="64" t="s">
        <v>279</v>
      </c>
      <c r="C264" s="65" t="s">
        <v>2975</v>
      </c>
      <c r="D264" s="66">
        <v>10</v>
      </c>
      <c r="E264" s="67" t="s">
        <v>136</v>
      </c>
      <c r="F264" s="68">
        <v>12</v>
      </c>
      <c r="G264" s="65"/>
      <c r="H264" s="69"/>
      <c r="I264" s="70"/>
      <c r="J264" s="70"/>
      <c r="K264" s="34" t="s">
        <v>66</v>
      </c>
      <c r="L264" s="77">
        <v>264</v>
      </c>
      <c r="M264" s="77"/>
      <c r="N264" s="72"/>
      <c r="O264" s="79" t="s">
        <v>350</v>
      </c>
      <c r="P264" s="81">
        <v>43620.80888888889</v>
      </c>
      <c r="Q264" s="79" t="s">
        <v>449</v>
      </c>
      <c r="R264" s="82" t="s">
        <v>529</v>
      </c>
      <c r="S264" s="79" t="s">
        <v>553</v>
      </c>
      <c r="T264" s="79" t="s">
        <v>599</v>
      </c>
      <c r="U264" s="79"/>
      <c r="V264" s="82" t="s">
        <v>701</v>
      </c>
      <c r="W264" s="81">
        <v>43620.80888888889</v>
      </c>
      <c r="X264" s="82" t="s">
        <v>838</v>
      </c>
      <c r="Y264" s="79"/>
      <c r="Z264" s="79"/>
      <c r="AA264" s="85" t="s">
        <v>1019</v>
      </c>
      <c r="AB264" s="79"/>
      <c r="AC264" s="79" t="b">
        <v>0</v>
      </c>
      <c r="AD264" s="79">
        <v>1</v>
      </c>
      <c r="AE264" s="85" t="s">
        <v>1087</v>
      </c>
      <c r="AF264" s="79" t="b">
        <v>0</v>
      </c>
      <c r="AG264" s="79" t="s">
        <v>1099</v>
      </c>
      <c r="AH264" s="79"/>
      <c r="AI264" s="85" t="s">
        <v>1087</v>
      </c>
      <c r="AJ264" s="79" t="b">
        <v>0</v>
      </c>
      <c r="AK264" s="79">
        <v>0</v>
      </c>
      <c r="AL264" s="85" t="s">
        <v>1087</v>
      </c>
      <c r="AM264" s="79" t="s">
        <v>1112</v>
      </c>
      <c r="AN264" s="79" t="b">
        <v>0</v>
      </c>
      <c r="AO264" s="85" t="s">
        <v>1019</v>
      </c>
      <c r="AP264" s="79" t="s">
        <v>176</v>
      </c>
      <c r="AQ264" s="79">
        <v>0</v>
      </c>
      <c r="AR264" s="79">
        <v>0</v>
      </c>
      <c r="AS264" s="79"/>
      <c r="AT264" s="79"/>
      <c r="AU264" s="79"/>
      <c r="AV264" s="79"/>
      <c r="AW264" s="79"/>
      <c r="AX264" s="79"/>
      <c r="AY264" s="79"/>
      <c r="AZ264" s="79"/>
      <c r="BA264">
        <v>20</v>
      </c>
      <c r="BB264" s="78" t="str">
        <f>REPLACE(INDEX(GroupVertices[Group],MATCH(Edges[[#This Row],[Vertex 1]],GroupVertices[Vertex],0)),1,1,"")</f>
        <v>3</v>
      </c>
      <c r="BC264" s="78" t="str">
        <f>REPLACE(INDEX(GroupVertices[Group],MATCH(Edges[[#This Row],[Vertex 2]],GroupVertices[Vertex],0)),1,1,"")</f>
        <v>1</v>
      </c>
      <c r="BD264" s="48">
        <v>0</v>
      </c>
      <c r="BE264" s="49">
        <v>0</v>
      </c>
      <c r="BF264" s="48">
        <v>0</v>
      </c>
      <c r="BG264" s="49">
        <v>0</v>
      </c>
      <c r="BH264" s="48">
        <v>0</v>
      </c>
      <c r="BI264" s="49">
        <v>0</v>
      </c>
      <c r="BJ264" s="48">
        <v>8</v>
      </c>
      <c r="BK264" s="49">
        <v>100</v>
      </c>
      <c r="BL264" s="48">
        <v>8</v>
      </c>
    </row>
    <row r="265" spans="1:64" ht="15">
      <c r="A265" s="64" t="s">
        <v>274</v>
      </c>
      <c r="B265" s="64" t="s">
        <v>274</v>
      </c>
      <c r="C265" s="65" t="s">
        <v>2972</v>
      </c>
      <c r="D265" s="66">
        <v>4.75</v>
      </c>
      <c r="E265" s="67" t="s">
        <v>136</v>
      </c>
      <c r="F265" s="68">
        <v>29.25</v>
      </c>
      <c r="G265" s="65"/>
      <c r="H265" s="69"/>
      <c r="I265" s="70"/>
      <c r="J265" s="70"/>
      <c r="K265" s="34" t="s">
        <v>65</v>
      </c>
      <c r="L265" s="77">
        <v>265</v>
      </c>
      <c r="M265" s="77"/>
      <c r="N265" s="72"/>
      <c r="O265" s="79" t="s">
        <v>176</v>
      </c>
      <c r="P265" s="81">
        <v>43620.82105324074</v>
      </c>
      <c r="Q265" s="79" t="s">
        <v>450</v>
      </c>
      <c r="R265" s="82" t="s">
        <v>530</v>
      </c>
      <c r="S265" s="79" t="s">
        <v>553</v>
      </c>
      <c r="T265" s="79" t="s">
        <v>600</v>
      </c>
      <c r="U265" s="79"/>
      <c r="V265" s="82" t="s">
        <v>701</v>
      </c>
      <c r="W265" s="81">
        <v>43620.82105324074</v>
      </c>
      <c r="X265" s="82" t="s">
        <v>839</v>
      </c>
      <c r="Y265" s="79"/>
      <c r="Z265" s="79"/>
      <c r="AA265" s="85" t="s">
        <v>1020</v>
      </c>
      <c r="AB265" s="79"/>
      <c r="AC265" s="79" t="b">
        <v>0</v>
      </c>
      <c r="AD265" s="79">
        <v>0</v>
      </c>
      <c r="AE265" s="85" t="s">
        <v>1087</v>
      </c>
      <c r="AF265" s="79" t="b">
        <v>0</v>
      </c>
      <c r="AG265" s="79" t="s">
        <v>1099</v>
      </c>
      <c r="AH265" s="79"/>
      <c r="AI265" s="85" t="s">
        <v>1087</v>
      </c>
      <c r="AJ265" s="79" t="b">
        <v>0</v>
      </c>
      <c r="AK265" s="79">
        <v>0</v>
      </c>
      <c r="AL265" s="85" t="s">
        <v>1087</v>
      </c>
      <c r="AM265" s="79" t="s">
        <v>1112</v>
      </c>
      <c r="AN265" s="79" t="b">
        <v>0</v>
      </c>
      <c r="AO265" s="85" t="s">
        <v>1020</v>
      </c>
      <c r="AP265" s="79" t="s">
        <v>176</v>
      </c>
      <c r="AQ265" s="79">
        <v>0</v>
      </c>
      <c r="AR265" s="79">
        <v>0</v>
      </c>
      <c r="AS265" s="79"/>
      <c r="AT265" s="79"/>
      <c r="AU265" s="79"/>
      <c r="AV265" s="79"/>
      <c r="AW265" s="79"/>
      <c r="AX265" s="79"/>
      <c r="AY265" s="79"/>
      <c r="AZ265" s="79"/>
      <c r="BA265">
        <v>2</v>
      </c>
      <c r="BB265" s="78" t="str">
        <f>REPLACE(INDEX(GroupVertices[Group],MATCH(Edges[[#This Row],[Vertex 1]],GroupVertices[Vertex],0)),1,1,"")</f>
        <v>3</v>
      </c>
      <c r="BC265" s="78" t="str">
        <f>REPLACE(INDEX(GroupVertices[Group],MATCH(Edges[[#This Row],[Vertex 2]],GroupVertices[Vertex],0)),1,1,"")</f>
        <v>3</v>
      </c>
      <c r="BD265" s="48">
        <v>0</v>
      </c>
      <c r="BE265" s="49">
        <v>0</v>
      </c>
      <c r="BF265" s="48">
        <v>0</v>
      </c>
      <c r="BG265" s="49">
        <v>0</v>
      </c>
      <c r="BH265" s="48">
        <v>0</v>
      </c>
      <c r="BI265" s="49">
        <v>0</v>
      </c>
      <c r="BJ265" s="48">
        <v>13</v>
      </c>
      <c r="BK265" s="49">
        <v>100</v>
      </c>
      <c r="BL265" s="48">
        <v>13</v>
      </c>
    </row>
    <row r="266" spans="1:64" ht="15">
      <c r="A266" s="64" t="s">
        <v>274</v>
      </c>
      <c r="B266" s="64" t="s">
        <v>294</v>
      </c>
      <c r="C266" s="65" t="s">
        <v>2973</v>
      </c>
      <c r="D266" s="66">
        <v>3</v>
      </c>
      <c r="E266" s="67" t="s">
        <v>132</v>
      </c>
      <c r="F266" s="68">
        <v>35</v>
      </c>
      <c r="G266" s="65"/>
      <c r="H266" s="69"/>
      <c r="I266" s="70"/>
      <c r="J266" s="70"/>
      <c r="K266" s="34" t="s">
        <v>65</v>
      </c>
      <c r="L266" s="77">
        <v>266</v>
      </c>
      <c r="M266" s="77"/>
      <c r="N266" s="72"/>
      <c r="O266" s="79" t="s">
        <v>350</v>
      </c>
      <c r="P266" s="81">
        <v>43621.64582175926</v>
      </c>
      <c r="Q266" s="79" t="s">
        <v>425</v>
      </c>
      <c r="R266" s="82" t="s">
        <v>499</v>
      </c>
      <c r="S266" s="79" t="s">
        <v>554</v>
      </c>
      <c r="T266" s="79" t="s">
        <v>593</v>
      </c>
      <c r="U266" s="79"/>
      <c r="V266" s="82" t="s">
        <v>701</v>
      </c>
      <c r="W266" s="81">
        <v>43621.64582175926</v>
      </c>
      <c r="X266" s="82" t="s">
        <v>812</v>
      </c>
      <c r="Y266" s="79"/>
      <c r="Z266" s="79"/>
      <c r="AA266" s="85" t="s">
        <v>993</v>
      </c>
      <c r="AB266" s="79"/>
      <c r="AC266" s="79" t="b">
        <v>0</v>
      </c>
      <c r="AD266" s="79">
        <v>0</v>
      </c>
      <c r="AE266" s="85" t="s">
        <v>1087</v>
      </c>
      <c r="AF266" s="79" t="b">
        <v>0</v>
      </c>
      <c r="AG266" s="79" t="s">
        <v>1099</v>
      </c>
      <c r="AH266" s="79"/>
      <c r="AI266" s="85" t="s">
        <v>1087</v>
      </c>
      <c r="AJ266" s="79" t="b">
        <v>0</v>
      </c>
      <c r="AK266" s="79">
        <v>0</v>
      </c>
      <c r="AL266" s="85" t="s">
        <v>1087</v>
      </c>
      <c r="AM266" s="79" t="s">
        <v>1112</v>
      </c>
      <c r="AN266" s="79" t="b">
        <v>0</v>
      </c>
      <c r="AO266" s="85" t="s">
        <v>993</v>
      </c>
      <c r="AP266" s="79" t="s">
        <v>176</v>
      </c>
      <c r="AQ266" s="79">
        <v>0</v>
      </c>
      <c r="AR266" s="79">
        <v>0</v>
      </c>
      <c r="AS266" s="79"/>
      <c r="AT266" s="79"/>
      <c r="AU266" s="79"/>
      <c r="AV266" s="79"/>
      <c r="AW266" s="79"/>
      <c r="AX266" s="79"/>
      <c r="AY266" s="79"/>
      <c r="AZ266" s="79"/>
      <c r="BA266">
        <v>1</v>
      </c>
      <c r="BB266" s="78" t="str">
        <f>REPLACE(INDEX(GroupVertices[Group],MATCH(Edges[[#This Row],[Vertex 1]],GroupVertices[Vertex],0)),1,1,"")</f>
        <v>3</v>
      </c>
      <c r="BC266" s="78" t="str">
        <f>REPLACE(INDEX(GroupVertices[Group],MATCH(Edges[[#This Row],[Vertex 2]],GroupVertices[Vertex],0)),1,1,"")</f>
        <v>2</v>
      </c>
      <c r="BD266" s="48"/>
      <c r="BE266" s="49"/>
      <c r="BF266" s="48"/>
      <c r="BG266" s="49"/>
      <c r="BH266" s="48"/>
      <c r="BI266" s="49"/>
      <c r="BJ266" s="48"/>
      <c r="BK266" s="49"/>
      <c r="BL266" s="48"/>
    </row>
    <row r="267" spans="1:64" ht="15">
      <c r="A267" s="64" t="s">
        <v>274</v>
      </c>
      <c r="B267" s="64" t="s">
        <v>279</v>
      </c>
      <c r="C267" s="65" t="s">
        <v>2975</v>
      </c>
      <c r="D267" s="66">
        <v>10</v>
      </c>
      <c r="E267" s="67" t="s">
        <v>136</v>
      </c>
      <c r="F267" s="68">
        <v>12</v>
      </c>
      <c r="G267" s="65"/>
      <c r="H267" s="69"/>
      <c r="I267" s="70"/>
      <c r="J267" s="70"/>
      <c r="K267" s="34" t="s">
        <v>66</v>
      </c>
      <c r="L267" s="77">
        <v>267</v>
      </c>
      <c r="M267" s="77"/>
      <c r="N267" s="72"/>
      <c r="O267" s="79" t="s">
        <v>350</v>
      </c>
      <c r="P267" s="81">
        <v>43621.64582175926</v>
      </c>
      <c r="Q267" s="79" t="s">
        <v>425</v>
      </c>
      <c r="R267" s="82" t="s">
        <v>499</v>
      </c>
      <c r="S267" s="79" t="s">
        <v>554</v>
      </c>
      <c r="T267" s="79" t="s">
        <v>593</v>
      </c>
      <c r="U267" s="79"/>
      <c r="V267" s="82" t="s">
        <v>701</v>
      </c>
      <c r="W267" s="81">
        <v>43621.64582175926</v>
      </c>
      <c r="X267" s="82" t="s">
        <v>812</v>
      </c>
      <c r="Y267" s="79"/>
      <c r="Z267" s="79"/>
      <c r="AA267" s="85" t="s">
        <v>993</v>
      </c>
      <c r="AB267" s="79"/>
      <c r="AC267" s="79" t="b">
        <v>0</v>
      </c>
      <c r="AD267" s="79">
        <v>0</v>
      </c>
      <c r="AE267" s="85" t="s">
        <v>1087</v>
      </c>
      <c r="AF267" s="79" t="b">
        <v>0</v>
      </c>
      <c r="AG267" s="79" t="s">
        <v>1099</v>
      </c>
      <c r="AH267" s="79"/>
      <c r="AI267" s="85" t="s">
        <v>1087</v>
      </c>
      <c r="AJ267" s="79" t="b">
        <v>0</v>
      </c>
      <c r="AK267" s="79">
        <v>0</v>
      </c>
      <c r="AL267" s="85" t="s">
        <v>1087</v>
      </c>
      <c r="AM267" s="79" t="s">
        <v>1112</v>
      </c>
      <c r="AN267" s="79" t="b">
        <v>0</v>
      </c>
      <c r="AO267" s="85" t="s">
        <v>993</v>
      </c>
      <c r="AP267" s="79" t="s">
        <v>176</v>
      </c>
      <c r="AQ267" s="79">
        <v>0</v>
      </c>
      <c r="AR267" s="79">
        <v>0</v>
      </c>
      <c r="AS267" s="79"/>
      <c r="AT267" s="79"/>
      <c r="AU267" s="79"/>
      <c r="AV267" s="79"/>
      <c r="AW267" s="79"/>
      <c r="AX267" s="79"/>
      <c r="AY267" s="79"/>
      <c r="AZ267" s="79"/>
      <c r="BA267">
        <v>20</v>
      </c>
      <c r="BB267" s="78" t="str">
        <f>REPLACE(INDEX(GroupVertices[Group],MATCH(Edges[[#This Row],[Vertex 1]],GroupVertices[Vertex],0)),1,1,"")</f>
        <v>3</v>
      </c>
      <c r="BC267" s="78" t="str">
        <f>REPLACE(INDEX(GroupVertices[Group],MATCH(Edges[[#This Row],[Vertex 2]],GroupVertices[Vertex],0)),1,1,"")</f>
        <v>1</v>
      </c>
      <c r="BD267" s="48"/>
      <c r="BE267" s="49"/>
      <c r="BF267" s="48"/>
      <c r="BG267" s="49"/>
      <c r="BH267" s="48"/>
      <c r="BI267" s="49"/>
      <c r="BJ267" s="48"/>
      <c r="BK267" s="49"/>
      <c r="BL267" s="48"/>
    </row>
    <row r="268" spans="1:64" ht="15">
      <c r="A268" s="64" t="s">
        <v>274</v>
      </c>
      <c r="B268" s="64" t="s">
        <v>295</v>
      </c>
      <c r="C268" s="65" t="s">
        <v>2972</v>
      </c>
      <c r="D268" s="66">
        <v>4.75</v>
      </c>
      <c r="E268" s="67" t="s">
        <v>136</v>
      </c>
      <c r="F268" s="68">
        <v>29.25</v>
      </c>
      <c r="G268" s="65"/>
      <c r="H268" s="69"/>
      <c r="I268" s="70"/>
      <c r="J268" s="70"/>
      <c r="K268" s="34" t="s">
        <v>65</v>
      </c>
      <c r="L268" s="77">
        <v>268</v>
      </c>
      <c r="M268" s="77"/>
      <c r="N268" s="72"/>
      <c r="O268" s="79" t="s">
        <v>350</v>
      </c>
      <c r="P268" s="81">
        <v>43622.559386574074</v>
      </c>
      <c r="Q268" s="79" t="s">
        <v>451</v>
      </c>
      <c r="R268" s="82" t="s">
        <v>531</v>
      </c>
      <c r="S268" s="79" t="s">
        <v>567</v>
      </c>
      <c r="T268" s="79"/>
      <c r="U268" s="79"/>
      <c r="V268" s="82" t="s">
        <v>701</v>
      </c>
      <c r="W268" s="81">
        <v>43622.559386574074</v>
      </c>
      <c r="X268" s="82" t="s">
        <v>840</v>
      </c>
      <c r="Y268" s="79"/>
      <c r="Z268" s="79"/>
      <c r="AA268" s="85" t="s">
        <v>1021</v>
      </c>
      <c r="AB268" s="79"/>
      <c r="AC268" s="79" t="b">
        <v>0</v>
      </c>
      <c r="AD268" s="79">
        <v>3</v>
      </c>
      <c r="AE268" s="85" t="s">
        <v>1087</v>
      </c>
      <c r="AF268" s="79" t="b">
        <v>0</v>
      </c>
      <c r="AG268" s="79" t="s">
        <v>1099</v>
      </c>
      <c r="AH268" s="79"/>
      <c r="AI268" s="85" t="s">
        <v>1087</v>
      </c>
      <c r="AJ268" s="79" t="b">
        <v>0</v>
      </c>
      <c r="AK268" s="79">
        <v>2</v>
      </c>
      <c r="AL268" s="85" t="s">
        <v>1087</v>
      </c>
      <c r="AM268" s="79" t="s">
        <v>1112</v>
      </c>
      <c r="AN268" s="79" t="b">
        <v>0</v>
      </c>
      <c r="AO268" s="85" t="s">
        <v>1021</v>
      </c>
      <c r="AP268" s="79" t="s">
        <v>176</v>
      </c>
      <c r="AQ268" s="79">
        <v>0</v>
      </c>
      <c r="AR268" s="79">
        <v>0</v>
      </c>
      <c r="AS268" s="79"/>
      <c r="AT268" s="79"/>
      <c r="AU268" s="79"/>
      <c r="AV268" s="79"/>
      <c r="AW268" s="79"/>
      <c r="AX268" s="79"/>
      <c r="AY268" s="79"/>
      <c r="AZ268" s="79"/>
      <c r="BA268">
        <v>2</v>
      </c>
      <c r="BB268" s="78" t="str">
        <f>REPLACE(INDEX(GroupVertices[Group],MATCH(Edges[[#This Row],[Vertex 1]],GroupVertices[Vertex],0)),1,1,"")</f>
        <v>3</v>
      </c>
      <c r="BC268" s="78" t="str">
        <f>REPLACE(INDEX(GroupVertices[Group],MATCH(Edges[[#This Row],[Vertex 2]],GroupVertices[Vertex],0)),1,1,"")</f>
        <v>2</v>
      </c>
      <c r="BD268" s="48"/>
      <c r="BE268" s="49"/>
      <c r="BF268" s="48"/>
      <c r="BG268" s="49"/>
      <c r="BH268" s="48"/>
      <c r="BI268" s="49"/>
      <c r="BJ268" s="48"/>
      <c r="BK268" s="49"/>
      <c r="BL268" s="48"/>
    </row>
    <row r="269" spans="1:64" ht="15">
      <c r="A269" s="64" t="s">
        <v>274</v>
      </c>
      <c r="B269" s="64" t="s">
        <v>279</v>
      </c>
      <c r="C269" s="65" t="s">
        <v>2975</v>
      </c>
      <c r="D269" s="66">
        <v>10</v>
      </c>
      <c r="E269" s="67" t="s">
        <v>136</v>
      </c>
      <c r="F269" s="68">
        <v>12</v>
      </c>
      <c r="G269" s="65"/>
      <c r="H269" s="69"/>
      <c r="I269" s="70"/>
      <c r="J269" s="70"/>
      <c r="K269" s="34" t="s">
        <v>66</v>
      </c>
      <c r="L269" s="77">
        <v>269</v>
      </c>
      <c r="M269" s="77"/>
      <c r="N269" s="72"/>
      <c r="O269" s="79" t="s">
        <v>350</v>
      </c>
      <c r="P269" s="81">
        <v>43622.559386574074</v>
      </c>
      <c r="Q269" s="79" t="s">
        <v>451</v>
      </c>
      <c r="R269" s="82" t="s">
        <v>531</v>
      </c>
      <c r="S269" s="79" t="s">
        <v>567</v>
      </c>
      <c r="T269" s="79"/>
      <c r="U269" s="79"/>
      <c r="V269" s="82" t="s">
        <v>701</v>
      </c>
      <c r="W269" s="81">
        <v>43622.559386574074</v>
      </c>
      <c r="X269" s="82" t="s">
        <v>840</v>
      </c>
      <c r="Y269" s="79"/>
      <c r="Z269" s="79"/>
      <c r="AA269" s="85" t="s">
        <v>1021</v>
      </c>
      <c r="AB269" s="79"/>
      <c r="AC269" s="79" t="b">
        <v>0</v>
      </c>
      <c r="AD269" s="79">
        <v>3</v>
      </c>
      <c r="AE269" s="85" t="s">
        <v>1087</v>
      </c>
      <c r="AF269" s="79" t="b">
        <v>0</v>
      </c>
      <c r="AG269" s="79" t="s">
        <v>1099</v>
      </c>
      <c r="AH269" s="79"/>
      <c r="AI269" s="85" t="s">
        <v>1087</v>
      </c>
      <c r="AJ269" s="79" t="b">
        <v>0</v>
      </c>
      <c r="AK269" s="79">
        <v>2</v>
      </c>
      <c r="AL269" s="85" t="s">
        <v>1087</v>
      </c>
      <c r="AM269" s="79" t="s">
        <v>1112</v>
      </c>
      <c r="AN269" s="79" t="b">
        <v>0</v>
      </c>
      <c r="AO269" s="85" t="s">
        <v>1021</v>
      </c>
      <c r="AP269" s="79" t="s">
        <v>176</v>
      </c>
      <c r="AQ269" s="79">
        <v>0</v>
      </c>
      <c r="AR269" s="79">
        <v>0</v>
      </c>
      <c r="AS269" s="79"/>
      <c r="AT269" s="79"/>
      <c r="AU269" s="79"/>
      <c r="AV269" s="79"/>
      <c r="AW269" s="79"/>
      <c r="AX269" s="79"/>
      <c r="AY269" s="79"/>
      <c r="AZ269" s="79"/>
      <c r="BA269">
        <v>20</v>
      </c>
      <c r="BB269" s="78" t="str">
        <f>REPLACE(INDEX(GroupVertices[Group],MATCH(Edges[[#This Row],[Vertex 1]],GroupVertices[Vertex],0)),1,1,"")</f>
        <v>3</v>
      </c>
      <c r="BC269" s="78" t="str">
        <f>REPLACE(INDEX(GroupVertices[Group],MATCH(Edges[[#This Row],[Vertex 2]],GroupVertices[Vertex],0)),1,1,"")</f>
        <v>1</v>
      </c>
      <c r="BD269" s="48"/>
      <c r="BE269" s="49"/>
      <c r="BF269" s="48"/>
      <c r="BG269" s="49"/>
      <c r="BH269" s="48"/>
      <c r="BI269" s="49"/>
      <c r="BJ269" s="48"/>
      <c r="BK269" s="49"/>
      <c r="BL269" s="48"/>
    </row>
    <row r="270" spans="1:64" ht="15">
      <c r="A270" s="64" t="s">
        <v>274</v>
      </c>
      <c r="B270" s="64" t="s">
        <v>282</v>
      </c>
      <c r="C270" s="65" t="s">
        <v>2974</v>
      </c>
      <c r="D270" s="66">
        <v>8.25</v>
      </c>
      <c r="E270" s="67" t="s">
        <v>136</v>
      </c>
      <c r="F270" s="68">
        <v>17.75</v>
      </c>
      <c r="G270" s="65"/>
      <c r="H270" s="69"/>
      <c r="I270" s="70"/>
      <c r="J270" s="70"/>
      <c r="K270" s="34" t="s">
        <v>66</v>
      </c>
      <c r="L270" s="77">
        <v>270</v>
      </c>
      <c r="M270" s="77"/>
      <c r="N270" s="72"/>
      <c r="O270" s="79" t="s">
        <v>350</v>
      </c>
      <c r="P270" s="81">
        <v>43622.559386574074</v>
      </c>
      <c r="Q270" s="79" t="s">
        <v>451</v>
      </c>
      <c r="R270" s="82" t="s">
        <v>531</v>
      </c>
      <c r="S270" s="79" t="s">
        <v>567</v>
      </c>
      <c r="T270" s="79"/>
      <c r="U270" s="79"/>
      <c r="V270" s="82" t="s">
        <v>701</v>
      </c>
      <c r="W270" s="81">
        <v>43622.559386574074</v>
      </c>
      <c r="X270" s="82" t="s">
        <v>840</v>
      </c>
      <c r="Y270" s="79"/>
      <c r="Z270" s="79"/>
      <c r="AA270" s="85" t="s">
        <v>1021</v>
      </c>
      <c r="AB270" s="79"/>
      <c r="AC270" s="79" t="b">
        <v>0</v>
      </c>
      <c r="AD270" s="79">
        <v>3</v>
      </c>
      <c r="AE270" s="85" t="s">
        <v>1087</v>
      </c>
      <c r="AF270" s="79" t="b">
        <v>0</v>
      </c>
      <c r="AG270" s="79" t="s">
        <v>1099</v>
      </c>
      <c r="AH270" s="79"/>
      <c r="AI270" s="85" t="s">
        <v>1087</v>
      </c>
      <c r="AJ270" s="79" t="b">
        <v>0</v>
      </c>
      <c r="AK270" s="79">
        <v>2</v>
      </c>
      <c r="AL270" s="85" t="s">
        <v>1087</v>
      </c>
      <c r="AM270" s="79" t="s">
        <v>1112</v>
      </c>
      <c r="AN270" s="79" t="b">
        <v>0</v>
      </c>
      <c r="AO270" s="85" t="s">
        <v>1021</v>
      </c>
      <c r="AP270" s="79" t="s">
        <v>176</v>
      </c>
      <c r="AQ270" s="79">
        <v>0</v>
      </c>
      <c r="AR270" s="79">
        <v>0</v>
      </c>
      <c r="AS270" s="79"/>
      <c r="AT270" s="79"/>
      <c r="AU270" s="79"/>
      <c r="AV270" s="79"/>
      <c r="AW270" s="79"/>
      <c r="AX270" s="79"/>
      <c r="AY270" s="79"/>
      <c r="AZ270" s="79"/>
      <c r="BA270">
        <v>4</v>
      </c>
      <c r="BB270" s="78" t="str">
        <f>REPLACE(INDEX(GroupVertices[Group],MATCH(Edges[[#This Row],[Vertex 1]],GroupVertices[Vertex],0)),1,1,"")</f>
        <v>3</v>
      </c>
      <c r="BC270" s="78" t="str">
        <f>REPLACE(INDEX(GroupVertices[Group],MATCH(Edges[[#This Row],[Vertex 2]],GroupVertices[Vertex],0)),1,1,"")</f>
        <v>2</v>
      </c>
      <c r="BD270" s="48">
        <v>2</v>
      </c>
      <c r="BE270" s="49">
        <v>6.0606060606060606</v>
      </c>
      <c r="BF270" s="48">
        <v>1</v>
      </c>
      <c r="BG270" s="49">
        <v>3.0303030303030303</v>
      </c>
      <c r="BH270" s="48">
        <v>0</v>
      </c>
      <c r="BI270" s="49">
        <v>0</v>
      </c>
      <c r="BJ270" s="48">
        <v>30</v>
      </c>
      <c r="BK270" s="49">
        <v>90.9090909090909</v>
      </c>
      <c r="BL270" s="48">
        <v>33</v>
      </c>
    </row>
    <row r="271" spans="1:64" ht="15">
      <c r="A271" s="64" t="s">
        <v>274</v>
      </c>
      <c r="B271" s="64" t="s">
        <v>279</v>
      </c>
      <c r="C271" s="65" t="s">
        <v>2975</v>
      </c>
      <c r="D271" s="66">
        <v>10</v>
      </c>
      <c r="E271" s="67" t="s">
        <v>136</v>
      </c>
      <c r="F271" s="68">
        <v>12</v>
      </c>
      <c r="G271" s="65"/>
      <c r="H271" s="69"/>
      <c r="I271" s="70"/>
      <c r="J271" s="70"/>
      <c r="K271" s="34" t="s">
        <v>66</v>
      </c>
      <c r="L271" s="77">
        <v>271</v>
      </c>
      <c r="M271" s="77"/>
      <c r="N271" s="72"/>
      <c r="O271" s="79" t="s">
        <v>350</v>
      </c>
      <c r="P271" s="81">
        <v>43622.67460648148</v>
      </c>
      <c r="Q271" s="79" t="s">
        <v>452</v>
      </c>
      <c r="R271" s="82" t="s">
        <v>532</v>
      </c>
      <c r="S271" s="79" t="s">
        <v>553</v>
      </c>
      <c r="T271" s="79" t="s">
        <v>601</v>
      </c>
      <c r="U271" s="79"/>
      <c r="V271" s="82" t="s">
        <v>701</v>
      </c>
      <c r="W271" s="81">
        <v>43622.67460648148</v>
      </c>
      <c r="X271" s="82" t="s">
        <v>841</v>
      </c>
      <c r="Y271" s="79"/>
      <c r="Z271" s="79"/>
      <c r="AA271" s="85" t="s">
        <v>1022</v>
      </c>
      <c r="AB271" s="79"/>
      <c r="AC271" s="79" t="b">
        <v>0</v>
      </c>
      <c r="AD271" s="79">
        <v>0</v>
      </c>
      <c r="AE271" s="85" t="s">
        <v>1087</v>
      </c>
      <c r="AF271" s="79" t="b">
        <v>0</v>
      </c>
      <c r="AG271" s="79" t="s">
        <v>1099</v>
      </c>
      <c r="AH271" s="79"/>
      <c r="AI271" s="85" t="s">
        <v>1087</v>
      </c>
      <c r="AJ271" s="79" t="b">
        <v>0</v>
      </c>
      <c r="AK271" s="79">
        <v>0</v>
      </c>
      <c r="AL271" s="85" t="s">
        <v>1087</v>
      </c>
      <c r="AM271" s="79" t="s">
        <v>1112</v>
      </c>
      <c r="AN271" s="79" t="b">
        <v>0</v>
      </c>
      <c r="AO271" s="85" t="s">
        <v>1022</v>
      </c>
      <c r="AP271" s="79" t="s">
        <v>176</v>
      </c>
      <c r="AQ271" s="79">
        <v>0</v>
      </c>
      <c r="AR271" s="79">
        <v>0</v>
      </c>
      <c r="AS271" s="79"/>
      <c r="AT271" s="79"/>
      <c r="AU271" s="79"/>
      <c r="AV271" s="79"/>
      <c r="AW271" s="79"/>
      <c r="AX271" s="79"/>
      <c r="AY271" s="79"/>
      <c r="AZ271" s="79"/>
      <c r="BA271">
        <v>20</v>
      </c>
      <c r="BB271" s="78" t="str">
        <f>REPLACE(INDEX(GroupVertices[Group],MATCH(Edges[[#This Row],[Vertex 1]],GroupVertices[Vertex],0)),1,1,"")</f>
        <v>3</v>
      </c>
      <c r="BC271" s="78" t="str">
        <f>REPLACE(INDEX(GroupVertices[Group],MATCH(Edges[[#This Row],[Vertex 2]],GroupVertices[Vertex],0)),1,1,"")</f>
        <v>1</v>
      </c>
      <c r="BD271" s="48">
        <v>0</v>
      </c>
      <c r="BE271" s="49">
        <v>0</v>
      </c>
      <c r="BF271" s="48">
        <v>0</v>
      </c>
      <c r="BG271" s="49">
        <v>0</v>
      </c>
      <c r="BH271" s="48">
        <v>0</v>
      </c>
      <c r="BI271" s="49">
        <v>0</v>
      </c>
      <c r="BJ271" s="48">
        <v>9</v>
      </c>
      <c r="BK271" s="49">
        <v>100</v>
      </c>
      <c r="BL271" s="48">
        <v>9</v>
      </c>
    </row>
    <row r="272" spans="1:64" ht="15">
      <c r="A272" s="64" t="s">
        <v>274</v>
      </c>
      <c r="B272" s="64" t="s">
        <v>279</v>
      </c>
      <c r="C272" s="65" t="s">
        <v>2975</v>
      </c>
      <c r="D272" s="66">
        <v>10</v>
      </c>
      <c r="E272" s="67" t="s">
        <v>136</v>
      </c>
      <c r="F272" s="68">
        <v>12</v>
      </c>
      <c r="G272" s="65"/>
      <c r="H272" s="69"/>
      <c r="I272" s="70"/>
      <c r="J272" s="70"/>
      <c r="K272" s="34" t="s">
        <v>66</v>
      </c>
      <c r="L272" s="77">
        <v>272</v>
      </c>
      <c r="M272" s="77"/>
      <c r="N272" s="72"/>
      <c r="O272" s="79" t="s">
        <v>350</v>
      </c>
      <c r="P272" s="81">
        <v>43629.98756944444</v>
      </c>
      <c r="Q272" s="79" t="s">
        <v>419</v>
      </c>
      <c r="R272" s="79"/>
      <c r="S272" s="79"/>
      <c r="T272" s="79" t="s">
        <v>575</v>
      </c>
      <c r="U272" s="82" t="s">
        <v>639</v>
      </c>
      <c r="V272" s="82" t="s">
        <v>639</v>
      </c>
      <c r="W272" s="81">
        <v>43629.98756944444</v>
      </c>
      <c r="X272" s="82" t="s">
        <v>803</v>
      </c>
      <c r="Y272" s="79"/>
      <c r="Z272" s="79"/>
      <c r="AA272" s="85" t="s">
        <v>984</v>
      </c>
      <c r="AB272" s="79"/>
      <c r="AC272" s="79" t="b">
        <v>0</v>
      </c>
      <c r="AD272" s="79">
        <v>2</v>
      </c>
      <c r="AE272" s="85" t="s">
        <v>1087</v>
      </c>
      <c r="AF272" s="79" t="b">
        <v>0</v>
      </c>
      <c r="AG272" s="79" t="s">
        <v>1099</v>
      </c>
      <c r="AH272" s="79"/>
      <c r="AI272" s="85" t="s">
        <v>1087</v>
      </c>
      <c r="AJ272" s="79" t="b">
        <v>0</v>
      </c>
      <c r="AK272" s="79">
        <v>0</v>
      </c>
      <c r="AL272" s="85" t="s">
        <v>1087</v>
      </c>
      <c r="AM272" s="79" t="s">
        <v>1109</v>
      </c>
      <c r="AN272" s="79" t="b">
        <v>0</v>
      </c>
      <c r="AO272" s="85" t="s">
        <v>984</v>
      </c>
      <c r="AP272" s="79" t="s">
        <v>176</v>
      </c>
      <c r="AQ272" s="79">
        <v>0</v>
      </c>
      <c r="AR272" s="79">
        <v>0</v>
      </c>
      <c r="AS272" s="79"/>
      <c r="AT272" s="79"/>
      <c r="AU272" s="79"/>
      <c r="AV272" s="79"/>
      <c r="AW272" s="79"/>
      <c r="AX272" s="79"/>
      <c r="AY272" s="79"/>
      <c r="AZ272" s="79"/>
      <c r="BA272">
        <v>20</v>
      </c>
      <c r="BB272" s="78" t="str">
        <f>REPLACE(INDEX(GroupVertices[Group],MATCH(Edges[[#This Row],[Vertex 1]],GroupVertices[Vertex],0)),1,1,"")</f>
        <v>3</v>
      </c>
      <c r="BC272" s="78" t="str">
        <f>REPLACE(INDEX(GroupVertices[Group],MATCH(Edges[[#This Row],[Vertex 2]],GroupVertices[Vertex],0)),1,1,"")</f>
        <v>1</v>
      </c>
      <c r="BD272" s="48"/>
      <c r="BE272" s="49"/>
      <c r="BF272" s="48"/>
      <c r="BG272" s="49"/>
      <c r="BH272" s="48"/>
      <c r="BI272" s="49"/>
      <c r="BJ272" s="48"/>
      <c r="BK272" s="49"/>
      <c r="BL272" s="48"/>
    </row>
    <row r="273" spans="1:64" ht="15">
      <c r="A273" s="64" t="s">
        <v>274</v>
      </c>
      <c r="B273" s="64" t="s">
        <v>279</v>
      </c>
      <c r="C273" s="65" t="s">
        <v>2975</v>
      </c>
      <c r="D273" s="66">
        <v>10</v>
      </c>
      <c r="E273" s="67" t="s">
        <v>136</v>
      </c>
      <c r="F273" s="68">
        <v>12</v>
      </c>
      <c r="G273" s="65"/>
      <c r="H273" s="69"/>
      <c r="I273" s="70"/>
      <c r="J273" s="70"/>
      <c r="K273" s="34" t="s">
        <v>66</v>
      </c>
      <c r="L273" s="77">
        <v>273</v>
      </c>
      <c r="M273" s="77"/>
      <c r="N273" s="72"/>
      <c r="O273" s="79" t="s">
        <v>350</v>
      </c>
      <c r="P273" s="81">
        <v>43630.0906712963</v>
      </c>
      <c r="Q273" s="79" t="s">
        <v>420</v>
      </c>
      <c r="R273" s="79"/>
      <c r="S273" s="79"/>
      <c r="T273" s="79"/>
      <c r="U273" s="82" t="s">
        <v>640</v>
      </c>
      <c r="V273" s="82" t="s">
        <v>640</v>
      </c>
      <c r="W273" s="81">
        <v>43630.0906712963</v>
      </c>
      <c r="X273" s="82" t="s">
        <v>804</v>
      </c>
      <c r="Y273" s="79"/>
      <c r="Z273" s="79"/>
      <c r="AA273" s="85" t="s">
        <v>985</v>
      </c>
      <c r="AB273" s="85" t="s">
        <v>983</v>
      </c>
      <c r="AC273" s="79" t="b">
        <v>0</v>
      </c>
      <c r="AD273" s="79">
        <v>0</v>
      </c>
      <c r="AE273" s="85" t="s">
        <v>1096</v>
      </c>
      <c r="AF273" s="79" t="b">
        <v>0</v>
      </c>
      <c r="AG273" s="79" t="s">
        <v>1099</v>
      </c>
      <c r="AH273" s="79"/>
      <c r="AI273" s="85" t="s">
        <v>1087</v>
      </c>
      <c r="AJ273" s="79" t="b">
        <v>0</v>
      </c>
      <c r="AK273" s="79">
        <v>0</v>
      </c>
      <c r="AL273" s="85" t="s">
        <v>1087</v>
      </c>
      <c r="AM273" s="79" t="s">
        <v>1109</v>
      </c>
      <c r="AN273" s="79" t="b">
        <v>0</v>
      </c>
      <c r="AO273" s="85" t="s">
        <v>983</v>
      </c>
      <c r="AP273" s="79" t="s">
        <v>176</v>
      </c>
      <c r="AQ273" s="79">
        <v>0</v>
      </c>
      <c r="AR273" s="79">
        <v>0</v>
      </c>
      <c r="AS273" s="79"/>
      <c r="AT273" s="79"/>
      <c r="AU273" s="79"/>
      <c r="AV273" s="79"/>
      <c r="AW273" s="79"/>
      <c r="AX273" s="79"/>
      <c r="AY273" s="79"/>
      <c r="AZ273" s="79"/>
      <c r="BA273">
        <v>20</v>
      </c>
      <c r="BB273" s="78" t="str">
        <f>REPLACE(INDEX(GroupVertices[Group],MATCH(Edges[[#This Row],[Vertex 1]],GroupVertices[Vertex],0)),1,1,"")</f>
        <v>3</v>
      </c>
      <c r="BC273" s="78" t="str">
        <f>REPLACE(INDEX(GroupVertices[Group],MATCH(Edges[[#This Row],[Vertex 2]],GroupVertices[Vertex],0)),1,1,"")</f>
        <v>1</v>
      </c>
      <c r="BD273" s="48"/>
      <c r="BE273" s="49"/>
      <c r="BF273" s="48"/>
      <c r="BG273" s="49"/>
      <c r="BH273" s="48"/>
      <c r="BI273" s="49"/>
      <c r="BJ273" s="48"/>
      <c r="BK273" s="49"/>
      <c r="BL273" s="48"/>
    </row>
    <row r="274" spans="1:64" ht="15">
      <c r="A274" s="64" t="s">
        <v>274</v>
      </c>
      <c r="B274" s="64" t="s">
        <v>279</v>
      </c>
      <c r="C274" s="65" t="s">
        <v>2975</v>
      </c>
      <c r="D274" s="66">
        <v>10</v>
      </c>
      <c r="E274" s="67" t="s">
        <v>136</v>
      </c>
      <c r="F274" s="68">
        <v>12</v>
      </c>
      <c r="G274" s="65"/>
      <c r="H274" s="69"/>
      <c r="I274" s="70"/>
      <c r="J274" s="70"/>
      <c r="K274" s="34" t="s">
        <v>66</v>
      </c>
      <c r="L274" s="77">
        <v>274</v>
      </c>
      <c r="M274" s="77"/>
      <c r="N274" s="72"/>
      <c r="O274" s="79" t="s">
        <v>350</v>
      </c>
      <c r="P274" s="81">
        <v>43634.38599537037</v>
      </c>
      <c r="Q274" s="79" t="s">
        <v>430</v>
      </c>
      <c r="R274" s="79"/>
      <c r="S274" s="79"/>
      <c r="T274" s="79" t="s">
        <v>594</v>
      </c>
      <c r="U274" s="82" t="s">
        <v>641</v>
      </c>
      <c r="V274" s="82" t="s">
        <v>641</v>
      </c>
      <c r="W274" s="81">
        <v>43634.38599537037</v>
      </c>
      <c r="X274" s="82" t="s">
        <v>817</v>
      </c>
      <c r="Y274" s="79"/>
      <c r="Z274" s="79"/>
      <c r="AA274" s="85" t="s">
        <v>998</v>
      </c>
      <c r="AB274" s="79"/>
      <c r="AC274" s="79" t="b">
        <v>0</v>
      </c>
      <c r="AD274" s="79">
        <v>2</v>
      </c>
      <c r="AE274" s="85" t="s">
        <v>1087</v>
      </c>
      <c r="AF274" s="79" t="b">
        <v>0</v>
      </c>
      <c r="AG274" s="79" t="s">
        <v>1099</v>
      </c>
      <c r="AH274" s="79"/>
      <c r="AI274" s="85" t="s">
        <v>1087</v>
      </c>
      <c r="AJ274" s="79" t="b">
        <v>0</v>
      </c>
      <c r="AK274" s="79">
        <v>2</v>
      </c>
      <c r="AL274" s="85" t="s">
        <v>1087</v>
      </c>
      <c r="AM274" s="79" t="s">
        <v>1109</v>
      </c>
      <c r="AN274" s="79" t="b">
        <v>0</v>
      </c>
      <c r="AO274" s="85" t="s">
        <v>998</v>
      </c>
      <c r="AP274" s="79" t="s">
        <v>176</v>
      </c>
      <c r="AQ274" s="79">
        <v>0</v>
      </c>
      <c r="AR274" s="79">
        <v>0</v>
      </c>
      <c r="AS274" s="79"/>
      <c r="AT274" s="79"/>
      <c r="AU274" s="79"/>
      <c r="AV274" s="79"/>
      <c r="AW274" s="79"/>
      <c r="AX274" s="79"/>
      <c r="AY274" s="79"/>
      <c r="AZ274" s="79"/>
      <c r="BA274">
        <v>20</v>
      </c>
      <c r="BB274" s="78" t="str">
        <f>REPLACE(INDEX(GroupVertices[Group],MATCH(Edges[[#This Row],[Vertex 1]],GroupVertices[Vertex],0)),1,1,"")</f>
        <v>3</v>
      </c>
      <c r="BC274" s="78" t="str">
        <f>REPLACE(INDEX(GroupVertices[Group],MATCH(Edges[[#This Row],[Vertex 2]],GroupVertices[Vertex],0)),1,1,"")</f>
        <v>1</v>
      </c>
      <c r="BD274" s="48"/>
      <c r="BE274" s="49"/>
      <c r="BF274" s="48"/>
      <c r="BG274" s="49"/>
      <c r="BH274" s="48"/>
      <c r="BI274" s="49"/>
      <c r="BJ274" s="48"/>
      <c r="BK274" s="49"/>
      <c r="BL274" s="48"/>
    </row>
    <row r="275" spans="1:64" ht="15">
      <c r="A275" s="64" t="s">
        <v>274</v>
      </c>
      <c r="B275" s="64" t="s">
        <v>296</v>
      </c>
      <c r="C275" s="65" t="s">
        <v>2973</v>
      </c>
      <c r="D275" s="66">
        <v>3</v>
      </c>
      <c r="E275" s="67" t="s">
        <v>132</v>
      </c>
      <c r="F275" s="68">
        <v>35</v>
      </c>
      <c r="G275" s="65"/>
      <c r="H275" s="69"/>
      <c r="I275" s="70"/>
      <c r="J275" s="70"/>
      <c r="K275" s="34" t="s">
        <v>65</v>
      </c>
      <c r="L275" s="77">
        <v>275</v>
      </c>
      <c r="M275" s="77"/>
      <c r="N275" s="72"/>
      <c r="O275" s="79" t="s">
        <v>350</v>
      </c>
      <c r="P275" s="81">
        <v>43635.5183912037</v>
      </c>
      <c r="Q275" s="79" t="s">
        <v>453</v>
      </c>
      <c r="R275" s="82" t="s">
        <v>504</v>
      </c>
      <c r="S275" s="79" t="s">
        <v>553</v>
      </c>
      <c r="T275" s="79" t="s">
        <v>602</v>
      </c>
      <c r="U275" s="82" t="s">
        <v>645</v>
      </c>
      <c r="V275" s="82" t="s">
        <v>645</v>
      </c>
      <c r="W275" s="81">
        <v>43635.5183912037</v>
      </c>
      <c r="X275" s="82" t="s">
        <v>842</v>
      </c>
      <c r="Y275" s="79"/>
      <c r="Z275" s="79"/>
      <c r="AA275" s="85" t="s">
        <v>1023</v>
      </c>
      <c r="AB275" s="79"/>
      <c r="AC275" s="79" t="b">
        <v>0</v>
      </c>
      <c r="AD275" s="79">
        <v>0</v>
      </c>
      <c r="AE275" s="85" t="s">
        <v>1087</v>
      </c>
      <c r="AF275" s="79" t="b">
        <v>0</v>
      </c>
      <c r="AG275" s="79" t="s">
        <v>1099</v>
      </c>
      <c r="AH275" s="79"/>
      <c r="AI275" s="85" t="s">
        <v>1087</v>
      </c>
      <c r="AJ275" s="79" t="b">
        <v>0</v>
      </c>
      <c r="AK275" s="79">
        <v>1</v>
      </c>
      <c r="AL275" s="85" t="s">
        <v>1087</v>
      </c>
      <c r="AM275" s="79" t="s">
        <v>1109</v>
      </c>
      <c r="AN275" s="79" t="b">
        <v>0</v>
      </c>
      <c r="AO275" s="85" t="s">
        <v>1023</v>
      </c>
      <c r="AP275" s="79" t="s">
        <v>176</v>
      </c>
      <c r="AQ275" s="79">
        <v>0</v>
      </c>
      <c r="AR275" s="79">
        <v>0</v>
      </c>
      <c r="AS275" s="79" t="s">
        <v>1127</v>
      </c>
      <c r="AT275" s="79" t="s">
        <v>1131</v>
      </c>
      <c r="AU275" s="79" t="s">
        <v>1134</v>
      </c>
      <c r="AV275" s="79" t="s">
        <v>1142</v>
      </c>
      <c r="AW275" s="79" t="s">
        <v>1151</v>
      </c>
      <c r="AX275" s="79" t="s">
        <v>1160</v>
      </c>
      <c r="AY275" s="79" t="s">
        <v>1161</v>
      </c>
      <c r="AZ275" s="82" t="s">
        <v>1170</v>
      </c>
      <c r="BA275">
        <v>1</v>
      </c>
      <c r="BB275" s="78" t="str">
        <f>REPLACE(INDEX(GroupVertices[Group],MATCH(Edges[[#This Row],[Vertex 1]],GroupVertices[Vertex],0)),1,1,"")</f>
        <v>3</v>
      </c>
      <c r="BC275" s="78" t="str">
        <f>REPLACE(INDEX(GroupVertices[Group],MATCH(Edges[[#This Row],[Vertex 2]],GroupVertices[Vertex],0)),1,1,"")</f>
        <v>1</v>
      </c>
      <c r="BD275" s="48">
        <v>1</v>
      </c>
      <c r="BE275" s="49">
        <v>3.5714285714285716</v>
      </c>
      <c r="BF275" s="48">
        <v>0</v>
      </c>
      <c r="BG275" s="49">
        <v>0</v>
      </c>
      <c r="BH275" s="48">
        <v>0</v>
      </c>
      <c r="BI275" s="49">
        <v>0</v>
      </c>
      <c r="BJ275" s="48">
        <v>27</v>
      </c>
      <c r="BK275" s="49">
        <v>96.42857142857143</v>
      </c>
      <c r="BL275" s="48">
        <v>28</v>
      </c>
    </row>
    <row r="276" spans="1:64" ht="15">
      <c r="A276" s="64" t="s">
        <v>274</v>
      </c>
      <c r="B276" s="64" t="s">
        <v>279</v>
      </c>
      <c r="C276" s="65" t="s">
        <v>2975</v>
      </c>
      <c r="D276" s="66">
        <v>10</v>
      </c>
      <c r="E276" s="67" t="s">
        <v>136</v>
      </c>
      <c r="F276" s="68">
        <v>12</v>
      </c>
      <c r="G276" s="65"/>
      <c r="H276" s="69"/>
      <c r="I276" s="70"/>
      <c r="J276" s="70"/>
      <c r="K276" s="34" t="s">
        <v>66</v>
      </c>
      <c r="L276" s="77">
        <v>276</v>
      </c>
      <c r="M276" s="77"/>
      <c r="N276" s="72"/>
      <c r="O276" s="79" t="s">
        <v>350</v>
      </c>
      <c r="P276" s="81">
        <v>43635.5183912037</v>
      </c>
      <c r="Q276" s="79" t="s">
        <v>453</v>
      </c>
      <c r="R276" s="82" t="s">
        <v>504</v>
      </c>
      <c r="S276" s="79" t="s">
        <v>553</v>
      </c>
      <c r="T276" s="79" t="s">
        <v>602</v>
      </c>
      <c r="U276" s="82" t="s">
        <v>645</v>
      </c>
      <c r="V276" s="82" t="s">
        <v>645</v>
      </c>
      <c r="W276" s="81">
        <v>43635.5183912037</v>
      </c>
      <c r="X276" s="82" t="s">
        <v>842</v>
      </c>
      <c r="Y276" s="79"/>
      <c r="Z276" s="79"/>
      <c r="AA276" s="85" t="s">
        <v>1023</v>
      </c>
      <c r="AB276" s="79"/>
      <c r="AC276" s="79" t="b">
        <v>0</v>
      </c>
      <c r="AD276" s="79">
        <v>0</v>
      </c>
      <c r="AE276" s="85" t="s">
        <v>1087</v>
      </c>
      <c r="AF276" s="79" t="b">
        <v>0</v>
      </c>
      <c r="AG276" s="79" t="s">
        <v>1099</v>
      </c>
      <c r="AH276" s="79"/>
      <c r="AI276" s="85" t="s">
        <v>1087</v>
      </c>
      <c r="AJ276" s="79" t="b">
        <v>0</v>
      </c>
      <c r="AK276" s="79">
        <v>1</v>
      </c>
      <c r="AL276" s="85" t="s">
        <v>1087</v>
      </c>
      <c r="AM276" s="79" t="s">
        <v>1109</v>
      </c>
      <c r="AN276" s="79" t="b">
        <v>0</v>
      </c>
      <c r="AO276" s="85" t="s">
        <v>1023</v>
      </c>
      <c r="AP276" s="79" t="s">
        <v>176</v>
      </c>
      <c r="AQ276" s="79">
        <v>0</v>
      </c>
      <c r="AR276" s="79">
        <v>0</v>
      </c>
      <c r="AS276" s="79" t="s">
        <v>1127</v>
      </c>
      <c r="AT276" s="79" t="s">
        <v>1131</v>
      </c>
      <c r="AU276" s="79" t="s">
        <v>1134</v>
      </c>
      <c r="AV276" s="79" t="s">
        <v>1142</v>
      </c>
      <c r="AW276" s="79" t="s">
        <v>1151</v>
      </c>
      <c r="AX276" s="79" t="s">
        <v>1160</v>
      </c>
      <c r="AY276" s="79" t="s">
        <v>1161</v>
      </c>
      <c r="AZ276" s="82" t="s">
        <v>1170</v>
      </c>
      <c r="BA276">
        <v>20</v>
      </c>
      <c r="BB276" s="78" t="str">
        <f>REPLACE(INDEX(GroupVertices[Group],MATCH(Edges[[#This Row],[Vertex 1]],GroupVertices[Vertex],0)),1,1,"")</f>
        <v>3</v>
      </c>
      <c r="BC276" s="78" t="str">
        <f>REPLACE(INDEX(GroupVertices[Group],MATCH(Edges[[#This Row],[Vertex 2]],GroupVertices[Vertex],0)),1,1,"")</f>
        <v>1</v>
      </c>
      <c r="BD276" s="48"/>
      <c r="BE276" s="49"/>
      <c r="BF276" s="48"/>
      <c r="BG276" s="49"/>
      <c r="BH276" s="48"/>
      <c r="BI276" s="49"/>
      <c r="BJ276" s="48"/>
      <c r="BK276" s="49"/>
      <c r="BL276" s="48"/>
    </row>
    <row r="277" spans="1:64" ht="15">
      <c r="A277" s="64" t="s">
        <v>274</v>
      </c>
      <c r="B277" s="64" t="s">
        <v>279</v>
      </c>
      <c r="C277" s="65" t="s">
        <v>2975</v>
      </c>
      <c r="D277" s="66">
        <v>10</v>
      </c>
      <c r="E277" s="67" t="s">
        <v>136</v>
      </c>
      <c r="F277" s="68">
        <v>12</v>
      </c>
      <c r="G277" s="65"/>
      <c r="H277" s="69"/>
      <c r="I277" s="70"/>
      <c r="J277" s="70"/>
      <c r="K277" s="34" t="s">
        <v>66</v>
      </c>
      <c r="L277" s="77">
        <v>277</v>
      </c>
      <c r="M277" s="77"/>
      <c r="N277" s="72"/>
      <c r="O277" s="79" t="s">
        <v>350</v>
      </c>
      <c r="P277" s="81">
        <v>43635.73038194444</v>
      </c>
      <c r="Q277" s="79" t="s">
        <v>454</v>
      </c>
      <c r="R277" s="82" t="s">
        <v>533</v>
      </c>
      <c r="S277" s="79" t="s">
        <v>553</v>
      </c>
      <c r="T277" s="79" t="s">
        <v>603</v>
      </c>
      <c r="U277" s="82" t="s">
        <v>646</v>
      </c>
      <c r="V277" s="82" t="s">
        <v>646</v>
      </c>
      <c r="W277" s="81">
        <v>43635.73038194444</v>
      </c>
      <c r="X277" s="82" t="s">
        <v>843</v>
      </c>
      <c r="Y277" s="79"/>
      <c r="Z277" s="79"/>
      <c r="AA277" s="85" t="s">
        <v>1024</v>
      </c>
      <c r="AB277" s="79"/>
      <c r="AC277" s="79" t="b">
        <v>0</v>
      </c>
      <c r="AD277" s="79">
        <v>0</v>
      </c>
      <c r="AE277" s="85" t="s">
        <v>1087</v>
      </c>
      <c r="AF277" s="79" t="b">
        <v>0</v>
      </c>
      <c r="AG277" s="79" t="s">
        <v>1099</v>
      </c>
      <c r="AH277" s="79"/>
      <c r="AI277" s="85" t="s">
        <v>1087</v>
      </c>
      <c r="AJ277" s="79" t="b">
        <v>0</v>
      </c>
      <c r="AK277" s="79">
        <v>1</v>
      </c>
      <c r="AL277" s="85" t="s">
        <v>1087</v>
      </c>
      <c r="AM277" s="79" t="s">
        <v>1109</v>
      </c>
      <c r="AN277" s="79" t="b">
        <v>0</v>
      </c>
      <c r="AO277" s="85" t="s">
        <v>1024</v>
      </c>
      <c r="AP277" s="79" t="s">
        <v>176</v>
      </c>
      <c r="AQ277" s="79">
        <v>0</v>
      </c>
      <c r="AR277" s="79">
        <v>0</v>
      </c>
      <c r="AS277" s="79"/>
      <c r="AT277" s="79"/>
      <c r="AU277" s="79"/>
      <c r="AV277" s="79"/>
      <c r="AW277" s="79"/>
      <c r="AX277" s="79"/>
      <c r="AY277" s="79"/>
      <c r="AZ277" s="79"/>
      <c r="BA277">
        <v>20</v>
      </c>
      <c r="BB277" s="78" t="str">
        <f>REPLACE(INDEX(GroupVertices[Group],MATCH(Edges[[#This Row],[Vertex 1]],GroupVertices[Vertex],0)),1,1,"")</f>
        <v>3</v>
      </c>
      <c r="BC277" s="78" t="str">
        <f>REPLACE(INDEX(GroupVertices[Group],MATCH(Edges[[#This Row],[Vertex 2]],GroupVertices[Vertex],0)),1,1,"")</f>
        <v>1</v>
      </c>
      <c r="BD277" s="48">
        <v>0</v>
      </c>
      <c r="BE277" s="49">
        <v>0</v>
      </c>
      <c r="BF277" s="48">
        <v>0</v>
      </c>
      <c r="BG277" s="49">
        <v>0</v>
      </c>
      <c r="BH277" s="48">
        <v>0</v>
      </c>
      <c r="BI277" s="49">
        <v>0</v>
      </c>
      <c r="BJ277" s="48">
        <v>10</v>
      </c>
      <c r="BK277" s="49">
        <v>100</v>
      </c>
      <c r="BL277" s="48">
        <v>10</v>
      </c>
    </row>
    <row r="278" spans="1:64" ht="15">
      <c r="A278" s="64" t="s">
        <v>274</v>
      </c>
      <c r="B278" s="64" t="s">
        <v>279</v>
      </c>
      <c r="C278" s="65" t="s">
        <v>2975</v>
      </c>
      <c r="D278" s="66">
        <v>10</v>
      </c>
      <c r="E278" s="67" t="s">
        <v>136</v>
      </c>
      <c r="F278" s="68">
        <v>12</v>
      </c>
      <c r="G278" s="65"/>
      <c r="H278" s="69"/>
      <c r="I278" s="70"/>
      <c r="J278" s="70"/>
      <c r="K278" s="34" t="s">
        <v>66</v>
      </c>
      <c r="L278" s="77">
        <v>278</v>
      </c>
      <c r="M278" s="77"/>
      <c r="N278" s="72"/>
      <c r="O278" s="79" t="s">
        <v>350</v>
      </c>
      <c r="P278" s="81">
        <v>43636.542766203704</v>
      </c>
      <c r="Q278" s="79" t="s">
        <v>455</v>
      </c>
      <c r="R278" s="79"/>
      <c r="S278" s="79"/>
      <c r="T278" s="79" t="s">
        <v>604</v>
      </c>
      <c r="U278" s="82" t="s">
        <v>647</v>
      </c>
      <c r="V278" s="82" t="s">
        <v>647</v>
      </c>
      <c r="W278" s="81">
        <v>43636.542766203704</v>
      </c>
      <c r="X278" s="82" t="s">
        <v>844</v>
      </c>
      <c r="Y278" s="79"/>
      <c r="Z278" s="79"/>
      <c r="AA278" s="85" t="s">
        <v>1025</v>
      </c>
      <c r="AB278" s="79"/>
      <c r="AC278" s="79" t="b">
        <v>0</v>
      </c>
      <c r="AD278" s="79">
        <v>5</v>
      </c>
      <c r="AE278" s="85" t="s">
        <v>1087</v>
      </c>
      <c r="AF278" s="79" t="b">
        <v>0</v>
      </c>
      <c r="AG278" s="79" t="s">
        <v>1099</v>
      </c>
      <c r="AH278" s="79"/>
      <c r="AI278" s="85" t="s">
        <v>1087</v>
      </c>
      <c r="AJ278" s="79" t="b">
        <v>0</v>
      </c>
      <c r="AK278" s="79">
        <v>2</v>
      </c>
      <c r="AL278" s="85" t="s">
        <v>1087</v>
      </c>
      <c r="AM278" s="79" t="s">
        <v>1109</v>
      </c>
      <c r="AN278" s="79" t="b">
        <v>0</v>
      </c>
      <c r="AO278" s="85" t="s">
        <v>1025</v>
      </c>
      <c r="AP278" s="79" t="s">
        <v>176</v>
      </c>
      <c r="AQ278" s="79">
        <v>0</v>
      </c>
      <c r="AR278" s="79">
        <v>0</v>
      </c>
      <c r="AS278" s="79" t="s">
        <v>1128</v>
      </c>
      <c r="AT278" s="79" t="s">
        <v>1131</v>
      </c>
      <c r="AU278" s="79" t="s">
        <v>1134</v>
      </c>
      <c r="AV278" s="79" t="s">
        <v>1143</v>
      </c>
      <c r="AW278" s="79" t="s">
        <v>1152</v>
      </c>
      <c r="AX278" s="79" t="s">
        <v>1143</v>
      </c>
      <c r="AY278" s="79" t="s">
        <v>1162</v>
      </c>
      <c r="AZ278" s="82" t="s">
        <v>1171</v>
      </c>
      <c r="BA278">
        <v>20</v>
      </c>
      <c r="BB278" s="78" t="str">
        <f>REPLACE(INDEX(GroupVertices[Group],MATCH(Edges[[#This Row],[Vertex 1]],GroupVertices[Vertex],0)),1,1,"")</f>
        <v>3</v>
      </c>
      <c r="BC278" s="78" t="str">
        <f>REPLACE(INDEX(GroupVertices[Group],MATCH(Edges[[#This Row],[Vertex 2]],GroupVertices[Vertex],0)),1,1,"")</f>
        <v>1</v>
      </c>
      <c r="BD278" s="48"/>
      <c r="BE278" s="49"/>
      <c r="BF278" s="48"/>
      <c r="BG278" s="49"/>
      <c r="BH278" s="48"/>
      <c r="BI278" s="49"/>
      <c r="BJ278" s="48"/>
      <c r="BK278" s="49"/>
      <c r="BL278" s="48"/>
    </row>
    <row r="279" spans="1:64" ht="15">
      <c r="A279" s="64" t="s">
        <v>274</v>
      </c>
      <c r="B279" s="64" t="s">
        <v>282</v>
      </c>
      <c r="C279" s="65" t="s">
        <v>2974</v>
      </c>
      <c r="D279" s="66">
        <v>8.25</v>
      </c>
      <c r="E279" s="67" t="s">
        <v>136</v>
      </c>
      <c r="F279" s="68">
        <v>17.75</v>
      </c>
      <c r="G279" s="65"/>
      <c r="H279" s="69"/>
      <c r="I279" s="70"/>
      <c r="J279" s="70"/>
      <c r="K279" s="34" t="s">
        <v>66</v>
      </c>
      <c r="L279" s="77">
        <v>279</v>
      </c>
      <c r="M279" s="77"/>
      <c r="N279" s="72"/>
      <c r="O279" s="79" t="s">
        <v>350</v>
      </c>
      <c r="P279" s="81">
        <v>43636.542766203704</v>
      </c>
      <c r="Q279" s="79" t="s">
        <v>455</v>
      </c>
      <c r="R279" s="79"/>
      <c r="S279" s="79"/>
      <c r="T279" s="79" t="s">
        <v>604</v>
      </c>
      <c r="U279" s="82" t="s">
        <v>647</v>
      </c>
      <c r="V279" s="82" t="s">
        <v>647</v>
      </c>
      <c r="W279" s="81">
        <v>43636.542766203704</v>
      </c>
      <c r="X279" s="82" t="s">
        <v>844</v>
      </c>
      <c r="Y279" s="79"/>
      <c r="Z279" s="79"/>
      <c r="AA279" s="85" t="s">
        <v>1025</v>
      </c>
      <c r="AB279" s="79"/>
      <c r="AC279" s="79" t="b">
        <v>0</v>
      </c>
      <c r="AD279" s="79">
        <v>5</v>
      </c>
      <c r="AE279" s="85" t="s">
        <v>1087</v>
      </c>
      <c r="AF279" s="79" t="b">
        <v>0</v>
      </c>
      <c r="AG279" s="79" t="s">
        <v>1099</v>
      </c>
      <c r="AH279" s="79"/>
      <c r="AI279" s="85" t="s">
        <v>1087</v>
      </c>
      <c r="AJ279" s="79" t="b">
        <v>0</v>
      </c>
      <c r="AK279" s="79">
        <v>2</v>
      </c>
      <c r="AL279" s="85" t="s">
        <v>1087</v>
      </c>
      <c r="AM279" s="79" t="s">
        <v>1109</v>
      </c>
      <c r="AN279" s="79" t="b">
        <v>0</v>
      </c>
      <c r="AO279" s="85" t="s">
        <v>1025</v>
      </c>
      <c r="AP279" s="79" t="s">
        <v>176</v>
      </c>
      <c r="AQ279" s="79">
        <v>0</v>
      </c>
      <c r="AR279" s="79">
        <v>0</v>
      </c>
      <c r="AS279" s="79" t="s">
        <v>1128</v>
      </c>
      <c r="AT279" s="79" t="s">
        <v>1131</v>
      </c>
      <c r="AU279" s="79" t="s">
        <v>1134</v>
      </c>
      <c r="AV279" s="79" t="s">
        <v>1143</v>
      </c>
      <c r="AW279" s="79" t="s">
        <v>1152</v>
      </c>
      <c r="AX279" s="79" t="s">
        <v>1143</v>
      </c>
      <c r="AY279" s="79" t="s">
        <v>1162</v>
      </c>
      <c r="AZ279" s="82" t="s">
        <v>1171</v>
      </c>
      <c r="BA279">
        <v>4</v>
      </c>
      <c r="BB279" s="78" t="str">
        <f>REPLACE(INDEX(GroupVertices[Group],MATCH(Edges[[#This Row],[Vertex 1]],GroupVertices[Vertex],0)),1,1,"")</f>
        <v>3</v>
      </c>
      <c r="BC279" s="78" t="str">
        <f>REPLACE(INDEX(GroupVertices[Group],MATCH(Edges[[#This Row],[Vertex 2]],GroupVertices[Vertex],0)),1,1,"")</f>
        <v>2</v>
      </c>
      <c r="BD279" s="48">
        <v>0</v>
      </c>
      <c r="BE279" s="49">
        <v>0</v>
      </c>
      <c r="BF279" s="48">
        <v>0</v>
      </c>
      <c r="BG279" s="49">
        <v>0</v>
      </c>
      <c r="BH279" s="48">
        <v>0</v>
      </c>
      <c r="BI279" s="49">
        <v>0</v>
      </c>
      <c r="BJ279" s="48">
        <v>14</v>
      </c>
      <c r="BK279" s="49">
        <v>100</v>
      </c>
      <c r="BL279" s="48">
        <v>14</v>
      </c>
    </row>
    <row r="280" spans="1:64" ht="15">
      <c r="A280" s="64" t="s">
        <v>274</v>
      </c>
      <c r="B280" s="64" t="s">
        <v>279</v>
      </c>
      <c r="C280" s="65" t="s">
        <v>2975</v>
      </c>
      <c r="D280" s="66">
        <v>10</v>
      </c>
      <c r="E280" s="67" t="s">
        <v>136</v>
      </c>
      <c r="F280" s="68">
        <v>12</v>
      </c>
      <c r="G280" s="65"/>
      <c r="H280" s="69"/>
      <c r="I280" s="70"/>
      <c r="J280" s="70"/>
      <c r="K280" s="34" t="s">
        <v>66</v>
      </c>
      <c r="L280" s="77">
        <v>280</v>
      </c>
      <c r="M280" s="77"/>
      <c r="N280" s="72"/>
      <c r="O280" s="79" t="s">
        <v>350</v>
      </c>
      <c r="P280" s="81">
        <v>43643.65162037037</v>
      </c>
      <c r="Q280" s="79" t="s">
        <v>456</v>
      </c>
      <c r="R280" s="82" t="s">
        <v>518</v>
      </c>
      <c r="S280" s="79" t="s">
        <v>553</v>
      </c>
      <c r="T280" s="79" t="s">
        <v>591</v>
      </c>
      <c r="U280" s="79"/>
      <c r="V280" s="82" t="s">
        <v>701</v>
      </c>
      <c r="W280" s="81">
        <v>43643.65162037037</v>
      </c>
      <c r="X280" s="82" t="s">
        <v>845</v>
      </c>
      <c r="Y280" s="79"/>
      <c r="Z280" s="79"/>
      <c r="AA280" s="85" t="s">
        <v>1026</v>
      </c>
      <c r="AB280" s="79"/>
      <c r="AC280" s="79" t="b">
        <v>0</v>
      </c>
      <c r="AD280" s="79">
        <v>0</v>
      </c>
      <c r="AE280" s="85" t="s">
        <v>1087</v>
      </c>
      <c r="AF280" s="79" t="b">
        <v>0</v>
      </c>
      <c r="AG280" s="79" t="s">
        <v>1099</v>
      </c>
      <c r="AH280" s="79"/>
      <c r="AI280" s="85" t="s">
        <v>1087</v>
      </c>
      <c r="AJ280" s="79" t="b">
        <v>0</v>
      </c>
      <c r="AK280" s="79">
        <v>0</v>
      </c>
      <c r="AL280" s="85" t="s">
        <v>1087</v>
      </c>
      <c r="AM280" s="79" t="s">
        <v>1112</v>
      </c>
      <c r="AN280" s="79" t="b">
        <v>0</v>
      </c>
      <c r="AO280" s="85" t="s">
        <v>1026</v>
      </c>
      <c r="AP280" s="79" t="s">
        <v>176</v>
      </c>
      <c r="AQ280" s="79">
        <v>0</v>
      </c>
      <c r="AR280" s="79">
        <v>0</v>
      </c>
      <c r="AS280" s="79"/>
      <c r="AT280" s="79"/>
      <c r="AU280" s="79"/>
      <c r="AV280" s="79"/>
      <c r="AW280" s="79"/>
      <c r="AX280" s="79"/>
      <c r="AY280" s="79"/>
      <c r="AZ280" s="79"/>
      <c r="BA280">
        <v>20</v>
      </c>
      <c r="BB280" s="78" t="str">
        <f>REPLACE(INDEX(GroupVertices[Group],MATCH(Edges[[#This Row],[Vertex 1]],GroupVertices[Vertex],0)),1,1,"")</f>
        <v>3</v>
      </c>
      <c r="BC280" s="78" t="str">
        <f>REPLACE(INDEX(GroupVertices[Group],MATCH(Edges[[#This Row],[Vertex 2]],GroupVertices[Vertex],0)),1,1,"")</f>
        <v>1</v>
      </c>
      <c r="BD280" s="48">
        <v>0</v>
      </c>
      <c r="BE280" s="49">
        <v>0</v>
      </c>
      <c r="BF280" s="48">
        <v>0</v>
      </c>
      <c r="BG280" s="49">
        <v>0</v>
      </c>
      <c r="BH280" s="48">
        <v>0</v>
      </c>
      <c r="BI280" s="49">
        <v>0</v>
      </c>
      <c r="BJ280" s="48">
        <v>23</v>
      </c>
      <c r="BK280" s="49">
        <v>100</v>
      </c>
      <c r="BL280" s="48">
        <v>23</v>
      </c>
    </row>
    <row r="281" spans="1:64" ht="15">
      <c r="A281" s="64" t="s">
        <v>274</v>
      </c>
      <c r="B281" s="64" t="s">
        <v>286</v>
      </c>
      <c r="C281" s="65" t="s">
        <v>2972</v>
      </c>
      <c r="D281" s="66">
        <v>4.75</v>
      </c>
      <c r="E281" s="67" t="s">
        <v>136</v>
      </c>
      <c r="F281" s="68">
        <v>29.25</v>
      </c>
      <c r="G281" s="65"/>
      <c r="H281" s="69"/>
      <c r="I281" s="70"/>
      <c r="J281" s="70"/>
      <c r="K281" s="34" t="s">
        <v>65</v>
      </c>
      <c r="L281" s="77">
        <v>281</v>
      </c>
      <c r="M281" s="77"/>
      <c r="N281" s="72"/>
      <c r="O281" s="79" t="s">
        <v>350</v>
      </c>
      <c r="P281" s="81">
        <v>43643.94697916666</v>
      </c>
      <c r="Q281" s="79" t="s">
        <v>457</v>
      </c>
      <c r="R281" s="79"/>
      <c r="S281" s="79"/>
      <c r="T281" s="79" t="s">
        <v>605</v>
      </c>
      <c r="U281" s="79"/>
      <c r="V281" s="82" t="s">
        <v>701</v>
      </c>
      <c r="W281" s="81">
        <v>43643.94697916666</v>
      </c>
      <c r="X281" s="82" t="s">
        <v>846</v>
      </c>
      <c r="Y281" s="79"/>
      <c r="Z281" s="79"/>
      <c r="AA281" s="85" t="s">
        <v>1027</v>
      </c>
      <c r="AB281" s="85" t="s">
        <v>1060</v>
      </c>
      <c r="AC281" s="79" t="b">
        <v>0</v>
      </c>
      <c r="AD281" s="79">
        <v>1</v>
      </c>
      <c r="AE281" s="85" t="s">
        <v>1097</v>
      </c>
      <c r="AF281" s="79" t="b">
        <v>0</v>
      </c>
      <c r="AG281" s="79" t="s">
        <v>1103</v>
      </c>
      <c r="AH281" s="79"/>
      <c r="AI281" s="85" t="s">
        <v>1087</v>
      </c>
      <c r="AJ281" s="79" t="b">
        <v>0</v>
      </c>
      <c r="AK281" s="79">
        <v>0</v>
      </c>
      <c r="AL281" s="85" t="s">
        <v>1087</v>
      </c>
      <c r="AM281" s="79" t="s">
        <v>1109</v>
      </c>
      <c r="AN281" s="79" t="b">
        <v>0</v>
      </c>
      <c r="AO281" s="85" t="s">
        <v>1060</v>
      </c>
      <c r="AP281" s="79" t="s">
        <v>176</v>
      </c>
      <c r="AQ281" s="79">
        <v>0</v>
      </c>
      <c r="AR281" s="79">
        <v>0</v>
      </c>
      <c r="AS281" s="79"/>
      <c r="AT281" s="79"/>
      <c r="AU281" s="79"/>
      <c r="AV281" s="79"/>
      <c r="AW281" s="79"/>
      <c r="AX281" s="79"/>
      <c r="AY281" s="79"/>
      <c r="AZ281" s="79"/>
      <c r="BA281">
        <v>2</v>
      </c>
      <c r="BB281" s="78" t="str">
        <f>REPLACE(INDEX(GroupVertices[Group],MATCH(Edges[[#This Row],[Vertex 1]],GroupVertices[Vertex],0)),1,1,"")</f>
        <v>3</v>
      </c>
      <c r="BC281" s="78" t="str">
        <f>REPLACE(INDEX(GroupVertices[Group],MATCH(Edges[[#This Row],[Vertex 2]],GroupVertices[Vertex],0)),1,1,"")</f>
        <v>2</v>
      </c>
      <c r="BD281" s="48"/>
      <c r="BE281" s="49"/>
      <c r="BF281" s="48"/>
      <c r="BG281" s="49"/>
      <c r="BH281" s="48"/>
      <c r="BI281" s="49"/>
      <c r="BJ281" s="48"/>
      <c r="BK281" s="49"/>
      <c r="BL281" s="48"/>
    </row>
    <row r="282" spans="1:64" ht="15">
      <c r="A282" s="64" t="s">
        <v>274</v>
      </c>
      <c r="B282" s="64" t="s">
        <v>279</v>
      </c>
      <c r="C282" s="65" t="s">
        <v>2975</v>
      </c>
      <c r="D282" s="66">
        <v>10</v>
      </c>
      <c r="E282" s="67" t="s">
        <v>136</v>
      </c>
      <c r="F282" s="68">
        <v>12</v>
      </c>
      <c r="G282" s="65"/>
      <c r="H282" s="69"/>
      <c r="I282" s="70"/>
      <c r="J282" s="70"/>
      <c r="K282" s="34" t="s">
        <v>66</v>
      </c>
      <c r="L282" s="77">
        <v>282</v>
      </c>
      <c r="M282" s="77"/>
      <c r="N282" s="72"/>
      <c r="O282" s="79" t="s">
        <v>350</v>
      </c>
      <c r="P282" s="81">
        <v>43643.94697916666</v>
      </c>
      <c r="Q282" s="79" t="s">
        <v>457</v>
      </c>
      <c r="R282" s="79"/>
      <c r="S282" s="79"/>
      <c r="T282" s="79" t="s">
        <v>605</v>
      </c>
      <c r="U282" s="79"/>
      <c r="V282" s="82" t="s">
        <v>701</v>
      </c>
      <c r="W282" s="81">
        <v>43643.94697916666</v>
      </c>
      <c r="X282" s="82" t="s">
        <v>846</v>
      </c>
      <c r="Y282" s="79"/>
      <c r="Z282" s="79"/>
      <c r="AA282" s="85" t="s">
        <v>1027</v>
      </c>
      <c r="AB282" s="85" t="s">
        <v>1060</v>
      </c>
      <c r="AC282" s="79" t="b">
        <v>0</v>
      </c>
      <c r="AD282" s="79">
        <v>1</v>
      </c>
      <c r="AE282" s="85" t="s">
        <v>1097</v>
      </c>
      <c r="AF282" s="79" t="b">
        <v>0</v>
      </c>
      <c r="AG282" s="79" t="s">
        <v>1103</v>
      </c>
      <c r="AH282" s="79"/>
      <c r="AI282" s="85" t="s">
        <v>1087</v>
      </c>
      <c r="AJ282" s="79" t="b">
        <v>0</v>
      </c>
      <c r="AK282" s="79">
        <v>0</v>
      </c>
      <c r="AL282" s="85" t="s">
        <v>1087</v>
      </c>
      <c r="AM282" s="79" t="s">
        <v>1109</v>
      </c>
      <c r="AN282" s="79" t="b">
        <v>0</v>
      </c>
      <c r="AO282" s="85" t="s">
        <v>1060</v>
      </c>
      <c r="AP282" s="79" t="s">
        <v>176</v>
      </c>
      <c r="AQ282" s="79">
        <v>0</v>
      </c>
      <c r="AR282" s="79">
        <v>0</v>
      </c>
      <c r="AS282" s="79"/>
      <c r="AT282" s="79"/>
      <c r="AU282" s="79"/>
      <c r="AV282" s="79"/>
      <c r="AW282" s="79"/>
      <c r="AX282" s="79"/>
      <c r="AY282" s="79"/>
      <c r="AZ282" s="79"/>
      <c r="BA282">
        <v>20</v>
      </c>
      <c r="BB282" s="78" t="str">
        <f>REPLACE(INDEX(GroupVertices[Group],MATCH(Edges[[#This Row],[Vertex 1]],GroupVertices[Vertex],0)),1,1,"")</f>
        <v>3</v>
      </c>
      <c r="BC282" s="78" t="str">
        <f>REPLACE(INDEX(GroupVertices[Group],MATCH(Edges[[#This Row],[Vertex 2]],GroupVertices[Vertex],0)),1,1,"")</f>
        <v>1</v>
      </c>
      <c r="BD282" s="48"/>
      <c r="BE282" s="49"/>
      <c r="BF282" s="48"/>
      <c r="BG282" s="49"/>
      <c r="BH282" s="48"/>
      <c r="BI282" s="49"/>
      <c r="BJ282" s="48"/>
      <c r="BK282" s="49"/>
      <c r="BL282" s="48"/>
    </row>
    <row r="283" spans="1:64" ht="15">
      <c r="A283" s="64" t="s">
        <v>274</v>
      </c>
      <c r="B283" s="64" t="s">
        <v>287</v>
      </c>
      <c r="C283" s="65" t="s">
        <v>2973</v>
      </c>
      <c r="D283" s="66">
        <v>3</v>
      </c>
      <c r="E283" s="67" t="s">
        <v>132</v>
      </c>
      <c r="F283" s="68">
        <v>35</v>
      </c>
      <c r="G283" s="65"/>
      <c r="H283" s="69"/>
      <c r="I283" s="70"/>
      <c r="J283" s="70"/>
      <c r="K283" s="34" t="s">
        <v>66</v>
      </c>
      <c r="L283" s="77">
        <v>283</v>
      </c>
      <c r="M283" s="77"/>
      <c r="N283" s="72"/>
      <c r="O283" s="79" t="s">
        <v>349</v>
      </c>
      <c r="P283" s="81">
        <v>43643.94697916666</v>
      </c>
      <c r="Q283" s="79" t="s">
        <v>457</v>
      </c>
      <c r="R283" s="79"/>
      <c r="S283" s="79"/>
      <c r="T283" s="79" t="s">
        <v>605</v>
      </c>
      <c r="U283" s="79"/>
      <c r="V283" s="82" t="s">
        <v>701</v>
      </c>
      <c r="W283" s="81">
        <v>43643.94697916666</v>
      </c>
      <c r="X283" s="82" t="s">
        <v>846</v>
      </c>
      <c r="Y283" s="79"/>
      <c r="Z283" s="79"/>
      <c r="AA283" s="85" t="s">
        <v>1027</v>
      </c>
      <c r="AB283" s="85" t="s">
        <v>1060</v>
      </c>
      <c r="AC283" s="79" t="b">
        <v>0</v>
      </c>
      <c r="AD283" s="79">
        <v>1</v>
      </c>
      <c r="AE283" s="85" t="s">
        <v>1097</v>
      </c>
      <c r="AF283" s="79" t="b">
        <v>0</v>
      </c>
      <c r="AG283" s="79" t="s">
        <v>1103</v>
      </c>
      <c r="AH283" s="79"/>
      <c r="AI283" s="85" t="s">
        <v>1087</v>
      </c>
      <c r="AJ283" s="79" t="b">
        <v>0</v>
      </c>
      <c r="AK283" s="79">
        <v>0</v>
      </c>
      <c r="AL283" s="85" t="s">
        <v>1087</v>
      </c>
      <c r="AM283" s="79" t="s">
        <v>1109</v>
      </c>
      <c r="AN283" s="79" t="b">
        <v>0</v>
      </c>
      <c r="AO283" s="85" t="s">
        <v>1060</v>
      </c>
      <c r="AP283" s="79" t="s">
        <v>176</v>
      </c>
      <c r="AQ283" s="79">
        <v>0</v>
      </c>
      <c r="AR283" s="79">
        <v>0</v>
      </c>
      <c r="AS283" s="79"/>
      <c r="AT283" s="79"/>
      <c r="AU283" s="79"/>
      <c r="AV283" s="79"/>
      <c r="AW283" s="79"/>
      <c r="AX283" s="79"/>
      <c r="AY283" s="79"/>
      <c r="AZ283" s="79"/>
      <c r="BA283">
        <v>1</v>
      </c>
      <c r="BB283" s="78" t="str">
        <f>REPLACE(INDEX(GroupVertices[Group],MATCH(Edges[[#This Row],[Vertex 1]],GroupVertices[Vertex],0)),1,1,"")</f>
        <v>3</v>
      </c>
      <c r="BC283" s="78" t="str">
        <f>REPLACE(INDEX(GroupVertices[Group],MATCH(Edges[[#This Row],[Vertex 2]],GroupVertices[Vertex],0)),1,1,"")</f>
        <v>2</v>
      </c>
      <c r="BD283" s="48">
        <v>0</v>
      </c>
      <c r="BE283" s="49">
        <v>0</v>
      </c>
      <c r="BF283" s="48">
        <v>0</v>
      </c>
      <c r="BG283" s="49">
        <v>0</v>
      </c>
      <c r="BH283" s="48">
        <v>0</v>
      </c>
      <c r="BI283" s="49">
        <v>0</v>
      </c>
      <c r="BJ283" s="48">
        <v>6</v>
      </c>
      <c r="BK283" s="49">
        <v>100</v>
      </c>
      <c r="BL283" s="48">
        <v>6</v>
      </c>
    </row>
    <row r="284" spans="1:64" ht="15">
      <c r="A284" s="64" t="s">
        <v>274</v>
      </c>
      <c r="B284" s="64" t="s">
        <v>279</v>
      </c>
      <c r="C284" s="65" t="s">
        <v>2975</v>
      </c>
      <c r="D284" s="66">
        <v>10</v>
      </c>
      <c r="E284" s="67" t="s">
        <v>136</v>
      </c>
      <c r="F284" s="68">
        <v>12</v>
      </c>
      <c r="G284" s="65"/>
      <c r="H284" s="69"/>
      <c r="I284" s="70"/>
      <c r="J284" s="70"/>
      <c r="K284" s="34" t="s">
        <v>66</v>
      </c>
      <c r="L284" s="77">
        <v>284</v>
      </c>
      <c r="M284" s="77"/>
      <c r="N284" s="72"/>
      <c r="O284" s="79" t="s">
        <v>350</v>
      </c>
      <c r="P284" s="81">
        <v>43648.95912037037</v>
      </c>
      <c r="Q284" s="79" t="s">
        <v>436</v>
      </c>
      <c r="R284" s="82" t="s">
        <v>521</v>
      </c>
      <c r="S284" s="79" t="s">
        <v>553</v>
      </c>
      <c r="T284" s="79"/>
      <c r="U284" s="79"/>
      <c r="V284" s="82" t="s">
        <v>701</v>
      </c>
      <c r="W284" s="81">
        <v>43648.95912037037</v>
      </c>
      <c r="X284" s="82" t="s">
        <v>824</v>
      </c>
      <c r="Y284" s="79"/>
      <c r="Z284" s="79"/>
      <c r="AA284" s="85" t="s">
        <v>1005</v>
      </c>
      <c r="AB284" s="79"/>
      <c r="AC284" s="79" t="b">
        <v>0</v>
      </c>
      <c r="AD284" s="79">
        <v>1</v>
      </c>
      <c r="AE284" s="85" t="s">
        <v>1087</v>
      </c>
      <c r="AF284" s="79" t="b">
        <v>0</v>
      </c>
      <c r="AG284" s="79" t="s">
        <v>1099</v>
      </c>
      <c r="AH284" s="79"/>
      <c r="AI284" s="85" t="s">
        <v>1087</v>
      </c>
      <c r="AJ284" s="79" t="b">
        <v>0</v>
      </c>
      <c r="AK284" s="79">
        <v>1</v>
      </c>
      <c r="AL284" s="85" t="s">
        <v>1087</v>
      </c>
      <c r="AM284" s="79" t="s">
        <v>1112</v>
      </c>
      <c r="AN284" s="79" t="b">
        <v>0</v>
      </c>
      <c r="AO284" s="85" t="s">
        <v>1005</v>
      </c>
      <c r="AP284" s="79" t="s">
        <v>176</v>
      </c>
      <c r="AQ284" s="79">
        <v>0</v>
      </c>
      <c r="AR284" s="79">
        <v>0</v>
      </c>
      <c r="AS284" s="79"/>
      <c r="AT284" s="79"/>
      <c r="AU284" s="79"/>
      <c r="AV284" s="79"/>
      <c r="AW284" s="79"/>
      <c r="AX284" s="79"/>
      <c r="AY284" s="79"/>
      <c r="AZ284" s="79"/>
      <c r="BA284">
        <v>20</v>
      </c>
      <c r="BB284" s="78" t="str">
        <f>REPLACE(INDEX(GroupVertices[Group],MATCH(Edges[[#This Row],[Vertex 1]],GroupVertices[Vertex],0)),1,1,"")</f>
        <v>3</v>
      </c>
      <c r="BC284" s="78" t="str">
        <f>REPLACE(INDEX(GroupVertices[Group],MATCH(Edges[[#This Row],[Vertex 2]],GroupVertices[Vertex],0)),1,1,"")</f>
        <v>1</v>
      </c>
      <c r="BD284" s="48"/>
      <c r="BE284" s="49"/>
      <c r="BF284" s="48"/>
      <c r="BG284" s="49"/>
      <c r="BH284" s="48"/>
      <c r="BI284" s="49"/>
      <c r="BJ284" s="48"/>
      <c r="BK284" s="49"/>
      <c r="BL284" s="48"/>
    </row>
    <row r="285" spans="1:64" ht="15">
      <c r="A285" s="64" t="s">
        <v>274</v>
      </c>
      <c r="B285" s="64" t="s">
        <v>282</v>
      </c>
      <c r="C285" s="65" t="s">
        <v>2974</v>
      </c>
      <c r="D285" s="66">
        <v>8.25</v>
      </c>
      <c r="E285" s="67" t="s">
        <v>136</v>
      </c>
      <c r="F285" s="68">
        <v>17.75</v>
      </c>
      <c r="G285" s="65"/>
      <c r="H285" s="69"/>
      <c r="I285" s="70"/>
      <c r="J285" s="70"/>
      <c r="K285" s="34" t="s">
        <v>66</v>
      </c>
      <c r="L285" s="77">
        <v>285</v>
      </c>
      <c r="M285" s="77"/>
      <c r="N285" s="72"/>
      <c r="O285" s="79" t="s">
        <v>350</v>
      </c>
      <c r="P285" s="81">
        <v>43648.95912037037</v>
      </c>
      <c r="Q285" s="79" t="s">
        <v>436</v>
      </c>
      <c r="R285" s="82" t="s">
        <v>521</v>
      </c>
      <c r="S285" s="79" t="s">
        <v>553</v>
      </c>
      <c r="T285" s="79"/>
      <c r="U285" s="79"/>
      <c r="V285" s="82" t="s">
        <v>701</v>
      </c>
      <c r="W285" s="81">
        <v>43648.95912037037</v>
      </c>
      <c r="X285" s="82" t="s">
        <v>824</v>
      </c>
      <c r="Y285" s="79"/>
      <c r="Z285" s="79"/>
      <c r="AA285" s="85" t="s">
        <v>1005</v>
      </c>
      <c r="AB285" s="79"/>
      <c r="AC285" s="79" t="b">
        <v>0</v>
      </c>
      <c r="AD285" s="79">
        <v>1</v>
      </c>
      <c r="AE285" s="85" t="s">
        <v>1087</v>
      </c>
      <c r="AF285" s="79" t="b">
        <v>0</v>
      </c>
      <c r="AG285" s="79" t="s">
        <v>1099</v>
      </c>
      <c r="AH285" s="79"/>
      <c r="AI285" s="85" t="s">
        <v>1087</v>
      </c>
      <c r="AJ285" s="79" t="b">
        <v>0</v>
      </c>
      <c r="AK285" s="79">
        <v>1</v>
      </c>
      <c r="AL285" s="85" t="s">
        <v>1087</v>
      </c>
      <c r="AM285" s="79" t="s">
        <v>1112</v>
      </c>
      <c r="AN285" s="79" t="b">
        <v>0</v>
      </c>
      <c r="AO285" s="85" t="s">
        <v>1005</v>
      </c>
      <c r="AP285" s="79" t="s">
        <v>176</v>
      </c>
      <c r="AQ285" s="79">
        <v>0</v>
      </c>
      <c r="AR285" s="79">
        <v>0</v>
      </c>
      <c r="AS285" s="79"/>
      <c r="AT285" s="79"/>
      <c r="AU285" s="79"/>
      <c r="AV285" s="79"/>
      <c r="AW285" s="79"/>
      <c r="AX285" s="79"/>
      <c r="AY285" s="79"/>
      <c r="AZ285" s="79"/>
      <c r="BA285">
        <v>4</v>
      </c>
      <c r="BB285" s="78" t="str">
        <f>REPLACE(INDEX(GroupVertices[Group],MATCH(Edges[[#This Row],[Vertex 1]],GroupVertices[Vertex],0)),1,1,"")</f>
        <v>3</v>
      </c>
      <c r="BC285" s="78" t="str">
        <f>REPLACE(INDEX(GroupVertices[Group],MATCH(Edges[[#This Row],[Vertex 2]],GroupVertices[Vertex],0)),1,1,"")</f>
        <v>2</v>
      </c>
      <c r="BD285" s="48"/>
      <c r="BE285" s="49"/>
      <c r="BF285" s="48"/>
      <c r="BG285" s="49"/>
      <c r="BH285" s="48"/>
      <c r="BI285" s="49"/>
      <c r="BJ285" s="48"/>
      <c r="BK285" s="49"/>
      <c r="BL285" s="48"/>
    </row>
    <row r="286" spans="1:64" ht="15">
      <c r="A286" s="64" t="s">
        <v>274</v>
      </c>
      <c r="B286" s="64" t="s">
        <v>282</v>
      </c>
      <c r="C286" s="65" t="s">
        <v>2974</v>
      </c>
      <c r="D286" s="66">
        <v>8.25</v>
      </c>
      <c r="E286" s="67" t="s">
        <v>136</v>
      </c>
      <c r="F286" s="68">
        <v>17.75</v>
      </c>
      <c r="G286" s="65"/>
      <c r="H286" s="69"/>
      <c r="I286" s="70"/>
      <c r="J286" s="70"/>
      <c r="K286" s="34" t="s">
        <v>66</v>
      </c>
      <c r="L286" s="77">
        <v>286</v>
      </c>
      <c r="M286" s="77"/>
      <c r="N286" s="72"/>
      <c r="O286" s="79" t="s">
        <v>350</v>
      </c>
      <c r="P286" s="81">
        <v>43650.50413194444</v>
      </c>
      <c r="Q286" s="79" t="s">
        <v>458</v>
      </c>
      <c r="R286" s="79"/>
      <c r="S286" s="79"/>
      <c r="T286" s="79" t="s">
        <v>606</v>
      </c>
      <c r="U286" s="79"/>
      <c r="V286" s="82" t="s">
        <v>701</v>
      </c>
      <c r="W286" s="81">
        <v>43650.50413194444</v>
      </c>
      <c r="X286" s="82" t="s">
        <v>847</v>
      </c>
      <c r="Y286" s="79"/>
      <c r="Z286" s="79"/>
      <c r="AA286" s="85" t="s">
        <v>1028</v>
      </c>
      <c r="AB286" s="79"/>
      <c r="AC286" s="79" t="b">
        <v>0</v>
      </c>
      <c r="AD286" s="79">
        <v>0</v>
      </c>
      <c r="AE286" s="85" t="s">
        <v>1087</v>
      </c>
      <c r="AF286" s="79" t="b">
        <v>0</v>
      </c>
      <c r="AG286" s="79" t="s">
        <v>1099</v>
      </c>
      <c r="AH286" s="79"/>
      <c r="AI286" s="85" t="s">
        <v>1087</v>
      </c>
      <c r="AJ286" s="79" t="b">
        <v>0</v>
      </c>
      <c r="AK286" s="79">
        <v>4</v>
      </c>
      <c r="AL286" s="85" t="s">
        <v>1055</v>
      </c>
      <c r="AM286" s="79" t="s">
        <v>1109</v>
      </c>
      <c r="AN286" s="79" t="b">
        <v>0</v>
      </c>
      <c r="AO286" s="85" t="s">
        <v>1055</v>
      </c>
      <c r="AP286" s="79" t="s">
        <v>176</v>
      </c>
      <c r="AQ286" s="79">
        <v>0</v>
      </c>
      <c r="AR286" s="79">
        <v>0</v>
      </c>
      <c r="AS286" s="79"/>
      <c r="AT286" s="79"/>
      <c r="AU286" s="79"/>
      <c r="AV286" s="79"/>
      <c r="AW286" s="79"/>
      <c r="AX286" s="79"/>
      <c r="AY286" s="79"/>
      <c r="AZ286" s="79"/>
      <c r="BA286">
        <v>4</v>
      </c>
      <c r="BB286" s="78" t="str">
        <f>REPLACE(INDEX(GroupVertices[Group],MATCH(Edges[[#This Row],[Vertex 1]],GroupVertices[Vertex],0)),1,1,"")</f>
        <v>3</v>
      </c>
      <c r="BC286" s="78" t="str">
        <f>REPLACE(INDEX(GroupVertices[Group],MATCH(Edges[[#This Row],[Vertex 2]],GroupVertices[Vertex],0)),1,1,"")</f>
        <v>2</v>
      </c>
      <c r="BD286" s="48"/>
      <c r="BE286" s="49"/>
      <c r="BF286" s="48"/>
      <c r="BG286" s="49"/>
      <c r="BH286" s="48"/>
      <c r="BI286" s="49"/>
      <c r="BJ286" s="48"/>
      <c r="BK286" s="49"/>
      <c r="BL286" s="48"/>
    </row>
    <row r="287" spans="1:64" ht="15">
      <c r="A287" s="64" t="s">
        <v>274</v>
      </c>
      <c r="B287" s="64" t="s">
        <v>279</v>
      </c>
      <c r="C287" s="65" t="s">
        <v>2975</v>
      </c>
      <c r="D287" s="66">
        <v>10</v>
      </c>
      <c r="E287" s="67" t="s">
        <v>136</v>
      </c>
      <c r="F287" s="68">
        <v>12</v>
      </c>
      <c r="G287" s="65"/>
      <c r="H287" s="69"/>
      <c r="I287" s="70"/>
      <c r="J287" s="70"/>
      <c r="K287" s="34" t="s">
        <v>66</v>
      </c>
      <c r="L287" s="77">
        <v>287</v>
      </c>
      <c r="M287" s="77"/>
      <c r="N287" s="72"/>
      <c r="O287" s="79" t="s">
        <v>350</v>
      </c>
      <c r="P287" s="81">
        <v>43650.50413194444</v>
      </c>
      <c r="Q287" s="79" t="s">
        <v>458</v>
      </c>
      <c r="R287" s="79"/>
      <c r="S287" s="79"/>
      <c r="T287" s="79" t="s">
        <v>606</v>
      </c>
      <c r="U287" s="79"/>
      <c r="V287" s="82" t="s">
        <v>701</v>
      </c>
      <c r="W287" s="81">
        <v>43650.50413194444</v>
      </c>
      <c r="X287" s="82" t="s">
        <v>847</v>
      </c>
      <c r="Y287" s="79"/>
      <c r="Z287" s="79"/>
      <c r="AA287" s="85" t="s">
        <v>1028</v>
      </c>
      <c r="AB287" s="79"/>
      <c r="AC287" s="79" t="b">
        <v>0</v>
      </c>
      <c r="AD287" s="79">
        <v>0</v>
      </c>
      <c r="AE287" s="85" t="s">
        <v>1087</v>
      </c>
      <c r="AF287" s="79" t="b">
        <v>0</v>
      </c>
      <c r="AG287" s="79" t="s">
        <v>1099</v>
      </c>
      <c r="AH287" s="79"/>
      <c r="AI287" s="85" t="s">
        <v>1087</v>
      </c>
      <c r="AJ287" s="79" t="b">
        <v>0</v>
      </c>
      <c r="AK287" s="79">
        <v>4</v>
      </c>
      <c r="AL287" s="85" t="s">
        <v>1055</v>
      </c>
      <c r="AM287" s="79" t="s">
        <v>1109</v>
      </c>
      <c r="AN287" s="79" t="b">
        <v>0</v>
      </c>
      <c r="AO287" s="85" t="s">
        <v>1055</v>
      </c>
      <c r="AP287" s="79" t="s">
        <v>176</v>
      </c>
      <c r="AQ287" s="79">
        <v>0</v>
      </c>
      <c r="AR287" s="79">
        <v>0</v>
      </c>
      <c r="AS287" s="79"/>
      <c r="AT287" s="79"/>
      <c r="AU287" s="79"/>
      <c r="AV287" s="79"/>
      <c r="AW287" s="79"/>
      <c r="AX287" s="79"/>
      <c r="AY287" s="79"/>
      <c r="AZ287" s="79"/>
      <c r="BA287">
        <v>20</v>
      </c>
      <c r="BB287" s="78" t="str">
        <f>REPLACE(INDEX(GroupVertices[Group],MATCH(Edges[[#This Row],[Vertex 1]],GroupVertices[Vertex],0)),1,1,"")</f>
        <v>3</v>
      </c>
      <c r="BC287" s="78" t="str">
        <f>REPLACE(INDEX(GroupVertices[Group],MATCH(Edges[[#This Row],[Vertex 2]],GroupVertices[Vertex],0)),1,1,"")</f>
        <v>1</v>
      </c>
      <c r="BD287" s="48"/>
      <c r="BE287" s="49"/>
      <c r="BF287" s="48"/>
      <c r="BG287" s="49"/>
      <c r="BH287" s="48"/>
      <c r="BI287" s="49"/>
      <c r="BJ287" s="48"/>
      <c r="BK287" s="49"/>
      <c r="BL287" s="48"/>
    </row>
    <row r="288" spans="1:64" ht="15">
      <c r="A288" s="64" t="s">
        <v>274</v>
      </c>
      <c r="B288" s="64" t="s">
        <v>286</v>
      </c>
      <c r="C288" s="65" t="s">
        <v>2972</v>
      </c>
      <c r="D288" s="66">
        <v>4.75</v>
      </c>
      <c r="E288" s="67" t="s">
        <v>136</v>
      </c>
      <c r="F288" s="68">
        <v>29.25</v>
      </c>
      <c r="G288" s="65"/>
      <c r="H288" s="69"/>
      <c r="I288" s="70"/>
      <c r="J288" s="70"/>
      <c r="K288" s="34" t="s">
        <v>65</v>
      </c>
      <c r="L288" s="77">
        <v>288</v>
      </c>
      <c r="M288" s="77"/>
      <c r="N288" s="72"/>
      <c r="O288" s="79" t="s">
        <v>350</v>
      </c>
      <c r="P288" s="81">
        <v>43650.50413194444</v>
      </c>
      <c r="Q288" s="79" t="s">
        <v>458</v>
      </c>
      <c r="R288" s="79"/>
      <c r="S288" s="79"/>
      <c r="T288" s="79" t="s">
        <v>606</v>
      </c>
      <c r="U288" s="79"/>
      <c r="V288" s="82" t="s">
        <v>701</v>
      </c>
      <c r="W288" s="81">
        <v>43650.50413194444</v>
      </c>
      <c r="X288" s="82" t="s">
        <v>847</v>
      </c>
      <c r="Y288" s="79"/>
      <c r="Z288" s="79"/>
      <c r="AA288" s="85" t="s">
        <v>1028</v>
      </c>
      <c r="AB288" s="79"/>
      <c r="AC288" s="79" t="b">
        <v>0</v>
      </c>
      <c r="AD288" s="79">
        <v>0</v>
      </c>
      <c r="AE288" s="85" t="s">
        <v>1087</v>
      </c>
      <c r="AF288" s="79" t="b">
        <v>0</v>
      </c>
      <c r="AG288" s="79" t="s">
        <v>1099</v>
      </c>
      <c r="AH288" s="79"/>
      <c r="AI288" s="85" t="s">
        <v>1087</v>
      </c>
      <c r="AJ288" s="79" t="b">
        <v>0</v>
      </c>
      <c r="AK288" s="79">
        <v>4</v>
      </c>
      <c r="AL288" s="85" t="s">
        <v>1055</v>
      </c>
      <c r="AM288" s="79" t="s">
        <v>1109</v>
      </c>
      <c r="AN288" s="79" t="b">
        <v>0</v>
      </c>
      <c r="AO288" s="85" t="s">
        <v>1055</v>
      </c>
      <c r="AP288" s="79" t="s">
        <v>176</v>
      </c>
      <c r="AQ288" s="79">
        <v>0</v>
      </c>
      <c r="AR288" s="79">
        <v>0</v>
      </c>
      <c r="AS288" s="79"/>
      <c r="AT288" s="79"/>
      <c r="AU288" s="79"/>
      <c r="AV288" s="79"/>
      <c r="AW288" s="79"/>
      <c r="AX288" s="79"/>
      <c r="AY288" s="79"/>
      <c r="AZ288" s="79"/>
      <c r="BA288">
        <v>2</v>
      </c>
      <c r="BB288" s="78" t="str">
        <f>REPLACE(INDEX(GroupVertices[Group],MATCH(Edges[[#This Row],[Vertex 1]],GroupVertices[Vertex],0)),1,1,"")</f>
        <v>3</v>
      </c>
      <c r="BC288" s="78" t="str">
        <f>REPLACE(INDEX(GroupVertices[Group],MATCH(Edges[[#This Row],[Vertex 2]],GroupVertices[Vertex],0)),1,1,"")</f>
        <v>2</v>
      </c>
      <c r="BD288" s="48">
        <v>1</v>
      </c>
      <c r="BE288" s="49">
        <v>5</v>
      </c>
      <c r="BF288" s="48">
        <v>0</v>
      </c>
      <c r="BG288" s="49">
        <v>0</v>
      </c>
      <c r="BH288" s="48">
        <v>0</v>
      </c>
      <c r="BI288" s="49">
        <v>0</v>
      </c>
      <c r="BJ288" s="48">
        <v>19</v>
      </c>
      <c r="BK288" s="49">
        <v>95</v>
      </c>
      <c r="BL288" s="48">
        <v>20</v>
      </c>
    </row>
    <row r="289" spans="1:64" ht="15">
      <c r="A289" s="64" t="s">
        <v>274</v>
      </c>
      <c r="B289" s="64" t="s">
        <v>279</v>
      </c>
      <c r="C289" s="65" t="s">
        <v>2975</v>
      </c>
      <c r="D289" s="66">
        <v>10</v>
      </c>
      <c r="E289" s="67" t="s">
        <v>136</v>
      </c>
      <c r="F289" s="68">
        <v>12</v>
      </c>
      <c r="G289" s="65"/>
      <c r="H289" s="69"/>
      <c r="I289" s="70"/>
      <c r="J289" s="70"/>
      <c r="K289" s="34" t="s">
        <v>66</v>
      </c>
      <c r="L289" s="77">
        <v>289</v>
      </c>
      <c r="M289" s="77"/>
      <c r="N289" s="72"/>
      <c r="O289" s="79" t="s">
        <v>350</v>
      </c>
      <c r="P289" s="81">
        <v>43656.64024305555</v>
      </c>
      <c r="Q289" s="79" t="s">
        <v>437</v>
      </c>
      <c r="R289" s="82" t="s">
        <v>522</v>
      </c>
      <c r="S289" s="79" t="s">
        <v>553</v>
      </c>
      <c r="T289" s="79"/>
      <c r="U289" s="79"/>
      <c r="V289" s="82" t="s">
        <v>701</v>
      </c>
      <c r="W289" s="81">
        <v>43656.64024305555</v>
      </c>
      <c r="X289" s="82" t="s">
        <v>826</v>
      </c>
      <c r="Y289" s="79"/>
      <c r="Z289" s="79"/>
      <c r="AA289" s="85" t="s">
        <v>1007</v>
      </c>
      <c r="AB289" s="79"/>
      <c r="AC289" s="79" t="b">
        <v>0</v>
      </c>
      <c r="AD289" s="79">
        <v>0</v>
      </c>
      <c r="AE289" s="85" t="s">
        <v>1087</v>
      </c>
      <c r="AF289" s="79" t="b">
        <v>0</v>
      </c>
      <c r="AG289" s="79" t="s">
        <v>1099</v>
      </c>
      <c r="AH289" s="79"/>
      <c r="AI289" s="85" t="s">
        <v>1087</v>
      </c>
      <c r="AJ289" s="79" t="b">
        <v>0</v>
      </c>
      <c r="AK289" s="79">
        <v>0</v>
      </c>
      <c r="AL289" s="85" t="s">
        <v>1087</v>
      </c>
      <c r="AM289" s="79" t="s">
        <v>1109</v>
      </c>
      <c r="AN289" s="79" t="b">
        <v>0</v>
      </c>
      <c r="AO289" s="85" t="s">
        <v>1007</v>
      </c>
      <c r="AP289" s="79" t="s">
        <v>176</v>
      </c>
      <c r="AQ289" s="79">
        <v>0</v>
      </c>
      <c r="AR289" s="79">
        <v>0</v>
      </c>
      <c r="AS289" s="79"/>
      <c r="AT289" s="79"/>
      <c r="AU289" s="79"/>
      <c r="AV289" s="79"/>
      <c r="AW289" s="79"/>
      <c r="AX289" s="79"/>
      <c r="AY289" s="79"/>
      <c r="AZ289" s="79"/>
      <c r="BA289">
        <v>20</v>
      </c>
      <c r="BB289" s="78" t="str">
        <f>REPLACE(INDEX(GroupVertices[Group],MATCH(Edges[[#This Row],[Vertex 1]],GroupVertices[Vertex],0)),1,1,"")</f>
        <v>3</v>
      </c>
      <c r="BC289" s="78" t="str">
        <f>REPLACE(INDEX(GroupVertices[Group],MATCH(Edges[[#This Row],[Vertex 2]],GroupVertices[Vertex],0)),1,1,"")</f>
        <v>1</v>
      </c>
      <c r="BD289" s="48"/>
      <c r="BE289" s="49"/>
      <c r="BF289" s="48"/>
      <c r="BG289" s="49"/>
      <c r="BH289" s="48"/>
      <c r="BI289" s="49"/>
      <c r="BJ289" s="48"/>
      <c r="BK289" s="49"/>
      <c r="BL289" s="48"/>
    </row>
    <row r="290" spans="1:64" ht="15">
      <c r="A290" s="64" t="s">
        <v>274</v>
      </c>
      <c r="B290" s="64" t="s">
        <v>279</v>
      </c>
      <c r="C290" s="65" t="s">
        <v>2975</v>
      </c>
      <c r="D290" s="66">
        <v>10</v>
      </c>
      <c r="E290" s="67" t="s">
        <v>136</v>
      </c>
      <c r="F290" s="68">
        <v>12</v>
      </c>
      <c r="G290" s="65"/>
      <c r="H290" s="69"/>
      <c r="I290" s="70"/>
      <c r="J290" s="70"/>
      <c r="K290" s="34" t="s">
        <v>66</v>
      </c>
      <c r="L290" s="77">
        <v>290</v>
      </c>
      <c r="M290" s="77"/>
      <c r="N290" s="72"/>
      <c r="O290" s="79" t="s">
        <v>350</v>
      </c>
      <c r="P290" s="81">
        <v>43663.783229166664</v>
      </c>
      <c r="Q290" s="79" t="s">
        <v>422</v>
      </c>
      <c r="R290" s="82" t="s">
        <v>516</v>
      </c>
      <c r="S290" s="79" t="s">
        <v>562</v>
      </c>
      <c r="T290" s="79" t="s">
        <v>591</v>
      </c>
      <c r="U290" s="79"/>
      <c r="V290" s="82" t="s">
        <v>701</v>
      </c>
      <c r="W290" s="81">
        <v>43663.783229166664</v>
      </c>
      <c r="X290" s="82" t="s">
        <v>807</v>
      </c>
      <c r="Y290" s="79"/>
      <c r="Z290" s="79"/>
      <c r="AA290" s="85" t="s">
        <v>988</v>
      </c>
      <c r="AB290" s="79"/>
      <c r="AC290" s="79" t="b">
        <v>0</v>
      </c>
      <c r="AD290" s="79">
        <v>1</v>
      </c>
      <c r="AE290" s="85" t="s">
        <v>1087</v>
      </c>
      <c r="AF290" s="79" t="b">
        <v>0</v>
      </c>
      <c r="AG290" s="79" t="s">
        <v>1099</v>
      </c>
      <c r="AH290" s="79"/>
      <c r="AI290" s="85" t="s">
        <v>1087</v>
      </c>
      <c r="AJ290" s="79" t="b">
        <v>0</v>
      </c>
      <c r="AK290" s="79">
        <v>0</v>
      </c>
      <c r="AL290" s="85" t="s">
        <v>1087</v>
      </c>
      <c r="AM290" s="79" t="s">
        <v>1109</v>
      </c>
      <c r="AN290" s="79" t="b">
        <v>0</v>
      </c>
      <c r="AO290" s="85" t="s">
        <v>988</v>
      </c>
      <c r="AP290" s="79" t="s">
        <v>176</v>
      </c>
      <c r="AQ290" s="79">
        <v>0</v>
      </c>
      <c r="AR290" s="79">
        <v>0</v>
      </c>
      <c r="AS290" s="79"/>
      <c r="AT290" s="79"/>
      <c r="AU290" s="79"/>
      <c r="AV290" s="79"/>
      <c r="AW290" s="79"/>
      <c r="AX290" s="79"/>
      <c r="AY290" s="79"/>
      <c r="AZ290" s="79"/>
      <c r="BA290">
        <v>20</v>
      </c>
      <c r="BB290" s="78" t="str">
        <f>REPLACE(INDEX(GroupVertices[Group],MATCH(Edges[[#This Row],[Vertex 1]],GroupVertices[Vertex],0)),1,1,"")</f>
        <v>3</v>
      </c>
      <c r="BC290" s="78" t="str">
        <f>REPLACE(INDEX(GroupVertices[Group],MATCH(Edges[[#This Row],[Vertex 2]],GroupVertices[Vertex],0)),1,1,"")</f>
        <v>1</v>
      </c>
      <c r="BD290" s="48"/>
      <c r="BE290" s="49"/>
      <c r="BF290" s="48"/>
      <c r="BG290" s="49"/>
      <c r="BH290" s="48"/>
      <c r="BI290" s="49"/>
      <c r="BJ290" s="48"/>
      <c r="BK290" s="49"/>
      <c r="BL290" s="48"/>
    </row>
    <row r="291" spans="1:64" ht="15">
      <c r="A291" s="64" t="s">
        <v>274</v>
      </c>
      <c r="B291" s="64" t="s">
        <v>279</v>
      </c>
      <c r="C291" s="65" t="s">
        <v>2975</v>
      </c>
      <c r="D291" s="66">
        <v>10</v>
      </c>
      <c r="E291" s="67" t="s">
        <v>136</v>
      </c>
      <c r="F291" s="68">
        <v>12</v>
      </c>
      <c r="G291" s="65"/>
      <c r="H291" s="69"/>
      <c r="I291" s="70"/>
      <c r="J291" s="70"/>
      <c r="K291" s="34" t="s">
        <v>66</v>
      </c>
      <c r="L291" s="77">
        <v>291</v>
      </c>
      <c r="M291" s="77"/>
      <c r="N291" s="72"/>
      <c r="O291" s="79" t="s">
        <v>350</v>
      </c>
      <c r="P291" s="81">
        <v>43664.653715277775</v>
      </c>
      <c r="Q291" s="79" t="s">
        <v>438</v>
      </c>
      <c r="R291" s="82" t="s">
        <v>523</v>
      </c>
      <c r="S291" s="79" t="s">
        <v>553</v>
      </c>
      <c r="T291" s="79" t="s">
        <v>591</v>
      </c>
      <c r="U291" s="79"/>
      <c r="V291" s="82" t="s">
        <v>701</v>
      </c>
      <c r="W291" s="81">
        <v>43664.653715277775</v>
      </c>
      <c r="X291" s="82" t="s">
        <v>827</v>
      </c>
      <c r="Y291" s="79"/>
      <c r="Z291" s="79"/>
      <c r="AA291" s="85" t="s">
        <v>1008</v>
      </c>
      <c r="AB291" s="79"/>
      <c r="AC291" s="79" t="b">
        <v>0</v>
      </c>
      <c r="AD291" s="79">
        <v>0</v>
      </c>
      <c r="AE291" s="85" t="s">
        <v>1087</v>
      </c>
      <c r="AF291" s="79" t="b">
        <v>0</v>
      </c>
      <c r="AG291" s="79" t="s">
        <v>1099</v>
      </c>
      <c r="AH291" s="79"/>
      <c r="AI291" s="85" t="s">
        <v>1087</v>
      </c>
      <c r="AJ291" s="79" t="b">
        <v>0</v>
      </c>
      <c r="AK291" s="79">
        <v>0</v>
      </c>
      <c r="AL291" s="85" t="s">
        <v>1087</v>
      </c>
      <c r="AM291" s="79" t="s">
        <v>1112</v>
      </c>
      <c r="AN291" s="79" t="b">
        <v>0</v>
      </c>
      <c r="AO291" s="85" t="s">
        <v>1008</v>
      </c>
      <c r="AP291" s="79" t="s">
        <v>176</v>
      </c>
      <c r="AQ291" s="79">
        <v>0</v>
      </c>
      <c r="AR291" s="79">
        <v>0</v>
      </c>
      <c r="AS291" s="79"/>
      <c r="AT291" s="79"/>
      <c r="AU291" s="79"/>
      <c r="AV291" s="79"/>
      <c r="AW291" s="79"/>
      <c r="AX291" s="79"/>
      <c r="AY291" s="79"/>
      <c r="AZ291" s="79"/>
      <c r="BA291">
        <v>20</v>
      </c>
      <c r="BB291" s="78" t="str">
        <f>REPLACE(INDEX(GroupVertices[Group],MATCH(Edges[[#This Row],[Vertex 1]],GroupVertices[Vertex],0)),1,1,"")</f>
        <v>3</v>
      </c>
      <c r="BC291" s="78" t="str">
        <f>REPLACE(INDEX(GroupVertices[Group],MATCH(Edges[[#This Row],[Vertex 2]],GroupVertices[Vertex],0)),1,1,"")</f>
        <v>1</v>
      </c>
      <c r="BD291" s="48"/>
      <c r="BE291" s="49"/>
      <c r="BF291" s="48"/>
      <c r="BG291" s="49"/>
      <c r="BH291" s="48"/>
      <c r="BI291" s="49"/>
      <c r="BJ291" s="48"/>
      <c r="BK291" s="49"/>
      <c r="BL291" s="48"/>
    </row>
    <row r="292" spans="1:64" ht="15">
      <c r="A292" s="64" t="s">
        <v>274</v>
      </c>
      <c r="B292" s="64" t="s">
        <v>279</v>
      </c>
      <c r="C292" s="65" t="s">
        <v>2975</v>
      </c>
      <c r="D292" s="66">
        <v>10</v>
      </c>
      <c r="E292" s="67" t="s">
        <v>136</v>
      </c>
      <c r="F292" s="68">
        <v>12</v>
      </c>
      <c r="G292" s="65"/>
      <c r="H292" s="69"/>
      <c r="I292" s="70"/>
      <c r="J292" s="70"/>
      <c r="K292" s="34" t="s">
        <v>66</v>
      </c>
      <c r="L292" s="77">
        <v>292</v>
      </c>
      <c r="M292" s="77"/>
      <c r="N292" s="72"/>
      <c r="O292" s="79" t="s">
        <v>350</v>
      </c>
      <c r="P292" s="81">
        <v>43670.72993055556</v>
      </c>
      <c r="Q292" s="79" t="s">
        <v>423</v>
      </c>
      <c r="R292" s="82" t="s">
        <v>517</v>
      </c>
      <c r="S292" s="79" t="s">
        <v>553</v>
      </c>
      <c r="T292" s="79" t="s">
        <v>592</v>
      </c>
      <c r="U292" s="79"/>
      <c r="V292" s="82" t="s">
        <v>701</v>
      </c>
      <c r="W292" s="81">
        <v>43670.72993055556</v>
      </c>
      <c r="X292" s="82" t="s">
        <v>808</v>
      </c>
      <c r="Y292" s="79"/>
      <c r="Z292" s="79"/>
      <c r="AA292" s="85" t="s">
        <v>989</v>
      </c>
      <c r="AB292" s="79"/>
      <c r="AC292" s="79" t="b">
        <v>0</v>
      </c>
      <c r="AD292" s="79">
        <v>0</v>
      </c>
      <c r="AE292" s="85" t="s">
        <v>1087</v>
      </c>
      <c r="AF292" s="79" t="b">
        <v>0</v>
      </c>
      <c r="AG292" s="79" t="s">
        <v>1099</v>
      </c>
      <c r="AH292" s="79"/>
      <c r="AI292" s="85" t="s">
        <v>1087</v>
      </c>
      <c r="AJ292" s="79" t="b">
        <v>0</v>
      </c>
      <c r="AK292" s="79">
        <v>0</v>
      </c>
      <c r="AL292" s="85" t="s">
        <v>1087</v>
      </c>
      <c r="AM292" s="79" t="s">
        <v>1107</v>
      </c>
      <c r="AN292" s="79" t="b">
        <v>0</v>
      </c>
      <c r="AO292" s="85" t="s">
        <v>989</v>
      </c>
      <c r="AP292" s="79" t="s">
        <v>176</v>
      </c>
      <c r="AQ292" s="79">
        <v>0</v>
      </c>
      <c r="AR292" s="79">
        <v>0</v>
      </c>
      <c r="AS292" s="79"/>
      <c r="AT292" s="79"/>
      <c r="AU292" s="79"/>
      <c r="AV292" s="79"/>
      <c r="AW292" s="79"/>
      <c r="AX292" s="79"/>
      <c r="AY292" s="79"/>
      <c r="AZ292" s="79"/>
      <c r="BA292">
        <v>20</v>
      </c>
      <c r="BB292" s="78" t="str">
        <f>REPLACE(INDEX(GroupVertices[Group],MATCH(Edges[[#This Row],[Vertex 1]],GroupVertices[Vertex],0)),1,1,"")</f>
        <v>3</v>
      </c>
      <c r="BC292" s="78" t="str">
        <f>REPLACE(INDEX(GroupVertices[Group],MATCH(Edges[[#This Row],[Vertex 2]],GroupVertices[Vertex],0)),1,1,"")</f>
        <v>1</v>
      </c>
      <c r="BD292" s="48"/>
      <c r="BE292" s="49"/>
      <c r="BF292" s="48"/>
      <c r="BG292" s="49"/>
      <c r="BH292" s="48"/>
      <c r="BI292" s="49"/>
      <c r="BJ292" s="48"/>
      <c r="BK292" s="49"/>
      <c r="BL292" s="48"/>
    </row>
    <row r="293" spans="1:64" ht="15">
      <c r="A293" s="64" t="s">
        <v>274</v>
      </c>
      <c r="B293" s="64" t="s">
        <v>279</v>
      </c>
      <c r="C293" s="65" t="s">
        <v>2975</v>
      </c>
      <c r="D293" s="66">
        <v>10</v>
      </c>
      <c r="E293" s="67" t="s">
        <v>136</v>
      </c>
      <c r="F293" s="68">
        <v>12</v>
      </c>
      <c r="G293" s="65"/>
      <c r="H293" s="69"/>
      <c r="I293" s="70"/>
      <c r="J293" s="70"/>
      <c r="K293" s="34" t="s">
        <v>66</v>
      </c>
      <c r="L293" s="77">
        <v>293</v>
      </c>
      <c r="M293" s="77"/>
      <c r="N293" s="72"/>
      <c r="O293" s="79" t="s">
        <v>350</v>
      </c>
      <c r="P293" s="81">
        <v>43678.71189814815</v>
      </c>
      <c r="Q293" s="79" t="s">
        <v>459</v>
      </c>
      <c r="R293" s="82" t="s">
        <v>534</v>
      </c>
      <c r="S293" s="79" t="s">
        <v>553</v>
      </c>
      <c r="T293" s="79" t="s">
        <v>599</v>
      </c>
      <c r="U293" s="79"/>
      <c r="V293" s="82" t="s">
        <v>701</v>
      </c>
      <c r="W293" s="81">
        <v>43678.71189814815</v>
      </c>
      <c r="X293" s="82" t="s">
        <v>848</v>
      </c>
      <c r="Y293" s="79"/>
      <c r="Z293" s="79"/>
      <c r="AA293" s="85" t="s">
        <v>1029</v>
      </c>
      <c r="AB293" s="79"/>
      <c r="AC293" s="79" t="b">
        <v>0</v>
      </c>
      <c r="AD293" s="79">
        <v>0</v>
      </c>
      <c r="AE293" s="85" t="s">
        <v>1087</v>
      </c>
      <c r="AF293" s="79" t="b">
        <v>0</v>
      </c>
      <c r="AG293" s="79" t="s">
        <v>1099</v>
      </c>
      <c r="AH293" s="79"/>
      <c r="AI293" s="85" t="s">
        <v>1087</v>
      </c>
      <c r="AJ293" s="79" t="b">
        <v>0</v>
      </c>
      <c r="AK293" s="79">
        <v>0</v>
      </c>
      <c r="AL293" s="85" t="s">
        <v>1087</v>
      </c>
      <c r="AM293" s="79" t="s">
        <v>1112</v>
      </c>
      <c r="AN293" s="79" t="b">
        <v>0</v>
      </c>
      <c r="AO293" s="85" t="s">
        <v>1029</v>
      </c>
      <c r="AP293" s="79" t="s">
        <v>176</v>
      </c>
      <c r="AQ293" s="79">
        <v>0</v>
      </c>
      <c r="AR293" s="79">
        <v>0</v>
      </c>
      <c r="AS293" s="79"/>
      <c r="AT293" s="79"/>
      <c r="AU293" s="79"/>
      <c r="AV293" s="79"/>
      <c r="AW293" s="79"/>
      <c r="AX293" s="79"/>
      <c r="AY293" s="79"/>
      <c r="AZ293" s="79"/>
      <c r="BA293">
        <v>20</v>
      </c>
      <c r="BB293" s="78" t="str">
        <f>REPLACE(INDEX(GroupVertices[Group],MATCH(Edges[[#This Row],[Vertex 1]],GroupVertices[Vertex],0)),1,1,"")</f>
        <v>3</v>
      </c>
      <c r="BC293" s="78" t="str">
        <f>REPLACE(INDEX(GroupVertices[Group],MATCH(Edges[[#This Row],[Vertex 2]],GroupVertices[Vertex],0)),1,1,"")</f>
        <v>1</v>
      </c>
      <c r="BD293" s="48">
        <v>1</v>
      </c>
      <c r="BE293" s="49">
        <v>9.090909090909092</v>
      </c>
      <c r="BF293" s="48">
        <v>0</v>
      </c>
      <c r="BG293" s="49">
        <v>0</v>
      </c>
      <c r="BH293" s="48">
        <v>0</v>
      </c>
      <c r="BI293" s="49">
        <v>0</v>
      </c>
      <c r="BJ293" s="48">
        <v>10</v>
      </c>
      <c r="BK293" s="49">
        <v>90.9090909090909</v>
      </c>
      <c r="BL293" s="48">
        <v>11</v>
      </c>
    </row>
    <row r="294" spans="1:64" ht="15">
      <c r="A294" s="64" t="s">
        <v>274</v>
      </c>
      <c r="B294" s="64" t="s">
        <v>279</v>
      </c>
      <c r="C294" s="65" t="s">
        <v>2975</v>
      </c>
      <c r="D294" s="66">
        <v>10</v>
      </c>
      <c r="E294" s="67" t="s">
        <v>136</v>
      </c>
      <c r="F294" s="68">
        <v>12</v>
      </c>
      <c r="G294" s="65"/>
      <c r="H294" s="69"/>
      <c r="I294" s="70"/>
      <c r="J294" s="70"/>
      <c r="K294" s="34" t="s">
        <v>66</v>
      </c>
      <c r="L294" s="77">
        <v>294</v>
      </c>
      <c r="M294" s="77"/>
      <c r="N294" s="72"/>
      <c r="O294" s="79" t="s">
        <v>350</v>
      </c>
      <c r="P294" s="81">
        <v>43685.70856481481</v>
      </c>
      <c r="Q294" s="79" t="s">
        <v>460</v>
      </c>
      <c r="R294" s="82" t="s">
        <v>535</v>
      </c>
      <c r="S294" s="79" t="s">
        <v>553</v>
      </c>
      <c r="T294" s="79"/>
      <c r="U294" s="79"/>
      <c r="V294" s="82" t="s">
        <v>701</v>
      </c>
      <c r="W294" s="81">
        <v>43685.70856481481</v>
      </c>
      <c r="X294" s="82" t="s">
        <v>849</v>
      </c>
      <c r="Y294" s="79"/>
      <c r="Z294" s="79"/>
      <c r="AA294" s="85" t="s">
        <v>1030</v>
      </c>
      <c r="AB294" s="79"/>
      <c r="AC294" s="79" t="b">
        <v>0</v>
      </c>
      <c r="AD294" s="79">
        <v>0</v>
      </c>
      <c r="AE294" s="85" t="s">
        <v>1087</v>
      </c>
      <c r="AF294" s="79" t="b">
        <v>0</v>
      </c>
      <c r="AG294" s="79" t="s">
        <v>1099</v>
      </c>
      <c r="AH294" s="79"/>
      <c r="AI294" s="85" t="s">
        <v>1087</v>
      </c>
      <c r="AJ294" s="79" t="b">
        <v>0</v>
      </c>
      <c r="AK294" s="79">
        <v>0</v>
      </c>
      <c r="AL294" s="85" t="s">
        <v>1087</v>
      </c>
      <c r="AM294" s="79" t="s">
        <v>1112</v>
      </c>
      <c r="AN294" s="79" t="b">
        <v>0</v>
      </c>
      <c r="AO294" s="85" t="s">
        <v>1030</v>
      </c>
      <c r="AP294" s="79" t="s">
        <v>176</v>
      </c>
      <c r="AQ294" s="79">
        <v>0</v>
      </c>
      <c r="AR294" s="79">
        <v>0</v>
      </c>
      <c r="AS294" s="79"/>
      <c r="AT294" s="79"/>
      <c r="AU294" s="79"/>
      <c r="AV294" s="79"/>
      <c r="AW294" s="79"/>
      <c r="AX294" s="79"/>
      <c r="AY294" s="79"/>
      <c r="AZ294" s="79"/>
      <c r="BA294">
        <v>20</v>
      </c>
      <c r="BB294" s="78" t="str">
        <f>REPLACE(INDEX(GroupVertices[Group],MATCH(Edges[[#This Row],[Vertex 1]],GroupVertices[Vertex],0)),1,1,"")</f>
        <v>3</v>
      </c>
      <c r="BC294" s="78" t="str">
        <f>REPLACE(INDEX(GroupVertices[Group],MATCH(Edges[[#This Row],[Vertex 2]],GroupVertices[Vertex],0)),1,1,"")</f>
        <v>1</v>
      </c>
      <c r="BD294" s="48">
        <v>0</v>
      </c>
      <c r="BE294" s="49">
        <v>0</v>
      </c>
      <c r="BF294" s="48">
        <v>0</v>
      </c>
      <c r="BG294" s="49">
        <v>0</v>
      </c>
      <c r="BH294" s="48">
        <v>0</v>
      </c>
      <c r="BI294" s="49">
        <v>0</v>
      </c>
      <c r="BJ294" s="48">
        <v>6</v>
      </c>
      <c r="BK294" s="49">
        <v>100</v>
      </c>
      <c r="BL294" s="48">
        <v>6</v>
      </c>
    </row>
    <row r="295" spans="1:64" ht="15">
      <c r="A295" s="64" t="s">
        <v>279</v>
      </c>
      <c r="B295" s="64" t="s">
        <v>274</v>
      </c>
      <c r="C295" s="65" t="s">
        <v>2975</v>
      </c>
      <c r="D295" s="66">
        <v>10</v>
      </c>
      <c r="E295" s="67" t="s">
        <v>136</v>
      </c>
      <c r="F295" s="68">
        <v>12</v>
      </c>
      <c r="G295" s="65"/>
      <c r="H295" s="69"/>
      <c r="I295" s="70"/>
      <c r="J295" s="70"/>
      <c r="K295" s="34" t="s">
        <v>66</v>
      </c>
      <c r="L295" s="77">
        <v>295</v>
      </c>
      <c r="M295" s="77"/>
      <c r="N295" s="72"/>
      <c r="O295" s="79" t="s">
        <v>350</v>
      </c>
      <c r="P295" s="81">
        <v>43621.85009259259</v>
      </c>
      <c r="Q295" s="79" t="s">
        <v>426</v>
      </c>
      <c r="R295" s="79"/>
      <c r="S295" s="79"/>
      <c r="T295" s="79"/>
      <c r="U295" s="79"/>
      <c r="V295" s="82" t="s">
        <v>704</v>
      </c>
      <c r="W295" s="81">
        <v>43621.85009259259</v>
      </c>
      <c r="X295" s="82" t="s">
        <v>813</v>
      </c>
      <c r="Y295" s="79"/>
      <c r="Z295" s="79"/>
      <c r="AA295" s="85" t="s">
        <v>994</v>
      </c>
      <c r="AB295" s="79"/>
      <c r="AC295" s="79" t="b">
        <v>0</v>
      </c>
      <c r="AD295" s="79">
        <v>0</v>
      </c>
      <c r="AE295" s="85" t="s">
        <v>1087</v>
      </c>
      <c r="AF295" s="79" t="b">
        <v>0</v>
      </c>
      <c r="AG295" s="79" t="s">
        <v>1099</v>
      </c>
      <c r="AH295" s="79"/>
      <c r="AI295" s="85" t="s">
        <v>1087</v>
      </c>
      <c r="AJ295" s="79" t="b">
        <v>0</v>
      </c>
      <c r="AK295" s="79">
        <v>2</v>
      </c>
      <c r="AL295" s="85" t="s">
        <v>993</v>
      </c>
      <c r="AM295" s="79" t="s">
        <v>1112</v>
      </c>
      <c r="AN295" s="79" t="b">
        <v>0</v>
      </c>
      <c r="AO295" s="85" t="s">
        <v>993</v>
      </c>
      <c r="AP295" s="79" t="s">
        <v>176</v>
      </c>
      <c r="AQ295" s="79">
        <v>0</v>
      </c>
      <c r="AR295" s="79">
        <v>0</v>
      </c>
      <c r="AS295" s="79"/>
      <c r="AT295" s="79"/>
      <c r="AU295" s="79"/>
      <c r="AV295" s="79"/>
      <c r="AW295" s="79"/>
      <c r="AX295" s="79"/>
      <c r="AY295" s="79"/>
      <c r="AZ295" s="79"/>
      <c r="BA295">
        <v>11</v>
      </c>
      <c r="BB295" s="78" t="str">
        <f>REPLACE(INDEX(GroupVertices[Group],MATCH(Edges[[#This Row],[Vertex 1]],GroupVertices[Vertex],0)),1,1,"")</f>
        <v>1</v>
      </c>
      <c r="BC295" s="78" t="str">
        <f>REPLACE(INDEX(GroupVertices[Group],MATCH(Edges[[#This Row],[Vertex 2]],GroupVertices[Vertex],0)),1,1,"")</f>
        <v>3</v>
      </c>
      <c r="BD295" s="48"/>
      <c r="BE295" s="49"/>
      <c r="BF295" s="48"/>
      <c r="BG295" s="49"/>
      <c r="BH295" s="48"/>
      <c r="BI295" s="49"/>
      <c r="BJ295" s="48"/>
      <c r="BK295" s="49"/>
      <c r="BL295" s="48"/>
    </row>
    <row r="296" spans="1:64" ht="15">
      <c r="A296" s="64" t="s">
        <v>279</v>
      </c>
      <c r="B296" s="64" t="s">
        <v>274</v>
      </c>
      <c r="C296" s="65" t="s">
        <v>2975</v>
      </c>
      <c r="D296" s="66">
        <v>10</v>
      </c>
      <c r="E296" s="67" t="s">
        <v>136</v>
      </c>
      <c r="F296" s="68">
        <v>12</v>
      </c>
      <c r="G296" s="65"/>
      <c r="H296" s="69"/>
      <c r="I296" s="70"/>
      <c r="J296" s="70"/>
      <c r="K296" s="34" t="s">
        <v>66</v>
      </c>
      <c r="L296" s="77">
        <v>296</v>
      </c>
      <c r="M296" s="77"/>
      <c r="N296" s="72"/>
      <c r="O296" s="79" t="s">
        <v>350</v>
      </c>
      <c r="P296" s="81">
        <v>43622.60506944444</v>
      </c>
      <c r="Q296" s="79" t="s">
        <v>461</v>
      </c>
      <c r="R296" s="79"/>
      <c r="S296" s="79"/>
      <c r="T296" s="79"/>
      <c r="U296" s="79"/>
      <c r="V296" s="82" t="s">
        <v>704</v>
      </c>
      <c r="W296" s="81">
        <v>43622.60506944444</v>
      </c>
      <c r="X296" s="82" t="s">
        <v>850</v>
      </c>
      <c r="Y296" s="79"/>
      <c r="Z296" s="79"/>
      <c r="AA296" s="85" t="s">
        <v>1031</v>
      </c>
      <c r="AB296" s="79"/>
      <c r="AC296" s="79" t="b">
        <v>0</v>
      </c>
      <c r="AD296" s="79">
        <v>0</v>
      </c>
      <c r="AE296" s="85" t="s">
        <v>1087</v>
      </c>
      <c r="AF296" s="79" t="b">
        <v>0</v>
      </c>
      <c r="AG296" s="79" t="s">
        <v>1099</v>
      </c>
      <c r="AH296" s="79"/>
      <c r="AI296" s="85" t="s">
        <v>1087</v>
      </c>
      <c r="AJ296" s="79" t="b">
        <v>0</v>
      </c>
      <c r="AK296" s="79">
        <v>2</v>
      </c>
      <c r="AL296" s="85" t="s">
        <v>1021</v>
      </c>
      <c r="AM296" s="79" t="s">
        <v>1112</v>
      </c>
      <c r="AN296" s="79" t="b">
        <v>0</v>
      </c>
      <c r="AO296" s="85" t="s">
        <v>1021</v>
      </c>
      <c r="AP296" s="79" t="s">
        <v>176</v>
      </c>
      <c r="AQ296" s="79">
        <v>0</v>
      </c>
      <c r="AR296" s="79">
        <v>0</v>
      </c>
      <c r="AS296" s="79"/>
      <c r="AT296" s="79"/>
      <c r="AU296" s="79"/>
      <c r="AV296" s="79"/>
      <c r="AW296" s="79"/>
      <c r="AX296" s="79"/>
      <c r="AY296" s="79"/>
      <c r="AZ296" s="79"/>
      <c r="BA296">
        <v>11</v>
      </c>
      <c r="BB296" s="78" t="str">
        <f>REPLACE(INDEX(GroupVertices[Group],MATCH(Edges[[#This Row],[Vertex 1]],GroupVertices[Vertex],0)),1,1,"")</f>
        <v>1</v>
      </c>
      <c r="BC296" s="78" t="str">
        <f>REPLACE(INDEX(GroupVertices[Group],MATCH(Edges[[#This Row],[Vertex 2]],GroupVertices[Vertex],0)),1,1,"")</f>
        <v>3</v>
      </c>
      <c r="BD296" s="48">
        <v>1</v>
      </c>
      <c r="BE296" s="49">
        <v>4.545454545454546</v>
      </c>
      <c r="BF296" s="48">
        <v>0</v>
      </c>
      <c r="BG296" s="49">
        <v>0</v>
      </c>
      <c r="BH296" s="48">
        <v>0</v>
      </c>
      <c r="BI296" s="49">
        <v>0</v>
      </c>
      <c r="BJ296" s="48">
        <v>21</v>
      </c>
      <c r="BK296" s="49">
        <v>95.45454545454545</v>
      </c>
      <c r="BL296" s="48">
        <v>22</v>
      </c>
    </row>
    <row r="297" spans="1:64" ht="15">
      <c r="A297" s="64" t="s">
        <v>279</v>
      </c>
      <c r="B297" s="64" t="s">
        <v>274</v>
      </c>
      <c r="C297" s="65" t="s">
        <v>2975</v>
      </c>
      <c r="D297" s="66">
        <v>10</v>
      </c>
      <c r="E297" s="67" t="s">
        <v>136</v>
      </c>
      <c r="F297" s="68">
        <v>12</v>
      </c>
      <c r="G297" s="65"/>
      <c r="H297" s="69"/>
      <c r="I297" s="70"/>
      <c r="J297" s="70"/>
      <c r="K297" s="34" t="s">
        <v>66</v>
      </c>
      <c r="L297" s="77">
        <v>297</v>
      </c>
      <c r="M297" s="77"/>
      <c r="N297" s="72"/>
      <c r="O297" s="79" t="s">
        <v>350</v>
      </c>
      <c r="P297" s="81">
        <v>43633.806967592594</v>
      </c>
      <c r="Q297" s="79" t="s">
        <v>462</v>
      </c>
      <c r="R297" s="82" t="s">
        <v>536</v>
      </c>
      <c r="S297" s="79" t="s">
        <v>559</v>
      </c>
      <c r="T297" s="79" t="s">
        <v>607</v>
      </c>
      <c r="U297" s="79"/>
      <c r="V297" s="82" t="s">
        <v>704</v>
      </c>
      <c r="W297" s="81">
        <v>43633.806967592594</v>
      </c>
      <c r="X297" s="82" t="s">
        <v>851</v>
      </c>
      <c r="Y297" s="79"/>
      <c r="Z297" s="79"/>
      <c r="AA297" s="85" t="s">
        <v>1032</v>
      </c>
      <c r="AB297" s="79"/>
      <c r="AC297" s="79" t="b">
        <v>0</v>
      </c>
      <c r="AD297" s="79">
        <v>1</v>
      </c>
      <c r="AE297" s="85" t="s">
        <v>1087</v>
      </c>
      <c r="AF297" s="79" t="b">
        <v>1</v>
      </c>
      <c r="AG297" s="79" t="s">
        <v>1099</v>
      </c>
      <c r="AH297" s="79"/>
      <c r="AI297" s="85" t="s">
        <v>1105</v>
      </c>
      <c r="AJ297" s="79" t="b">
        <v>0</v>
      </c>
      <c r="AK297" s="79">
        <v>0</v>
      </c>
      <c r="AL297" s="85" t="s">
        <v>1087</v>
      </c>
      <c r="AM297" s="79" t="s">
        <v>1112</v>
      </c>
      <c r="AN297" s="79" t="b">
        <v>0</v>
      </c>
      <c r="AO297" s="85" t="s">
        <v>1032</v>
      </c>
      <c r="AP297" s="79" t="s">
        <v>176</v>
      </c>
      <c r="AQ297" s="79">
        <v>0</v>
      </c>
      <c r="AR297" s="79">
        <v>0</v>
      </c>
      <c r="AS297" s="79"/>
      <c r="AT297" s="79"/>
      <c r="AU297" s="79"/>
      <c r="AV297" s="79"/>
      <c r="AW297" s="79"/>
      <c r="AX297" s="79"/>
      <c r="AY297" s="79"/>
      <c r="AZ297" s="79"/>
      <c r="BA297">
        <v>11</v>
      </c>
      <c r="BB297" s="78" t="str">
        <f>REPLACE(INDEX(GroupVertices[Group],MATCH(Edges[[#This Row],[Vertex 1]],GroupVertices[Vertex],0)),1,1,"")</f>
        <v>1</v>
      </c>
      <c r="BC297" s="78" t="str">
        <f>REPLACE(INDEX(GroupVertices[Group],MATCH(Edges[[#This Row],[Vertex 2]],GroupVertices[Vertex],0)),1,1,"")</f>
        <v>3</v>
      </c>
      <c r="BD297" s="48">
        <v>0</v>
      </c>
      <c r="BE297" s="49">
        <v>0</v>
      </c>
      <c r="BF297" s="48">
        <v>0</v>
      </c>
      <c r="BG297" s="49">
        <v>0</v>
      </c>
      <c r="BH297" s="48">
        <v>0</v>
      </c>
      <c r="BI297" s="49">
        <v>0</v>
      </c>
      <c r="BJ297" s="48">
        <v>17</v>
      </c>
      <c r="BK297" s="49">
        <v>100</v>
      </c>
      <c r="BL297" s="48">
        <v>17</v>
      </c>
    </row>
    <row r="298" spans="1:64" ht="15">
      <c r="A298" s="64" t="s">
        <v>279</v>
      </c>
      <c r="B298" s="64" t="s">
        <v>274</v>
      </c>
      <c r="C298" s="65" t="s">
        <v>2975</v>
      </c>
      <c r="D298" s="66">
        <v>10</v>
      </c>
      <c r="E298" s="67" t="s">
        <v>136</v>
      </c>
      <c r="F298" s="68">
        <v>12</v>
      </c>
      <c r="G298" s="65"/>
      <c r="H298" s="69"/>
      <c r="I298" s="70"/>
      <c r="J298" s="70"/>
      <c r="K298" s="34" t="s">
        <v>66</v>
      </c>
      <c r="L298" s="77">
        <v>298</v>
      </c>
      <c r="M298" s="77"/>
      <c r="N298" s="72"/>
      <c r="O298" s="79" t="s">
        <v>350</v>
      </c>
      <c r="P298" s="81">
        <v>43634.40269675926</v>
      </c>
      <c r="Q298" s="79" t="s">
        <v>365</v>
      </c>
      <c r="R298" s="79"/>
      <c r="S298" s="79"/>
      <c r="T298" s="79"/>
      <c r="U298" s="79"/>
      <c r="V298" s="82" t="s">
        <v>704</v>
      </c>
      <c r="W298" s="81">
        <v>43634.40269675926</v>
      </c>
      <c r="X298" s="82" t="s">
        <v>818</v>
      </c>
      <c r="Y298" s="79"/>
      <c r="Z298" s="79"/>
      <c r="AA298" s="85" t="s">
        <v>999</v>
      </c>
      <c r="AB298" s="79"/>
      <c r="AC298" s="79" t="b">
        <v>0</v>
      </c>
      <c r="AD298" s="79">
        <v>0</v>
      </c>
      <c r="AE298" s="85" t="s">
        <v>1087</v>
      </c>
      <c r="AF298" s="79" t="b">
        <v>0</v>
      </c>
      <c r="AG298" s="79" t="s">
        <v>1099</v>
      </c>
      <c r="AH298" s="79"/>
      <c r="AI298" s="85" t="s">
        <v>1087</v>
      </c>
      <c r="AJ298" s="79" t="b">
        <v>0</v>
      </c>
      <c r="AK298" s="79">
        <v>2</v>
      </c>
      <c r="AL298" s="85" t="s">
        <v>998</v>
      </c>
      <c r="AM298" s="79" t="s">
        <v>1109</v>
      </c>
      <c r="AN298" s="79" t="b">
        <v>0</v>
      </c>
      <c r="AO298" s="85" t="s">
        <v>998</v>
      </c>
      <c r="AP298" s="79" t="s">
        <v>176</v>
      </c>
      <c r="AQ298" s="79">
        <v>0</v>
      </c>
      <c r="AR298" s="79">
        <v>0</v>
      </c>
      <c r="AS298" s="79"/>
      <c r="AT298" s="79"/>
      <c r="AU298" s="79"/>
      <c r="AV298" s="79"/>
      <c r="AW298" s="79"/>
      <c r="AX298" s="79"/>
      <c r="AY298" s="79"/>
      <c r="AZ298" s="79"/>
      <c r="BA298">
        <v>11</v>
      </c>
      <c r="BB298" s="78" t="str">
        <f>REPLACE(INDEX(GroupVertices[Group],MATCH(Edges[[#This Row],[Vertex 1]],GroupVertices[Vertex],0)),1,1,"")</f>
        <v>1</v>
      </c>
      <c r="BC298" s="78" t="str">
        <f>REPLACE(INDEX(GroupVertices[Group],MATCH(Edges[[#This Row],[Vertex 2]],GroupVertices[Vertex],0)),1,1,"")</f>
        <v>3</v>
      </c>
      <c r="BD298" s="48"/>
      <c r="BE298" s="49"/>
      <c r="BF298" s="48"/>
      <c r="BG298" s="49"/>
      <c r="BH298" s="48"/>
      <c r="BI298" s="49"/>
      <c r="BJ298" s="48"/>
      <c r="BK298" s="49"/>
      <c r="BL298" s="48"/>
    </row>
    <row r="299" spans="1:64" ht="15">
      <c r="A299" s="64" t="s">
        <v>279</v>
      </c>
      <c r="B299" s="64" t="s">
        <v>274</v>
      </c>
      <c r="C299" s="65" t="s">
        <v>2975</v>
      </c>
      <c r="D299" s="66">
        <v>10</v>
      </c>
      <c r="E299" s="67" t="s">
        <v>136</v>
      </c>
      <c r="F299" s="68">
        <v>12</v>
      </c>
      <c r="G299" s="65"/>
      <c r="H299" s="69"/>
      <c r="I299" s="70"/>
      <c r="J299" s="70"/>
      <c r="K299" s="34" t="s">
        <v>66</v>
      </c>
      <c r="L299" s="77">
        <v>299</v>
      </c>
      <c r="M299" s="77"/>
      <c r="N299" s="72"/>
      <c r="O299" s="79" t="s">
        <v>350</v>
      </c>
      <c r="P299" s="81">
        <v>43634.85171296296</v>
      </c>
      <c r="Q299" s="79" t="s">
        <v>463</v>
      </c>
      <c r="R299" s="79"/>
      <c r="S299" s="79"/>
      <c r="T299" s="79" t="s">
        <v>598</v>
      </c>
      <c r="U299" s="79"/>
      <c r="V299" s="82" t="s">
        <v>704</v>
      </c>
      <c r="W299" s="81">
        <v>43634.85171296296</v>
      </c>
      <c r="X299" s="82" t="s">
        <v>852</v>
      </c>
      <c r="Y299" s="79"/>
      <c r="Z299" s="79"/>
      <c r="AA299" s="85" t="s">
        <v>1033</v>
      </c>
      <c r="AB299" s="79"/>
      <c r="AC299" s="79" t="b">
        <v>0</v>
      </c>
      <c r="AD299" s="79">
        <v>0</v>
      </c>
      <c r="AE299" s="85" t="s">
        <v>1087</v>
      </c>
      <c r="AF299" s="79" t="b">
        <v>0</v>
      </c>
      <c r="AG299" s="79" t="s">
        <v>1099</v>
      </c>
      <c r="AH299" s="79"/>
      <c r="AI299" s="85" t="s">
        <v>1087</v>
      </c>
      <c r="AJ299" s="79" t="b">
        <v>0</v>
      </c>
      <c r="AK299" s="79">
        <v>1</v>
      </c>
      <c r="AL299" s="85" t="s">
        <v>1017</v>
      </c>
      <c r="AM299" s="79" t="s">
        <v>1112</v>
      </c>
      <c r="AN299" s="79" t="b">
        <v>0</v>
      </c>
      <c r="AO299" s="85" t="s">
        <v>1017</v>
      </c>
      <c r="AP299" s="79" t="s">
        <v>176</v>
      </c>
      <c r="AQ299" s="79">
        <v>0</v>
      </c>
      <c r="AR299" s="79">
        <v>0</v>
      </c>
      <c r="AS299" s="79"/>
      <c r="AT299" s="79"/>
      <c r="AU299" s="79"/>
      <c r="AV299" s="79"/>
      <c r="AW299" s="79"/>
      <c r="AX299" s="79"/>
      <c r="AY299" s="79"/>
      <c r="AZ299" s="79"/>
      <c r="BA299">
        <v>11</v>
      </c>
      <c r="BB299" s="78" t="str">
        <f>REPLACE(INDEX(GroupVertices[Group],MATCH(Edges[[#This Row],[Vertex 1]],GroupVertices[Vertex],0)),1,1,"")</f>
        <v>1</v>
      </c>
      <c r="BC299" s="78" t="str">
        <f>REPLACE(INDEX(GroupVertices[Group],MATCH(Edges[[#This Row],[Vertex 2]],GroupVertices[Vertex],0)),1,1,"")</f>
        <v>3</v>
      </c>
      <c r="BD299" s="48">
        <v>0</v>
      </c>
      <c r="BE299" s="49">
        <v>0</v>
      </c>
      <c r="BF299" s="48">
        <v>0</v>
      </c>
      <c r="BG299" s="49">
        <v>0</v>
      </c>
      <c r="BH299" s="48">
        <v>0</v>
      </c>
      <c r="BI299" s="49">
        <v>0</v>
      </c>
      <c r="BJ299" s="48">
        <v>15</v>
      </c>
      <c r="BK299" s="49">
        <v>100</v>
      </c>
      <c r="BL299" s="48">
        <v>15</v>
      </c>
    </row>
    <row r="300" spans="1:64" ht="15">
      <c r="A300" s="64" t="s">
        <v>279</v>
      </c>
      <c r="B300" s="64" t="s">
        <v>274</v>
      </c>
      <c r="C300" s="65" t="s">
        <v>2975</v>
      </c>
      <c r="D300" s="66">
        <v>10</v>
      </c>
      <c r="E300" s="67" t="s">
        <v>136</v>
      </c>
      <c r="F300" s="68">
        <v>12</v>
      </c>
      <c r="G300" s="65"/>
      <c r="H300" s="69"/>
      <c r="I300" s="70"/>
      <c r="J300" s="70"/>
      <c r="K300" s="34" t="s">
        <v>66</v>
      </c>
      <c r="L300" s="77">
        <v>300</v>
      </c>
      <c r="M300" s="77"/>
      <c r="N300" s="72"/>
      <c r="O300" s="79" t="s">
        <v>350</v>
      </c>
      <c r="P300" s="81">
        <v>43635.51945601852</v>
      </c>
      <c r="Q300" s="79" t="s">
        <v>417</v>
      </c>
      <c r="R300" s="79"/>
      <c r="S300" s="79"/>
      <c r="T300" s="79"/>
      <c r="U300" s="79"/>
      <c r="V300" s="82" t="s">
        <v>704</v>
      </c>
      <c r="W300" s="81">
        <v>43635.51945601852</v>
      </c>
      <c r="X300" s="82" t="s">
        <v>853</v>
      </c>
      <c r="Y300" s="79"/>
      <c r="Z300" s="79"/>
      <c r="AA300" s="85" t="s">
        <v>1034</v>
      </c>
      <c r="AB300" s="79"/>
      <c r="AC300" s="79" t="b">
        <v>0</v>
      </c>
      <c r="AD300" s="79">
        <v>0</v>
      </c>
      <c r="AE300" s="85" t="s">
        <v>1087</v>
      </c>
      <c r="AF300" s="79" t="b">
        <v>0</v>
      </c>
      <c r="AG300" s="79" t="s">
        <v>1099</v>
      </c>
      <c r="AH300" s="79"/>
      <c r="AI300" s="85" t="s">
        <v>1087</v>
      </c>
      <c r="AJ300" s="79" t="b">
        <v>0</v>
      </c>
      <c r="AK300" s="79">
        <v>1</v>
      </c>
      <c r="AL300" s="85" t="s">
        <v>1023</v>
      </c>
      <c r="AM300" s="79" t="s">
        <v>1109</v>
      </c>
      <c r="AN300" s="79" t="b">
        <v>0</v>
      </c>
      <c r="AO300" s="85" t="s">
        <v>1023</v>
      </c>
      <c r="AP300" s="79" t="s">
        <v>176</v>
      </c>
      <c r="AQ300" s="79">
        <v>0</v>
      </c>
      <c r="AR300" s="79">
        <v>0</v>
      </c>
      <c r="AS300" s="79"/>
      <c r="AT300" s="79"/>
      <c r="AU300" s="79"/>
      <c r="AV300" s="79"/>
      <c r="AW300" s="79"/>
      <c r="AX300" s="79"/>
      <c r="AY300" s="79"/>
      <c r="AZ300" s="79"/>
      <c r="BA300">
        <v>11</v>
      </c>
      <c r="BB300" s="78" t="str">
        <f>REPLACE(INDEX(GroupVertices[Group],MATCH(Edges[[#This Row],[Vertex 1]],GroupVertices[Vertex],0)),1,1,"")</f>
        <v>1</v>
      </c>
      <c r="BC300" s="78" t="str">
        <f>REPLACE(INDEX(GroupVertices[Group],MATCH(Edges[[#This Row],[Vertex 2]],GroupVertices[Vertex],0)),1,1,"")</f>
        <v>3</v>
      </c>
      <c r="BD300" s="48"/>
      <c r="BE300" s="49"/>
      <c r="BF300" s="48"/>
      <c r="BG300" s="49"/>
      <c r="BH300" s="48"/>
      <c r="BI300" s="49"/>
      <c r="BJ300" s="48"/>
      <c r="BK300" s="49"/>
      <c r="BL300" s="48"/>
    </row>
    <row r="301" spans="1:64" ht="15">
      <c r="A301" s="64" t="s">
        <v>279</v>
      </c>
      <c r="B301" s="64" t="s">
        <v>274</v>
      </c>
      <c r="C301" s="65" t="s">
        <v>2975</v>
      </c>
      <c r="D301" s="66">
        <v>10</v>
      </c>
      <c r="E301" s="67" t="s">
        <v>136</v>
      </c>
      <c r="F301" s="68">
        <v>12</v>
      </c>
      <c r="G301" s="65"/>
      <c r="H301" s="69"/>
      <c r="I301" s="70"/>
      <c r="J301" s="70"/>
      <c r="K301" s="34" t="s">
        <v>66</v>
      </c>
      <c r="L301" s="77">
        <v>301</v>
      </c>
      <c r="M301" s="77"/>
      <c r="N301" s="72"/>
      <c r="O301" s="79" t="s">
        <v>350</v>
      </c>
      <c r="P301" s="81">
        <v>43635.79928240741</v>
      </c>
      <c r="Q301" s="79" t="s">
        <v>464</v>
      </c>
      <c r="R301" s="79"/>
      <c r="S301" s="79"/>
      <c r="T301" s="79" t="s">
        <v>603</v>
      </c>
      <c r="U301" s="79"/>
      <c r="V301" s="82" t="s">
        <v>704</v>
      </c>
      <c r="W301" s="81">
        <v>43635.79928240741</v>
      </c>
      <c r="X301" s="82" t="s">
        <v>854</v>
      </c>
      <c r="Y301" s="79"/>
      <c r="Z301" s="79"/>
      <c r="AA301" s="85" t="s">
        <v>1035</v>
      </c>
      <c r="AB301" s="79"/>
      <c r="AC301" s="79" t="b">
        <v>0</v>
      </c>
      <c r="AD301" s="79">
        <v>0</v>
      </c>
      <c r="AE301" s="85" t="s">
        <v>1087</v>
      </c>
      <c r="AF301" s="79" t="b">
        <v>0</v>
      </c>
      <c r="AG301" s="79" t="s">
        <v>1099</v>
      </c>
      <c r="AH301" s="79"/>
      <c r="AI301" s="85" t="s">
        <v>1087</v>
      </c>
      <c r="AJ301" s="79" t="b">
        <v>0</v>
      </c>
      <c r="AK301" s="79">
        <v>1</v>
      </c>
      <c r="AL301" s="85" t="s">
        <v>1024</v>
      </c>
      <c r="AM301" s="79" t="s">
        <v>1112</v>
      </c>
      <c r="AN301" s="79" t="b">
        <v>0</v>
      </c>
      <c r="AO301" s="85" t="s">
        <v>1024</v>
      </c>
      <c r="AP301" s="79" t="s">
        <v>176</v>
      </c>
      <c r="AQ301" s="79">
        <v>0</v>
      </c>
      <c r="AR301" s="79">
        <v>0</v>
      </c>
      <c r="AS301" s="79"/>
      <c r="AT301" s="79"/>
      <c r="AU301" s="79"/>
      <c r="AV301" s="79"/>
      <c r="AW301" s="79"/>
      <c r="AX301" s="79"/>
      <c r="AY301" s="79"/>
      <c r="AZ301" s="79"/>
      <c r="BA301">
        <v>11</v>
      </c>
      <c r="BB301" s="78" t="str">
        <f>REPLACE(INDEX(GroupVertices[Group],MATCH(Edges[[#This Row],[Vertex 1]],GroupVertices[Vertex],0)),1,1,"")</f>
        <v>1</v>
      </c>
      <c r="BC301" s="78" t="str">
        <f>REPLACE(INDEX(GroupVertices[Group],MATCH(Edges[[#This Row],[Vertex 2]],GroupVertices[Vertex],0)),1,1,"")</f>
        <v>3</v>
      </c>
      <c r="BD301" s="48">
        <v>0</v>
      </c>
      <c r="BE301" s="49">
        <v>0</v>
      </c>
      <c r="BF301" s="48">
        <v>0</v>
      </c>
      <c r="BG301" s="49">
        <v>0</v>
      </c>
      <c r="BH301" s="48">
        <v>0</v>
      </c>
      <c r="BI301" s="49">
        <v>0</v>
      </c>
      <c r="BJ301" s="48">
        <v>12</v>
      </c>
      <c r="BK301" s="49">
        <v>100</v>
      </c>
      <c r="BL301" s="48">
        <v>12</v>
      </c>
    </row>
    <row r="302" spans="1:64" ht="15">
      <c r="A302" s="64" t="s">
        <v>279</v>
      </c>
      <c r="B302" s="64" t="s">
        <v>274</v>
      </c>
      <c r="C302" s="65" t="s">
        <v>2975</v>
      </c>
      <c r="D302" s="66">
        <v>10</v>
      </c>
      <c r="E302" s="67" t="s">
        <v>136</v>
      </c>
      <c r="F302" s="68">
        <v>12</v>
      </c>
      <c r="G302" s="65"/>
      <c r="H302" s="69"/>
      <c r="I302" s="70"/>
      <c r="J302" s="70"/>
      <c r="K302" s="34" t="s">
        <v>66</v>
      </c>
      <c r="L302" s="77">
        <v>302</v>
      </c>
      <c r="M302" s="77"/>
      <c r="N302" s="72"/>
      <c r="O302" s="79" t="s">
        <v>350</v>
      </c>
      <c r="P302" s="81">
        <v>43636.54347222222</v>
      </c>
      <c r="Q302" s="79" t="s">
        <v>446</v>
      </c>
      <c r="R302" s="79"/>
      <c r="S302" s="79"/>
      <c r="T302" s="79" t="s">
        <v>597</v>
      </c>
      <c r="U302" s="79"/>
      <c r="V302" s="82" t="s">
        <v>704</v>
      </c>
      <c r="W302" s="81">
        <v>43636.54347222222</v>
      </c>
      <c r="X302" s="82" t="s">
        <v>855</v>
      </c>
      <c r="Y302" s="79"/>
      <c r="Z302" s="79"/>
      <c r="AA302" s="85" t="s">
        <v>1036</v>
      </c>
      <c r="AB302" s="79"/>
      <c r="AC302" s="79" t="b">
        <v>0</v>
      </c>
      <c r="AD302" s="79">
        <v>0</v>
      </c>
      <c r="AE302" s="85" t="s">
        <v>1087</v>
      </c>
      <c r="AF302" s="79" t="b">
        <v>0</v>
      </c>
      <c r="AG302" s="79" t="s">
        <v>1099</v>
      </c>
      <c r="AH302" s="79"/>
      <c r="AI302" s="85" t="s">
        <v>1087</v>
      </c>
      <c r="AJ302" s="79" t="b">
        <v>0</v>
      </c>
      <c r="AK302" s="79">
        <v>2</v>
      </c>
      <c r="AL302" s="85" t="s">
        <v>1025</v>
      </c>
      <c r="AM302" s="79" t="s">
        <v>1109</v>
      </c>
      <c r="AN302" s="79" t="b">
        <v>0</v>
      </c>
      <c r="AO302" s="85" t="s">
        <v>1025</v>
      </c>
      <c r="AP302" s="79" t="s">
        <v>176</v>
      </c>
      <c r="AQ302" s="79">
        <v>0</v>
      </c>
      <c r="AR302" s="79">
        <v>0</v>
      </c>
      <c r="AS302" s="79"/>
      <c r="AT302" s="79"/>
      <c r="AU302" s="79"/>
      <c r="AV302" s="79"/>
      <c r="AW302" s="79"/>
      <c r="AX302" s="79"/>
      <c r="AY302" s="79"/>
      <c r="AZ302" s="79"/>
      <c r="BA302">
        <v>11</v>
      </c>
      <c r="BB302" s="78" t="str">
        <f>REPLACE(INDEX(GroupVertices[Group],MATCH(Edges[[#This Row],[Vertex 1]],GroupVertices[Vertex],0)),1,1,"")</f>
        <v>1</v>
      </c>
      <c r="BC302" s="78" t="str">
        <f>REPLACE(INDEX(GroupVertices[Group],MATCH(Edges[[#This Row],[Vertex 2]],GroupVertices[Vertex],0)),1,1,"")</f>
        <v>3</v>
      </c>
      <c r="BD302" s="48">
        <v>0</v>
      </c>
      <c r="BE302" s="49">
        <v>0</v>
      </c>
      <c r="BF302" s="48">
        <v>0</v>
      </c>
      <c r="BG302" s="49">
        <v>0</v>
      </c>
      <c r="BH302" s="48">
        <v>0</v>
      </c>
      <c r="BI302" s="49">
        <v>0</v>
      </c>
      <c r="BJ302" s="48">
        <v>13</v>
      </c>
      <c r="BK302" s="49">
        <v>100</v>
      </c>
      <c r="BL302" s="48">
        <v>13</v>
      </c>
    </row>
    <row r="303" spans="1:64" ht="15">
      <c r="A303" s="64" t="s">
        <v>279</v>
      </c>
      <c r="B303" s="64" t="s">
        <v>274</v>
      </c>
      <c r="C303" s="65" t="s">
        <v>2975</v>
      </c>
      <c r="D303" s="66">
        <v>10</v>
      </c>
      <c r="E303" s="67" t="s">
        <v>136</v>
      </c>
      <c r="F303" s="68">
        <v>12</v>
      </c>
      <c r="G303" s="65"/>
      <c r="H303" s="69"/>
      <c r="I303" s="70"/>
      <c r="J303" s="70"/>
      <c r="K303" s="34" t="s">
        <v>66</v>
      </c>
      <c r="L303" s="77">
        <v>303</v>
      </c>
      <c r="M303" s="77"/>
      <c r="N303" s="72"/>
      <c r="O303" s="79" t="s">
        <v>350</v>
      </c>
      <c r="P303" s="81">
        <v>43655.836689814816</v>
      </c>
      <c r="Q303" s="79" t="s">
        <v>435</v>
      </c>
      <c r="R303" s="82" t="s">
        <v>521</v>
      </c>
      <c r="S303" s="79" t="s">
        <v>553</v>
      </c>
      <c r="T303" s="79"/>
      <c r="U303" s="79"/>
      <c r="V303" s="82" t="s">
        <v>704</v>
      </c>
      <c r="W303" s="81">
        <v>43655.836689814816</v>
      </c>
      <c r="X303" s="82" t="s">
        <v>825</v>
      </c>
      <c r="Y303" s="79"/>
      <c r="Z303" s="79"/>
      <c r="AA303" s="85" t="s">
        <v>1006</v>
      </c>
      <c r="AB303" s="79"/>
      <c r="AC303" s="79" t="b">
        <v>0</v>
      </c>
      <c r="AD303" s="79">
        <v>0</v>
      </c>
      <c r="AE303" s="85" t="s">
        <v>1087</v>
      </c>
      <c r="AF303" s="79" t="b">
        <v>0</v>
      </c>
      <c r="AG303" s="79" t="s">
        <v>1099</v>
      </c>
      <c r="AH303" s="79"/>
      <c r="AI303" s="85" t="s">
        <v>1087</v>
      </c>
      <c r="AJ303" s="79" t="b">
        <v>0</v>
      </c>
      <c r="AK303" s="79">
        <v>2</v>
      </c>
      <c r="AL303" s="85" t="s">
        <v>1005</v>
      </c>
      <c r="AM303" s="79" t="s">
        <v>1112</v>
      </c>
      <c r="AN303" s="79" t="b">
        <v>0</v>
      </c>
      <c r="AO303" s="85" t="s">
        <v>1005</v>
      </c>
      <c r="AP303" s="79" t="s">
        <v>176</v>
      </c>
      <c r="AQ303" s="79">
        <v>0</v>
      </c>
      <c r="AR303" s="79">
        <v>0</v>
      </c>
      <c r="AS303" s="79"/>
      <c r="AT303" s="79"/>
      <c r="AU303" s="79"/>
      <c r="AV303" s="79"/>
      <c r="AW303" s="79"/>
      <c r="AX303" s="79"/>
      <c r="AY303" s="79"/>
      <c r="AZ303" s="79"/>
      <c r="BA303">
        <v>11</v>
      </c>
      <c r="BB303" s="78" t="str">
        <f>REPLACE(INDEX(GroupVertices[Group],MATCH(Edges[[#This Row],[Vertex 1]],GroupVertices[Vertex],0)),1,1,"")</f>
        <v>1</v>
      </c>
      <c r="BC303" s="78" t="str">
        <f>REPLACE(INDEX(GroupVertices[Group],MATCH(Edges[[#This Row],[Vertex 2]],GroupVertices[Vertex],0)),1,1,"")</f>
        <v>3</v>
      </c>
      <c r="BD303" s="48"/>
      <c r="BE303" s="49"/>
      <c r="BF303" s="48"/>
      <c r="BG303" s="49"/>
      <c r="BH303" s="48"/>
      <c r="BI303" s="49"/>
      <c r="BJ303" s="48"/>
      <c r="BK303" s="49"/>
      <c r="BL303" s="48"/>
    </row>
    <row r="304" spans="1:64" ht="15">
      <c r="A304" s="64" t="s">
        <v>279</v>
      </c>
      <c r="B304" s="64" t="s">
        <v>274</v>
      </c>
      <c r="C304" s="65" t="s">
        <v>2975</v>
      </c>
      <c r="D304" s="66">
        <v>10</v>
      </c>
      <c r="E304" s="67" t="s">
        <v>136</v>
      </c>
      <c r="F304" s="68">
        <v>12</v>
      </c>
      <c r="G304" s="65"/>
      <c r="H304" s="69"/>
      <c r="I304" s="70"/>
      <c r="J304" s="70"/>
      <c r="K304" s="34" t="s">
        <v>66</v>
      </c>
      <c r="L304" s="77">
        <v>304</v>
      </c>
      <c r="M304" s="77"/>
      <c r="N304" s="72"/>
      <c r="O304" s="79" t="s">
        <v>350</v>
      </c>
      <c r="P304" s="81">
        <v>43683.83090277778</v>
      </c>
      <c r="Q304" s="79" t="s">
        <v>465</v>
      </c>
      <c r="R304" s="82" t="s">
        <v>534</v>
      </c>
      <c r="S304" s="79" t="s">
        <v>553</v>
      </c>
      <c r="T304" s="79" t="s">
        <v>599</v>
      </c>
      <c r="U304" s="79"/>
      <c r="V304" s="82" t="s">
        <v>704</v>
      </c>
      <c r="W304" s="81">
        <v>43683.83090277778</v>
      </c>
      <c r="X304" s="82" t="s">
        <v>856</v>
      </c>
      <c r="Y304" s="79"/>
      <c r="Z304" s="79"/>
      <c r="AA304" s="85" t="s">
        <v>1037</v>
      </c>
      <c r="AB304" s="79"/>
      <c r="AC304" s="79" t="b">
        <v>0</v>
      </c>
      <c r="AD304" s="79">
        <v>0</v>
      </c>
      <c r="AE304" s="85" t="s">
        <v>1087</v>
      </c>
      <c r="AF304" s="79" t="b">
        <v>0</v>
      </c>
      <c r="AG304" s="79" t="s">
        <v>1099</v>
      </c>
      <c r="AH304" s="79"/>
      <c r="AI304" s="85" t="s">
        <v>1087</v>
      </c>
      <c r="AJ304" s="79" t="b">
        <v>0</v>
      </c>
      <c r="AK304" s="79">
        <v>1</v>
      </c>
      <c r="AL304" s="85" t="s">
        <v>1029</v>
      </c>
      <c r="AM304" s="79" t="s">
        <v>1107</v>
      </c>
      <c r="AN304" s="79" t="b">
        <v>0</v>
      </c>
      <c r="AO304" s="85" t="s">
        <v>1029</v>
      </c>
      <c r="AP304" s="79" t="s">
        <v>176</v>
      </c>
      <c r="AQ304" s="79">
        <v>0</v>
      </c>
      <c r="AR304" s="79">
        <v>0</v>
      </c>
      <c r="AS304" s="79"/>
      <c r="AT304" s="79"/>
      <c r="AU304" s="79"/>
      <c r="AV304" s="79"/>
      <c r="AW304" s="79"/>
      <c r="AX304" s="79"/>
      <c r="AY304" s="79"/>
      <c r="AZ304" s="79"/>
      <c r="BA304">
        <v>11</v>
      </c>
      <c r="BB304" s="78" t="str">
        <f>REPLACE(INDEX(GroupVertices[Group],MATCH(Edges[[#This Row],[Vertex 1]],GroupVertices[Vertex],0)),1,1,"")</f>
        <v>1</v>
      </c>
      <c r="BC304" s="78" t="str">
        <f>REPLACE(INDEX(GroupVertices[Group],MATCH(Edges[[#This Row],[Vertex 2]],GroupVertices[Vertex],0)),1,1,"")</f>
        <v>3</v>
      </c>
      <c r="BD304" s="48">
        <v>1</v>
      </c>
      <c r="BE304" s="49">
        <v>7.6923076923076925</v>
      </c>
      <c r="BF304" s="48">
        <v>0</v>
      </c>
      <c r="BG304" s="49">
        <v>0</v>
      </c>
      <c r="BH304" s="48">
        <v>0</v>
      </c>
      <c r="BI304" s="49">
        <v>0</v>
      </c>
      <c r="BJ304" s="48">
        <v>12</v>
      </c>
      <c r="BK304" s="49">
        <v>92.3076923076923</v>
      </c>
      <c r="BL304" s="48">
        <v>13</v>
      </c>
    </row>
    <row r="305" spans="1:64" ht="15">
      <c r="A305" s="64" t="s">
        <v>279</v>
      </c>
      <c r="B305" s="64" t="s">
        <v>274</v>
      </c>
      <c r="C305" s="65" t="s">
        <v>2975</v>
      </c>
      <c r="D305" s="66">
        <v>10</v>
      </c>
      <c r="E305" s="67" t="s">
        <v>136</v>
      </c>
      <c r="F305" s="68">
        <v>12</v>
      </c>
      <c r="G305" s="65"/>
      <c r="H305" s="69"/>
      <c r="I305" s="70"/>
      <c r="J305" s="70"/>
      <c r="K305" s="34" t="s">
        <v>66</v>
      </c>
      <c r="L305" s="77">
        <v>305</v>
      </c>
      <c r="M305" s="77"/>
      <c r="N305" s="72"/>
      <c r="O305" s="79" t="s">
        <v>350</v>
      </c>
      <c r="P305" s="81">
        <v>43689.658842592595</v>
      </c>
      <c r="Q305" s="79" t="s">
        <v>466</v>
      </c>
      <c r="R305" s="82" t="s">
        <v>528</v>
      </c>
      <c r="S305" s="79" t="s">
        <v>567</v>
      </c>
      <c r="T305" s="79"/>
      <c r="U305" s="79"/>
      <c r="V305" s="82" t="s">
        <v>704</v>
      </c>
      <c r="W305" s="81">
        <v>43689.658842592595</v>
      </c>
      <c r="X305" s="82" t="s">
        <v>857</v>
      </c>
      <c r="Y305" s="79"/>
      <c r="Z305" s="79"/>
      <c r="AA305" s="85" t="s">
        <v>1038</v>
      </c>
      <c r="AB305" s="79"/>
      <c r="AC305" s="79" t="b">
        <v>0</v>
      </c>
      <c r="AD305" s="79">
        <v>0</v>
      </c>
      <c r="AE305" s="85" t="s">
        <v>1087</v>
      </c>
      <c r="AF305" s="79" t="b">
        <v>0</v>
      </c>
      <c r="AG305" s="79" t="s">
        <v>1099</v>
      </c>
      <c r="AH305" s="79"/>
      <c r="AI305" s="85" t="s">
        <v>1087</v>
      </c>
      <c r="AJ305" s="79" t="b">
        <v>0</v>
      </c>
      <c r="AK305" s="79">
        <v>1</v>
      </c>
      <c r="AL305" s="85" t="s">
        <v>1018</v>
      </c>
      <c r="AM305" s="79" t="s">
        <v>1107</v>
      </c>
      <c r="AN305" s="79" t="b">
        <v>0</v>
      </c>
      <c r="AO305" s="85" t="s">
        <v>1018</v>
      </c>
      <c r="AP305" s="79" t="s">
        <v>176</v>
      </c>
      <c r="AQ305" s="79">
        <v>0</v>
      </c>
      <c r="AR305" s="79">
        <v>0</v>
      </c>
      <c r="AS305" s="79"/>
      <c r="AT305" s="79"/>
      <c r="AU305" s="79"/>
      <c r="AV305" s="79"/>
      <c r="AW305" s="79"/>
      <c r="AX305" s="79"/>
      <c r="AY305" s="79"/>
      <c r="AZ305" s="79"/>
      <c r="BA305">
        <v>11</v>
      </c>
      <c r="BB305" s="78" t="str">
        <f>REPLACE(INDEX(GroupVertices[Group],MATCH(Edges[[#This Row],[Vertex 1]],GroupVertices[Vertex],0)),1,1,"")</f>
        <v>1</v>
      </c>
      <c r="BC305" s="78" t="str">
        <f>REPLACE(INDEX(GroupVertices[Group],MATCH(Edges[[#This Row],[Vertex 2]],GroupVertices[Vertex],0)),1,1,"")</f>
        <v>3</v>
      </c>
      <c r="BD305" s="48">
        <v>0</v>
      </c>
      <c r="BE305" s="49">
        <v>0</v>
      </c>
      <c r="BF305" s="48">
        <v>0</v>
      </c>
      <c r="BG305" s="49">
        <v>0</v>
      </c>
      <c r="BH305" s="48">
        <v>0</v>
      </c>
      <c r="BI305" s="49">
        <v>0</v>
      </c>
      <c r="BJ305" s="48">
        <v>14</v>
      </c>
      <c r="BK305" s="49">
        <v>100</v>
      </c>
      <c r="BL305" s="48">
        <v>14</v>
      </c>
    </row>
    <row r="306" spans="1:64" ht="15">
      <c r="A306" s="64" t="s">
        <v>287</v>
      </c>
      <c r="B306" s="64" t="s">
        <v>274</v>
      </c>
      <c r="C306" s="65" t="s">
        <v>2973</v>
      </c>
      <c r="D306" s="66">
        <v>3</v>
      </c>
      <c r="E306" s="67" t="s">
        <v>132</v>
      </c>
      <c r="F306" s="68">
        <v>35</v>
      </c>
      <c r="G306" s="65"/>
      <c r="H306" s="69"/>
      <c r="I306" s="70"/>
      <c r="J306" s="70"/>
      <c r="K306" s="34" t="s">
        <v>66</v>
      </c>
      <c r="L306" s="77">
        <v>306</v>
      </c>
      <c r="M306" s="77"/>
      <c r="N306" s="72"/>
      <c r="O306" s="79" t="s">
        <v>350</v>
      </c>
      <c r="P306" s="81">
        <v>43622.64204861111</v>
      </c>
      <c r="Q306" s="79" t="s">
        <v>461</v>
      </c>
      <c r="R306" s="79"/>
      <c r="S306" s="79"/>
      <c r="T306" s="79"/>
      <c r="U306" s="79"/>
      <c r="V306" s="82" t="s">
        <v>711</v>
      </c>
      <c r="W306" s="81">
        <v>43622.64204861111</v>
      </c>
      <c r="X306" s="82" t="s">
        <v>858</v>
      </c>
      <c r="Y306" s="79"/>
      <c r="Z306" s="79"/>
      <c r="AA306" s="85" t="s">
        <v>1039</v>
      </c>
      <c r="AB306" s="79"/>
      <c r="AC306" s="79" t="b">
        <v>0</v>
      </c>
      <c r="AD306" s="79">
        <v>0</v>
      </c>
      <c r="AE306" s="85" t="s">
        <v>1087</v>
      </c>
      <c r="AF306" s="79" t="b">
        <v>0</v>
      </c>
      <c r="AG306" s="79" t="s">
        <v>1099</v>
      </c>
      <c r="AH306" s="79"/>
      <c r="AI306" s="85" t="s">
        <v>1087</v>
      </c>
      <c r="AJ306" s="79" t="b">
        <v>0</v>
      </c>
      <c r="AK306" s="79">
        <v>2</v>
      </c>
      <c r="AL306" s="85" t="s">
        <v>1021</v>
      </c>
      <c r="AM306" s="79" t="s">
        <v>1109</v>
      </c>
      <c r="AN306" s="79" t="b">
        <v>0</v>
      </c>
      <c r="AO306" s="85" t="s">
        <v>1021</v>
      </c>
      <c r="AP306" s="79" t="s">
        <v>176</v>
      </c>
      <c r="AQ306" s="79">
        <v>0</v>
      </c>
      <c r="AR306" s="79">
        <v>0</v>
      </c>
      <c r="AS306" s="79"/>
      <c r="AT306" s="79"/>
      <c r="AU306" s="79"/>
      <c r="AV306" s="79"/>
      <c r="AW306" s="79"/>
      <c r="AX306" s="79"/>
      <c r="AY306" s="79"/>
      <c r="AZ306" s="79"/>
      <c r="BA306">
        <v>1</v>
      </c>
      <c r="BB306" s="78" t="str">
        <f>REPLACE(INDEX(GroupVertices[Group],MATCH(Edges[[#This Row],[Vertex 1]],GroupVertices[Vertex],0)),1,1,"")</f>
        <v>2</v>
      </c>
      <c r="BC306" s="78" t="str">
        <f>REPLACE(INDEX(GroupVertices[Group],MATCH(Edges[[#This Row],[Vertex 2]],GroupVertices[Vertex],0)),1,1,"")</f>
        <v>3</v>
      </c>
      <c r="BD306" s="48">
        <v>1</v>
      </c>
      <c r="BE306" s="49">
        <v>4.545454545454546</v>
      </c>
      <c r="BF306" s="48">
        <v>0</v>
      </c>
      <c r="BG306" s="49">
        <v>0</v>
      </c>
      <c r="BH306" s="48">
        <v>0</v>
      </c>
      <c r="BI306" s="49">
        <v>0</v>
      </c>
      <c r="BJ306" s="48">
        <v>21</v>
      </c>
      <c r="BK306" s="49">
        <v>95.45454545454545</v>
      </c>
      <c r="BL306" s="48">
        <v>22</v>
      </c>
    </row>
    <row r="307" spans="1:64" ht="15">
      <c r="A307" s="64" t="s">
        <v>238</v>
      </c>
      <c r="B307" s="64" t="s">
        <v>347</v>
      </c>
      <c r="C307" s="65" t="s">
        <v>2973</v>
      </c>
      <c r="D307" s="66">
        <v>3</v>
      </c>
      <c r="E307" s="67" t="s">
        <v>132</v>
      </c>
      <c r="F307" s="68">
        <v>35</v>
      </c>
      <c r="G307" s="65"/>
      <c r="H307" s="69"/>
      <c r="I307" s="70"/>
      <c r="J307" s="70"/>
      <c r="K307" s="34" t="s">
        <v>65</v>
      </c>
      <c r="L307" s="77">
        <v>307</v>
      </c>
      <c r="M307" s="77"/>
      <c r="N307" s="72"/>
      <c r="O307" s="79" t="s">
        <v>350</v>
      </c>
      <c r="P307" s="81">
        <v>43638.05165509259</v>
      </c>
      <c r="Q307" s="79" t="s">
        <v>467</v>
      </c>
      <c r="R307" s="79"/>
      <c r="S307" s="79"/>
      <c r="T307" s="79" t="s">
        <v>608</v>
      </c>
      <c r="U307" s="79"/>
      <c r="V307" s="82" t="s">
        <v>673</v>
      </c>
      <c r="W307" s="81">
        <v>43638.05165509259</v>
      </c>
      <c r="X307" s="82" t="s">
        <v>859</v>
      </c>
      <c r="Y307" s="79"/>
      <c r="Z307" s="79"/>
      <c r="AA307" s="85" t="s">
        <v>1040</v>
      </c>
      <c r="AB307" s="79"/>
      <c r="AC307" s="79" t="b">
        <v>0</v>
      </c>
      <c r="AD307" s="79">
        <v>0</v>
      </c>
      <c r="AE307" s="85" t="s">
        <v>1087</v>
      </c>
      <c r="AF307" s="79" t="b">
        <v>0</v>
      </c>
      <c r="AG307" s="79" t="s">
        <v>1099</v>
      </c>
      <c r="AH307" s="79"/>
      <c r="AI307" s="85" t="s">
        <v>1087</v>
      </c>
      <c r="AJ307" s="79" t="b">
        <v>0</v>
      </c>
      <c r="AK307" s="79">
        <v>2</v>
      </c>
      <c r="AL307" s="85" t="s">
        <v>1043</v>
      </c>
      <c r="AM307" s="79" t="s">
        <v>1109</v>
      </c>
      <c r="AN307" s="79" t="b">
        <v>0</v>
      </c>
      <c r="AO307" s="85" t="s">
        <v>1043</v>
      </c>
      <c r="AP307" s="79" t="s">
        <v>176</v>
      </c>
      <c r="AQ307" s="79">
        <v>0</v>
      </c>
      <c r="AR307" s="79">
        <v>0</v>
      </c>
      <c r="AS307" s="79"/>
      <c r="AT307" s="79"/>
      <c r="AU307" s="79"/>
      <c r="AV307" s="79"/>
      <c r="AW307" s="79"/>
      <c r="AX307" s="79"/>
      <c r="AY307" s="79"/>
      <c r="AZ307" s="79"/>
      <c r="BA307">
        <v>1</v>
      </c>
      <c r="BB307" s="78" t="str">
        <f>REPLACE(INDEX(GroupVertices[Group],MATCH(Edges[[#This Row],[Vertex 1]],GroupVertices[Vertex],0)),1,1,"")</f>
        <v>2</v>
      </c>
      <c r="BC307" s="78" t="str">
        <f>REPLACE(INDEX(GroupVertices[Group],MATCH(Edges[[#This Row],[Vertex 2]],GroupVertices[Vertex],0)),1,1,"")</f>
        <v>2</v>
      </c>
      <c r="BD307" s="48"/>
      <c r="BE307" s="49"/>
      <c r="BF307" s="48"/>
      <c r="BG307" s="49"/>
      <c r="BH307" s="48"/>
      <c r="BI307" s="49"/>
      <c r="BJ307" s="48"/>
      <c r="BK307" s="49"/>
      <c r="BL307" s="48"/>
    </row>
    <row r="308" spans="1:64" ht="15">
      <c r="A308" s="64" t="s">
        <v>287</v>
      </c>
      <c r="B308" s="64" t="s">
        <v>347</v>
      </c>
      <c r="C308" s="65" t="s">
        <v>2973</v>
      </c>
      <c r="D308" s="66">
        <v>3</v>
      </c>
      <c r="E308" s="67" t="s">
        <v>132</v>
      </c>
      <c r="F308" s="68">
        <v>35</v>
      </c>
      <c r="G308" s="65"/>
      <c r="H308" s="69"/>
      <c r="I308" s="70"/>
      <c r="J308" s="70"/>
      <c r="K308" s="34" t="s">
        <v>65</v>
      </c>
      <c r="L308" s="77">
        <v>308</v>
      </c>
      <c r="M308" s="77"/>
      <c r="N308" s="72"/>
      <c r="O308" s="79" t="s">
        <v>350</v>
      </c>
      <c r="P308" s="81">
        <v>43636.56480324074</v>
      </c>
      <c r="Q308" s="79" t="s">
        <v>467</v>
      </c>
      <c r="R308" s="79"/>
      <c r="S308" s="79"/>
      <c r="T308" s="79" t="s">
        <v>608</v>
      </c>
      <c r="U308" s="79"/>
      <c r="V308" s="82" t="s">
        <v>711</v>
      </c>
      <c r="W308" s="81">
        <v>43636.56480324074</v>
      </c>
      <c r="X308" s="82" t="s">
        <v>860</v>
      </c>
      <c r="Y308" s="79"/>
      <c r="Z308" s="79"/>
      <c r="AA308" s="85" t="s">
        <v>1041</v>
      </c>
      <c r="AB308" s="79"/>
      <c r="AC308" s="79" t="b">
        <v>0</v>
      </c>
      <c r="AD308" s="79">
        <v>0</v>
      </c>
      <c r="AE308" s="85" t="s">
        <v>1087</v>
      </c>
      <c r="AF308" s="79" t="b">
        <v>0</v>
      </c>
      <c r="AG308" s="79" t="s">
        <v>1099</v>
      </c>
      <c r="AH308" s="79"/>
      <c r="AI308" s="85" t="s">
        <v>1087</v>
      </c>
      <c r="AJ308" s="79" t="b">
        <v>0</v>
      </c>
      <c r="AK308" s="79">
        <v>1</v>
      </c>
      <c r="AL308" s="85" t="s">
        <v>1043</v>
      </c>
      <c r="AM308" s="79" t="s">
        <v>1109</v>
      </c>
      <c r="AN308" s="79" t="b">
        <v>0</v>
      </c>
      <c r="AO308" s="85" t="s">
        <v>1043</v>
      </c>
      <c r="AP308" s="79" t="s">
        <v>176</v>
      </c>
      <c r="AQ308" s="79">
        <v>0</v>
      </c>
      <c r="AR308" s="79">
        <v>0</v>
      </c>
      <c r="AS308" s="79"/>
      <c r="AT308" s="79"/>
      <c r="AU308" s="79"/>
      <c r="AV308" s="79"/>
      <c r="AW308" s="79"/>
      <c r="AX308" s="79"/>
      <c r="AY308" s="79"/>
      <c r="AZ308" s="79"/>
      <c r="BA308">
        <v>1</v>
      </c>
      <c r="BB308" s="78" t="str">
        <f>REPLACE(INDEX(GroupVertices[Group],MATCH(Edges[[#This Row],[Vertex 1]],GroupVertices[Vertex],0)),1,1,"")</f>
        <v>2</v>
      </c>
      <c r="BC308" s="78" t="str">
        <f>REPLACE(INDEX(GroupVertices[Group],MATCH(Edges[[#This Row],[Vertex 2]],GroupVertices[Vertex],0)),1,1,"")</f>
        <v>2</v>
      </c>
      <c r="BD308" s="48"/>
      <c r="BE308" s="49"/>
      <c r="BF308" s="48"/>
      <c r="BG308" s="49"/>
      <c r="BH308" s="48"/>
      <c r="BI308" s="49"/>
      <c r="BJ308" s="48"/>
      <c r="BK308" s="49"/>
      <c r="BL308" s="48"/>
    </row>
    <row r="309" spans="1:64" ht="15">
      <c r="A309" s="64" t="s">
        <v>238</v>
      </c>
      <c r="B309" s="64" t="s">
        <v>288</v>
      </c>
      <c r="C309" s="65" t="s">
        <v>2973</v>
      </c>
      <c r="D309" s="66">
        <v>3</v>
      </c>
      <c r="E309" s="67" t="s">
        <v>132</v>
      </c>
      <c r="F309" s="68">
        <v>35</v>
      </c>
      <c r="G309" s="65"/>
      <c r="H309" s="69"/>
      <c r="I309" s="70"/>
      <c r="J309" s="70"/>
      <c r="K309" s="34" t="s">
        <v>65</v>
      </c>
      <c r="L309" s="77">
        <v>309</v>
      </c>
      <c r="M309" s="77"/>
      <c r="N309" s="72"/>
      <c r="O309" s="79" t="s">
        <v>350</v>
      </c>
      <c r="P309" s="81">
        <v>43638.05165509259</v>
      </c>
      <c r="Q309" s="79" t="s">
        <v>467</v>
      </c>
      <c r="R309" s="79"/>
      <c r="S309" s="79"/>
      <c r="T309" s="79" t="s">
        <v>608</v>
      </c>
      <c r="U309" s="79"/>
      <c r="V309" s="82" t="s">
        <v>673</v>
      </c>
      <c r="W309" s="81">
        <v>43638.05165509259</v>
      </c>
      <c r="X309" s="82" t="s">
        <v>859</v>
      </c>
      <c r="Y309" s="79"/>
      <c r="Z309" s="79"/>
      <c r="AA309" s="85" t="s">
        <v>1040</v>
      </c>
      <c r="AB309" s="79"/>
      <c r="AC309" s="79" t="b">
        <v>0</v>
      </c>
      <c r="AD309" s="79">
        <v>0</v>
      </c>
      <c r="AE309" s="85" t="s">
        <v>1087</v>
      </c>
      <c r="AF309" s="79" t="b">
        <v>0</v>
      </c>
      <c r="AG309" s="79" t="s">
        <v>1099</v>
      </c>
      <c r="AH309" s="79"/>
      <c r="AI309" s="85" t="s">
        <v>1087</v>
      </c>
      <c r="AJ309" s="79" t="b">
        <v>0</v>
      </c>
      <c r="AK309" s="79">
        <v>2</v>
      </c>
      <c r="AL309" s="85" t="s">
        <v>1043</v>
      </c>
      <c r="AM309" s="79" t="s">
        <v>1109</v>
      </c>
      <c r="AN309" s="79" t="b">
        <v>0</v>
      </c>
      <c r="AO309" s="85" t="s">
        <v>1043</v>
      </c>
      <c r="AP309" s="79" t="s">
        <v>176</v>
      </c>
      <c r="AQ309" s="79">
        <v>0</v>
      </c>
      <c r="AR309" s="79">
        <v>0</v>
      </c>
      <c r="AS309" s="79"/>
      <c r="AT309" s="79"/>
      <c r="AU309" s="79"/>
      <c r="AV309" s="79"/>
      <c r="AW309" s="79"/>
      <c r="AX309" s="79"/>
      <c r="AY309" s="79"/>
      <c r="AZ309" s="79"/>
      <c r="BA309">
        <v>1</v>
      </c>
      <c r="BB309" s="78" t="str">
        <f>REPLACE(INDEX(GroupVertices[Group],MATCH(Edges[[#This Row],[Vertex 1]],GroupVertices[Vertex],0)),1,1,"")</f>
        <v>2</v>
      </c>
      <c r="BC309" s="78" t="str">
        <f>REPLACE(INDEX(GroupVertices[Group],MATCH(Edges[[#This Row],[Vertex 2]],GroupVertices[Vertex],0)),1,1,"")</f>
        <v>2</v>
      </c>
      <c r="BD309" s="48">
        <v>0</v>
      </c>
      <c r="BE309" s="49">
        <v>0</v>
      </c>
      <c r="BF309" s="48">
        <v>0</v>
      </c>
      <c r="BG309" s="49">
        <v>0</v>
      </c>
      <c r="BH309" s="48">
        <v>0</v>
      </c>
      <c r="BI309" s="49">
        <v>0</v>
      </c>
      <c r="BJ309" s="48">
        <v>19</v>
      </c>
      <c r="BK309" s="49">
        <v>100</v>
      </c>
      <c r="BL309" s="48">
        <v>19</v>
      </c>
    </row>
    <row r="310" spans="1:64" ht="15">
      <c r="A310" s="64" t="s">
        <v>288</v>
      </c>
      <c r="B310" s="64" t="s">
        <v>282</v>
      </c>
      <c r="C310" s="65" t="s">
        <v>2973</v>
      </c>
      <c r="D310" s="66">
        <v>3</v>
      </c>
      <c r="E310" s="67" t="s">
        <v>132</v>
      </c>
      <c r="F310" s="68">
        <v>35</v>
      </c>
      <c r="G310" s="65"/>
      <c r="H310" s="69"/>
      <c r="I310" s="70"/>
      <c r="J310" s="70"/>
      <c r="K310" s="34" t="s">
        <v>65</v>
      </c>
      <c r="L310" s="77">
        <v>310</v>
      </c>
      <c r="M310" s="77"/>
      <c r="N310" s="72"/>
      <c r="O310" s="79" t="s">
        <v>350</v>
      </c>
      <c r="P310" s="81">
        <v>43649.66473379629</v>
      </c>
      <c r="Q310" s="79" t="s">
        <v>468</v>
      </c>
      <c r="R310" s="79"/>
      <c r="S310" s="79"/>
      <c r="T310" s="79" t="s">
        <v>606</v>
      </c>
      <c r="U310" s="79"/>
      <c r="V310" s="82" t="s">
        <v>712</v>
      </c>
      <c r="W310" s="81">
        <v>43649.66473379629</v>
      </c>
      <c r="X310" s="82" t="s">
        <v>861</v>
      </c>
      <c r="Y310" s="79"/>
      <c r="Z310" s="79"/>
      <c r="AA310" s="85" t="s">
        <v>1042</v>
      </c>
      <c r="AB310" s="79"/>
      <c r="AC310" s="79" t="b">
        <v>0</v>
      </c>
      <c r="AD310" s="79">
        <v>0</v>
      </c>
      <c r="AE310" s="85" t="s">
        <v>1087</v>
      </c>
      <c r="AF310" s="79" t="b">
        <v>0</v>
      </c>
      <c r="AG310" s="79" t="s">
        <v>1099</v>
      </c>
      <c r="AH310" s="79"/>
      <c r="AI310" s="85" t="s">
        <v>1087</v>
      </c>
      <c r="AJ310" s="79" t="b">
        <v>0</v>
      </c>
      <c r="AK310" s="79">
        <v>2</v>
      </c>
      <c r="AL310" s="85" t="s">
        <v>1055</v>
      </c>
      <c r="AM310" s="79" t="s">
        <v>1108</v>
      </c>
      <c r="AN310" s="79" t="b">
        <v>0</v>
      </c>
      <c r="AO310" s="85" t="s">
        <v>1055</v>
      </c>
      <c r="AP310" s="79" t="s">
        <v>176</v>
      </c>
      <c r="AQ310" s="79">
        <v>0</v>
      </c>
      <c r="AR310" s="79">
        <v>0</v>
      </c>
      <c r="AS310" s="79"/>
      <c r="AT310" s="79"/>
      <c r="AU310" s="79"/>
      <c r="AV310" s="79"/>
      <c r="AW310" s="79"/>
      <c r="AX310" s="79"/>
      <c r="AY310" s="79"/>
      <c r="AZ310" s="79"/>
      <c r="BA310">
        <v>1</v>
      </c>
      <c r="BB310" s="78" t="str">
        <f>REPLACE(INDEX(GroupVertices[Group],MATCH(Edges[[#This Row],[Vertex 1]],GroupVertices[Vertex],0)),1,1,"")</f>
        <v>2</v>
      </c>
      <c r="BC310" s="78" t="str">
        <f>REPLACE(INDEX(GroupVertices[Group],MATCH(Edges[[#This Row],[Vertex 2]],GroupVertices[Vertex],0)),1,1,"")</f>
        <v>2</v>
      </c>
      <c r="BD310" s="48"/>
      <c r="BE310" s="49"/>
      <c r="BF310" s="48"/>
      <c r="BG310" s="49"/>
      <c r="BH310" s="48"/>
      <c r="BI310" s="49"/>
      <c r="BJ310" s="48"/>
      <c r="BK310" s="49"/>
      <c r="BL310" s="48"/>
    </row>
    <row r="311" spans="1:64" ht="15">
      <c r="A311" s="64" t="s">
        <v>288</v>
      </c>
      <c r="B311" s="64" t="s">
        <v>279</v>
      </c>
      <c r="C311" s="65" t="s">
        <v>2973</v>
      </c>
      <c r="D311" s="66">
        <v>3</v>
      </c>
      <c r="E311" s="67" t="s">
        <v>132</v>
      </c>
      <c r="F311" s="68">
        <v>35</v>
      </c>
      <c r="G311" s="65"/>
      <c r="H311" s="69"/>
      <c r="I311" s="70"/>
      <c r="J311" s="70"/>
      <c r="K311" s="34" t="s">
        <v>65</v>
      </c>
      <c r="L311" s="77">
        <v>311</v>
      </c>
      <c r="M311" s="77"/>
      <c r="N311" s="72"/>
      <c r="O311" s="79" t="s">
        <v>350</v>
      </c>
      <c r="P311" s="81">
        <v>43649.66473379629</v>
      </c>
      <c r="Q311" s="79" t="s">
        <v>468</v>
      </c>
      <c r="R311" s="79"/>
      <c r="S311" s="79"/>
      <c r="T311" s="79" t="s">
        <v>606</v>
      </c>
      <c r="U311" s="79"/>
      <c r="V311" s="82" t="s">
        <v>712</v>
      </c>
      <c r="W311" s="81">
        <v>43649.66473379629</v>
      </c>
      <c r="X311" s="82" t="s">
        <v>861</v>
      </c>
      <c r="Y311" s="79"/>
      <c r="Z311" s="79"/>
      <c r="AA311" s="85" t="s">
        <v>1042</v>
      </c>
      <c r="AB311" s="79"/>
      <c r="AC311" s="79" t="b">
        <v>0</v>
      </c>
      <c r="AD311" s="79">
        <v>0</v>
      </c>
      <c r="AE311" s="85" t="s">
        <v>1087</v>
      </c>
      <c r="AF311" s="79" t="b">
        <v>0</v>
      </c>
      <c r="AG311" s="79" t="s">
        <v>1099</v>
      </c>
      <c r="AH311" s="79"/>
      <c r="AI311" s="85" t="s">
        <v>1087</v>
      </c>
      <c r="AJ311" s="79" t="b">
        <v>0</v>
      </c>
      <c r="AK311" s="79">
        <v>2</v>
      </c>
      <c r="AL311" s="85" t="s">
        <v>1055</v>
      </c>
      <c r="AM311" s="79" t="s">
        <v>1108</v>
      </c>
      <c r="AN311" s="79" t="b">
        <v>0</v>
      </c>
      <c r="AO311" s="85" t="s">
        <v>1055</v>
      </c>
      <c r="AP311" s="79" t="s">
        <v>176</v>
      </c>
      <c r="AQ311" s="79">
        <v>0</v>
      </c>
      <c r="AR311" s="79">
        <v>0</v>
      </c>
      <c r="AS311" s="79"/>
      <c r="AT311" s="79"/>
      <c r="AU311" s="79"/>
      <c r="AV311" s="79"/>
      <c r="AW311" s="79"/>
      <c r="AX311" s="79"/>
      <c r="AY311" s="79"/>
      <c r="AZ311" s="79"/>
      <c r="BA311">
        <v>1</v>
      </c>
      <c r="BB311" s="78" t="str">
        <f>REPLACE(INDEX(GroupVertices[Group],MATCH(Edges[[#This Row],[Vertex 1]],GroupVertices[Vertex],0)),1,1,"")</f>
        <v>2</v>
      </c>
      <c r="BC311" s="78" t="str">
        <f>REPLACE(INDEX(GroupVertices[Group],MATCH(Edges[[#This Row],[Vertex 2]],GroupVertices[Vertex],0)),1,1,"")</f>
        <v>1</v>
      </c>
      <c r="BD311" s="48"/>
      <c r="BE311" s="49"/>
      <c r="BF311" s="48"/>
      <c r="BG311" s="49"/>
      <c r="BH311" s="48"/>
      <c r="BI311" s="49"/>
      <c r="BJ311" s="48"/>
      <c r="BK311" s="49"/>
      <c r="BL311" s="48"/>
    </row>
    <row r="312" spans="1:64" ht="15">
      <c r="A312" s="64" t="s">
        <v>288</v>
      </c>
      <c r="B312" s="64" t="s">
        <v>286</v>
      </c>
      <c r="C312" s="65" t="s">
        <v>2973</v>
      </c>
      <c r="D312" s="66">
        <v>3</v>
      </c>
      <c r="E312" s="67" t="s">
        <v>132</v>
      </c>
      <c r="F312" s="68">
        <v>35</v>
      </c>
      <c r="G312" s="65"/>
      <c r="H312" s="69"/>
      <c r="I312" s="70"/>
      <c r="J312" s="70"/>
      <c r="K312" s="34" t="s">
        <v>66</v>
      </c>
      <c r="L312" s="77">
        <v>312</v>
      </c>
      <c r="M312" s="77"/>
      <c r="N312" s="72"/>
      <c r="O312" s="79" t="s">
        <v>350</v>
      </c>
      <c r="P312" s="81">
        <v>43649.66473379629</v>
      </c>
      <c r="Q312" s="79" t="s">
        <v>468</v>
      </c>
      <c r="R312" s="79"/>
      <c r="S312" s="79"/>
      <c r="T312" s="79" t="s">
        <v>606</v>
      </c>
      <c r="U312" s="79"/>
      <c r="V312" s="82" t="s">
        <v>712</v>
      </c>
      <c r="W312" s="81">
        <v>43649.66473379629</v>
      </c>
      <c r="X312" s="82" t="s">
        <v>861</v>
      </c>
      <c r="Y312" s="79"/>
      <c r="Z312" s="79"/>
      <c r="AA312" s="85" t="s">
        <v>1042</v>
      </c>
      <c r="AB312" s="79"/>
      <c r="AC312" s="79" t="b">
        <v>0</v>
      </c>
      <c r="AD312" s="79">
        <v>0</v>
      </c>
      <c r="AE312" s="85" t="s">
        <v>1087</v>
      </c>
      <c r="AF312" s="79" t="b">
        <v>0</v>
      </c>
      <c r="AG312" s="79" t="s">
        <v>1099</v>
      </c>
      <c r="AH312" s="79"/>
      <c r="AI312" s="85" t="s">
        <v>1087</v>
      </c>
      <c r="AJ312" s="79" t="b">
        <v>0</v>
      </c>
      <c r="AK312" s="79">
        <v>2</v>
      </c>
      <c r="AL312" s="85" t="s">
        <v>1055</v>
      </c>
      <c r="AM312" s="79" t="s">
        <v>1108</v>
      </c>
      <c r="AN312" s="79" t="b">
        <v>0</v>
      </c>
      <c r="AO312" s="85" t="s">
        <v>1055</v>
      </c>
      <c r="AP312" s="79" t="s">
        <v>176</v>
      </c>
      <c r="AQ312" s="79">
        <v>0</v>
      </c>
      <c r="AR312" s="79">
        <v>0</v>
      </c>
      <c r="AS312" s="79"/>
      <c r="AT312" s="79"/>
      <c r="AU312" s="79"/>
      <c r="AV312" s="79"/>
      <c r="AW312" s="79"/>
      <c r="AX312" s="79"/>
      <c r="AY312" s="79"/>
      <c r="AZ312" s="79"/>
      <c r="BA312">
        <v>1</v>
      </c>
      <c r="BB312" s="78" t="str">
        <f>REPLACE(INDEX(GroupVertices[Group],MATCH(Edges[[#This Row],[Vertex 1]],GroupVertices[Vertex],0)),1,1,"")</f>
        <v>2</v>
      </c>
      <c r="BC312" s="78" t="str">
        <f>REPLACE(INDEX(GroupVertices[Group],MATCH(Edges[[#This Row],[Vertex 2]],GroupVertices[Vertex],0)),1,1,"")</f>
        <v>2</v>
      </c>
      <c r="BD312" s="48">
        <v>1</v>
      </c>
      <c r="BE312" s="49">
        <v>4.761904761904762</v>
      </c>
      <c r="BF312" s="48">
        <v>0</v>
      </c>
      <c r="BG312" s="49">
        <v>0</v>
      </c>
      <c r="BH312" s="48">
        <v>0</v>
      </c>
      <c r="BI312" s="49">
        <v>0</v>
      </c>
      <c r="BJ312" s="48">
        <v>20</v>
      </c>
      <c r="BK312" s="49">
        <v>95.23809523809524</v>
      </c>
      <c r="BL312" s="48">
        <v>21</v>
      </c>
    </row>
    <row r="313" spans="1:64" ht="15">
      <c r="A313" s="64" t="s">
        <v>286</v>
      </c>
      <c r="B313" s="64" t="s">
        <v>288</v>
      </c>
      <c r="C313" s="65" t="s">
        <v>2973</v>
      </c>
      <c r="D313" s="66">
        <v>3</v>
      </c>
      <c r="E313" s="67" t="s">
        <v>132</v>
      </c>
      <c r="F313" s="68">
        <v>35</v>
      </c>
      <c r="G313" s="65"/>
      <c r="H313" s="69"/>
      <c r="I313" s="70"/>
      <c r="J313" s="70"/>
      <c r="K313" s="34" t="s">
        <v>66</v>
      </c>
      <c r="L313" s="77">
        <v>313</v>
      </c>
      <c r="M313" s="77"/>
      <c r="N313" s="72"/>
      <c r="O313" s="79" t="s">
        <v>350</v>
      </c>
      <c r="P313" s="81">
        <v>43636.517118055555</v>
      </c>
      <c r="Q313" s="79" t="s">
        <v>469</v>
      </c>
      <c r="R313" s="79"/>
      <c r="S313" s="79"/>
      <c r="T313" s="79" t="s">
        <v>609</v>
      </c>
      <c r="U313" s="82" t="s">
        <v>648</v>
      </c>
      <c r="V313" s="82" t="s">
        <v>648</v>
      </c>
      <c r="W313" s="81">
        <v>43636.517118055555</v>
      </c>
      <c r="X313" s="82" t="s">
        <v>862</v>
      </c>
      <c r="Y313" s="79"/>
      <c r="Z313" s="79"/>
      <c r="AA313" s="85" t="s">
        <v>1043</v>
      </c>
      <c r="AB313" s="79"/>
      <c r="AC313" s="79" t="b">
        <v>0</v>
      </c>
      <c r="AD313" s="79">
        <v>8</v>
      </c>
      <c r="AE313" s="85" t="s">
        <v>1087</v>
      </c>
      <c r="AF313" s="79" t="b">
        <v>0</v>
      </c>
      <c r="AG313" s="79" t="s">
        <v>1099</v>
      </c>
      <c r="AH313" s="79"/>
      <c r="AI313" s="85" t="s">
        <v>1087</v>
      </c>
      <c r="AJ313" s="79" t="b">
        <v>0</v>
      </c>
      <c r="AK313" s="79">
        <v>1</v>
      </c>
      <c r="AL313" s="85" t="s">
        <v>1087</v>
      </c>
      <c r="AM313" s="79" t="s">
        <v>1109</v>
      </c>
      <c r="AN313" s="79" t="b">
        <v>0</v>
      </c>
      <c r="AO313" s="85" t="s">
        <v>1043</v>
      </c>
      <c r="AP313" s="79" t="s">
        <v>176</v>
      </c>
      <c r="AQ313" s="79">
        <v>0</v>
      </c>
      <c r="AR313" s="79">
        <v>0</v>
      </c>
      <c r="AS313" s="79" t="s">
        <v>1127</v>
      </c>
      <c r="AT313" s="79" t="s">
        <v>1131</v>
      </c>
      <c r="AU313" s="79" t="s">
        <v>1134</v>
      </c>
      <c r="AV313" s="79" t="s">
        <v>1142</v>
      </c>
      <c r="AW313" s="79" t="s">
        <v>1151</v>
      </c>
      <c r="AX313" s="79" t="s">
        <v>1160</v>
      </c>
      <c r="AY313" s="79" t="s">
        <v>1161</v>
      </c>
      <c r="AZ313" s="82" t="s">
        <v>1170</v>
      </c>
      <c r="BA313">
        <v>1</v>
      </c>
      <c r="BB313" s="78" t="str">
        <f>REPLACE(INDEX(GroupVertices[Group],MATCH(Edges[[#This Row],[Vertex 1]],GroupVertices[Vertex],0)),1,1,"")</f>
        <v>2</v>
      </c>
      <c r="BC313" s="78" t="str">
        <f>REPLACE(INDEX(GroupVertices[Group],MATCH(Edges[[#This Row],[Vertex 2]],GroupVertices[Vertex],0)),1,1,"")</f>
        <v>2</v>
      </c>
      <c r="BD313" s="48">
        <v>0</v>
      </c>
      <c r="BE313" s="49">
        <v>0</v>
      </c>
      <c r="BF313" s="48">
        <v>0</v>
      </c>
      <c r="BG313" s="49">
        <v>0</v>
      </c>
      <c r="BH313" s="48">
        <v>0</v>
      </c>
      <c r="BI313" s="49">
        <v>0</v>
      </c>
      <c r="BJ313" s="48">
        <v>20</v>
      </c>
      <c r="BK313" s="49">
        <v>100</v>
      </c>
      <c r="BL313" s="48">
        <v>20</v>
      </c>
    </row>
    <row r="314" spans="1:64" ht="15">
      <c r="A314" s="64" t="s">
        <v>287</v>
      </c>
      <c r="B314" s="64" t="s">
        <v>288</v>
      </c>
      <c r="C314" s="65" t="s">
        <v>2973</v>
      </c>
      <c r="D314" s="66">
        <v>3</v>
      </c>
      <c r="E314" s="67" t="s">
        <v>132</v>
      </c>
      <c r="F314" s="68">
        <v>35</v>
      </c>
      <c r="G314" s="65"/>
      <c r="H314" s="69"/>
      <c r="I314" s="70"/>
      <c r="J314" s="70"/>
      <c r="K314" s="34" t="s">
        <v>65</v>
      </c>
      <c r="L314" s="77">
        <v>314</v>
      </c>
      <c r="M314" s="77"/>
      <c r="N314" s="72"/>
      <c r="O314" s="79" t="s">
        <v>350</v>
      </c>
      <c r="P314" s="81">
        <v>43636.56480324074</v>
      </c>
      <c r="Q314" s="79" t="s">
        <v>467</v>
      </c>
      <c r="R314" s="79"/>
      <c r="S314" s="79"/>
      <c r="T314" s="79" t="s">
        <v>608</v>
      </c>
      <c r="U314" s="79"/>
      <c r="V314" s="82" t="s">
        <v>711</v>
      </c>
      <c r="W314" s="81">
        <v>43636.56480324074</v>
      </c>
      <c r="X314" s="82" t="s">
        <v>860</v>
      </c>
      <c r="Y314" s="79"/>
      <c r="Z314" s="79"/>
      <c r="AA314" s="85" t="s">
        <v>1041</v>
      </c>
      <c r="AB314" s="79"/>
      <c r="AC314" s="79" t="b">
        <v>0</v>
      </c>
      <c r="AD314" s="79">
        <v>0</v>
      </c>
      <c r="AE314" s="85" t="s">
        <v>1087</v>
      </c>
      <c r="AF314" s="79" t="b">
        <v>0</v>
      </c>
      <c r="AG314" s="79" t="s">
        <v>1099</v>
      </c>
      <c r="AH314" s="79"/>
      <c r="AI314" s="85" t="s">
        <v>1087</v>
      </c>
      <c r="AJ314" s="79" t="b">
        <v>0</v>
      </c>
      <c r="AK314" s="79">
        <v>1</v>
      </c>
      <c r="AL314" s="85" t="s">
        <v>1043</v>
      </c>
      <c r="AM314" s="79" t="s">
        <v>1109</v>
      </c>
      <c r="AN314" s="79" t="b">
        <v>0</v>
      </c>
      <c r="AO314" s="85" t="s">
        <v>1043</v>
      </c>
      <c r="AP314" s="79" t="s">
        <v>176</v>
      </c>
      <c r="AQ314" s="79">
        <v>0</v>
      </c>
      <c r="AR314" s="79">
        <v>0</v>
      </c>
      <c r="AS314" s="79"/>
      <c r="AT314" s="79"/>
      <c r="AU314" s="79"/>
      <c r="AV314" s="79"/>
      <c r="AW314" s="79"/>
      <c r="AX314" s="79"/>
      <c r="AY314" s="79"/>
      <c r="AZ314" s="79"/>
      <c r="BA314">
        <v>1</v>
      </c>
      <c r="BB314" s="78" t="str">
        <f>REPLACE(INDEX(GroupVertices[Group],MATCH(Edges[[#This Row],[Vertex 1]],GroupVertices[Vertex],0)),1,1,"")</f>
        <v>2</v>
      </c>
      <c r="BC314" s="78" t="str">
        <f>REPLACE(INDEX(GroupVertices[Group],MATCH(Edges[[#This Row],[Vertex 2]],GroupVertices[Vertex],0)),1,1,"")</f>
        <v>2</v>
      </c>
      <c r="BD314" s="48">
        <v>0</v>
      </c>
      <c r="BE314" s="49">
        <v>0</v>
      </c>
      <c r="BF314" s="48">
        <v>0</v>
      </c>
      <c r="BG314" s="49">
        <v>0</v>
      </c>
      <c r="BH314" s="48">
        <v>0</v>
      </c>
      <c r="BI314" s="49">
        <v>0</v>
      </c>
      <c r="BJ314" s="48">
        <v>19</v>
      </c>
      <c r="BK314" s="49">
        <v>100</v>
      </c>
      <c r="BL314" s="48">
        <v>19</v>
      </c>
    </row>
    <row r="315" spans="1:64" ht="15">
      <c r="A315" s="64" t="s">
        <v>238</v>
      </c>
      <c r="B315" s="64" t="s">
        <v>328</v>
      </c>
      <c r="C315" s="65" t="s">
        <v>2971</v>
      </c>
      <c r="D315" s="66">
        <v>6.5</v>
      </c>
      <c r="E315" s="67" t="s">
        <v>136</v>
      </c>
      <c r="F315" s="68">
        <v>23.5</v>
      </c>
      <c r="G315" s="65"/>
      <c r="H315" s="69"/>
      <c r="I315" s="70"/>
      <c r="J315" s="70"/>
      <c r="K315" s="34" t="s">
        <v>65</v>
      </c>
      <c r="L315" s="77">
        <v>315</v>
      </c>
      <c r="M315" s="77"/>
      <c r="N315" s="72"/>
      <c r="O315" s="79" t="s">
        <v>350</v>
      </c>
      <c r="P315" s="81">
        <v>43638.05165509259</v>
      </c>
      <c r="Q315" s="79" t="s">
        <v>467</v>
      </c>
      <c r="R315" s="79"/>
      <c r="S315" s="79"/>
      <c r="T315" s="79" t="s">
        <v>608</v>
      </c>
      <c r="U315" s="79"/>
      <c r="V315" s="82" t="s">
        <v>673</v>
      </c>
      <c r="W315" s="81">
        <v>43638.05165509259</v>
      </c>
      <c r="X315" s="82" t="s">
        <v>859</v>
      </c>
      <c r="Y315" s="79"/>
      <c r="Z315" s="79"/>
      <c r="AA315" s="85" t="s">
        <v>1040</v>
      </c>
      <c r="AB315" s="79"/>
      <c r="AC315" s="79" t="b">
        <v>0</v>
      </c>
      <c r="AD315" s="79">
        <v>0</v>
      </c>
      <c r="AE315" s="85" t="s">
        <v>1087</v>
      </c>
      <c r="AF315" s="79" t="b">
        <v>0</v>
      </c>
      <c r="AG315" s="79" t="s">
        <v>1099</v>
      </c>
      <c r="AH315" s="79"/>
      <c r="AI315" s="85" t="s">
        <v>1087</v>
      </c>
      <c r="AJ315" s="79" t="b">
        <v>0</v>
      </c>
      <c r="AK315" s="79">
        <v>2</v>
      </c>
      <c r="AL315" s="85" t="s">
        <v>1043</v>
      </c>
      <c r="AM315" s="79" t="s">
        <v>1109</v>
      </c>
      <c r="AN315" s="79" t="b">
        <v>0</v>
      </c>
      <c r="AO315" s="85" t="s">
        <v>1043</v>
      </c>
      <c r="AP315" s="79" t="s">
        <v>176</v>
      </c>
      <c r="AQ315" s="79">
        <v>0</v>
      </c>
      <c r="AR315" s="79">
        <v>0</v>
      </c>
      <c r="AS315" s="79"/>
      <c r="AT315" s="79"/>
      <c r="AU315" s="79"/>
      <c r="AV315" s="79"/>
      <c r="AW315" s="79"/>
      <c r="AX315" s="79"/>
      <c r="AY315" s="79"/>
      <c r="AZ315" s="79"/>
      <c r="BA315">
        <v>3</v>
      </c>
      <c r="BB315" s="78" t="str">
        <f>REPLACE(INDEX(GroupVertices[Group],MATCH(Edges[[#This Row],[Vertex 1]],GroupVertices[Vertex],0)),1,1,"")</f>
        <v>2</v>
      </c>
      <c r="BC315" s="78" t="str">
        <f>REPLACE(INDEX(GroupVertices[Group],MATCH(Edges[[#This Row],[Vertex 2]],GroupVertices[Vertex],0)),1,1,"")</f>
        <v>2</v>
      </c>
      <c r="BD315" s="48"/>
      <c r="BE315" s="49"/>
      <c r="BF315" s="48"/>
      <c r="BG315" s="49"/>
      <c r="BH315" s="48"/>
      <c r="BI315" s="49"/>
      <c r="BJ315" s="48"/>
      <c r="BK315" s="49"/>
      <c r="BL315" s="48"/>
    </row>
    <row r="316" spans="1:64" ht="15">
      <c r="A316" s="64" t="s">
        <v>238</v>
      </c>
      <c r="B316" s="64" t="s">
        <v>328</v>
      </c>
      <c r="C316" s="65" t="s">
        <v>2971</v>
      </c>
      <c r="D316" s="66">
        <v>6.5</v>
      </c>
      <c r="E316" s="67" t="s">
        <v>136</v>
      </c>
      <c r="F316" s="68">
        <v>23.5</v>
      </c>
      <c r="G316" s="65"/>
      <c r="H316" s="69"/>
      <c r="I316" s="70"/>
      <c r="J316" s="70"/>
      <c r="K316" s="34" t="s">
        <v>65</v>
      </c>
      <c r="L316" s="77">
        <v>316</v>
      </c>
      <c r="M316" s="77"/>
      <c r="N316" s="72"/>
      <c r="O316" s="79" t="s">
        <v>350</v>
      </c>
      <c r="P316" s="81">
        <v>43641.96585648148</v>
      </c>
      <c r="Q316" s="79" t="s">
        <v>381</v>
      </c>
      <c r="R316" s="82" t="s">
        <v>505</v>
      </c>
      <c r="S316" s="79" t="s">
        <v>557</v>
      </c>
      <c r="T316" s="79" t="s">
        <v>580</v>
      </c>
      <c r="U316" s="79"/>
      <c r="V316" s="82" t="s">
        <v>673</v>
      </c>
      <c r="W316" s="81">
        <v>43641.96585648148</v>
      </c>
      <c r="X316" s="82" t="s">
        <v>755</v>
      </c>
      <c r="Y316" s="79"/>
      <c r="Z316" s="79"/>
      <c r="AA316" s="85" t="s">
        <v>936</v>
      </c>
      <c r="AB316" s="79"/>
      <c r="AC316" s="79" t="b">
        <v>0</v>
      </c>
      <c r="AD316" s="79">
        <v>2</v>
      </c>
      <c r="AE316" s="85" t="s">
        <v>1090</v>
      </c>
      <c r="AF316" s="79" t="b">
        <v>0</v>
      </c>
      <c r="AG316" s="79" t="s">
        <v>1099</v>
      </c>
      <c r="AH316" s="79"/>
      <c r="AI316" s="85" t="s">
        <v>1087</v>
      </c>
      <c r="AJ316" s="79" t="b">
        <v>0</v>
      </c>
      <c r="AK316" s="79">
        <v>0</v>
      </c>
      <c r="AL316" s="85" t="s">
        <v>1087</v>
      </c>
      <c r="AM316" s="79" t="s">
        <v>1107</v>
      </c>
      <c r="AN316" s="79" t="b">
        <v>0</v>
      </c>
      <c r="AO316" s="85" t="s">
        <v>936</v>
      </c>
      <c r="AP316" s="79" t="s">
        <v>176</v>
      </c>
      <c r="AQ316" s="79">
        <v>0</v>
      </c>
      <c r="AR316" s="79">
        <v>0</v>
      </c>
      <c r="AS316" s="79"/>
      <c r="AT316" s="79"/>
      <c r="AU316" s="79"/>
      <c r="AV316" s="79"/>
      <c r="AW316" s="79"/>
      <c r="AX316" s="79"/>
      <c r="AY316" s="79"/>
      <c r="AZ316" s="79"/>
      <c r="BA316">
        <v>3</v>
      </c>
      <c r="BB316" s="78" t="str">
        <f>REPLACE(INDEX(GroupVertices[Group],MATCH(Edges[[#This Row],[Vertex 1]],GroupVertices[Vertex],0)),1,1,"")</f>
        <v>2</v>
      </c>
      <c r="BC316" s="78" t="str">
        <f>REPLACE(INDEX(GroupVertices[Group],MATCH(Edges[[#This Row],[Vertex 2]],GroupVertices[Vertex],0)),1,1,"")</f>
        <v>2</v>
      </c>
      <c r="BD316" s="48"/>
      <c r="BE316" s="49"/>
      <c r="BF316" s="48"/>
      <c r="BG316" s="49"/>
      <c r="BH316" s="48"/>
      <c r="BI316" s="49"/>
      <c r="BJ316" s="48"/>
      <c r="BK316" s="49"/>
      <c r="BL316" s="48"/>
    </row>
    <row r="317" spans="1:64" ht="15">
      <c r="A317" s="64" t="s">
        <v>238</v>
      </c>
      <c r="B317" s="64" t="s">
        <v>328</v>
      </c>
      <c r="C317" s="65" t="s">
        <v>2971</v>
      </c>
      <c r="D317" s="66">
        <v>6.5</v>
      </c>
      <c r="E317" s="67" t="s">
        <v>136</v>
      </c>
      <c r="F317" s="68">
        <v>23.5</v>
      </c>
      <c r="G317" s="65"/>
      <c r="H317" s="69"/>
      <c r="I317" s="70"/>
      <c r="J317" s="70"/>
      <c r="K317" s="34" t="s">
        <v>65</v>
      </c>
      <c r="L317" s="77">
        <v>317</v>
      </c>
      <c r="M317" s="77"/>
      <c r="N317" s="72"/>
      <c r="O317" s="79" t="s">
        <v>350</v>
      </c>
      <c r="P317" s="81">
        <v>43642.54828703704</v>
      </c>
      <c r="Q317" s="79" t="s">
        <v>400</v>
      </c>
      <c r="R317" s="79"/>
      <c r="S317" s="79"/>
      <c r="T317" s="79"/>
      <c r="U317" s="79"/>
      <c r="V317" s="82" t="s">
        <v>673</v>
      </c>
      <c r="W317" s="81">
        <v>43642.54828703704</v>
      </c>
      <c r="X317" s="82" t="s">
        <v>863</v>
      </c>
      <c r="Y317" s="79"/>
      <c r="Z317" s="79"/>
      <c r="AA317" s="85" t="s">
        <v>1044</v>
      </c>
      <c r="AB317" s="79"/>
      <c r="AC317" s="79" t="b">
        <v>0</v>
      </c>
      <c r="AD317" s="79">
        <v>0</v>
      </c>
      <c r="AE317" s="85" t="s">
        <v>1087</v>
      </c>
      <c r="AF317" s="79" t="b">
        <v>0</v>
      </c>
      <c r="AG317" s="79" t="s">
        <v>1099</v>
      </c>
      <c r="AH317" s="79"/>
      <c r="AI317" s="85" t="s">
        <v>1087</v>
      </c>
      <c r="AJ317" s="79" t="b">
        <v>0</v>
      </c>
      <c r="AK317" s="79">
        <v>3</v>
      </c>
      <c r="AL317" s="85" t="s">
        <v>1014</v>
      </c>
      <c r="AM317" s="79" t="s">
        <v>1112</v>
      </c>
      <c r="AN317" s="79" t="b">
        <v>0</v>
      </c>
      <c r="AO317" s="85" t="s">
        <v>1014</v>
      </c>
      <c r="AP317" s="79" t="s">
        <v>176</v>
      </c>
      <c r="AQ317" s="79">
        <v>0</v>
      </c>
      <c r="AR317" s="79">
        <v>0</v>
      </c>
      <c r="AS317" s="79"/>
      <c r="AT317" s="79"/>
      <c r="AU317" s="79"/>
      <c r="AV317" s="79"/>
      <c r="AW317" s="79"/>
      <c r="AX317" s="79"/>
      <c r="AY317" s="79"/>
      <c r="AZ317" s="79"/>
      <c r="BA317">
        <v>3</v>
      </c>
      <c r="BB317" s="78" t="str">
        <f>REPLACE(INDEX(GroupVertices[Group],MATCH(Edges[[#This Row],[Vertex 1]],GroupVertices[Vertex],0)),1,1,"")</f>
        <v>2</v>
      </c>
      <c r="BC317" s="78" t="str">
        <f>REPLACE(INDEX(GroupVertices[Group],MATCH(Edges[[#This Row],[Vertex 2]],GroupVertices[Vertex],0)),1,1,"")</f>
        <v>2</v>
      </c>
      <c r="BD317" s="48"/>
      <c r="BE317" s="49"/>
      <c r="BF317" s="48"/>
      <c r="BG317" s="49"/>
      <c r="BH317" s="48"/>
      <c r="BI317" s="49"/>
      <c r="BJ317" s="48"/>
      <c r="BK317" s="49"/>
      <c r="BL317" s="48"/>
    </row>
    <row r="318" spans="1:64" ht="15">
      <c r="A318" s="64" t="s">
        <v>279</v>
      </c>
      <c r="B318" s="64" t="s">
        <v>328</v>
      </c>
      <c r="C318" s="65" t="s">
        <v>2973</v>
      </c>
      <c r="D318" s="66">
        <v>3</v>
      </c>
      <c r="E318" s="67" t="s">
        <v>132</v>
      </c>
      <c r="F318" s="68">
        <v>35</v>
      </c>
      <c r="G318" s="65"/>
      <c r="H318" s="69"/>
      <c r="I318" s="70"/>
      <c r="J318" s="70"/>
      <c r="K318" s="34" t="s">
        <v>65</v>
      </c>
      <c r="L318" s="77">
        <v>318</v>
      </c>
      <c r="M318" s="77"/>
      <c r="N318" s="72"/>
      <c r="O318" s="79" t="s">
        <v>350</v>
      </c>
      <c r="P318" s="81">
        <v>43642.736805555556</v>
      </c>
      <c r="Q318" s="79" t="s">
        <v>400</v>
      </c>
      <c r="R318" s="79"/>
      <c r="S318" s="79"/>
      <c r="T318" s="79"/>
      <c r="U318" s="79"/>
      <c r="V318" s="82" t="s">
        <v>704</v>
      </c>
      <c r="W318" s="81">
        <v>43642.736805555556</v>
      </c>
      <c r="X318" s="82" t="s">
        <v>864</v>
      </c>
      <c r="Y318" s="79"/>
      <c r="Z318" s="79"/>
      <c r="AA318" s="85" t="s">
        <v>1045</v>
      </c>
      <c r="AB318" s="79"/>
      <c r="AC318" s="79" t="b">
        <v>0</v>
      </c>
      <c r="AD318" s="79">
        <v>0</v>
      </c>
      <c r="AE318" s="85" t="s">
        <v>1087</v>
      </c>
      <c r="AF318" s="79" t="b">
        <v>0</v>
      </c>
      <c r="AG318" s="79" t="s">
        <v>1099</v>
      </c>
      <c r="AH318" s="79"/>
      <c r="AI318" s="85" t="s">
        <v>1087</v>
      </c>
      <c r="AJ318" s="79" t="b">
        <v>0</v>
      </c>
      <c r="AK318" s="79">
        <v>3</v>
      </c>
      <c r="AL318" s="85" t="s">
        <v>1014</v>
      </c>
      <c r="AM318" s="79" t="s">
        <v>1114</v>
      </c>
      <c r="AN318" s="79" t="b">
        <v>0</v>
      </c>
      <c r="AO318" s="85" t="s">
        <v>1014</v>
      </c>
      <c r="AP318" s="79" t="s">
        <v>176</v>
      </c>
      <c r="AQ318" s="79">
        <v>0</v>
      </c>
      <c r="AR318" s="79">
        <v>0</v>
      </c>
      <c r="AS318" s="79"/>
      <c r="AT318" s="79"/>
      <c r="AU318" s="79"/>
      <c r="AV318" s="79"/>
      <c r="AW318" s="79"/>
      <c r="AX318" s="79"/>
      <c r="AY318" s="79"/>
      <c r="AZ318" s="79"/>
      <c r="BA318">
        <v>1</v>
      </c>
      <c r="BB318" s="78" t="str">
        <f>REPLACE(INDEX(GroupVertices[Group],MATCH(Edges[[#This Row],[Vertex 1]],GroupVertices[Vertex],0)),1,1,"")</f>
        <v>1</v>
      </c>
      <c r="BC318" s="78" t="str">
        <f>REPLACE(INDEX(GroupVertices[Group],MATCH(Edges[[#This Row],[Vertex 2]],GroupVertices[Vertex],0)),1,1,"")</f>
        <v>2</v>
      </c>
      <c r="BD318" s="48"/>
      <c r="BE318" s="49"/>
      <c r="BF318" s="48"/>
      <c r="BG318" s="49"/>
      <c r="BH318" s="48"/>
      <c r="BI318" s="49"/>
      <c r="BJ318" s="48"/>
      <c r="BK318" s="49"/>
      <c r="BL318" s="48"/>
    </row>
    <row r="319" spans="1:64" ht="15">
      <c r="A319" s="64" t="s">
        <v>286</v>
      </c>
      <c r="B319" s="64" t="s">
        <v>328</v>
      </c>
      <c r="C319" s="65" t="s">
        <v>2971</v>
      </c>
      <c r="D319" s="66">
        <v>6.5</v>
      </c>
      <c r="E319" s="67" t="s">
        <v>136</v>
      </c>
      <c r="F319" s="68">
        <v>23.5</v>
      </c>
      <c r="G319" s="65"/>
      <c r="H319" s="69"/>
      <c r="I319" s="70"/>
      <c r="J319" s="70"/>
      <c r="K319" s="34" t="s">
        <v>65</v>
      </c>
      <c r="L319" s="77">
        <v>319</v>
      </c>
      <c r="M319" s="77"/>
      <c r="N319" s="72"/>
      <c r="O319" s="79" t="s">
        <v>350</v>
      </c>
      <c r="P319" s="81">
        <v>43636.517118055555</v>
      </c>
      <c r="Q319" s="79" t="s">
        <v>469</v>
      </c>
      <c r="R319" s="79"/>
      <c r="S319" s="79"/>
      <c r="T319" s="79" t="s">
        <v>609</v>
      </c>
      <c r="U319" s="82" t="s">
        <v>648</v>
      </c>
      <c r="V319" s="82" t="s">
        <v>648</v>
      </c>
      <c r="W319" s="81">
        <v>43636.517118055555</v>
      </c>
      <c r="X319" s="82" t="s">
        <v>862</v>
      </c>
      <c r="Y319" s="79"/>
      <c r="Z319" s="79"/>
      <c r="AA319" s="85" t="s">
        <v>1043</v>
      </c>
      <c r="AB319" s="79"/>
      <c r="AC319" s="79" t="b">
        <v>0</v>
      </c>
      <c r="AD319" s="79">
        <v>8</v>
      </c>
      <c r="AE319" s="85" t="s">
        <v>1087</v>
      </c>
      <c r="AF319" s="79" t="b">
        <v>0</v>
      </c>
      <c r="AG319" s="79" t="s">
        <v>1099</v>
      </c>
      <c r="AH319" s="79"/>
      <c r="AI319" s="85" t="s">
        <v>1087</v>
      </c>
      <c r="AJ319" s="79" t="b">
        <v>0</v>
      </c>
      <c r="AK319" s="79">
        <v>1</v>
      </c>
      <c r="AL319" s="85" t="s">
        <v>1087</v>
      </c>
      <c r="AM319" s="79" t="s">
        <v>1109</v>
      </c>
      <c r="AN319" s="79" t="b">
        <v>0</v>
      </c>
      <c r="AO319" s="85" t="s">
        <v>1043</v>
      </c>
      <c r="AP319" s="79" t="s">
        <v>176</v>
      </c>
      <c r="AQ319" s="79">
        <v>0</v>
      </c>
      <c r="AR319" s="79">
        <v>0</v>
      </c>
      <c r="AS319" s="79" t="s">
        <v>1127</v>
      </c>
      <c r="AT319" s="79" t="s">
        <v>1131</v>
      </c>
      <c r="AU319" s="79" t="s">
        <v>1134</v>
      </c>
      <c r="AV319" s="79" t="s">
        <v>1142</v>
      </c>
      <c r="AW319" s="79" t="s">
        <v>1151</v>
      </c>
      <c r="AX319" s="79" t="s">
        <v>1160</v>
      </c>
      <c r="AY319" s="79" t="s">
        <v>1161</v>
      </c>
      <c r="AZ319" s="82" t="s">
        <v>1170</v>
      </c>
      <c r="BA319">
        <v>3</v>
      </c>
      <c r="BB319" s="78" t="str">
        <f>REPLACE(INDEX(GroupVertices[Group],MATCH(Edges[[#This Row],[Vertex 1]],GroupVertices[Vertex],0)),1,1,"")</f>
        <v>2</v>
      </c>
      <c r="BC319" s="78" t="str">
        <f>REPLACE(INDEX(GroupVertices[Group],MATCH(Edges[[#This Row],[Vertex 2]],GroupVertices[Vertex],0)),1,1,"")</f>
        <v>2</v>
      </c>
      <c r="BD319" s="48"/>
      <c r="BE319" s="49"/>
      <c r="BF319" s="48"/>
      <c r="BG319" s="49"/>
      <c r="BH319" s="48"/>
      <c r="BI319" s="49"/>
      <c r="BJ319" s="48"/>
      <c r="BK319" s="49"/>
      <c r="BL319" s="48"/>
    </row>
    <row r="320" spans="1:64" ht="15">
      <c r="A320" s="64" t="s">
        <v>286</v>
      </c>
      <c r="B320" s="64" t="s">
        <v>328</v>
      </c>
      <c r="C320" s="65" t="s">
        <v>2971</v>
      </c>
      <c r="D320" s="66">
        <v>6.5</v>
      </c>
      <c r="E320" s="67" t="s">
        <v>136</v>
      </c>
      <c r="F320" s="68">
        <v>23.5</v>
      </c>
      <c r="G320" s="65"/>
      <c r="H320" s="69"/>
      <c r="I320" s="70"/>
      <c r="J320" s="70"/>
      <c r="K320" s="34" t="s">
        <v>65</v>
      </c>
      <c r="L320" s="77">
        <v>320</v>
      </c>
      <c r="M320" s="77"/>
      <c r="N320" s="72"/>
      <c r="O320" s="79" t="s">
        <v>350</v>
      </c>
      <c r="P320" s="81">
        <v>43642.541666666664</v>
      </c>
      <c r="Q320" s="79" t="s">
        <v>444</v>
      </c>
      <c r="R320" s="82" t="s">
        <v>505</v>
      </c>
      <c r="S320" s="79" t="s">
        <v>557</v>
      </c>
      <c r="T320" s="79" t="s">
        <v>595</v>
      </c>
      <c r="U320" s="79"/>
      <c r="V320" s="82" t="s">
        <v>710</v>
      </c>
      <c r="W320" s="81">
        <v>43642.541666666664</v>
      </c>
      <c r="X320" s="82" t="s">
        <v>833</v>
      </c>
      <c r="Y320" s="79"/>
      <c r="Z320" s="79"/>
      <c r="AA320" s="85" t="s">
        <v>1014</v>
      </c>
      <c r="AB320" s="79"/>
      <c r="AC320" s="79" t="b">
        <v>0</v>
      </c>
      <c r="AD320" s="79">
        <v>4</v>
      </c>
      <c r="AE320" s="85" t="s">
        <v>1087</v>
      </c>
      <c r="AF320" s="79" t="b">
        <v>0</v>
      </c>
      <c r="AG320" s="79" t="s">
        <v>1099</v>
      </c>
      <c r="AH320" s="79"/>
      <c r="AI320" s="85" t="s">
        <v>1087</v>
      </c>
      <c r="AJ320" s="79" t="b">
        <v>0</v>
      </c>
      <c r="AK320" s="79">
        <v>3</v>
      </c>
      <c r="AL320" s="85" t="s">
        <v>1087</v>
      </c>
      <c r="AM320" s="79" t="s">
        <v>1118</v>
      </c>
      <c r="AN320" s="79" t="b">
        <v>0</v>
      </c>
      <c r="AO320" s="85" t="s">
        <v>1014</v>
      </c>
      <c r="AP320" s="79" t="s">
        <v>176</v>
      </c>
      <c r="AQ320" s="79">
        <v>0</v>
      </c>
      <c r="AR320" s="79">
        <v>0</v>
      </c>
      <c r="AS320" s="79"/>
      <c r="AT320" s="79"/>
      <c r="AU320" s="79"/>
      <c r="AV320" s="79"/>
      <c r="AW320" s="79"/>
      <c r="AX320" s="79"/>
      <c r="AY320" s="79"/>
      <c r="AZ320" s="79"/>
      <c r="BA320">
        <v>3</v>
      </c>
      <c r="BB320" s="78" t="str">
        <f>REPLACE(INDEX(GroupVertices[Group],MATCH(Edges[[#This Row],[Vertex 1]],GroupVertices[Vertex],0)),1,1,"")</f>
        <v>2</v>
      </c>
      <c r="BC320" s="78" t="str">
        <f>REPLACE(INDEX(GroupVertices[Group],MATCH(Edges[[#This Row],[Vertex 2]],GroupVertices[Vertex],0)),1,1,"")</f>
        <v>2</v>
      </c>
      <c r="BD320" s="48"/>
      <c r="BE320" s="49"/>
      <c r="BF320" s="48"/>
      <c r="BG320" s="49"/>
      <c r="BH320" s="48"/>
      <c r="BI320" s="49"/>
      <c r="BJ320" s="48"/>
      <c r="BK320" s="49"/>
      <c r="BL320" s="48"/>
    </row>
    <row r="321" spans="1:64" ht="15">
      <c r="A321" s="64" t="s">
        <v>286</v>
      </c>
      <c r="B321" s="64" t="s">
        <v>328</v>
      </c>
      <c r="C321" s="65" t="s">
        <v>2971</v>
      </c>
      <c r="D321" s="66">
        <v>6.5</v>
      </c>
      <c r="E321" s="67" t="s">
        <v>136</v>
      </c>
      <c r="F321" s="68">
        <v>23.5</v>
      </c>
      <c r="G321" s="65"/>
      <c r="H321" s="69"/>
      <c r="I321" s="70"/>
      <c r="J321" s="70"/>
      <c r="K321" s="34" t="s">
        <v>65</v>
      </c>
      <c r="L321" s="77">
        <v>321</v>
      </c>
      <c r="M321" s="77"/>
      <c r="N321" s="72"/>
      <c r="O321" s="79" t="s">
        <v>350</v>
      </c>
      <c r="P321" s="81">
        <v>43643.60973379629</v>
      </c>
      <c r="Q321" s="79" t="s">
        <v>470</v>
      </c>
      <c r="R321" s="82" t="s">
        <v>537</v>
      </c>
      <c r="S321" s="79" t="s">
        <v>559</v>
      </c>
      <c r="T321" s="79" t="s">
        <v>608</v>
      </c>
      <c r="U321" s="79"/>
      <c r="V321" s="82" t="s">
        <v>710</v>
      </c>
      <c r="W321" s="81">
        <v>43643.60973379629</v>
      </c>
      <c r="X321" s="82" t="s">
        <v>865</v>
      </c>
      <c r="Y321" s="79"/>
      <c r="Z321" s="79"/>
      <c r="AA321" s="85" t="s">
        <v>1046</v>
      </c>
      <c r="AB321" s="79"/>
      <c r="AC321" s="79" t="b">
        <v>0</v>
      </c>
      <c r="AD321" s="79">
        <v>2</v>
      </c>
      <c r="AE321" s="85" t="s">
        <v>1087</v>
      </c>
      <c r="AF321" s="79" t="b">
        <v>1</v>
      </c>
      <c r="AG321" s="79" t="s">
        <v>1099</v>
      </c>
      <c r="AH321" s="79"/>
      <c r="AI321" s="85" t="s">
        <v>1106</v>
      </c>
      <c r="AJ321" s="79" t="b">
        <v>0</v>
      </c>
      <c r="AK321" s="79">
        <v>0</v>
      </c>
      <c r="AL321" s="85" t="s">
        <v>1087</v>
      </c>
      <c r="AM321" s="79" t="s">
        <v>1112</v>
      </c>
      <c r="AN321" s="79" t="b">
        <v>0</v>
      </c>
      <c r="AO321" s="85" t="s">
        <v>1046</v>
      </c>
      <c r="AP321" s="79" t="s">
        <v>176</v>
      </c>
      <c r="AQ321" s="79">
        <v>0</v>
      </c>
      <c r="AR321" s="79">
        <v>0</v>
      </c>
      <c r="AS321" s="79"/>
      <c r="AT321" s="79"/>
      <c r="AU321" s="79"/>
      <c r="AV321" s="79"/>
      <c r="AW321" s="79"/>
      <c r="AX321" s="79"/>
      <c r="AY321" s="79"/>
      <c r="AZ321" s="79"/>
      <c r="BA321">
        <v>3</v>
      </c>
      <c r="BB321" s="78" t="str">
        <f>REPLACE(INDEX(GroupVertices[Group],MATCH(Edges[[#This Row],[Vertex 1]],GroupVertices[Vertex],0)),1,1,"")</f>
        <v>2</v>
      </c>
      <c r="BC321" s="78" t="str">
        <f>REPLACE(INDEX(GroupVertices[Group],MATCH(Edges[[#This Row],[Vertex 2]],GroupVertices[Vertex],0)),1,1,"")</f>
        <v>2</v>
      </c>
      <c r="BD321" s="48"/>
      <c r="BE321" s="49"/>
      <c r="BF321" s="48"/>
      <c r="BG321" s="49"/>
      <c r="BH321" s="48"/>
      <c r="BI321" s="49"/>
      <c r="BJ321" s="48"/>
      <c r="BK321" s="49"/>
      <c r="BL321" s="48"/>
    </row>
    <row r="322" spans="1:64" ht="15">
      <c r="A322" s="64" t="s">
        <v>287</v>
      </c>
      <c r="B322" s="64" t="s">
        <v>328</v>
      </c>
      <c r="C322" s="65" t="s">
        <v>2972</v>
      </c>
      <c r="D322" s="66">
        <v>4.75</v>
      </c>
      <c r="E322" s="67" t="s">
        <v>136</v>
      </c>
      <c r="F322" s="68">
        <v>29.25</v>
      </c>
      <c r="G322" s="65"/>
      <c r="H322" s="69"/>
      <c r="I322" s="70"/>
      <c r="J322" s="70"/>
      <c r="K322" s="34" t="s">
        <v>65</v>
      </c>
      <c r="L322" s="77">
        <v>322</v>
      </c>
      <c r="M322" s="77"/>
      <c r="N322" s="72"/>
      <c r="O322" s="79" t="s">
        <v>350</v>
      </c>
      <c r="P322" s="81">
        <v>43636.56480324074</v>
      </c>
      <c r="Q322" s="79" t="s">
        <v>467</v>
      </c>
      <c r="R322" s="79"/>
      <c r="S322" s="79"/>
      <c r="T322" s="79" t="s">
        <v>608</v>
      </c>
      <c r="U322" s="79"/>
      <c r="V322" s="82" t="s">
        <v>711</v>
      </c>
      <c r="W322" s="81">
        <v>43636.56480324074</v>
      </c>
      <c r="X322" s="82" t="s">
        <v>860</v>
      </c>
      <c r="Y322" s="79"/>
      <c r="Z322" s="79"/>
      <c r="AA322" s="85" t="s">
        <v>1041</v>
      </c>
      <c r="AB322" s="79"/>
      <c r="AC322" s="79" t="b">
        <v>0</v>
      </c>
      <c r="AD322" s="79">
        <v>0</v>
      </c>
      <c r="AE322" s="85" t="s">
        <v>1087</v>
      </c>
      <c r="AF322" s="79" t="b">
        <v>0</v>
      </c>
      <c r="AG322" s="79" t="s">
        <v>1099</v>
      </c>
      <c r="AH322" s="79"/>
      <c r="AI322" s="85" t="s">
        <v>1087</v>
      </c>
      <c r="AJ322" s="79" t="b">
        <v>0</v>
      </c>
      <c r="AK322" s="79">
        <v>1</v>
      </c>
      <c r="AL322" s="85" t="s">
        <v>1043</v>
      </c>
      <c r="AM322" s="79" t="s">
        <v>1109</v>
      </c>
      <c r="AN322" s="79" t="b">
        <v>0</v>
      </c>
      <c r="AO322" s="85" t="s">
        <v>1043</v>
      </c>
      <c r="AP322" s="79" t="s">
        <v>176</v>
      </c>
      <c r="AQ322" s="79">
        <v>0</v>
      </c>
      <c r="AR322" s="79">
        <v>0</v>
      </c>
      <c r="AS322" s="79"/>
      <c r="AT322" s="79"/>
      <c r="AU322" s="79"/>
      <c r="AV322" s="79"/>
      <c r="AW322" s="79"/>
      <c r="AX322" s="79"/>
      <c r="AY322" s="79"/>
      <c r="AZ322" s="79"/>
      <c r="BA322">
        <v>2</v>
      </c>
      <c r="BB322" s="78" t="str">
        <f>REPLACE(INDEX(GroupVertices[Group],MATCH(Edges[[#This Row],[Vertex 1]],GroupVertices[Vertex],0)),1,1,"")</f>
        <v>2</v>
      </c>
      <c r="BC322" s="78" t="str">
        <f>REPLACE(INDEX(GroupVertices[Group],MATCH(Edges[[#This Row],[Vertex 2]],GroupVertices[Vertex],0)),1,1,"")</f>
        <v>2</v>
      </c>
      <c r="BD322" s="48"/>
      <c r="BE322" s="49"/>
      <c r="BF322" s="48"/>
      <c r="BG322" s="49"/>
      <c r="BH322" s="48"/>
      <c r="BI322" s="49"/>
      <c r="BJ322" s="48"/>
      <c r="BK322" s="49"/>
      <c r="BL322" s="48"/>
    </row>
    <row r="323" spans="1:64" ht="15">
      <c r="A323" s="64" t="s">
        <v>287</v>
      </c>
      <c r="B323" s="64" t="s">
        <v>328</v>
      </c>
      <c r="C323" s="65" t="s">
        <v>2972</v>
      </c>
      <c r="D323" s="66">
        <v>4.75</v>
      </c>
      <c r="E323" s="67" t="s">
        <v>136</v>
      </c>
      <c r="F323" s="68">
        <v>29.25</v>
      </c>
      <c r="G323" s="65"/>
      <c r="H323" s="69"/>
      <c r="I323" s="70"/>
      <c r="J323" s="70"/>
      <c r="K323" s="34" t="s">
        <v>65</v>
      </c>
      <c r="L323" s="77">
        <v>323</v>
      </c>
      <c r="M323" s="77"/>
      <c r="N323" s="72"/>
      <c r="O323" s="79" t="s">
        <v>350</v>
      </c>
      <c r="P323" s="81">
        <v>43642.55875</v>
      </c>
      <c r="Q323" s="79" t="s">
        <v>400</v>
      </c>
      <c r="R323" s="79"/>
      <c r="S323" s="79"/>
      <c r="T323" s="79"/>
      <c r="U323" s="79"/>
      <c r="V323" s="82" t="s">
        <v>711</v>
      </c>
      <c r="W323" s="81">
        <v>43642.55875</v>
      </c>
      <c r="X323" s="82" t="s">
        <v>866</v>
      </c>
      <c r="Y323" s="79"/>
      <c r="Z323" s="79"/>
      <c r="AA323" s="85" t="s">
        <v>1047</v>
      </c>
      <c r="AB323" s="79"/>
      <c r="AC323" s="79" t="b">
        <v>0</v>
      </c>
      <c r="AD323" s="79">
        <v>0</v>
      </c>
      <c r="AE323" s="85" t="s">
        <v>1087</v>
      </c>
      <c r="AF323" s="79" t="b">
        <v>0</v>
      </c>
      <c r="AG323" s="79" t="s">
        <v>1099</v>
      </c>
      <c r="AH323" s="79"/>
      <c r="AI323" s="85" t="s">
        <v>1087</v>
      </c>
      <c r="AJ323" s="79" t="b">
        <v>0</v>
      </c>
      <c r="AK323" s="79">
        <v>3</v>
      </c>
      <c r="AL323" s="85" t="s">
        <v>1014</v>
      </c>
      <c r="AM323" s="79" t="s">
        <v>1109</v>
      </c>
      <c r="AN323" s="79" t="b">
        <v>0</v>
      </c>
      <c r="AO323" s="85" t="s">
        <v>1014</v>
      </c>
      <c r="AP323" s="79" t="s">
        <v>176</v>
      </c>
      <c r="AQ323" s="79">
        <v>0</v>
      </c>
      <c r="AR323" s="79">
        <v>0</v>
      </c>
      <c r="AS323" s="79"/>
      <c r="AT323" s="79"/>
      <c r="AU323" s="79"/>
      <c r="AV323" s="79"/>
      <c r="AW323" s="79"/>
      <c r="AX323" s="79"/>
      <c r="AY323" s="79"/>
      <c r="AZ323" s="79"/>
      <c r="BA323">
        <v>2</v>
      </c>
      <c r="BB323" s="78" t="str">
        <f>REPLACE(INDEX(GroupVertices[Group],MATCH(Edges[[#This Row],[Vertex 1]],GroupVertices[Vertex],0)),1,1,"")</f>
        <v>2</v>
      </c>
      <c r="BC323" s="78" t="str">
        <f>REPLACE(INDEX(GroupVertices[Group],MATCH(Edges[[#This Row],[Vertex 2]],GroupVertices[Vertex],0)),1,1,"")</f>
        <v>2</v>
      </c>
      <c r="BD323" s="48"/>
      <c r="BE323" s="49"/>
      <c r="BF323" s="48"/>
      <c r="BG323" s="49"/>
      <c r="BH323" s="48"/>
      <c r="BI323" s="49"/>
      <c r="BJ323" s="48"/>
      <c r="BK323" s="49"/>
      <c r="BL323" s="48"/>
    </row>
    <row r="324" spans="1:64" ht="15">
      <c r="A324" s="64" t="s">
        <v>238</v>
      </c>
      <c r="B324" s="64" t="s">
        <v>279</v>
      </c>
      <c r="C324" s="65" t="s">
        <v>2971</v>
      </c>
      <c r="D324" s="66">
        <v>6.5</v>
      </c>
      <c r="E324" s="67" t="s">
        <v>136</v>
      </c>
      <c r="F324" s="68">
        <v>23.5</v>
      </c>
      <c r="G324" s="65"/>
      <c r="H324" s="69"/>
      <c r="I324" s="70"/>
      <c r="J324" s="70"/>
      <c r="K324" s="34" t="s">
        <v>66</v>
      </c>
      <c r="L324" s="77">
        <v>324</v>
      </c>
      <c r="M324" s="77"/>
      <c r="N324" s="72"/>
      <c r="O324" s="79" t="s">
        <v>350</v>
      </c>
      <c r="P324" s="81">
        <v>43636.67574074074</v>
      </c>
      <c r="Q324" s="79" t="s">
        <v>380</v>
      </c>
      <c r="R324" s="79"/>
      <c r="S324" s="79"/>
      <c r="T324" s="79" t="s">
        <v>579</v>
      </c>
      <c r="U324" s="82" t="s">
        <v>631</v>
      </c>
      <c r="V324" s="82" t="s">
        <v>631</v>
      </c>
      <c r="W324" s="81">
        <v>43636.67574074074</v>
      </c>
      <c r="X324" s="82" t="s">
        <v>754</v>
      </c>
      <c r="Y324" s="79"/>
      <c r="Z324" s="79"/>
      <c r="AA324" s="85" t="s">
        <v>935</v>
      </c>
      <c r="AB324" s="79"/>
      <c r="AC324" s="79" t="b">
        <v>0</v>
      </c>
      <c r="AD324" s="79">
        <v>1</v>
      </c>
      <c r="AE324" s="85" t="s">
        <v>1087</v>
      </c>
      <c r="AF324" s="79" t="b">
        <v>0</v>
      </c>
      <c r="AG324" s="79" t="s">
        <v>1099</v>
      </c>
      <c r="AH324" s="79"/>
      <c r="AI324" s="85" t="s">
        <v>1087</v>
      </c>
      <c r="AJ324" s="79" t="b">
        <v>0</v>
      </c>
      <c r="AK324" s="79">
        <v>0</v>
      </c>
      <c r="AL324" s="85" t="s">
        <v>1087</v>
      </c>
      <c r="AM324" s="79" t="s">
        <v>1114</v>
      </c>
      <c r="AN324" s="79" t="b">
        <v>0</v>
      </c>
      <c r="AO324" s="85" t="s">
        <v>935</v>
      </c>
      <c r="AP324" s="79" t="s">
        <v>176</v>
      </c>
      <c r="AQ324" s="79">
        <v>0</v>
      </c>
      <c r="AR324" s="79">
        <v>0</v>
      </c>
      <c r="AS324" s="79"/>
      <c r="AT324" s="79"/>
      <c r="AU324" s="79"/>
      <c r="AV324" s="79"/>
      <c r="AW324" s="79"/>
      <c r="AX324" s="79"/>
      <c r="AY324" s="79"/>
      <c r="AZ324" s="79"/>
      <c r="BA324">
        <v>3</v>
      </c>
      <c r="BB324" s="78" t="str">
        <f>REPLACE(INDEX(GroupVertices[Group],MATCH(Edges[[#This Row],[Vertex 1]],GroupVertices[Vertex],0)),1,1,"")</f>
        <v>2</v>
      </c>
      <c r="BC324" s="78" t="str">
        <f>REPLACE(INDEX(GroupVertices[Group],MATCH(Edges[[#This Row],[Vertex 2]],GroupVertices[Vertex],0)),1,1,"")</f>
        <v>1</v>
      </c>
      <c r="BD324" s="48"/>
      <c r="BE324" s="49"/>
      <c r="BF324" s="48"/>
      <c r="BG324" s="49"/>
      <c r="BH324" s="48"/>
      <c r="BI324" s="49"/>
      <c r="BJ324" s="48"/>
      <c r="BK324" s="49"/>
      <c r="BL324" s="48"/>
    </row>
    <row r="325" spans="1:64" ht="15">
      <c r="A325" s="64" t="s">
        <v>238</v>
      </c>
      <c r="B325" s="64" t="s">
        <v>282</v>
      </c>
      <c r="C325" s="65" t="s">
        <v>2971</v>
      </c>
      <c r="D325" s="66">
        <v>6.5</v>
      </c>
      <c r="E325" s="67" t="s">
        <v>136</v>
      </c>
      <c r="F325" s="68">
        <v>23.5</v>
      </c>
      <c r="G325" s="65"/>
      <c r="H325" s="69"/>
      <c r="I325" s="70"/>
      <c r="J325" s="70"/>
      <c r="K325" s="34" t="s">
        <v>65</v>
      </c>
      <c r="L325" s="77">
        <v>325</v>
      </c>
      <c r="M325" s="77"/>
      <c r="N325" s="72"/>
      <c r="O325" s="79" t="s">
        <v>350</v>
      </c>
      <c r="P325" s="81">
        <v>43636.67574074074</v>
      </c>
      <c r="Q325" s="79" t="s">
        <v>380</v>
      </c>
      <c r="R325" s="79"/>
      <c r="S325" s="79"/>
      <c r="T325" s="79" t="s">
        <v>579</v>
      </c>
      <c r="U325" s="82" t="s">
        <v>631</v>
      </c>
      <c r="V325" s="82" t="s">
        <v>631</v>
      </c>
      <c r="W325" s="81">
        <v>43636.67574074074</v>
      </c>
      <c r="X325" s="82" t="s">
        <v>754</v>
      </c>
      <c r="Y325" s="79"/>
      <c r="Z325" s="79"/>
      <c r="AA325" s="85" t="s">
        <v>935</v>
      </c>
      <c r="AB325" s="79"/>
      <c r="AC325" s="79" t="b">
        <v>0</v>
      </c>
      <c r="AD325" s="79">
        <v>1</v>
      </c>
      <c r="AE325" s="85" t="s">
        <v>1087</v>
      </c>
      <c r="AF325" s="79" t="b">
        <v>0</v>
      </c>
      <c r="AG325" s="79" t="s">
        <v>1099</v>
      </c>
      <c r="AH325" s="79"/>
      <c r="AI325" s="85" t="s">
        <v>1087</v>
      </c>
      <c r="AJ325" s="79" t="b">
        <v>0</v>
      </c>
      <c r="AK325" s="79">
        <v>0</v>
      </c>
      <c r="AL325" s="85" t="s">
        <v>1087</v>
      </c>
      <c r="AM325" s="79" t="s">
        <v>1114</v>
      </c>
      <c r="AN325" s="79" t="b">
        <v>0</v>
      </c>
      <c r="AO325" s="85" t="s">
        <v>935</v>
      </c>
      <c r="AP325" s="79" t="s">
        <v>176</v>
      </c>
      <c r="AQ325" s="79">
        <v>0</v>
      </c>
      <c r="AR325" s="79">
        <v>0</v>
      </c>
      <c r="AS325" s="79"/>
      <c r="AT325" s="79"/>
      <c r="AU325" s="79"/>
      <c r="AV325" s="79"/>
      <c r="AW325" s="79"/>
      <c r="AX325" s="79"/>
      <c r="AY325" s="79"/>
      <c r="AZ325" s="79"/>
      <c r="BA325">
        <v>3</v>
      </c>
      <c r="BB325" s="78" t="str">
        <f>REPLACE(INDEX(GroupVertices[Group],MATCH(Edges[[#This Row],[Vertex 1]],GroupVertices[Vertex],0)),1,1,"")</f>
        <v>2</v>
      </c>
      <c r="BC325" s="78" t="str">
        <f>REPLACE(INDEX(GroupVertices[Group],MATCH(Edges[[#This Row],[Vertex 2]],GroupVertices[Vertex],0)),1,1,"")</f>
        <v>2</v>
      </c>
      <c r="BD325" s="48"/>
      <c r="BE325" s="49"/>
      <c r="BF325" s="48"/>
      <c r="BG325" s="49"/>
      <c r="BH325" s="48"/>
      <c r="BI325" s="49"/>
      <c r="BJ325" s="48"/>
      <c r="BK325" s="49"/>
      <c r="BL325" s="48"/>
    </row>
    <row r="326" spans="1:64" ht="15">
      <c r="A326" s="64" t="s">
        <v>238</v>
      </c>
      <c r="B326" s="64" t="s">
        <v>286</v>
      </c>
      <c r="C326" s="65" t="s">
        <v>2972</v>
      </c>
      <c r="D326" s="66">
        <v>4.75</v>
      </c>
      <c r="E326" s="67" t="s">
        <v>136</v>
      </c>
      <c r="F326" s="68">
        <v>29.25</v>
      </c>
      <c r="G326" s="65"/>
      <c r="H326" s="69"/>
      <c r="I326" s="70"/>
      <c r="J326" s="70"/>
      <c r="K326" s="34" t="s">
        <v>66</v>
      </c>
      <c r="L326" s="77">
        <v>326</v>
      </c>
      <c r="M326" s="77"/>
      <c r="N326" s="72"/>
      <c r="O326" s="79" t="s">
        <v>350</v>
      </c>
      <c r="P326" s="81">
        <v>43638.05165509259</v>
      </c>
      <c r="Q326" s="79" t="s">
        <v>467</v>
      </c>
      <c r="R326" s="79"/>
      <c r="S326" s="79"/>
      <c r="T326" s="79" t="s">
        <v>608</v>
      </c>
      <c r="U326" s="79"/>
      <c r="V326" s="82" t="s">
        <v>673</v>
      </c>
      <c r="W326" s="81">
        <v>43638.05165509259</v>
      </c>
      <c r="X326" s="82" t="s">
        <v>859</v>
      </c>
      <c r="Y326" s="79"/>
      <c r="Z326" s="79"/>
      <c r="AA326" s="85" t="s">
        <v>1040</v>
      </c>
      <c r="AB326" s="79"/>
      <c r="AC326" s="79" t="b">
        <v>0</v>
      </c>
      <c r="AD326" s="79">
        <v>0</v>
      </c>
      <c r="AE326" s="85" t="s">
        <v>1087</v>
      </c>
      <c r="AF326" s="79" t="b">
        <v>0</v>
      </c>
      <c r="AG326" s="79" t="s">
        <v>1099</v>
      </c>
      <c r="AH326" s="79"/>
      <c r="AI326" s="85" t="s">
        <v>1087</v>
      </c>
      <c r="AJ326" s="79" t="b">
        <v>0</v>
      </c>
      <c r="AK326" s="79">
        <v>2</v>
      </c>
      <c r="AL326" s="85" t="s">
        <v>1043</v>
      </c>
      <c r="AM326" s="79" t="s">
        <v>1109</v>
      </c>
      <c r="AN326" s="79" t="b">
        <v>0</v>
      </c>
      <c r="AO326" s="85" t="s">
        <v>1043</v>
      </c>
      <c r="AP326" s="79" t="s">
        <v>176</v>
      </c>
      <c r="AQ326" s="79">
        <v>0</v>
      </c>
      <c r="AR326" s="79">
        <v>0</v>
      </c>
      <c r="AS326" s="79"/>
      <c r="AT326" s="79"/>
      <c r="AU326" s="79"/>
      <c r="AV326" s="79"/>
      <c r="AW326" s="79"/>
      <c r="AX326" s="79"/>
      <c r="AY326" s="79"/>
      <c r="AZ326" s="79"/>
      <c r="BA326">
        <v>2</v>
      </c>
      <c r="BB326" s="78" t="str">
        <f>REPLACE(INDEX(GroupVertices[Group],MATCH(Edges[[#This Row],[Vertex 1]],GroupVertices[Vertex],0)),1,1,"")</f>
        <v>2</v>
      </c>
      <c r="BC326" s="78" t="str">
        <f>REPLACE(INDEX(GroupVertices[Group],MATCH(Edges[[#This Row],[Vertex 2]],GroupVertices[Vertex],0)),1,1,"")</f>
        <v>2</v>
      </c>
      <c r="BD326" s="48"/>
      <c r="BE326" s="49"/>
      <c r="BF326" s="48"/>
      <c r="BG326" s="49"/>
      <c r="BH326" s="48"/>
      <c r="BI326" s="49"/>
      <c r="BJ326" s="48"/>
      <c r="BK326" s="49"/>
      <c r="BL326" s="48"/>
    </row>
    <row r="327" spans="1:64" ht="15">
      <c r="A327" s="64" t="s">
        <v>238</v>
      </c>
      <c r="B327" s="64" t="s">
        <v>282</v>
      </c>
      <c r="C327" s="65" t="s">
        <v>2971</v>
      </c>
      <c r="D327" s="66">
        <v>6.5</v>
      </c>
      <c r="E327" s="67" t="s">
        <v>136</v>
      </c>
      <c r="F327" s="68">
        <v>23.5</v>
      </c>
      <c r="G327" s="65"/>
      <c r="H327" s="69"/>
      <c r="I327" s="70"/>
      <c r="J327" s="70"/>
      <c r="K327" s="34" t="s">
        <v>65</v>
      </c>
      <c r="L327" s="77">
        <v>327</v>
      </c>
      <c r="M327" s="77"/>
      <c r="N327" s="72"/>
      <c r="O327" s="79" t="s">
        <v>350</v>
      </c>
      <c r="P327" s="81">
        <v>43641.96585648148</v>
      </c>
      <c r="Q327" s="79" t="s">
        <v>381</v>
      </c>
      <c r="R327" s="82" t="s">
        <v>505</v>
      </c>
      <c r="S327" s="79" t="s">
        <v>557</v>
      </c>
      <c r="T327" s="79" t="s">
        <v>580</v>
      </c>
      <c r="U327" s="79"/>
      <c r="V327" s="82" t="s">
        <v>673</v>
      </c>
      <c r="W327" s="81">
        <v>43641.96585648148</v>
      </c>
      <c r="X327" s="82" t="s">
        <v>755</v>
      </c>
      <c r="Y327" s="79"/>
      <c r="Z327" s="79"/>
      <c r="AA327" s="85" t="s">
        <v>936</v>
      </c>
      <c r="AB327" s="79"/>
      <c r="AC327" s="79" t="b">
        <v>0</v>
      </c>
      <c r="AD327" s="79">
        <v>2</v>
      </c>
      <c r="AE327" s="85" t="s">
        <v>1090</v>
      </c>
      <c r="AF327" s="79" t="b">
        <v>0</v>
      </c>
      <c r="AG327" s="79" t="s">
        <v>1099</v>
      </c>
      <c r="AH327" s="79"/>
      <c r="AI327" s="85" t="s">
        <v>1087</v>
      </c>
      <c r="AJ327" s="79" t="b">
        <v>0</v>
      </c>
      <c r="AK327" s="79">
        <v>0</v>
      </c>
      <c r="AL327" s="85" t="s">
        <v>1087</v>
      </c>
      <c r="AM327" s="79" t="s">
        <v>1107</v>
      </c>
      <c r="AN327" s="79" t="b">
        <v>0</v>
      </c>
      <c r="AO327" s="85" t="s">
        <v>936</v>
      </c>
      <c r="AP327" s="79" t="s">
        <v>176</v>
      </c>
      <c r="AQ327" s="79">
        <v>0</v>
      </c>
      <c r="AR327" s="79">
        <v>0</v>
      </c>
      <c r="AS327" s="79"/>
      <c r="AT327" s="79"/>
      <c r="AU327" s="79"/>
      <c r="AV327" s="79"/>
      <c r="AW327" s="79"/>
      <c r="AX327" s="79"/>
      <c r="AY327" s="79"/>
      <c r="AZ327" s="79"/>
      <c r="BA327">
        <v>3</v>
      </c>
      <c r="BB327" s="78" t="str">
        <f>REPLACE(INDEX(GroupVertices[Group],MATCH(Edges[[#This Row],[Vertex 1]],GroupVertices[Vertex],0)),1,1,"")</f>
        <v>2</v>
      </c>
      <c r="BC327" s="78" t="str">
        <f>REPLACE(INDEX(GroupVertices[Group],MATCH(Edges[[#This Row],[Vertex 2]],GroupVertices[Vertex],0)),1,1,"")</f>
        <v>2</v>
      </c>
      <c r="BD327" s="48"/>
      <c r="BE327" s="49"/>
      <c r="BF327" s="48"/>
      <c r="BG327" s="49"/>
      <c r="BH327" s="48"/>
      <c r="BI327" s="49"/>
      <c r="BJ327" s="48"/>
      <c r="BK327" s="49"/>
      <c r="BL327" s="48"/>
    </row>
    <row r="328" spans="1:64" ht="15">
      <c r="A328" s="64" t="s">
        <v>238</v>
      </c>
      <c r="B328" s="64" t="s">
        <v>279</v>
      </c>
      <c r="C328" s="65" t="s">
        <v>2971</v>
      </c>
      <c r="D328" s="66">
        <v>6.5</v>
      </c>
      <c r="E328" s="67" t="s">
        <v>136</v>
      </c>
      <c r="F328" s="68">
        <v>23.5</v>
      </c>
      <c r="G328" s="65"/>
      <c r="H328" s="69"/>
      <c r="I328" s="70"/>
      <c r="J328" s="70"/>
      <c r="K328" s="34" t="s">
        <v>66</v>
      </c>
      <c r="L328" s="77">
        <v>328</v>
      </c>
      <c r="M328" s="77"/>
      <c r="N328" s="72"/>
      <c r="O328" s="79" t="s">
        <v>350</v>
      </c>
      <c r="P328" s="81">
        <v>43641.96585648148</v>
      </c>
      <c r="Q328" s="79" t="s">
        <v>381</v>
      </c>
      <c r="R328" s="82" t="s">
        <v>505</v>
      </c>
      <c r="S328" s="79" t="s">
        <v>557</v>
      </c>
      <c r="T328" s="79" t="s">
        <v>580</v>
      </c>
      <c r="U328" s="79"/>
      <c r="V328" s="82" t="s">
        <v>673</v>
      </c>
      <c r="W328" s="81">
        <v>43641.96585648148</v>
      </c>
      <c r="X328" s="82" t="s">
        <v>755</v>
      </c>
      <c r="Y328" s="79"/>
      <c r="Z328" s="79"/>
      <c r="AA328" s="85" t="s">
        <v>936</v>
      </c>
      <c r="AB328" s="79"/>
      <c r="AC328" s="79" t="b">
        <v>0</v>
      </c>
      <c r="AD328" s="79">
        <v>2</v>
      </c>
      <c r="AE328" s="85" t="s">
        <v>1090</v>
      </c>
      <c r="AF328" s="79" t="b">
        <v>0</v>
      </c>
      <c r="AG328" s="79" t="s">
        <v>1099</v>
      </c>
      <c r="AH328" s="79"/>
      <c r="AI328" s="85" t="s">
        <v>1087</v>
      </c>
      <c r="AJ328" s="79" t="b">
        <v>0</v>
      </c>
      <c r="AK328" s="79">
        <v>0</v>
      </c>
      <c r="AL328" s="85" t="s">
        <v>1087</v>
      </c>
      <c r="AM328" s="79" t="s">
        <v>1107</v>
      </c>
      <c r="AN328" s="79" t="b">
        <v>0</v>
      </c>
      <c r="AO328" s="85" t="s">
        <v>936</v>
      </c>
      <c r="AP328" s="79" t="s">
        <v>176</v>
      </c>
      <c r="AQ328" s="79">
        <v>0</v>
      </c>
      <c r="AR328" s="79">
        <v>0</v>
      </c>
      <c r="AS328" s="79"/>
      <c r="AT328" s="79"/>
      <c r="AU328" s="79"/>
      <c r="AV328" s="79"/>
      <c r="AW328" s="79"/>
      <c r="AX328" s="79"/>
      <c r="AY328" s="79"/>
      <c r="AZ328" s="79"/>
      <c r="BA328">
        <v>3</v>
      </c>
      <c r="BB328" s="78" t="str">
        <f>REPLACE(INDEX(GroupVertices[Group],MATCH(Edges[[#This Row],[Vertex 1]],GroupVertices[Vertex],0)),1,1,"")</f>
        <v>2</v>
      </c>
      <c r="BC328" s="78" t="str">
        <f>REPLACE(INDEX(GroupVertices[Group],MATCH(Edges[[#This Row],[Vertex 2]],GroupVertices[Vertex],0)),1,1,"")</f>
        <v>1</v>
      </c>
      <c r="BD328" s="48"/>
      <c r="BE328" s="49"/>
      <c r="BF328" s="48"/>
      <c r="BG328" s="49"/>
      <c r="BH328" s="48"/>
      <c r="BI328" s="49"/>
      <c r="BJ328" s="48"/>
      <c r="BK328" s="49"/>
      <c r="BL328" s="48"/>
    </row>
    <row r="329" spans="1:64" ht="15">
      <c r="A329" s="64" t="s">
        <v>238</v>
      </c>
      <c r="B329" s="64" t="s">
        <v>282</v>
      </c>
      <c r="C329" s="65" t="s">
        <v>2971</v>
      </c>
      <c r="D329" s="66">
        <v>6.5</v>
      </c>
      <c r="E329" s="67" t="s">
        <v>136</v>
      </c>
      <c r="F329" s="68">
        <v>23.5</v>
      </c>
      <c r="G329" s="65"/>
      <c r="H329" s="69"/>
      <c r="I329" s="70"/>
      <c r="J329" s="70"/>
      <c r="K329" s="34" t="s">
        <v>65</v>
      </c>
      <c r="L329" s="77">
        <v>329</v>
      </c>
      <c r="M329" s="77"/>
      <c r="N329" s="72"/>
      <c r="O329" s="79" t="s">
        <v>350</v>
      </c>
      <c r="P329" s="81">
        <v>43642.54828703704</v>
      </c>
      <c r="Q329" s="79" t="s">
        <v>400</v>
      </c>
      <c r="R329" s="79"/>
      <c r="S329" s="79"/>
      <c r="T329" s="79"/>
      <c r="U329" s="79"/>
      <c r="V329" s="82" t="s">
        <v>673</v>
      </c>
      <c r="W329" s="81">
        <v>43642.54828703704</v>
      </c>
      <c r="X329" s="82" t="s">
        <v>863</v>
      </c>
      <c r="Y329" s="79"/>
      <c r="Z329" s="79"/>
      <c r="AA329" s="85" t="s">
        <v>1044</v>
      </c>
      <c r="AB329" s="79"/>
      <c r="AC329" s="79" t="b">
        <v>0</v>
      </c>
      <c r="AD329" s="79">
        <v>0</v>
      </c>
      <c r="AE329" s="85" t="s">
        <v>1087</v>
      </c>
      <c r="AF329" s="79" t="b">
        <v>0</v>
      </c>
      <c r="AG329" s="79" t="s">
        <v>1099</v>
      </c>
      <c r="AH329" s="79"/>
      <c r="AI329" s="85" t="s">
        <v>1087</v>
      </c>
      <c r="AJ329" s="79" t="b">
        <v>0</v>
      </c>
      <c r="AK329" s="79">
        <v>3</v>
      </c>
      <c r="AL329" s="85" t="s">
        <v>1014</v>
      </c>
      <c r="AM329" s="79" t="s">
        <v>1112</v>
      </c>
      <c r="AN329" s="79" t="b">
        <v>0</v>
      </c>
      <c r="AO329" s="85" t="s">
        <v>1014</v>
      </c>
      <c r="AP329" s="79" t="s">
        <v>176</v>
      </c>
      <c r="AQ329" s="79">
        <v>0</v>
      </c>
      <c r="AR329" s="79">
        <v>0</v>
      </c>
      <c r="AS329" s="79"/>
      <c r="AT329" s="79"/>
      <c r="AU329" s="79"/>
      <c r="AV329" s="79"/>
      <c r="AW329" s="79"/>
      <c r="AX329" s="79"/>
      <c r="AY329" s="79"/>
      <c r="AZ329" s="79"/>
      <c r="BA329">
        <v>3</v>
      </c>
      <c r="BB329" s="78" t="str">
        <f>REPLACE(INDEX(GroupVertices[Group],MATCH(Edges[[#This Row],[Vertex 1]],GroupVertices[Vertex],0)),1,1,"")</f>
        <v>2</v>
      </c>
      <c r="BC329" s="78" t="str">
        <f>REPLACE(INDEX(GroupVertices[Group],MATCH(Edges[[#This Row],[Vertex 2]],GroupVertices[Vertex],0)),1,1,"")</f>
        <v>2</v>
      </c>
      <c r="BD329" s="48"/>
      <c r="BE329" s="49"/>
      <c r="BF329" s="48"/>
      <c r="BG329" s="49"/>
      <c r="BH329" s="48"/>
      <c r="BI329" s="49"/>
      <c r="BJ329" s="48"/>
      <c r="BK329" s="49"/>
      <c r="BL329" s="48"/>
    </row>
    <row r="330" spans="1:64" ht="15">
      <c r="A330" s="64" t="s">
        <v>238</v>
      </c>
      <c r="B330" s="64" t="s">
        <v>279</v>
      </c>
      <c r="C330" s="65" t="s">
        <v>2971</v>
      </c>
      <c r="D330" s="66">
        <v>6.5</v>
      </c>
      <c r="E330" s="67" t="s">
        <v>136</v>
      </c>
      <c r="F330" s="68">
        <v>23.5</v>
      </c>
      <c r="G330" s="65"/>
      <c r="H330" s="69"/>
      <c r="I330" s="70"/>
      <c r="J330" s="70"/>
      <c r="K330" s="34" t="s">
        <v>66</v>
      </c>
      <c r="L330" s="77">
        <v>330</v>
      </c>
      <c r="M330" s="77"/>
      <c r="N330" s="72"/>
      <c r="O330" s="79" t="s">
        <v>350</v>
      </c>
      <c r="P330" s="81">
        <v>43642.54828703704</v>
      </c>
      <c r="Q330" s="79" t="s">
        <v>400</v>
      </c>
      <c r="R330" s="79"/>
      <c r="S330" s="79"/>
      <c r="T330" s="79"/>
      <c r="U330" s="79"/>
      <c r="V330" s="82" t="s">
        <v>673</v>
      </c>
      <c r="W330" s="81">
        <v>43642.54828703704</v>
      </c>
      <c r="X330" s="82" t="s">
        <v>863</v>
      </c>
      <c r="Y330" s="79"/>
      <c r="Z330" s="79"/>
      <c r="AA330" s="85" t="s">
        <v>1044</v>
      </c>
      <c r="AB330" s="79"/>
      <c r="AC330" s="79" t="b">
        <v>0</v>
      </c>
      <c r="AD330" s="79">
        <v>0</v>
      </c>
      <c r="AE330" s="85" t="s">
        <v>1087</v>
      </c>
      <c r="AF330" s="79" t="b">
        <v>0</v>
      </c>
      <c r="AG330" s="79" t="s">
        <v>1099</v>
      </c>
      <c r="AH330" s="79"/>
      <c r="AI330" s="85" t="s">
        <v>1087</v>
      </c>
      <c r="AJ330" s="79" t="b">
        <v>0</v>
      </c>
      <c r="AK330" s="79">
        <v>3</v>
      </c>
      <c r="AL330" s="85" t="s">
        <v>1014</v>
      </c>
      <c r="AM330" s="79" t="s">
        <v>1112</v>
      </c>
      <c r="AN330" s="79" t="b">
        <v>0</v>
      </c>
      <c r="AO330" s="85" t="s">
        <v>1014</v>
      </c>
      <c r="AP330" s="79" t="s">
        <v>176</v>
      </c>
      <c r="AQ330" s="79">
        <v>0</v>
      </c>
      <c r="AR330" s="79">
        <v>0</v>
      </c>
      <c r="AS330" s="79"/>
      <c r="AT330" s="79"/>
      <c r="AU330" s="79"/>
      <c r="AV330" s="79"/>
      <c r="AW330" s="79"/>
      <c r="AX330" s="79"/>
      <c r="AY330" s="79"/>
      <c r="AZ330" s="79"/>
      <c r="BA330">
        <v>3</v>
      </c>
      <c r="BB330" s="78" t="str">
        <f>REPLACE(INDEX(GroupVertices[Group],MATCH(Edges[[#This Row],[Vertex 1]],GroupVertices[Vertex],0)),1,1,"")</f>
        <v>2</v>
      </c>
      <c r="BC330" s="78" t="str">
        <f>REPLACE(INDEX(GroupVertices[Group],MATCH(Edges[[#This Row],[Vertex 2]],GroupVertices[Vertex],0)),1,1,"")</f>
        <v>1</v>
      </c>
      <c r="BD330" s="48"/>
      <c r="BE330" s="49"/>
      <c r="BF330" s="48"/>
      <c r="BG330" s="49"/>
      <c r="BH330" s="48"/>
      <c r="BI330" s="49"/>
      <c r="BJ330" s="48"/>
      <c r="BK330" s="49"/>
      <c r="BL330" s="48"/>
    </row>
    <row r="331" spans="1:64" ht="15">
      <c r="A331" s="64" t="s">
        <v>238</v>
      </c>
      <c r="B331" s="64" t="s">
        <v>286</v>
      </c>
      <c r="C331" s="65" t="s">
        <v>2972</v>
      </c>
      <c r="D331" s="66">
        <v>4.75</v>
      </c>
      <c r="E331" s="67" t="s">
        <v>136</v>
      </c>
      <c r="F331" s="68">
        <v>29.25</v>
      </c>
      <c r="G331" s="65"/>
      <c r="H331" s="69"/>
      <c r="I331" s="70"/>
      <c r="J331" s="70"/>
      <c r="K331" s="34" t="s">
        <v>66</v>
      </c>
      <c r="L331" s="77">
        <v>331</v>
      </c>
      <c r="M331" s="77"/>
      <c r="N331" s="72"/>
      <c r="O331" s="79" t="s">
        <v>350</v>
      </c>
      <c r="P331" s="81">
        <v>43642.54828703704</v>
      </c>
      <c r="Q331" s="79" t="s">
        <v>400</v>
      </c>
      <c r="R331" s="79"/>
      <c r="S331" s="79"/>
      <c r="T331" s="79"/>
      <c r="U331" s="79"/>
      <c r="V331" s="82" t="s">
        <v>673</v>
      </c>
      <c r="W331" s="81">
        <v>43642.54828703704</v>
      </c>
      <c r="X331" s="82" t="s">
        <v>863</v>
      </c>
      <c r="Y331" s="79"/>
      <c r="Z331" s="79"/>
      <c r="AA331" s="85" t="s">
        <v>1044</v>
      </c>
      <c r="AB331" s="79"/>
      <c r="AC331" s="79" t="b">
        <v>0</v>
      </c>
      <c r="AD331" s="79">
        <v>0</v>
      </c>
      <c r="AE331" s="85" t="s">
        <v>1087</v>
      </c>
      <c r="AF331" s="79" t="b">
        <v>0</v>
      </c>
      <c r="AG331" s="79" t="s">
        <v>1099</v>
      </c>
      <c r="AH331" s="79"/>
      <c r="AI331" s="85" t="s">
        <v>1087</v>
      </c>
      <c r="AJ331" s="79" t="b">
        <v>0</v>
      </c>
      <c r="AK331" s="79">
        <v>3</v>
      </c>
      <c r="AL331" s="85" t="s">
        <v>1014</v>
      </c>
      <c r="AM331" s="79" t="s">
        <v>1112</v>
      </c>
      <c r="AN331" s="79" t="b">
        <v>0</v>
      </c>
      <c r="AO331" s="85" t="s">
        <v>1014</v>
      </c>
      <c r="AP331" s="79" t="s">
        <v>176</v>
      </c>
      <c r="AQ331" s="79">
        <v>0</v>
      </c>
      <c r="AR331" s="79">
        <v>0</v>
      </c>
      <c r="AS331" s="79"/>
      <c r="AT331" s="79"/>
      <c r="AU331" s="79"/>
      <c r="AV331" s="79"/>
      <c r="AW331" s="79"/>
      <c r="AX331" s="79"/>
      <c r="AY331" s="79"/>
      <c r="AZ331" s="79"/>
      <c r="BA331">
        <v>2</v>
      </c>
      <c r="BB331" s="78" t="str">
        <f>REPLACE(INDEX(GroupVertices[Group],MATCH(Edges[[#This Row],[Vertex 1]],GroupVertices[Vertex],0)),1,1,"")</f>
        <v>2</v>
      </c>
      <c r="BC331" s="78" t="str">
        <f>REPLACE(INDEX(GroupVertices[Group],MATCH(Edges[[#This Row],[Vertex 2]],GroupVertices[Vertex],0)),1,1,"")</f>
        <v>2</v>
      </c>
      <c r="BD331" s="48">
        <v>0</v>
      </c>
      <c r="BE331" s="49">
        <v>0</v>
      </c>
      <c r="BF331" s="48">
        <v>0</v>
      </c>
      <c r="BG331" s="49">
        <v>0</v>
      </c>
      <c r="BH331" s="48">
        <v>0</v>
      </c>
      <c r="BI331" s="49">
        <v>0</v>
      </c>
      <c r="BJ331" s="48">
        <v>17</v>
      </c>
      <c r="BK331" s="49">
        <v>100</v>
      </c>
      <c r="BL331" s="48">
        <v>17</v>
      </c>
    </row>
    <row r="332" spans="1:64" ht="15">
      <c r="A332" s="64" t="s">
        <v>279</v>
      </c>
      <c r="B332" s="64" t="s">
        <v>238</v>
      </c>
      <c r="C332" s="65" t="s">
        <v>2973</v>
      </c>
      <c r="D332" s="66">
        <v>3</v>
      </c>
      <c r="E332" s="67" t="s">
        <v>132</v>
      </c>
      <c r="F332" s="68">
        <v>35</v>
      </c>
      <c r="G332" s="65"/>
      <c r="H332" s="69"/>
      <c r="I332" s="70"/>
      <c r="J332" s="70"/>
      <c r="K332" s="34" t="s">
        <v>66</v>
      </c>
      <c r="L332" s="77">
        <v>332</v>
      </c>
      <c r="M332" s="77"/>
      <c r="N332" s="72"/>
      <c r="O332" s="79" t="s">
        <v>350</v>
      </c>
      <c r="P332" s="81">
        <v>43642.736805555556</v>
      </c>
      <c r="Q332" s="79" t="s">
        <v>400</v>
      </c>
      <c r="R332" s="79"/>
      <c r="S332" s="79"/>
      <c r="T332" s="79"/>
      <c r="U332" s="79"/>
      <c r="V332" s="82" t="s">
        <v>704</v>
      </c>
      <c r="W332" s="81">
        <v>43642.736805555556</v>
      </c>
      <c r="X332" s="82" t="s">
        <v>864</v>
      </c>
      <c r="Y332" s="79"/>
      <c r="Z332" s="79"/>
      <c r="AA332" s="85" t="s">
        <v>1045</v>
      </c>
      <c r="AB332" s="79"/>
      <c r="AC332" s="79" t="b">
        <v>0</v>
      </c>
      <c r="AD332" s="79">
        <v>0</v>
      </c>
      <c r="AE332" s="85" t="s">
        <v>1087</v>
      </c>
      <c r="AF332" s="79" t="b">
        <v>0</v>
      </c>
      <c r="AG332" s="79" t="s">
        <v>1099</v>
      </c>
      <c r="AH332" s="79"/>
      <c r="AI332" s="85" t="s">
        <v>1087</v>
      </c>
      <c r="AJ332" s="79" t="b">
        <v>0</v>
      </c>
      <c r="AK332" s="79">
        <v>3</v>
      </c>
      <c r="AL332" s="85" t="s">
        <v>1014</v>
      </c>
      <c r="AM332" s="79" t="s">
        <v>1114</v>
      </c>
      <c r="AN332" s="79" t="b">
        <v>0</v>
      </c>
      <c r="AO332" s="85" t="s">
        <v>1014</v>
      </c>
      <c r="AP332" s="79" t="s">
        <v>176</v>
      </c>
      <c r="AQ332" s="79">
        <v>0</v>
      </c>
      <c r="AR332" s="79">
        <v>0</v>
      </c>
      <c r="AS332" s="79"/>
      <c r="AT332" s="79"/>
      <c r="AU332" s="79"/>
      <c r="AV332" s="79"/>
      <c r="AW332" s="79"/>
      <c r="AX332" s="79"/>
      <c r="AY332" s="79"/>
      <c r="AZ332" s="79"/>
      <c r="BA332">
        <v>1</v>
      </c>
      <c r="BB332" s="78" t="str">
        <f>REPLACE(INDEX(GroupVertices[Group],MATCH(Edges[[#This Row],[Vertex 1]],GroupVertices[Vertex],0)),1,1,"")</f>
        <v>1</v>
      </c>
      <c r="BC332" s="78" t="str">
        <f>REPLACE(INDEX(GroupVertices[Group],MATCH(Edges[[#This Row],[Vertex 2]],GroupVertices[Vertex],0)),1,1,"")</f>
        <v>2</v>
      </c>
      <c r="BD332" s="48"/>
      <c r="BE332" s="49"/>
      <c r="BF332" s="48"/>
      <c r="BG332" s="49"/>
      <c r="BH332" s="48"/>
      <c r="BI332" s="49"/>
      <c r="BJ332" s="48"/>
      <c r="BK332" s="49"/>
      <c r="BL332" s="48"/>
    </row>
    <row r="333" spans="1:64" ht="15">
      <c r="A333" s="64" t="s">
        <v>286</v>
      </c>
      <c r="B333" s="64" t="s">
        <v>238</v>
      </c>
      <c r="C333" s="65" t="s">
        <v>2971</v>
      </c>
      <c r="D333" s="66">
        <v>6.5</v>
      </c>
      <c r="E333" s="67" t="s">
        <v>136</v>
      </c>
      <c r="F333" s="68">
        <v>23.5</v>
      </c>
      <c r="G333" s="65"/>
      <c r="H333" s="69"/>
      <c r="I333" s="70"/>
      <c r="J333" s="70"/>
      <c r="K333" s="34" t="s">
        <v>66</v>
      </c>
      <c r="L333" s="77">
        <v>333</v>
      </c>
      <c r="M333" s="77"/>
      <c r="N333" s="72"/>
      <c r="O333" s="79" t="s">
        <v>350</v>
      </c>
      <c r="P333" s="81">
        <v>43636.517118055555</v>
      </c>
      <c r="Q333" s="79" t="s">
        <v>469</v>
      </c>
      <c r="R333" s="79"/>
      <c r="S333" s="79"/>
      <c r="T333" s="79" t="s">
        <v>609</v>
      </c>
      <c r="U333" s="82" t="s">
        <v>648</v>
      </c>
      <c r="V333" s="82" t="s">
        <v>648</v>
      </c>
      <c r="W333" s="81">
        <v>43636.517118055555</v>
      </c>
      <c r="X333" s="82" t="s">
        <v>862</v>
      </c>
      <c r="Y333" s="79"/>
      <c r="Z333" s="79"/>
      <c r="AA333" s="85" t="s">
        <v>1043</v>
      </c>
      <c r="AB333" s="79"/>
      <c r="AC333" s="79" t="b">
        <v>0</v>
      </c>
      <c r="AD333" s="79">
        <v>8</v>
      </c>
      <c r="AE333" s="85" t="s">
        <v>1087</v>
      </c>
      <c r="AF333" s="79" t="b">
        <v>0</v>
      </c>
      <c r="AG333" s="79" t="s">
        <v>1099</v>
      </c>
      <c r="AH333" s="79"/>
      <c r="AI333" s="85" t="s">
        <v>1087</v>
      </c>
      <c r="AJ333" s="79" t="b">
        <v>0</v>
      </c>
      <c r="AK333" s="79">
        <v>1</v>
      </c>
      <c r="AL333" s="85" t="s">
        <v>1087</v>
      </c>
      <c r="AM333" s="79" t="s">
        <v>1109</v>
      </c>
      <c r="AN333" s="79" t="b">
        <v>0</v>
      </c>
      <c r="AO333" s="85" t="s">
        <v>1043</v>
      </c>
      <c r="AP333" s="79" t="s">
        <v>176</v>
      </c>
      <c r="AQ333" s="79">
        <v>0</v>
      </c>
      <c r="AR333" s="79">
        <v>0</v>
      </c>
      <c r="AS333" s="79" t="s">
        <v>1127</v>
      </c>
      <c r="AT333" s="79" t="s">
        <v>1131</v>
      </c>
      <c r="AU333" s="79" t="s">
        <v>1134</v>
      </c>
      <c r="AV333" s="79" t="s">
        <v>1142</v>
      </c>
      <c r="AW333" s="79" t="s">
        <v>1151</v>
      </c>
      <c r="AX333" s="79" t="s">
        <v>1160</v>
      </c>
      <c r="AY333" s="79" t="s">
        <v>1161</v>
      </c>
      <c r="AZ333" s="82" t="s">
        <v>1170</v>
      </c>
      <c r="BA333">
        <v>3</v>
      </c>
      <c r="BB333" s="78" t="str">
        <f>REPLACE(INDEX(GroupVertices[Group],MATCH(Edges[[#This Row],[Vertex 1]],GroupVertices[Vertex],0)),1,1,"")</f>
        <v>2</v>
      </c>
      <c r="BC333" s="78" t="str">
        <f>REPLACE(INDEX(GroupVertices[Group],MATCH(Edges[[#This Row],[Vertex 2]],GroupVertices[Vertex],0)),1,1,"")</f>
        <v>2</v>
      </c>
      <c r="BD333" s="48"/>
      <c r="BE333" s="49"/>
      <c r="BF333" s="48"/>
      <c r="BG333" s="49"/>
      <c r="BH333" s="48"/>
      <c r="BI333" s="49"/>
      <c r="BJ333" s="48"/>
      <c r="BK333" s="49"/>
      <c r="BL333" s="48"/>
    </row>
    <row r="334" spans="1:64" ht="15">
      <c r="A334" s="64" t="s">
        <v>286</v>
      </c>
      <c r="B334" s="64" t="s">
        <v>238</v>
      </c>
      <c r="C334" s="65" t="s">
        <v>2971</v>
      </c>
      <c r="D334" s="66">
        <v>6.5</v>
      </c>
      <c r="E334" s="67" t="s">
        <v>136</v>
      </c>
      <c r="F334" s="68">
        <v>23.5</v>
      </c>
      <c r="G334" s="65"/>
      <c r="H334" s="69"/>
      <c r="I334" s="70"/>
      <c r="J334" s="70"/>
      <c r="K334" s="34" t="s">
        <v>66</v>
      </c>
      <c r="L334" s="77">
        <v>334</v>
      </c>
      <c r="M334" s="77"/>
      <c r="N334" s="72"/>
      <c r="O334" s="79" t="s">
        <v>350</v>
      </c>
      <c r="P334" s="81">
        <v>43642.541666666664</v>
      </c>
      <c r="Q334" s="79" t="s">
        <v>444</v>
      </c>
      <c r="R334" s="82" t="s">
        <v>505</v>
      </c>
      <c r="S334" s="79" t="s">
        <v>557</v>
      </c>
      <c r="T334" s="79" t="s">
        <v>595</v>
      </c>
      <c r="U334" s="79"/>
      <c r="V334" s="82" t="s">
        <v>710</v>
      </c>
      <c r="W334" s="81">
        <v>43642.541666666664</v>
      </c>
      <c r="X334" s="82" t="s">
        <v>833</v>
      </c>
      <c r="Y334" s="79"/>
      <c r="Z334" s="79"/>
      <c r="AA334" s="85" t="s">
        <v>1014</v>
      </c>
      <c r="AB334" s="79"/>
      <c r="AC334" s="79" t="b">
        <v>0</v>
      </c>
      <c r="AD334" s="79">
        <v>4</v>
      </c>
      <c r="AE334" s="85" t="s">
        <v>1087</v>
      </c>
      <c r="AF334" s="79" t="b">
        <v>0</v>
      </c>
      <c r="AG334" s="79" t="s">
        <v>1099</v>
      </c>
      <c r="AH334" s="79"/>
      <c r="AI334" s="85" t="s">
        <v>1087</v>
      </c>
      <c r="AJ334" s="79" t="b">
        <v>0</v>
      </c>
      <c r="AK334" s="79">
        <v>3</v>
      </c>
      <c r="AL334" s="85" t="s">
        <v>1087</v>
      </c>
      <c r="AM334" s="79" t="s">
        <v>1118</v>
      </c>
      <c r="AN334" s="79" t="b">
        <v>0</v>
      </c>
      <c r="AO334" s="85" t="s">
        <v>1014</v>
      </c>
      <c r="AP334" s="79" t="s">
        <v>176</v>
      </c>
      <c r="AQ334" s="79">
        <v>0</v>
      </c>
      <c r="AR334" s="79">
        <v>0</v>
      </c>
      <c r="AS334" s="79"/>
      <c r="AT334" s="79"/>
      <c r="AU334" s="79"/>
      <c r="AV334" s="79"/>
      <c r="AW334" s="79"/>
      <c r="AX334" s="79"/>
      <c r="AY334" s="79"/>
      <c r="AZ334" s="79"/>
      <c r="BA334">
        <v>3</v>
      </c>
      <c r="BB334" s="78" t="str">
        <f>REPLACE(INDEX(GroupVertices[Group],MATCH(Edges[[#This Row],[Vertex 1]],GroupVertices[Vertex],0)),1,1,"")</f>
        <v>2</v>
      </c>
      <c r="BC334" s="78" t="str">
        <f>REPLACE(INDEX(GroupVertices[Group],MATCH(Edges[[#This Row],[Vertex 2]],GroupVertices[Vertex],0)),1,1,"")</f>
        <v>2</v>
      </c>
      <c r="BD334" s="48"/>
      <c r="BE334" s="49"/>
      <c r="BF334" s="48"/>
      <c r="BG334" s="49"/>
      <c r="BH334" s="48"/>
      <c r="BI334" s="49"/>
      <c r="BJ334" s="48"/>
      <c r="BK334" s="49"/>
      <c r="BL334" s="48"/>
    </row>
    <row r="335" spans="1:64" ht="15">
      <c r="A335" s="64" t="s">
        <v>286</v>
      </c>
      <c r="B335" s="64" t="s">
        <v>238</v>
      </c>
      <c r="C335" s="65" t="s">
        <v>2971</v>
      </c>
      <c r="D335" s="66">
        <v>6.5</v>
      </c>
      <c r="E335" s="67" t="s">
        <v>136</v>
      </c>
      <c r="F335" s="68">
        <v>23.5</v>
      </c>
      <c r="G335" s="65"/>
      <c r="H335" s="69"/>
      <c r="I335" s="70"/>
      <c r="J335" s="70"/>
      <c r="K335" s="34" t="s">
        <v>66</v>
      </c>
      <c r="L335" s="77">
        <v>335</v>
      </c>
      <c r="M335" s="77"/>
      <c r="N335" s="72"/>
      <c r="O335" s="79" t="s">
        <v>350</v>
      </c>
      <c r="P335" s="81">
        <v>43643.60973379629</v>
      </c>
      <c r="Q335" s="79" t="s">
        <v>470</v>
      </c>
      <c r="R335" s="82" t="s">
        <v>537</v>
      </c>
      <c r="S335" s="79" t="s">
        <v>559</v>
      </c>
      <c r="T335" s="79" t="s">
        <v>608</v>
      </c>
      <c r="U335" s="79"/>
      <c r="V335" s="82" t="s">
        <v>710</v>
      </c>
      <c r="W335" s="81">
        <v>43643.60973379629</v>
      </c>
      <c r="X335" s="82" t="s">
        <v>865</v>
      </c>
      <c r="Y335" s="79"/>
      <c r="Z335" s="79"/>
      <c r="AA335" s="85" t="s">
        <v>1046</v>
      </c>
      <c r="AB335" s="79"/>
      <c r="AC335" s="79" t="b">
        <v>0</v>
      </c>
      <c r="AD335" s="79">
        <v>2</v>
      </c>
      <c r="AE335" s="85" t="s">
        <v>1087</v>
      </c>
      <c r="AF335" s="79" t="b">
        <v>1</v>
      </c>
      <c r="AG335" s="79" t="s">
        <v>1099</v>
      </c>
      <c r="AH335" s="79"/>
      <c r="AI335" s="85" t="s">
        <v>1106</v>
      </c>
      <c r="AJ335" s="79" t="b">
        <v>0</v>
      </c>
      <c r="AK335" s="79">
        <v>0</v>
      </c>
      <c r="AL335" s="85" t="s">
        <v>1087</v>
      </c>
      <c r="AM335" s="79" t="s">
        <v>1112</v>
      </c>
      <c r="AN335" s="79" t="b">
        <v>0</v>
      </c>
      <c r="AO335" s="85" t="s">
        <v>1046</v>
      </c>
      <c r="AP335" s="79" t="s">
        <v>176</v>
      </c>
      <c r="AQ335" s="79">
        <v>0</v>
      </c>
      <c r="AR335" s="79">
        <v>0</v>
      </c>
      <c r="AS335" s="79"/>
      <c r="AT335" s="79"/>
      <c r="AU335" s="79"/>
      <c r="AV335" s="79"/>
      <c r="AW335" s="79"/>
      <c r="AX335" s="79"/>
      <c r="AY335" s="79"/>
      <c r="AZ335" s="79"/>
      <c r="BA335">
        <v>3</v>
      </c>
      <c r="BB335" s="78" t="str">
        <f>REPLACE(INDEX(GroupVertices[Group],MATCH(Edges[[#This Row],[Vertex 1]],GroupVertices[Vertex],0)),1,1,"")</f>
        <v>2</v>
      </c>
      <c r="BC335" s="78" t="str">
        <f>REPLACE(INDEX(GroupVertices[Group],MATCH(Edges[[#This Row],[Vertex 2]],GroupVertices[Vertex],0)),1,1,"")</f>
        <v>2</v>
      </c>
      <c r="BD335" s="48"/>
      <c r="BE335" s="49"/>
      <c r="BF335" s="48"/>
      <c r="BG335" s="49"/>
      <c r="BH335" s="48"/>
      <c r="BI335" s="49"/>
      <c r="BJ335" s="48"/>
      <c r="BK335" s="49"/>
      <c r="BL335" s="48"/>
    </row>
    <row r="336" spans="1:64" ht="15">
      <c r="A336" s="64" t="s">
        <v>287</v>
      </c>
      <c r="B336" s="64" t="s">
        <v>238</v>
      </c>
      <c r="C336" s="65" t="s">
        <v>2972</v>
      </c>
      <c r="D336" s="66">
        <v>4.75</v>
      </c>
      <c r="E336" s="67" t="s">
        <v>136</v>
      </c>
      <c r="F336" s="68">
        <v>29.25</v>
      </c>
      <c r="G336" s="65"/>
      <c r="H336" s="69"/>
      <c r="I336" s="70"/>
      <c r="J336" s="70"/>
      <c r="K336" s="34" t="s">
        <v>65</v>
      </c>
      <c r="L336" s="77">
        <v>336</v>
      </c>
      <c r="M336" s="77"/>
      <c r="N336" s="72"/>
      <c r="O336" s="79" t="s">
        <v>350</v>
      </c>
      <c r="P336" s="81">
        <v>43636.56480324074</v>
      </c>
      <c r="Q336" s="79" t="s">
        <v>467</v>
      </c>
      <c r="R336" s="79"/>
      <c r="S336" s="79"/>
      <c r="T336" s="79" t="s">
        <v>608</v>
      </c>
      <c r="U336" s="79"/>
      <c r="V336" s="82" t="s">
        <v>711</v>
      </c>
      <c r="W336" s="81">
        <v>43636.56480324074</v>
      </c>
      <c r="X336" s="82" t="s">
        <v>860</v>
      </c>
      <c r="Y336" s="79"/>
      <c r="Z336" s="79"/>
      <c r="AA336" s="85" t="s">
        <v>1041</v>
      </c>
      <c r="AB336" s="79"/>
      <c r="AC336" s="79" t="b">
        <v>0</v>
      </c>
      <c r="AD336" s="79">
        <v>0</v>
      </c>
      <c r="AE336" s="85" t="s">
        <v>1087</v>
      </c>
      <c r="AF336" s="79" t="b">
        <v>0</v>
      </c>
      <c r="AG336" s="79" t="s">
        <v>1099</v>
      </c>
      <c r="AH336" s="79"/>
      <c r="AI336" s="85" t="s">
        <v>1087</v>
      </c>
      <c r="AJ336" s="79" t="b">
        <v>0</v>
      </c>
      <c r="AK336" s="79">
        <v>1</v>
      </c>
      <c r="AL336" s="85" t="s">
        <v>1043</v>
      </c>
      <c r="AM336" s="79" t="s">
        <v>1109</v>
      </c>
      <c r="AN336" s="79" t="b">
        <v>0</v>
      </c>
      <c r="AO336" s="85" t="s">
        <v>1043</v>
      </c>
      <c r="AP336" s="79" t="s">
        <v>176</v>
      </c>
      <c r="AQ336" s="79">
        <v>0</v>
      </c>
      <c r="AR336" s="79">
        <v>0</v>
      </c>
      <c r="AS336" s="79"/>
      <c r="AT336" s="79"/>
      <c r="AU336" s="79"/>
      <c r="AV336" s="79"/>
      <c r="AW336" s="79"/>
      <c r="AX336" s="79"/>
      <c r="AY336" s="79"/>
      <c r="AZ336" s="79"/>
      <c r="BA336">
        <v>2</v>
      </c>
      <c r="BB336" s="78" t="str">
        <f>REPLACE(INDEX(GroupVertices[Group],MATCH(Edges[[#This Row],[Vertex 1]],GroupVertices[Vertex],0)),1,1,"")</f>
        <v>2</v>
      </c>
      <c r="BC336" s="78" t="str">
        <f>REPLACE(INDEX(GroupVertices[Group],MATCH(Edges[[#This Row],[Vertex 2]],GroupVertices[Vertex],0)),1,1,"")</f>
        <v>2</v>
      </c>
      <c r="BD336" s="48"/>
      <c r="BE336" s="49"/>
      <c r="BF336" s="48"/>
      <c r="BG336" s="49"/>
      <c r="BH336" s="48"/>
      <c r="BI336" s="49"/>
      <c r="BJ336" s="48"/>
      <c r="BK336" s="49"/>
      <c r="BL336" s="48"/>
    </row>
    <row r="337" spans="1:64" ht="15">
      <c r="A337" s="64" t="s">
        <v>287</v>
      </c>
      <c r="B337" s="64" t="s">
        <v>238</v>
      </c>
      <c r="C337" s="65" t="s">
        <v>2972</v>
      </c>
      <c r="D337" s="66">
        <v>4.75</v>
      </c>
      <c r="E337" s="67" t="s">
        <v>136</v>
      </c>
      <c r="F337" s="68">
        <v>29.25</v>
      </c>
      <c r="G337" s="65"/>
      <c r="H337" s="69"/>
      <c r="I337" s="70"/>
      <c r="J337" s="70"/>
      <c r="K337" s="34" t="s">
        <v>65</v>
      </c>
      <c r="L337" s="77">
        <v>337</v>
      </c>
      <c r="M337" s="77"/>
      <c r="N337" s="72"/>
      <c r="O337" s="79" t="s">
        <v>350</v>
      </c>
      <c r="P337" s="81">
        <v>43642.55875</v>
      </c>
      <c r="Q337" s="79" t="s">
        <v>400</v>
      </c>
      <c r="R337" s="79"/>
      <c r="S337" s="79"/>
      <c r="T337" s="79"/>
      <c r="U337" s="79"/>
      <c r="V337" s="82" t="s">
        <v>711</v>
      </c>
      <c r="W337" s="81">
        <v>43642.55875</v>
      </c>
      <c r="X337" s="82" t="s">
        <v>866</v>
      </c>
      <c r="Y337" s="79"/>
      <c r="Z337" s="79"/>
      <c r="AA337" s="85" t="s">
        <v>1047</v>
      </c>
      <c r="AB337" s="79"/>
      <c r="AC337" s="79" t="b">
        <v>0</v>
      </c>
      <c r="AD337" s="79">
        <v>0</v>
      </c>
      <c r="AE337" s="85" t="s">
        <v>1087</v>
      </c>
      <c r="AF337" s="79" t="b">
        <v>0</v>
      </c>
      <c r="AG337" s="79" t="s">
        <v>1099</v>
      </c>
      <c r="AH337" s="79"/>
      <c r="AI337" s="85" t="s">
        <v>1087</v>
      </c>
      <c r="AJ337" s="79" t="b">
        <v>0</v>
      </c>
      <c r="AK337" s="79">
        <v>3</v>
      </c>
      <c r="AL337" s="85" t="s">
        <v>1014</v>
      </c>
      <c r="AM337" s="79" t="s">
        <v>1109</v>
      </c>
      <c r="AN337" s="79" t="b">
        <v>0</v>
      </c>
      <c r="AO337" s="85" t="s">
        <v>1014</v>
      </c>
      <c r="AP337" s="79" t="s">
        <v>176</v>
      </c>
      <c r="AQ337" s="79">
        <v>0</v>
      </c>
      <c r="AR337" s="79">
        <v>0</v>
      </c>
      <c r="AS337" s="79"/>
      <c r="AT337" s="79"/>
      <c r="AU337" s="79"/>
      <c r="AV337" s="79"/>
      <c r="AW337" s="79"/>
      <c r="AX337" s="79"/>
      <c r="AY337" s="79"/>
      <c r="AZ337" s="79"/>
      <c r="BA337">
        <v>2</v>
      </c>
      <c r="BB337" s="78" t="str">
        <f>REPLACE(INDEX(GroupVertices[Group],MATCH(Edges[[#This Row],[Vertex 1]],GroupVertices[Vertex],0)),1,1,"")</f>
        <v>2</v>
      </c>
      <c r="BC337" s="78" t="str">
        <f>REPLACE(INDEX(GroupVertices[Group],MATCH(Edges[[#This Row],[Vertex 2]],GroupVertices[Vertex],0)),1,1,"")</f>
        <v>2</v>
      </c>
      <c r="BD337" s="48"/>
      <c r="BE337" s="49"/>
      <c r="BF337" s="48"/>
      <c r="BG337" s="49"/>
      <c r="BH337" s="48"/>
      <c r="BI337" s="49"/>
      <c r="BJ337" s="48"/>
      <c r="BK337" s="49"/>
      <c r="BL337" s="48"/>
    </row>
    <row r="338" spans="1:64" ht="15">
      <c r="A338" s="64" t="s">
        <v>282</v>
      </c>
      <c r="B338" s="64" t="s">
        <v>286</v>
      </c>
      <c r="C338" s="65" t="s">
        <v>2973</v>
      </c>
      <c r="D338" s="66">
        <v>3</v>
      </c>
      <c r="E338" s="67" t="s">
        <v>132</v>
      </c>
      <c r="F338" s="68">
        <v>35</v>
      </c>
      <c r="G338" s="65"/>
      <c r="H338" s="69"/>
      <c r="I338" s="70"/>
      <c r="J338" s="70"/>
      <c r="K338" s="34" t="s">
        <v>66</v>
      </c>
      <c r="L338" s="77">
        <v>338</v>
      </c>
      <c r="M338" s="77"/>
      <c r="N338" s="72"/>
      <c r="O338" s="79" t="s">
        <v>350</v>
      </c>
      <c r="P338" s="81">
        <v>43644.54814814815</v>
      </c>
      <c r="Q338" s="79" t="s">
        <v>471</v>
      </c>
      <c r="R338" s="82" t="s">
        <v>538</v>
      </c>
      <c r="S338" s="79" t="s">
        <v>559</v>
      </c>
      <c r="T338" s="79"/>
      <c r="U338" s="79"/>
      <c r="V338" s="82" t="s">
        <v>707</v>
      </c>
      <c r="W338" s="81">
        <v>43644.54814814815</v>
      </c>
      <c r="X338" s="82" t="s">
        <v>867</v>
      </c>
      <c r="Y338" s="79"/>
      <c r="Z338" s="79"/>
      <c r="AA338" s="85" t="s">
        <v>1048</v>
      </c>
      <c r="AB338" s="79"/>
      <c r="AC338" s="79" t="b">
        <v>0</v>
      </c>
      <c r="AD338" s="79">
        <v>0</v>
      </c>
      <c r="AE338" s="85" t="s">
        <v>1087</v>
      </c>
      <c r="AF338" s="79" t="b">
        <v>1</v>
      </c>
      <c r="AG338" s="79" t="s">
        <v>1099</v>
      </c>
      <c r="AH338" s="79"/>
      <c r="AI338" s="85" t="s">
        <v>1026</v>
      </c>
      <c r="AJ338" s="79" t="b">
        <v>0</v>
      </c>
      <c r="AK338" s="79">
        <v>2</v>
      </c>
      <c r="AL338" s="85" t="s">
        <v>1060</v>
      </c>
      <c r="AM338" s="79" t="s">
        <v>1109</v>
      </c>
      <c r="AN338" s="79" t="b">
        <v>0</v>
      </c>
      <c r="AO338" s="85" t="s">
        <v>1060</v>
      </c>
      <c r="AP338" s="79" t="s">
        <v>176</v>
      </c>
      <c r="AQ338" s="79">
        <v>0</v>
      </c>
      <c r="AR338" s="79">
        <v>0</v>
      </c>
      <c r="AS338" s="79"/>
      <c r="AT338" s="79"/>
      <c r="AU338" s="79"/>
      <c r="AV338" s="79"/>
      <c r="AW338" s="79"/>
      <c r="AX338" s="79"/>
      <c r="AY338" s="79"/>
      <c r="AZ338" s="79"/>
      <c r="BA338">
        <v>1</v>
      </c>
      <c r="BB338" s="78" t="str">
        <f>REPLACE(INDEX(GroupVertices[Group],MATCH(Edges[[#This Row],[Vertex 1]],GroupVertices[Vertex],0)),1,1,"")</f>
        <v>2</v>
      </c>
      <c r="BC338" s="78" t="str">
        <f>REPLACE(INDEX(GroupVertices[Group],MATCH(Edges[[#This Row],[Vertex 2]],GroupVertices[Vertex],0)),1,1,"")</f>
        <v>2</v>
      </c>
      <c r="BD338" s="48"/>
      <c r="BE338" s="49"/>
      <c r="BF338" s="48"/>
      <c r="BG338" s="49"/>
      <c r="BH338" s="48"/>
      <c r="BI338" s="49"/>
      <c r="BJ338" s="48"/>
      <c r="BK338" s="49"/>
      <c r="BL338" s="48"/>
    </row>
    <row r="339" spans="1:64" ht="15">
      <c r="A339" s="64" t="s">
        <v>279</v>
      </c>
      <c r="B339" s="64" t="s">
        <v>286</v>
      </c>
      <c r="C339" s="65" t="s">
        <v>2974</v>
      </c>
      <c r="D339" s="66">
        <v>8.25</v>
      </c>
      <c r="E339" s="67" t="s">
        <v>136</v>
      </c>
      <c r="F339" s="68">
        <v>17.75</v>
      </c>
      <c r="G339" s="65"/>
      <c r="H339" s="69"/>
      <c r="I339" s="70"/>
      <c r="J339" s="70"/>
      <c r="K339" s="34" t="s">
        <v>66</v>
      </c>
      <c r="L339" s="77">
        <v>339</v>
      </c>
      <c r="M339" s="77"/>
      <c r="N339" s="72"/>
      <c r="O339" s="79" t="s">
        <v>350</v>
      </c>
      <c r="P339" s="81">
        <v>43635.561875</v>
      </c>
      <c r="Q339" s="79" t="s">
        <v>472</v>
      </c>
      <c r="R339" s="82" t="s">
        <v>539</v>
      </c>
      <c r="S339" s="79" t="s">
        <v>553</v>
      </c>
      <c r="T339" s="79"/>
      <c r="U339" s="82" t="s">
        <v>649</v>
      </c>
      <c r="V339" s="82" t="s">
        <v>649</v>
      </c>
      <c r="W339" s="81">
        <v>43635.561875</v>
      </c>
      <c r="X339" s="82" t="s">
        <v>868</v>
      </c>
      <c r="Y339" s="79"/>
      <c r="Z339" s="79"/>
      <c r="AA339" s="85" t="s">
        <v>1049</v>
      </c>
      <c r="AB339" s="79"/>
      <c r="AC339" s="79" t="b">
        <v>0</v>
      </c>
      <c r="AD339" s="79">
        <v>3</v>
      </c>
      <c r="AE339" s="85" t="s">
        <v>1087</v>
      </c>
      <c r="AF339" s="79" t="b">
        <v>0</v>
      </c>
      <c r="AG339" s="79" t="s">
        <v>1099</v>
      </c>
      <c r="AH339" s="79"/>
      <c r="AI339" s="85" t="s">
        <v>1087</v>
      </c>
      <c r="AJ339" s="79" t="b">
        <v>0</v>
      </c>
      <c r="AK339" s="79">
        <v>2</v>
      </c>
      <c r="AL339" s="85" t="s">
        <v>1087</v>
      </c>
      <c r="AM339" s="79" t="s">
        <v>1114</v>
      </c>
      <c r="AN339" s="79" t="b">
        <v>0</v>
      </c>
      <c r="AO339" s="85" t="s">
        <v>1049</v>
      </c>
      <c r="AP339" s="79" t="s">
        <v>176</v>
      </c>
      <c r="AQ339" s="79">
        <v>0</v>
      </c>
      <c r="AR339" s="79">
        <v>0</v>
      </c>
      <c r="AS339" s="79"/>
      <c r="AT339" s="79"/>
      <c r="AU339" s="79"/>
      <c r="AV339" s="79"/>
      <c r="AW339" s="79"/>
      <c r="AX339" s="79"/>
      <c r="AY339" s="79"/>
      <c r="AZ339" s="79"/>
      <c r="BA339">
        <v>4</v>
      </c>
      <c r="BB339" s="78" t="str">
        <f>REPLACE(INDEX(GroupVertices[Group],MATCH(Edges[[#This Row],[Vertex 1]],GroupVertices[Vertex],0)),1,1,"")</f>
        <v>1</v>
      </c>
      <c r="BC339" s="78" t="str">
        <f>REPLACE(INDEX(GroupVertices[Group],MATCH(Edges[[#This Row],[Vertex 2]],GroupVertices[Vertex],0)),1,1,"")</f>
        <v>2</v>
      </c>
      <c r="BD339" s="48"/>
      <c r="BE339" s="49"/>
      <c r="BF339" s="48"/>
      <c r="BG339" s="49"/>
      <c r="BH339" s="48"/>
      <c r="BI339" s="49"/>
      <c r="BJ339" s="48"/>
      <c r="BK339" s="49"/>
      <c r="BL339" s="48"/>
    </row>
    <row r="340" spans="1:64" ht="15">
      <c r="A340" s="64" t="s">
        <v>279</v>
      </c>
      <c r="B340" s="64" t="s">
        <v>286</v>
      </c>
      <c r="C340" s="65" t="s">
        <v>2974</v>
      </c>
      <c r="D340" s="66">
        <v>8.25</v>
      </c>
      <c r="E340" s="67" t="s">
        <v>136</v>
      </c>
      <c r="F340" s="68">
        <v>17.75</v>
      </c>
      <c r="G340" s="65"/>
      <c r="H340" s="69"/>
      <c r="I340" s="70"/>
      <c r="J340" s="70"/>
      <c r="K340" s="34" t="s">
        <v>66</v>
      </c>
      <c r="L340" s="77">
        <v>340</v>
      </c>
      <c r="M340" s="77"/>
      <c r="N340" s="72"/>
      <c r="O340" s="79" t="s">
        <v>350</v>
      </c>
      <c r="P340" s="81">
        <v>43642.736805555556</v>
      </c>
      <c r="Q340" s="79" t="s">
        <v>400</v>
      </c>
      <c r="R340" s="79"/>
      <c r="S340" s="79"/>
      <c r="T340" s="79"/>
      <c r="U340" s="79"/>
      <c r="V340" s="82" t="s">
        <v>704</v>
      </c>
      <c r="W340" s="81">
        <v>43642.736805555556</v>
      </c>
      <c r="X340" s="82" t="s">
        <v>864</v>
      </c>
      <c r="Y340" s="79"/>
      <c r="Z340" s="79"/>
      <c r="AA340" s="85" t="s">
        <v>1045</v>
      </c>
      <c r="AB340" s="79"/>
      <c r="AC340" s="79" t="b">
        <v>0</v>
      </c>
      <c r="AD340" s="79">
        <v>0</v>
      </c>
      <c r="AE340" s="85" t="s">
        <v>1087</v>
      </c>
      <c r="AF340" s="79" t="b">
        <v>0</v>
      </c>
      <c r="AG340" s="79" t="s">
        <v>1099</v>
      </c>
      <c r="AH340" s="79"/>
      <c r="AI340" s="85" t="s">
        <v>1087</v>
      </c>
      <c r="AJ340" s="79" t="b">
        <v>0</v>
      </c>
      <c r="AK340" s="79">
        <v>3</v>
      </c>
      <c r="AL340" s="85" t="s">
        <v>1014</v>
      </c>
      <c r="AM340" s="79" t="s">
        <v>1114</v>
      </c>
      <c r="AN340" s="79" t="b">
        <v>0</v>
      </c>
      <c r="AO340" s="85" t="s">
        <v>1014</v>
      </c>
      <c r="AP340" s="79" t="s">
        <v>176</v>
      </c>
      <c r="AQ340" s="79">
        <v>0</v>
      </c>
      <c r="AR340" s="79">
        <v>0</v>
      </c>
      <c r="AS340" s="79"/>
      <c r="AT340" s="79"/>
      <c r="AU340" s="79"/>
      <c r="AV340" s="79"/>
      <c r="AW340" s="79"/>
      <c r="AX340" s="79"/>
      <c r="AY340" s="79"/>
      <c r="AZ340" s="79"/>
      <c r="BA340">
        <v>4</v>
      </c>
      <c r="BB340" s="78" t="str">
        <f>REPLACE(INDEX(GroupVertices[Group],MATCH(Edges[[#This Row],[Vertex 1]],GroupVertices[Vertex],0)),1,1,"")</f>
        <v>1</v>
      </c>
      <c r="BC340" s="78" t="str">
        <f>REPLACE(INDEX(GroupVertices[Group],MATCH(Edges[[#This Row],[Vertex 2]],GroupVertices[Vertex],0)),1,1,"")</f>
        <v>2</v>
      </c>
      <c r="BD340" s="48">
        <v>0</v>
      </c>
      <c r="BE340" s="49">
        <v>0</v>
      </c>
      <c r="BF340" s="48">
        <v>0</v>
      </c>
      <c r="BG340" s="49">
        <v>0</v>
      </c>
      <c r="BH340" s="48">
        <v>0</v>
      </c>
      <c r="BI340" s="49">
        <v>0</v>
      </c>
      <c r="BJ340" s="48">
        <v>17</v>
      </c>
      <c r="BK340" s="49">
        <v>100</v>
      </c>
      <c r="BL340" s="48">
        <v>17</v>
      </c>
    </row>
    <row r="341" spans="1:64" ht="15">
      <c r="A341" s="64" t="s">
        <v>279</v>
      </c>
      <c r="B341" s="64" t="s">
        <v>286</v>
      </c>
      <c r="C341" s="65" t="s">
        <v>2974</v>
      </c>
      <c r="D341" s="66">
        <v>8.25</v>
      </c>
      <c r="E341" s="67" t="s">
        <v>136</v>
      </c>
      <c r="F341" s="68">
        <v>17.75</v>
      </c>
      <c r="G341" s="65"/>
      <c r="H341" s="69"/>
      <c r="I341" s="70"/>
      <c r="J341" s="70"/>
      <c r="K341" s="34" t="s">
        <v>66</v>
      </c>
      <c r="L341" s="77">
        <v>341</v>
      </c>
      <c r="M341" s="77"/>
      <c r="N341" s="72"/>
      <c r="O341" s="79" t="s">
        <v>350</v>
      </c>
      <c r="P341" s="81">
        <v>43649.59172453704</v>
      </c>
      <c r="Q341" s="79" t="s">
        <v>468</v>
      </c>
      <c r="R341" s="79"/>
      <c r="S341" s="79"/>
      <c r="T341" s="79" t="s">
        <v>606</v>
      </c>
      <c r="U341" s="79"/>
      <c r="V341" s="82" t="s">
        <v>704</v>
      </c>
      <c r="W341" s="81">
        <v>43649.59172453704</v>
      </c>
      <c r="X341" s="82" t="s">
        <v>869</v>
      </c>
      <c r="Y341" s="79"/>
      <c r="Z341" s="79"/>
      <c r="AA341" s="85" t="s">
        <v>1050</v>
      </c>
      <c r="AB341" s="79"/>
      <c r="AC341" s="79" t="b">
        <v>0</v>
      </c>
      <c r="AD341" s="79">
        <v>0</v>
      </c>
      <c r="AE341" s="85" t="s">
        <v>1087</v>
      </c>
      <c r="AF341" s="79" t="b">
        <v>0</v>
      </c>
      <c r="AG341" s="79" t="s">
        <v>1099</v>
      </c>
      <c r="AH341" s="79"/>
      <c r="AI341" s="85" t="s">
        <v>1087</v>
      </c>
      <c r="AJ341" s="79" t="b">
        <v>0</v>
      </c>
      <c r="AK341" s="79">
        <v>2</v>
      </c>
      <c r="AL341" s="85" t="s">
        <v>1055</v>
      </c>
      <c r="AM341" s="79" t="s">
        <v>1112</v>
      </c>
      <c r="AN341" s="79" t="b">
        <v>0</v>
      </c>
      <c r="AO341" s="85" t="s">
        <v>1055</v>
      </c>
      <c r="AP341" s="79" t="s">
        <v>176</v>
      </c>
      <c r="AQ341" s="79">
        <v>0</v>
      </c>
      <c r="AR341" s="79">
        <v>0</v>
      </c>
      <c r="AS341" s="79"/>
      <c r="AT341" s="79"/>
      <c r="AU341" s="79"/>
      <c r="AV341" s="79"/>
      <c r="AW341" s="79"/>
      <c r="AX341" s="79"/>
      <c r="AY341" s="79"/>
      <c r="AZ341" s="79"/>
      <c r="BA341">
        <v>4</v>
      </c>
      <c r="BB341" s="78" t="str">
        <f>REPLACE(INDEX(GroupVertices[Group],MATCH(Edges[[#This Row],[Vertex 1]],GroupVertices[Vertex],0)),1,1,"")</f>
        <v>1</v>
      </c>
      <c r="BC341" s="78" t="str">
        <f>REPLACE(INDEX(GroupVertices[Group],MATCH(Edges[[#This Row],[Vertex 2]],GroupVertices[Vertex],0)),1,1,"")</f>
        <v>2</v>
      </c>
      <c r="BD341" s="48">
        <v>1</v>
      </c>
      <c r="BE341" s="49">
        <v>4.761904761904762</v>
      </c>
      <c r="BF341" s="48">
        <v>0</v>
      </c>
      <c r="BG341" s="49">
        <v>0</v>
      </c>
      <c r="BH341" s="48">
        <v>0</v>
      </c>
      <c r="BI341" s="49">
        <v>0</v>
      </c>
      <c r="BJ341" s="48">
        <v>20</v>
      </c>
      <c r="BK341" s="49">
        <v>95.23809523809524</v>
      </c>
      <c r="BL341" s="48">
        <v>21</v>
      </c>
    </row>
    <row r="342" spans="1:64" ht="15">
      <c r="A342" s="64" t="s">
        <v>279</v>
      </c>
      <c r="B342" s="64" t="s">
        <v>286</v>
      </c>
      <c r="C342" s="65" t="s">
        <v>2974</v>
      </c>
      <c r="D342" s="66">
        <v>8.25</v>
      </c>
      <c r="E342" s="67" t="s">
        <v>136</v>
      </c>
      <c r="F342" s="68">
        <v>17.75</v>
      </c>
      <c r="G342" s="65"/>
      <c r="H342" s="69"/>
      <c r="I342" s="70"/>
      <c r="J342" s="70"/>
      <c r="K342" s="34" t="s">
        <v>66</v>
      </c>
      <c r="L342" s="77">
        <v>342</v>
      </c>
      <c r="M342" s="77"/>
      <c r="N342" s="72"/>
      <c r="O342" s="79" t="s">
        <v>350</v>
      </c>
      <c r="P342" s="81">
        <v>43662.78333333333</v>
      </c>
      <c r="Q342" s="79" t="s">
        <v>402</v>
      </c>
      <c r="R342" s="79"/>
      <c r="S342" s="79"/>
      <c r="T342" s="79" t="s">
        <v>587</v>
      </c>
      <c r="U342" s="79"/>
      <c r="V342" s="82" t="s">
        <v>704</v>
      </c>
      <c r="W342" s="81">
        <v>43662.78333333333</v>
      </c>
      <c r="X342" s="82" t="s">
        <v>870</v>
      </c>
      <c r="Y342" s="79"/>
      <c r="Z342" s="79"/>
      <c r="AA342" s="85" t="s">
        <v>1051</v>
      </c>
      <c r="AB342" s="79"/>
      <c r="AC342" s="79" t="b">
        <v>0</v>
      </c>
      <c r="AD342" s="79">
        <v>0</v>
      </c>
      <c r="AE342" s="85" t="s">
        <v>1087</v>
      </c>
      <c r="AF342" s="79" t="b">
        <v>0</v>
      </c>
      <c r="AG342" s="79" t="s">
        <v>1099</v>
      </c>
      <c r="AH342" s="79"/>
      <c r="AI342" s="85" t="s">
        <v>1087</v>
      </c>
      <c r="AJ342" s="79" t="b">
        <v>0</v>
      </c>
      <c r="AK342" s="79">
        <v>3</v>
      </c>
      <c r="AL342" s="85" t="s">
        <v>1015</v>
      </c>
      <c r="AM342" s="79" t="s">
        <v>1112</v>
      </c>
      <c r="AN342" s="79" t="b">
        <v>0</v>
      </c>
      <c r="AO342" s="85" t="s">
        <v>1015</v>
      </c>
      <c r="AP342" s="79" t="s">
        <v>176</v>
      </c>
      <c r="AQ342" s="79">
        <v>0</v>
      </c>
      <c r="AR342" s="79">
        <v>0</v>
      </c>
      <c r="AS342" s="79"/>
      <c r="AT342" s="79"/>
      <c r="AU342" s="79"/>
      <c r="AV342" s="79"/>
      <c r="AW342" s="79"/>
      <c r="AX342" s="79"/>
      <c r="AY342" s="79"/>
      <c r="AZ342" s="79"/>
      <c r="BA342">
        <v>4</v>
      </c>
      <c r="BB342" s="78" t="str">
        <f>REPLACE(INDEX(GroupVertices[Group],MATCH(Edges[[#This Row],[Vertex 1]],GroupVertices[Vertex],0)),1,1,"")</f>
        <v>1</v>
      </c>
      <c r="BC342" s="78" t="str">
        <f>REPLACE(INDEX(GroupVertices[Group],MATCH(Edges[[#This Row],[Vertex 2]],GroupVertices[Vertex],0)),1,1,"")</f>
        <v>2</v>
      </c>
      <c r="BD342" s="48">
        <v>1</v>
      </c>
      <c r="BE342" s="49">
        <v>4.761904761904762</v>
      </c>
      <c r="BF342" s="48">
        <v>0</v>
      </c>
      <c r="BG342" s="49">
        <v>0</v>
      </c>
      <c r="BH342" s="48">
        <v>0</v>
      </c>
      <c r="BI342" s="49">
        <v>0</v>
      </c>
      <c r="BJ342" s="48">
        <v>20</v>
      </c>
      <c r="BK342" s="49">
        <v>95.23809523809524</v>
      </c>
      <c r="BL342" s="48">
        <v>21</v>
      </c>
    </row>
    <row r="343" spans="1:64" ht="15">
      <c r="A343" s="64" t="s">
        <v>286</v>
      </c>
      <c r="B343" s="64" t="s">
        <v>294</v>
      </c>
      <c r="C343" s="65" t="s">
        <v>2973</v>
      </c>
      <c r="D343" s="66">
        <v>3</v>
      </c>
      <c r="E343" s="67" t="s">
        <v>132</v>
      </c>
      <c r="F343" s="68">
        <v>35</v>
      </c>
      <c r="G343" s="65"/>
      <c r="H343" s="69"/>
      <c r="I343" s="70"/>
      <c r="J343" s="70"/>
      <c r="K343" s="34" t="s">
        <v>65</v>
      </c>
      <c r="L343" s="77">
        <v>343</v>
      </c>
      <c r="M343" s="77"/>
      <c r="N343" s="72"/>
      <c r="O343" s="79" t="s">
        <v>350</v>
      </c>
      <c r="P343" s="81">
        <v>43621.88165509259</v>
      </c>
      <c r="Q343" s="79" t="s">
        <v>473</v>
      </c>
      <c r="R343" s="82" t="s">
        <v>540</v>
      </c>
      <c r="S343" s="79" t="s">
        <v>559</v>
      </c>
      <c r="T343" s="79" t="s">
        <v>610</v>
      </c>
      <c r="U343" s="79"/>
      <c r="V343" s="82" t="s">
        <v>710</v>
      </c>
      <c r="W343" s="81">
        <v>43621.88165509259</v>
      </c>
      <c r="X343" s="82" t="s">
        <v>871</v>
      </c>
      <c r="Y343" s="79"/>
      <c r="Z343" s="79"/>
      <c r="AA343" s="85" t="s">
        <v>1052</v>
      </c>
      <c r="AB343" s="79"/>
      <c r="AC343" s="79" t="b">
        <v>0</v>
      </c>
      <c r="AD343" s="79">
        <v>2</v>
      </c>
      <c r="AE343" s="85" t="s">
        <v>1087</v>
      </c>
      <c r="AF343" s="79" t="b">
        <v>1</v>
      </c>
      <c r="AG343" s="79" t="s">
        <v>1099</v>
      </c>
      <c r="AH343" s="79"/>
      <c r="AI343" s="85" t="s">
        <v>993</v>
      </c>
      <c r="AJ343" s="79" t="b">
        <v>0</v>
      </c>
      <c r="AK343" s="79">
        <v>2</v>
      </c>
      <c r="AL343" s="85" t="s">
        <v>1087</v>
      </c>
      <c r="AM343" s="79" t="s">
        <v>1112</v>
      </c>
      <c r="AN343" s="79" t="b">
        <v>0</v>
      </c>
      <c r="AO343" s="85" t="s">
        <v>1052</v>
      </c>
      <c r="AP343" s="79" t="s">
        <v>176</v>
      </c>
      <c r="AQ343" s="79">
        <v>0</v>
      </c>
      <c r="AR343" s="79">
        <v>0</v>
      </c>
      <c r="AS343" s="79"/>
      <c r="AT343" s="79"/>
      <c r="AU343" s="79"/>
      <c r="AV343" s="79"/>
      <c r="AW343" s="79"/>
      <c r="AX343" s="79"/>
      <c r="AY343" s="79"/>
      <c r="AZ343" s="79"/>
      <c r="BA343">
        <v>1</v>
      </c>
      <c r="BB343" s="78" t="str">
        <f>REPLACE(INDEX(GroupVertices[Group],MATCH(Edges[[#This Row],[Vertex 1]],GroupVertices[Vertex],0)),1,1,"")</f>
        <v>2</v>
      </c>
      <c r="BC343" s="78" t="str">
        <f>REPLACE(INDEX(GroupVertices[Group],MATCH(Edges[[#This Row],[Vertex 2]],GroupVertices[Vertex],0)),1,1,"")</f>
        <v>2</v>
      </c>
      <c r="BD343" s="48"/>
      <c r="BE343" s="49"/>
      <c r="BF343" s="48"/>
      <c r="BG343" s="49"/>
      <c r="BH343" s="48"/>
      <c r="BI343" s="49"/>
      <c r="BJ343" s="48"/>
      <c r="BK343" s="49"/>
      <c r="BL343" s="48"/>
    </row>
    <row r="344" spans="1:64" ht="15">
      <c r="A344" s="64" t="s">
        <v>286</v>
      </c>
      <c r="B344" s="64" t="s">
        <v>279</v>
      </c>
      <c r="C344" s="65" t="s">
        <v>2975</v>
      </c>
      <c r="D344" s="66">
        <v>10</v>
      </c>
      <c r="E344" s="67" t="s">
        <v>136</v>
      </c>
      <c r="F344" s="68">
        <v>12</v>
      </c>
      <c r="G344" s="65"/>
      <c r="H344" s="69"/>
      <c r="I344" s="70"/>
      <c r="J344" s="70"/>
      <c r="K344" s="34" t="s">
        <v>66</v>
      </c>
      <c r="L344" s="77">
        <v>344</v>
      </c>
      <c r="M344" s="77"/>
      <c r="N344" s="72"/>
      <c r="O344" s="79" t="s">
        <v>350</v>
      </c>
      <c r="P344" s="81">
        <v>43621.88165509259</v>
      </c>
      <c r="Q344" s="79" t="s">
        <v>473</v>
      </c>
      <c r="R344" s="82" t="s">
        <v>540</v>
      </c>
      <c r="S344" s="79" t="s">
        <v>559</v>
      </c>
      <c r="T344" s="79" t="s">
        <v>610</v>
      </c>
      <c r="U344" s="79"/>
      <c r="V344" s="82" t="s">
        <v>710</v>
      </c>
      <c r="W344" s="81">
        <v>43621.88165509259</v>
      </c>
      <c r="X344" s="82" t="s">
        <v>871</v>
      </c>
      <c r="Y344" s="79"/>
      <c r="Z344" s="79"/>
      <c r="AA344" s="85" t="s">
        <v>1052</v>
      </c>
      <c r="AB344" s="79"/>
      <c r="AC344" s="79" t="b">
        <v>0</v>
      </c>
      <c r="AD344" s="79">
        <v>2</v>
      </c>
      <c r="AE344" s="85" t="s">
        <v>1087</v>
      </c>
      <c r="AF344" s="79" t="b">
        <v>1</v>
      </c>
      <c r="AG344" s="79" t="s">
        <v>1099</v>
      </c>
      <c r="AH344" s="79"/>
      <c r="AI344" s="85" t="s">
        <v>993</v>
      </c>
      <c r="AJ344" s="79" t="b">
        <v>0</v>
      </c>
      <c r="AK344" s="79">
        <v>2</v>
      </c>
      <c r="AL344" s="85" t="s">
        <v>1087</v>
      </c>
      <c r="AM344" s="79" t="s">
        <v>1112</v>
      </c>
      <c r="AN344" s="79" t="b">
        <v>0</v>
      </c>
      <c r="AO344" s="85" t="s">
        <v>1052</v>
      </c>
      <c r="AP344" s="79" t="s">
        <v>176</v>
      </c>
      <c r="AQ344" s="79">
        <v>0</v>
      </c>
      <c r="AR344" s="79">
        <v>0</v>
      </c>
      <c r="AS344" s="79"/>
      <c r="AT344" s="79"/>
      <c r="AU344" s="79"/>
      <c r="AV344" s="79"/>
      <c r="AW344" s="79"/>
      <c r="AX344" s="79"/>
      <c r="AY344" s="79"/>
      <c r="AZ344" s="79"/>
      <c r="BA344">
        <v>9</v>
      </c>
      <c r="BB344" s="78" t="str">
        <f>REPLACE(INDEX(GroupVertices[Group],MATCH(Edges[[#This Row],[Vertex 1]],GroupVertices[Vertex],0)),1,1,"")</f>
        <v>2</v>
      </c>
      <c r="BC344" s="78" t="str">
        <f>REPLACE(INDEX(GroupVertices[Group],MATCH(Edges[[#This Row],[Vertex 2]],GroupVertices[Vertex],0)),1,1,"")</f>
        <v>1</v>
      </c>
      <c r="BD344" s="48">
        <v>2</v>
      </c>
      <c r="BE344" s="49">
        <v>4.878048780487805</v>
      </c>
      <c r="BF344" s="48">
        <v>0</v>
      </c>
      <c r="BG344" s="49">
        <v>0</v>
      </c>
      <c r="BH344" s="48">
        <v>0</v>
      </c>
      <c r="BI344" s="49">
        <v>0</v>
      </c>
      <c r="BJ344" s="48">
        <v>39</v>
      </c>
      <c r="BK344" s="49">
        <v>95.1219512195122</v>
      </c>
      <c r="BL344" s="48">
        <v>41</v>
      </c>
    </row>
    <row r="345" spans="1:64" ht="15">
      <c r="A345" s="64" t="s">
        <v>286</v>
      </c>
      <c r="B345" s="64" t="s">
        <v>287</v>
      </c>
      <c r="C345" s="65" t="s">
        <v>2972</v>
      </c>
      <c r="D345" s="66">
        <v>4.75</v>
      </c>
      <c r="E345" s="67" t="s">
        <v>136</v>
      </c>
      <c r="F345" s="68">
        <v>29.25</v>
      </c>
      <c r="G345" s="65"/>
      <c r="H345" s="69"/>
      <c r="I345" s="70"/>
      <c r="J345" s="70"/>
      <c r="K345" s="34" t="s">
        <v>66</v>
      </c>
      <c r="L345" s="77">
        <v>345</v>
      </c>
      <c r="M345" s="77"/>
      <c r="N345" s="72"/>
      <c r="O345" s="79" t="s">
        <v>350</v>
      </c>
      <c r="P345" s="81">
        <v>43635.57377314815</v>
      </c>
      <c r="Q345" s="79" t="s">
        <v>474</v>
      </c>
      <c r="R345" s="79"/>
      <c r="S345" s="79"/>
      <c r="T345" s="79"/>
      <c r="U345" s="79"/>
      <c r="V345" s="82" t="s">
        <v>710</v>
      </c>
      <c r="W345" s="81">
        <v>43635.57377314815</v>
      </c>
      <c r="X345" s="82" t="s">
        <v>872</v>
      </c>
      <c r="Y345" s="79"/>
      <c r="Z345" s="79"/>
      <c r="AA345" s="85" t="s">
        <v>1053</v>
      </c>
      <c r="AB345" s="79"/>
      <c r="AC345" s="79" t="b">
        <v>0</v>
      </c>
      <c r="AD345" s="79">
        <v>0</v>
      </c>
      <c r="AE345" s="85" t="s">
        <v>1087</v>
      </c>
      <c r="AF345" s="79" t="b">
        <v>0</v>
      </c>
      <c r="AG345" s="79" t="s">
        <v>1099</v>
      </c>
      <c r="AH345" s="79"/>
      <c r="AI345" s="85" t="s">
        <v>1087</v>
      </c>
      <c r="AJ345" s="79" t="b">
        <v>0</v>
      </c>
      <c r="AK345" s="79">
        <v>2</v>
      </c>
      <c r="AL345" s="85" t="s">
        <v>1049</v>
      </c>
      <c r="AM345" s="79" t="s">
        <v>1112</v>
      </c>
      <c r="AN345" s="79" t="b">
        <v>0</v>
      </c>
      <c r="AO345" s="85" t="s">
        <v>1049</v>
      </c>
      <c r="AP345" s="79" t="s">
        <v>176</v>
      </c>
      <c r="AQ345" s="79">
        <v>0</v>
      </c>
      <c r="AR345" s="79">
        <v>0</v>
      </c>
      <c r="AS345" s="79"/>
      <c r="AT345" s="79"/>
      <c r="AU345" s="79"/>
      <c r="AV345" s="79"/>
      <c r="AW345" s="79"/>
      <c r="AX345" s="79"/>
      <c r="AY345" s="79"/>
      <c r="AZ345" s="79"/>
      <c r="BA345">
        <v>2</v>
      </c>
      <c r="BB345" s="78" t="str">
        <f>REPLACE(INDEX(GroupVertices[Group],MATCH(Edges[[#This Row],[Vertex 1]],GroupVertices[Vertex],0)),1,1,"")</f>
        <v>2</v>
      </c>
      <c r="BC345" s="78" t="str">
        <f>REPLACE(INDEX(GroupVertices[Group],MATCH(Edges[[#This Row],[Vertex 2]],GroupVertices[Vertex],0)),1,1,"")</f>
        <v>2</v>
      </c>
      <c r="BD345" s="48">
        <v>0</v>
      </c>
      <c r="BE345" s="49">
        <v>0</v>
      </c>
      <c r="BF345" s="48">
        <v>0</v>
      </c>
      <c r="BG345" s="49">
        <v>0</v>
      </c>
      <c r="BH345" s="48">
        <v>0</v>
      </c>
      <c r="BI345" s="49">
        <v>0</v>
      </c>
      <c r="BJ345" s="48">
        <v>20</v>
      </c>
      <c r="BK345" s="49">
        <v>100</v>
      </c>
      <c r="BL345" s="48">
        <v>20</v>
      </c>
    </row>
    <row r="346" spans="1:64" ht="15">
      <c r="A346" s="64" t="s">
        <v>286</v>
      </c>
      <c r="B346" s="64" t="s">
        <v>279</v>
      </c>
      <c r="C346" s="65" t="s">
        <v>2975</v>
      </c>
      <c r="D346" s="66">
        <v>10</v>
      </c>
      <c r="E346" s="67" t="s">
        <v>136</v>
      </c>
      <c r="F346" s="68">
        <v>12</v>
      </c>
      <c r="G346" s="65"/>
      <c r="H346" s="69"/>
      <c r="I346" s="70"/>
      <c r="J346" s="70"/>
      <c r="K346" s="34" t="s">
        <v>66</v>
      </c>
      <c r="L346" s="77">
        <v>346</v>
      </c>
      <c r="M346" s="77"/>
      <c r="N346" s="72"/>
      <c r="O346" s="79" t="s">
        <v>350</v>
      </c>
      <c r="P346" s="81">
        <v>43635.57377314815</v>
      </c>
      <c r="Q346" s="79" t="s">
        <v>474</v>
      </c>
      <c r="R346" s="79"/>
      <c r="S346" s="79"/>
      <c r="T346" s="79"/>
      <c r="U346" s="79"/>
      <c r="V346" s="82" t="s">
        <v>710</v>
      </c>
      <c r="W346" s="81">
        <v>43635.57377314815</v>
      </c>
      <c r="X346" s="82" t="s">
        <v>872</v>
      </c>
      <c r="Y346" s="79"/>
      <c r="Z346" s="79"/>
      <c r="AA346" s="85" t="s">
        <v>1053</v>
      </c>
      <c r="AB346" s="79"/>
      <c r="AC346" s="79" t="b">
        <v>0</v>
      </c>
      <c r="AD346" s="79">
        <v>0</v>
      </c>
      <c r="AE346" s="85" t="s">
        <v>1087</v>
      </c>
      <c r="AF346" s="79" t="b">
        <v>0</v>
      </c>
      <c r="AG346" s="79" t="s">
        <v>1099</v>
      </c>
      <c r="AH346" s="79"/>
      <c r="AI346" s="85" t="s">
        <v>1087</v>
      </c>
      <c r="AJ346" s="79" t="b">
        <v>0</v>
      </c>
      <c r="AK346" s="79">
        <v>2</v>
      </c>
      <c r="AL346" s="85" t="s">
        <v>1049</v>
      </c>
      <c r="AM346" s="79" t="s">
        <v>1112</v>
      </c>
      <c r="AN346" s="79" t="b">
        <v>0</v>
      </c>
      <c r="AO346" s="85" t="s">
        <v>1049</v>
      </c>
      <c r="AP346" s="79" t="s">
        <v>176</v>
      </c>
      <c r="AQ346" s="79">
        <v>0</v>
      </c>
      <c r="AR346" s="79">
        <v>0</v>
      </c>
      <c r="AS346" s="79"/>
      <c r="AT346" s="79"/>
      <c r="AU346" s="79"/>
      <c r="AV346" s="79"/>
      <c r="AW346" s="79"/>
      <c r="AX346" s="79"/>
      <c r="AY346" s="79"/>
      <c r="AZ346" s="79"/>
      <c r="BA346">
        <v>9</v>
      </c>
      <c r="BB346" s="78" t="str">
        <f>REPLACE(INDEX(GroupVertices[Group],MATCH(Edges[[#This Row],[Vertex 1]],GroupVertices[Vertex],0)),1,1,"")</f>
        <v>2</v>
      </c>
      <c r="BC346" s="78" t="str">
        <f>REPLACE(INDEX(GroupVertices[Group],MATCH(Edges[[#This Row],[Vertex 2]],GroupVertices[Vertex],0)),1,1,"")</f>
        <v>1</v>
      </c>
      <c r="BD346" s="48"/>
      <c r="BE346" s="49"/>
      <c r="BF346" s="48"/>
      <c r="BG346" s="49"/>
      <c r="BH346" s="48"/>
      <c r="BI346" s="49"/>
      <c r="BJ346" s="48"/>
      <c r="BK346" s="49"/>
      <c r="BL346" s="48"/>
    </row>
    <row r="347" spans="1:64" ht="15">
      <c r="A347" s="64" t="s">
        <v>286</v>
      </c>
      <c r="B347" s="64" t="s">
        <v>282</v>
      </c>
      <c r="C347" s="65" t="s">
        <v>2975</v>
      </c>
      <c r="D347" s="66">
        <v>10</v>
      </c>
      <c r="E347" s="67" t="s">
        <v>136</v>
      </c>
      <c r="F347" s="68">
        <v>12</v>
      </c>
      <c r="G347" s="65"/>
      <c r="H347" s="69"/>
      <c r="I347" s="70"/>
      <c r="J347" s="70"/>
      <c r="K347" s="34" t="s">
        <v>66</v>
      </c>
      <c r="L347" s="77">
        <v>347</v>
      </c>
      <c r="M347" s="77"/>
      <c r="N347" s="72"/>
      <c r="O347" s="79" t="s">
        <v>350</v>
      </c>
      <c r="P347" s="81">
        <v>43636.517118055555</v>
      </c>
      <c r="Q347" s="79" t="s">
        <v>469</v>
      </c>
      <c r="R347" s="79"/>
      <c r="S347" s="79"/>
      <c r="T347" s="79" t="s">
        <v>609</v>
      </c>
      <c r="U347" s="82" t="s">
        <v>648</v>
      </c>
      <c r="V347" s="82" t="s">
        <v>648</v>
      </c>
      <c r="W347" s="81">
        <v>43636.517118055555</v>
      </c>
      <c r="X347" s="82" t="s">
        <v>862</v>
      </c>
      <c r="Y347" s="79"/>
      <c r="Z347" s="79"/>
      <c r="AA347" s="85" t="s">
        <v>1043</v>
      </c>
      <c r="AB347" s="79"/>
      <c r="AC347" s="79" t="b">
        <v>0</v>
      </c>
      <c r="AD347" s="79">
        <v>8</v>
      </c>
      <c r="AE347" s="85" t="s">
        <v>1087</v>
      </c>
      <c r="AF347" s="79" t="b">
        <v>0</v>
      </c>
      <c r="AG347" s="79" t="s">
        <v>1099</v>
      </c>
      <c r="AH347" s="79"/>
      <c r="AI347" s="85" t="s">
        <v>1087</v>
      </c>
      <c r="AJ347" s="79" t="b">
        <v>0</v>
      </c>
      <c r="AK347" s="79">
        <v>1</v>
      </c>
      <c r="AL347" s="85" t="s">
        <v>1087</v>
      </c>
      <c r="AM347" s="79" t="s">
        <v>1109</v>
      </c>
      <c r="AN347" s="79" t="b">
        <v>0</v>
      </c>
      <c r="AO347" s="85" t="s">
        <v>1043</v>
      </c>
      <c r="AP347" s="79" t="s">
        <v>176</v>
      </c>
      <c r="AQ347" s="79">
        <v>0</v>
      </c>
      <c r="AR347" s="79">
        <v>0</v>
      </c>
      <c r="AS347" s="79" t="s">
        <v>1127</v>
      </c>
      <c r="AT347" s="79" t="s">
        <v>1131</v>
      </c>
      <c r="AU347" s="79" t="s">
        <v>1134</v>
      </c>
      <c r="AV347" s="79" t="s">
        <v>1142</v>
      </c>
      <c r="AW347" s="79" t="s">
        <v>1151</v>
      </c>
      <c r="AX347" s="79" t="s">
        <v>1160</v>
      </c>
      <c r="AY347" s="79" t="s">
        <v>1161</v>
      </c>
      <c r="AZ347" s="82" t="s">
        <v>1170</v>
      </c>
      <c r="BA347">
        <v>5</v>
      </c>
      <c r="BB347" s="78" t="str">
        <f>REPLACE(INDEX(GroupVertices[Group],MATCH(Edges[[#This Row],[Vertex 1]],GroupVertices[Vertex],0)),1,1,"")</f>
        <v>2</v>
      </c>
      <c r="BC347" s="78" t="str">
        <f>REPLACE(INDEX(GroupVertices[Group],MATCH(Edges[[#This Row],[Vertex 2]],GroupVertices[Vertex],0)),1,1,"")</f>
        <v>2</v>
      </c>
      <c r="BD347" s="48"/>
      <c r="BE347" s="49"/>
      <c r="BF347" s="48"/>
      <c r="BG347" s="49"/>
      <c r="BH347" s="48"/>
      <c r="BI347" s="49"/>
      <c r="BJ347" s="48"/>
      <c r="BK347" s="49"/>
      <c r="BL347" s="48"/>
    </row>
    <row r="348" spans="1:64" ht="15">
      <c r="A348" s="64" t="s">
        <v>286</v>
      </c>
      <c r="B348" s="64" t="s">
        <v>279</v>
      </c>
      <c r="C348" s="65" t="s">
        <v>2975</v>
      </c>
      <c r="D348" s="66">
        <v>10</v>
      </c>
      <c r="E348" s="67" t="s">
        <v>136</v>
      </c>
      <c r="F348" s="68">
        <v>12</v>
      </c>
      <c r="G348" s="65"/>
      <c r="H348" s="69"/>
      <c r="I348" s="70"/>
      <c r="J348" s="70"/>
      <c r="K348" s="34" t="s">
        <v>66</v>
      </c>
      <c r="L348" s="77">
        <v>348</v>
      </c>
      <c r="M348" s="77"/>
      <c r="N348" s="72"/>
      <c r="O348" s="79" t="s">
        <v>350</v>
      </c>
      <c r="P348" s="81">
        <v>43636.517118055555</v>
      </c>
      <c r="Q348" s="79" t="s">
        <v>469</v>
      </c>
      <c r="R348" s="79"/>
      <c r="S348" s="79"/>
      <c r="T348" s="79" t="s">
        <v>609</v>
      </c>
      <c r="U348" s="82" t="s">
        <v>648</v>
      </c>
      <c r="V348" s="82" t="s">
        <v>648</v>
      </c>
      <c r="W348" s="81">
        <v>43636.517118055555</v>
      </c>
      <c r="X348" s="82" t="s">
        <v>862</v>
      </c>
      <c r="Y348" s="79"/>
      <c r="Z348" s="79"/>
      <c r="AA348" s="85" t="s">
        <v>1043</v>
      </c>
      <c r="AB348" s="79"/>
      <c r="AC348" s="79" t="b">
        <v>0</v>
      </c>
      <c r="AD348" s="79">
        <v>8</v>
      </c>
      <c r="AE348" s="85" t="s">
        <v>1087</v>
      </c>
      <c r="AF348" s="79" t="b">
        <v>0</v>
      </c>
      <c r="AG348" s="79" t="s">
        <v>1099</v>
      </c>
      <c r="AH348" s="79"/>
      <c r="AI348" s="85" t="s">
        <v>1087</v>
      </c>
      <c r="AJ348" s="79" t="b">
        <v>0</v>
      </c>
      <c r="AK348" s="79">
        <v>1</v>
      </c>
      <c r="AL348" s="85" t="s">
        <v>1087</v>
      </c>
      <c r="AM348" s="79" t="s">
        <v>1109</v>
      </c>
      <c r="AN348" s="79" t="b">
        <v>0</v>
      </c>
      <c r="AO348" s="85" t="s">
        <v>1043</v>
      </c>
      <c r="AP348" s="79" t="s">
        <v>176</v>
      </c>
      <c r="AQ348" s="79">
        <v>0</v>
      </c>
      <c r="AR348" s="79">
        <v>0</v>
      </c>
      <c r="AS348" s="79" t="s">
        <v>1127</v>
      </c>
      <c r="AT348" s="79" t="s">
        <v>1131</v>
      </c>
      <c r="AU348" s="79" t="s">
        <v>1134</v>
      </c>
      <c r="AV348" s="79" t="s">
        <v>1142</v>
      </c>
      <c r="AW348" s="79" t="s">
        <v>1151</v>
      </c>
      <c r="AX348" s="79" t="s">
        <v>1160</v>
      </c>
      <c r="AY348" s="79" t="s">
        <v>1161</v>
      </c>
      <c r="AZ348" s="82" t="s">
        <v>1170</v>
      </c>
      <c r="BA348">
        <v>9</v>
      </c>
      <c r="BB348" s="78" t="str">
        <f>REPLACE(INDEX(GroupVertices[Group],MATCH(Edges[[#This Row],[Vertex 1]],GroupVertices[Vertex],0)),1,1,"")</f>
        <v>2</v>
      </c>
      <c r="BC348" s="78" t="str">
        <f>REPLACE(INDEX(GroupVertices[Group],MATCH(Edges[[#This Row],[Vertex 2]],GroupVertices[Vertex],0)),1,1,"")</f>
        <v>1</v>
      </c>
      <c r="BD348" s="48"/>
      <c r="BE348" s="49"/>
      <c r="BF348" s="48"/>
      <c r="BG348" s="49"/>
      <c r="BH348" s="48"/>
      <c r="BI348" s="49"/>
      <c r="BJ348" s="48"/>
      <c r="BK348" s="49"/>
      <c r="BL348" s="48"/>
    </row>
    <row r="349" spans="1:64" ht="15">
      <c r="A349" s="64" t="s">
        <v>286</v>
      </c>
      <c r="B349" s="64" t="s">
        <v>282</v>
      </c>
      <c r="C349" s="65" t="s">
        <v>2975</v>
      </c>
      <c r="D349" s="66">
        <v>10</v>
      </c>
      <c r="E349" s="67" t="s">
        <v>136</v>
      </c>
      <c r="F349" s="68">
        <v>12</v>
      </c>
      <c r="G349" s="65"/>
      <c r="H349" s="69"/>
      <c r="I349" s="70"/>
      <c r="J349" s="70"/>
      <c r="K349" s="34" t="s">
        <v>66</v>
      </c>
      <c r="L349" s="77">
        <v>349</v>
      </c>
      <c r="M349" s="77"/>
      <c r="N349" s="72"/>
      <c r="O349" s="79" t="s">
        <v>350</v>
      </c>
      <c r="P349" s="81">
        <v>43642.541666666664</v>
      </c>
      <c r="Q349" s="79" t="s">
        <v>444</v>
      </c>
      <c r="R349" s="82" t="s">
        <v>505</v>
      </c>
      <c r="S349" s="79" t="s">
        <v>557</v>
      </c>
      <c r="T349" s="79" t="s">
        <v>595</v>
      </c>
      <c r="U349" s="79"/>
      <c r="V349" s="82" t="s">
        <v>710</v>
      </c>
      <c r="W349" s="81">
        <v>43642.541666666664</v>
      </c>
      <c r="X349" s="82" t="s">
        <v>833</v>
      </c>
      <c r="Y349" s="79"/>
      <c r="Z349" s="79"/>
      <c r="AA349" s="85" t="s">
        <v>1014</v>
      </c>
      <c r="AB349" s="79"/>
      <c r="AC349" s="79" t="b">
        <v>0</v>
      </c>
      <c r="AD349" s="79">
        <v>4</v>
      </c>
      <c r="AE349" s="85" t="s">
        <v>1087</v>
      </c>
      <c r="AF349" s="79" t="b">
        <v>0</v>
      </c>
      <c r="AG349" s="79" t="s">
        <v>1099</v>
      </c>
      <c r="AH349" s="79"/>
      <c r="AI349" s="85" t="s">
        <v>1087</v>
      </c>
      <c r="AJ349" s="79" t="b">
        <v>0</v>
      </c>
      <c r="AK349" s="79">
        <v>3</v>
      </c>
      <c r="AL349" s="85" t="s">
        <v>1087</v>
      </c>
      <c r="AM349" s="79" t="s">
        <v>1118</v>
      </c>
      <c r="AN349" s="79" t="b">
        <v>0</v>
      </c>
      <c r="AO349" s="85" t="s">
        <v>1014</v>
      </c>
      <c r="AP349" s="79" t="s">
        <v>176</v>
      </c>
      <c r="AQ349" s="79">
        <v>0</v>
      </c>
      <c r="AR349" s="79">
        <v>0</v>
      </c>
      <c r="AS349" s="79"/>
      <c r="AT349" s="79"/>
      <c r="AU349" s="79"/>
      <c r="AV349" s="79"/>
      <c r="AW349" s="79"/>
      <c r="AX349" s="79"/>
      <c r="AY349" s="79"/>
      <c r="AZ349" s="79"/>
      <c r="BA349">
        <v>5</v>
      </c>
      <c r="BB349" s="78" t="str">
        <f>REPLACE(INDEX(GroupVertices[Group],MATCH(Edges[[#This Row],[Vertex 1]],GroupVertices[Vertex],0)),1,1,"")</f>
        <v>2</v>
      </c>
      <c r="BC349" s="78" t="str">
        <f>REPLACE(INDEX(GroupVertices[Group],MATCH(Edges[[#This Row],[Vertex 2]],GroupVertices[Vertex],0)),1,1,"")</f>
        <v>2</v>
      </c>
      <c r="BD349" s="48"/>
      <c r="BE349" s="49"/>
      <c r="BF349" s="48"/>
      <c r="BG349" s="49"/>
      <c r="BH349" s="48"/>
      <c r="BI349" s="49"/>
      <c r="BJ349" s="48"/>
      <c r="BK349" s="49"/>
      <c r="BL349" s="48"/>
    </row>
    <row r="350" spans="1:64" ht="15">
      <c r="A350" s="64" t="s">
        <v>286</v>
      </c>
      <c r="B350" s="64" t="s">
        <v>279</v>
      </c>
      <c r="C350" s="65" t="s">
        <v>2975</v>
      </c>
      <c r="D350" s="66">
        <v>10</v>
      </c>
      <c r="E350" s="67" t="s">
        <v>136</v>
      </c>
      <c r="F350" s="68">
        <v>12</v>
      </c>
      <c r="G350" s="65"/>
      <c r="H350" s="69"/>
      <c r="I350" s="70"/>
      <c r="J350" s="70"/>
      <c r="K350" s="34" t="s">
        <v>66</v>
      </c>
      <c r="L350" s="77">
        <v>350</v>
      </c>
      <c r="M350" s="77"/>
      <c r="N350" s="72"/>
      <c r="O350" s="79" t="s">
        <v>350</v>
      </c>
      <c r="P350" s="81">
        <v>43642.541666666664</v>
      </c>
      <c r="Q350" s="79" t="s">
        <v>444</v>
      </c>
      <c r="R350" s="82" t="s">
        <v>505</v>
      </c>
      <c r="S350" s="79" t="s">
        <v>557</v>
      </c>
      <c r="T350" s="79" t="s">
        <v>595</v>
      </c>
      <c r="U350" s="79"/>
      <c r="V350" s="82" t="s">
        <v>710</v>
      </c>
      <c r="W350" s="81">
        <v>43642.541666666664</v>
      </c>
      <c r="X350" s="82" t="s">
        <v>833</v>
      </c>
      <c r="Y350" s="79"/>
      <c r="Z350" s="79"/>
      <c r="AA350" s="85" t="s">
        <v>1014</v>
      </c>
      <c r="AB350" s="79"/>
      <c r="AC350" s="79" t="b">
        <v>0</v>
      </c>
      <c r="AD350" s="79">
        <v>4</v>
      </c>
      <c r="AE350" s="85" t="s">
        <v>1087</v>
      </c>
      <c r="AF350" s="79" t="b">
        <v>0</v>
      </c>
      <c r="AG350" s="79" t="s">
        <v>1099</v>
      </c>
      <c r="AH350" s="79"/>
      <c r="AI350" s="85" t="s">
        <v>1087</v>
      </c>
      <c r="AJ350" s="79" t="b">
        <v>0</v>
      </c>
      <c r="AK350" s="79">
        <v>3</v>
      </c>
      <c r="AL350" s="85" t="s">
        <v>1087</v>
      </c>
      <c r="AM350" s="79" t="s">
        <v>1118</v>
      </c>
      <c r="AN350" s="79" t="b">
        <v>0</v>
      </c>
      <c r="AO350" s="85" t="s">
        <v>1014</v>
      </c>
      <c r="AP350" s="79" t="s">
        <v>176</v>
      </c>
      <c r="AQ350" s="79">
        <v>0</v>
      </c>
      <c r="AR350" s="79">
        <v>0</v>
      </c>
      <c r="AS350" s="79"/>
      <c r="AT350" s="79"/>
      <c r="AU350" s="79"/>
      <c r="AV350" s="79"/>
      <c r="AW350" s="79"/>
      <c r="AX350" s="79"/>
      <c r="AY350" s="79"/>
      <c r="AZ350" s="79"/>
      <c r="BA350">
        <v>9</v>
      </c>
      <c r="BB350" s="78" t="str">
        <f>REPLACE(INDEX(GroupVertices[Group],MATCH(Edges[[#This Row],[Vertex 1]],GroupVertices[Vertex],0)),1,1,"")</f>
        <v>2</v>
      </c>
      <c r="BC350" s="78" t="str">
        <f>REPLACE(INDEX(GroupVertices[Group],MATCH(Edges[[#This Row],[Vertex 2]],GroupVertices[Vertex],0)),1,1,"")</f>
        <v>1</v>
      </c>
      <c r="BD350" s="48"/>
      <c r="BE350" s="49"/>
      <c r="BF350" s="48"/>
      <c r="BG350" s="49"/>
      <c r="BH350" s="48"/>
      <c r="BI350" s="49"/>
      <c r="BJ350" s="48"/>
      <c r="BK350" s="49"/>
      <c r="BL350" s="48"/>
    </row>
    <row r="351" spans="1:64" ht="15">
      <c r="A351" s="64" t="s">
        <v>286</v>
      </c>
      <c r="B351" s="64" t="s">
        <v>282</v>
      </c>
      <c r="C351" s="65" t="s">
        <v>2975</v>
      </c>
      <c r="D351" s="66">
        <v>10</v>
      </c>
      <c r="E351" s="67" t="s">
        <v>136</v>
      </c>
      <c r="F351" s="68">
        <v>12</v>
      </c>
      <c r="G351" s="65"/>
      <c r="H351" s="69"/>
      <c r="I351" s="70"/>
      <c r="J351" s="70"/>
      <c r="K351" s="34" t="s">
        <v>66</v>
      </c>
      <c r="L351" s="77">
        <v>351</v>
      </c>
      <c r="M351" s="77"/>
      <c r="N351" s="72"/>
      <c r="O351" s="79" t="s">
        <v>350</v>
      </c>
      <c r="P351" s="81">
        <v>43643.60973379629</v>
      </c>
      <c r="Q351" s="79" t="s">
        <v>470</v>
      </c>
      <c r="R351" s="82" t="s">
        <v>537</v>
      </c>
      <c r="S351" s="79" t="s">
        <v>559</v>
      </c>
      <c r="T351" s="79" t="s">
        <v>608</v>
      </c>
      <c r="U351" s="79"/>
      <c r="V351" s="82" t="s">
        <v>710</v>
      </c>
      <c r="W351" s="81">
        <v>43643.60973379629</v>
      </c>
      <c r="X351" s="82" t="s">
        <v>865</v>
      </c>
      <c r="Y351" s="79"/>
      <c r="Z351" s="79"/>
      <c r="AA351" s="85" t="s">
        <v>1046</v>
      </c>
      <c r="AB351" s="79"/>
      <c r="AC351" s="79" t="b">
        <v>0</v>
      </c>
      <c r="AD351" s="79">
        <v>2</v>
      </c>
      <c r="AE351" s="85" t="s">
        <v>1087</v>
      </c>
      <c r="AF351" s="79" t="b">
        <v>1</v>
      </c>
      <c r="AG351" s="79" t="s">
        <v>1099</v>
      </c>
      <c r="AH351" s="79"/>
      <c r="AI351" s="85" t="s">
        <v>1106</v>
      </c>
      <c r="AJ351" s="79" t="b">
        <v>0</v>
      </c>
      <c r="AK351" s="79">
        <v>0</v>
      </c>
      <c r="AL351" s="85" t="s">
        <v>1087</v>
      </c>
      <c r="AM351" s="79" t="s">
        <v>1112</v>
      </c>
      <c r="AN351" s="79" t="b">
        <v>0</v>
      </c>
      <c r="AO351" s="85" t="s">
        <v>1046</v>
      </c>
      <c r="AP351" s="79" t="s">
        <v>176</v>
      </c>
      <c r="AQ351" s="79">
        <v>0</v>
      </c>
      <c r="AR351" s="79">
        <v>0</v>
      </c>
      <c r="AS351" s="79"/>
      <c r="AT351" s="79"/>
      <c r="AU351" s="79"/>
      <c r="AV351" s="79"/>
      <c r="AW351" s="79"/>
      <c r="AX351" s="79"/>
      <c r="AY351" s="79"/>
      <c r="AZ351" s="79"/>
      <c r="BA351">
        <v>5</v>
      </c>
      <c r="BB351" s="78" t="str">
        <f>REPLACE(INDEX(GroupVertices[Group],MATCH(Edges[[#This Row],[Vertex 1]],GroupVertices[Vertex],0)),1,1,"")</f>
        <v>2</v>
      </c>
      <c r="BC351" s="78" t="str">
        <f>REPLACE(INDEX(GroupVertices[Group],MATCH(Edges[[#This Row],[Vertex 2]],GroupVertices[Vertex],0)),1,1,"")</f>
        <v>2</v>
      </c>
      <c r="BD351" s="48"/>
      <c r="BE351" s="49"/>
      <c r="BF351" s="48"/>
      <c r="BG351" s="49"/>
      <c r="BH351" s="48"/>
      <c r="BI351" s="49"/>
      <c r="BJ351" s="48"/>
      <c r="BK351" s="49"/>
      <c r="BL351" s="48"/>
    </row>
    <row r="352" spans="1:64" ht="15">
      <c r="A352" s="64" t="s">
        <v>286</v>
      </c>
      <c r="B352" s="64" t="s">
        <v>279</v>
      </c>
      <c r="C352" s="65" t="s">
        <v>2975</v>
      </c>
      <c r="D352" s="66">
        <v>10</v>
      </c>
      <c r="E352" s="67" t="s">
        <v>136</v>
      </c>
      <c r="F352" s="68">
        <v>12</v>
      </c>
      <c r="G352" s="65"/>
      <c r="H352" s="69"/>
      <c r="I352" s="70"/>
      <c r="J352" s="70"/>
      <c r="K352" s="34" t="s">
        <v>66</v>
      </c>
      <c r="L352" s="77">
        <v>352</v>
      </c>
      <c r="M352" s="77"/>
      <c r="N352" s="72"/>
      <c r="O352" s="79" t="s">
        <v>350</v>
      </c>
      <c r="P352" s="81">
        <v>43643.60973379629</v>
      </c>
      <c r="Q352" s="79" t="s">
        <v>470</v>
      </c>
      <c r="R352" s="82" t="s">
        <v>537</v>
      </c>
      <c r="S352" s="79" t="s">
        <v>559</v>
      </c>
      <c r="T352" s="79" t="s">
        <v>608</v>
      </c>
      <c r="U352" s="79"/>
      <c r="V352" s="82" t="s">
        <v>710</v>
      </c>
      <c r="W352" s="81">
        <v>43643.60973379629</v>
      </c>
      <c r="X352" s="82" t="s">
        <v>865</v>
      </c>
      <c r="Y352" s="79"/>
      <c r="Z352" s="79"/>
      <c r="AA352" s="85" t="s">
        <v>1046</v>
      </c>
      <c r="AB352" s="79"/>
      <c r="AC352" s="79" t="b">
        <v>0</v>
      </c>
      <c r="AD352" s="79">
        <v>2</v>
      </c>
      <c r="AE352" s="85" t="s">
        <v>1087</v>
      </c>
      <c r="AF352" s="79" t="b">
        <v>1</v>
      </c>
      <c r="AG352" s="79" t="s">
        <v>1099</v>
      </c>
      <c r="AH352" s="79"/>
      <c r="AI352" s="85" t="s">
        <v>1106</v>
      </c>
      <c r="AJ352" s="79" t="b">
        <v>0</v>
      </c>
      <c r="AK352" s="79">
        <v>0</v>
      </c>
      <c r="AL352" s="85" t="s">
        <v>1087</v>
      </c>
      <c r="AM352" s="79" t="s">
        <v>1112</v>
      </c>
      <c r="AN352" s="79" t="b">
        <v>0</v>
      </c>
      <c r="AO352" s="85" t="s">
        <v>1046</v>
      </c>
      <c r="AP352" s="79" t="s">
        <v>176</v>
      </c>
      <c r="AQ352" s="79">
        <v>0</v>
      </c>
      <c r="AR352" s="79">
        <v>0</v>
      </c>
      <c r="AS352" s="79"/>
      <c r="AT352" s="79"/>
      <c r="AU352" s="79"/>
      <c r="AV352" s="79"/>
      <c r="AW352" s="79"/>
      <c r="AX352" s="79"/>
      <c r="AY352" s="79"/>
      <c r="AZ352" s="79"/>
      <c r="BA352">
        <v>9</v>
      </c>
      <c r="BB352" s="78" t="str">
        <f>REPLACE(INDEX(GroupVertices[Group],MATCH(Edges[[#This Row],[Vertex 1]],GroupVertices[Vertex],0)),1,1,"")</f>
        <v>2</v>
      </c>
      <c r="BC352" s="78" t="str">
        <f>REPLACE(INDEX(GroupVertices[Group],MATCH(Edges[[#This Row],[Vertex 2]],GroupVertices[Vertex],0)),1,1,"")</f>
        <v>1</v>
      </c>
      <c r="BD352" s="48">
        <v>1</v>
      </c>
      <c r="BE352" s="49">
        <v>6.666666666666667</v>
      </c>
      <c r="BF352" s="48">
        <v>0</v>
      </c>
      <c r="BG352" s="49">
        <v>0</v>
      </c>
      <c r="BH352" s="48">
        <v>0</v>
      </c>
      <c r="BI352" s="49">
        <v>0</v>
      </c>
      <c r="BJ352" s="48">
        <v>14</v>
      </c>
      <c r="BK352" s="49">
        <v>93.33333333333333</v>
      </c>
      <c r="BL352" s="48">
        <v>15</v>
      </c>
    </row>
    <row r="353" spans="1:64" ht="15">
      <c r="A353" s="64" t="s">
        <v>286</v>
      </c>
      <c r="B353" s="64" t="s">
        <v>279</v>
      </c>
      <c r="C353" s="65" t="s">
        <v>2975</v>
      </c>
      <c r="D353" s="66">
        <v>10</v>
      </c>
      <c r="E353" s="67" t="s">
        <v>136</v>
      </c>
      <c r="F353" s="68">
        <v>12</v>
      </c>
      <c r="G353" s="65"/>
      <c r="H353" s="69"/>
      <c r="I353" s="70"/>
      <c r="J353" s="70"/>
      <c r="K353" s="34" t="s">
        <v>66</v>
      </c>
      <c r="L353" s="77">
        <v>353</v>
      </c>
      <c r="M353" s="77"/>
      <c r="N353" s="72"/>
      <c r="O353" s="79" t="s">
        <v>350</v>
      </c>
      <c r="P353" s="81">
        <v>43643.94877314815</v>
      </c>
      <c r="Q353" s="79" t="s">
        <v>471</v>
      </c>
      <c r="R353" s="82" t="s">
        <v>538</v>
      </c>
      <c r="S353" s="79" t="s">
        <v>559</v>
      </c>
      <c r="T353" s="79"/>
      <c r="U353" s="79"/>
      <c r="V353" s="82" t="s">
        <v>710</v>
      </c>
      <c r="W353" s="81">
        <v>43643.94877314815</v>
      </c>
      <c r="X353" s="82" t="s">
        <v>873</v>
      </c>
      <c r="Y353" s="79"/>
      <c r="Z353" s="79"/>
      <c r="AA353" s="85" t="s">
        <v>1054</v>
      </c>
      <c r="AB353" s="79"/>
      <c r="AC353" s="79" t="b">
        <v>0</v>
      </c>
      <c r="AD353" s="79">
        <v>0</v>
      </c>
      <c r="AE353" s="85" t="s">
        <v>1087</v>
      </c>
      <c r="AF353" s="79" t="b">
        <v>1</v>
      </c>
      <c r="AG353" s="79" t="s">
        <v>1099</v>
      </c>
      <c r="AH353" s="79"/>
      <c r="AI353" s="85" t="s">
        <v>1026</v>
      </c>
      <c r="AJ353" s="79" t="b">
        <v>0</v>
      </c>
      <c r="AK353" s="79">
        <v>2</v>
      </c>
      <c r="AL353" s="85" t="s">
        <v>1060</v>
      </c>
      <c r="AM353" s="79" t="s">
        <v>1112</v>
      </c>
      <c r="AN353" s="79" t="b">
        <v>0</v>
      </c>
      <c r="AO353" s="85" t="s">
        <v>1060</v>
      </c>
      <c r="AP353" s="79" t="s">
        <v>176</v>
      </c>
      <c r="AQ353" s="79">
        <v>0</v>
      </c>
      <c r="AR353" s="79">
        <v>0</v>
      </c>
      <c r="AS353" s="79"/>
      <c r="AT353" s="79"/>
      <c r="AU353" s="79"/>
      <c r="AV353" s="79"/>
      <c r="AW353" s="79"/>
      <c r="AX353" s="79"/>
      <c r="AY353" s="79"/>
      <c r="AZ353" s="79"/>
      <c r="BA353">
        <v>9</v>
      </c>
      <c r="BB353" s="78" t="str">
        <f>REPLACE(INDEX(GroupVertices[Group],MATCH(Edges[[#This Row],[Vertex 1]],GroupVertices[Vertex],0)),1,1,"")</f>
        <v>2</v>
      </c>
      <c r="BC353" s="78" t="str">
        <f>REPLACE(INDEX(GroupVertices[Group],MATCH(Edges[[#This Row],[Vertex 2]],GroupVertices[Vertex],0)),1,1,"")</f>
        <v>1</v>
      </c>
      <c r="BD353" s="48"/>
      <c r="BE353" s="49"/>
      <c r="BF353" s="48"/>
      <c r="BG353" s="49"/>
      <c r="BH353" s="48"/>
      <c r="BI353" s="49"/>
      <c r="BJ353" s="48"/>
      <c r="BK353" s="49"/>
      <c r="BL353" s="48"/>
    </row>
    <row r="354" spans="1:64" ht="15">
      <c r="A354" s="64" t="s">
        <v>286</v>
      </c>
      <c r="B354" s="64" t="s">
        <v>287</v>
      </c>
      <c r="C354" s="65" t="s">
        <v>2972</v>
      </c>
      <c r="D354" s="66">
        <v>4.75</v>
      </c>
      <c r="E354" s="67" t="s">
        <v>136</v>
      </c>
      <c r="F354" s="68">
        <v>29.25</v>
      </c>
      <c r="G354" s="65"/>
      <c r="H354" s="69"/>
      <c r="I354" s="70"/>
      <c r="J354" s="70"/>
      <c r="K354" s="34" t="s">
        <v>66</v>
      </c>
      <c r="L354" s="77">
        <v>354</v>
      </c>
      <c r="M354" s="77"/>
      <c r="N354" s="72"/>
      <c r="O354" s="79" t="s">
        <v>350</v>
      </c>
      <c r="P354" s="81">
        <v>43643.94877314815</v>
      </c>
      <c r="Q354" s="79" t="s">
        <v>471</v>
      </c>
      <c r="R354" s="82" t="s">
        <v>538</v>
      </c>
      <c r="S354" s="79" t="s">
        <v>559</v>
      </c>
      <c r="T354" s="79"/>
      <c r="U354" s="79"/>
      <c r="V354" s="82" t="s">
        <v>710</v>
      </c>
      <c r="W354" s="81">
        <v>43643.94877314815</v>
      </c>
      <c r="X354" s="82" t="s">
        <v>873</v>
      </c>
      <c r="Y354" s="79"/>
      <c r="Z354" s="79"/>
      <c r="AA354" s="85" t="s">
        <v>1054</v>
      </c>
      <c r="AB354" s="79"/>
      <c r="AC354" s="79" t="b">
        <v>0</v>
      </c>
      <c r="AD354" s="79">
        <v>0</v>
      </c>
      <c r="AE354" s="85" t="s">
        <v>1087</v>
      </c>
      <c r="AF354" s="79" t="b">
        <v>1</v>
      </c>
      <c r="AG354" s="79" t="s">
        <v>1099</v>
      </c>
      <c r="AH354" s="79"/>
      <c r="AI354" s="85" t="s">
        <v>1026</v>
      </c>
      <c r="AJ354" s="79" t="b">
        <v>0</v>
      </c>
      <c r="AK354" s="79">
        <v>2</v>
      </c>
      <c r="AL354" s="85" t="s">
        <v>1060</v>
      </c>
      <c r="AM354" s="79" t="s">
        <v>1112</v>
      </c>
      <c r="AN354" s="79" t="b">
        <v>0</v>
      </c>
      <c r="AO354" s="85" t="s">
        <v>1060</v>
      </c>
      <c r="AP354" s="79" t="s">
        <v>176</v>
      </c>
      <c r="AQ354" s="79">
        <v>0</v>
      </c>
      <c r="AR354" s="79">
        <v>0</v>
      </c>
      <c r="AS354" s="79"/>
      <c r="AT354" s="79"/>
      <c r="AU354" s="79"/>
      <c r="AV354" s="79"/>
      <c r="AW354" s="79"/>
      <c r="AX354" s="79"/>
      <c r="AY354" s="79"/>
      <c r="AZ354" s="79"/>
      <c r="BA354">
        <v>2</v>
      </c>
      <c r="BB354" s="78" t="str">
        <f>REPLACE(INDEX(GroupVertices[Group],MATCH(Edges[[#This Row],[Vertex 1]],GroupVertices[Vertex],0)),1,1,"")</f>
        <v>2</v>
      </c>
      <c r="BC354" s="78" t="str">
        <f>REPLACE(INDEX(GroupVertices[Group],MATCH(Edges[[#This Row],[Vertex 2]],GroupVertices[Vertex],0)),1,1,"")</f>
        <v>2</v>
      </c>
      <c r="BD354" s="48">
        <v>2</v>
      </c>
      <c r="BE354" s="49">
        <v>15.384615384615385</v>
      </c>
      <c r="BF354" s="48">
        <v>0</v>
      </c>
      <c r="BG354" s="49">
        <v>0</v>
      </c>
      <c r="BH354" s="48">
        <v>0</v>
      </c>
      <c r="BI354" s="49">
        <v>0</v>
      </c>
      <c r="BJ354" s="48">
        <v>11</v>
      </c>
      <c r="BK354" s="49">
        <v>84.61538461538461</v>
      </c>
      <c r="BL354" s="48">
        <v>13</v>
      </c>
    </row>
    <row r="355" spans="1:64" ht="15">
      <c r="A355" s="64" t="s">
        <v>286</v>
      </c>
      <c r="B355" s="64" t="s">
        <v>282</v>
      </c>
      <c r="C355" s="65" t="s">
        <v>2975</v>
      </c>
      <c r="D355" s="66">
        <v>10</v>
      </c>
      <c r="E355" s="67" t="s">
        <v>136</v>
      </c>
      <c r="F355" s="68">
        <v>12</v>
      </c>
      <c r="G355" s="65"/>
      <c r="H355" s="69"/>
      <c r="I355" s="70"/>
      <c r="J355" s="70"/>
      <c r="K355" s="34" t="s">
        <v>66</v>
      </c>
      <c r="L355" s="77">
        <v>355</v>
      </c>
      <c r="M355" s="77"/>
      <c r="N355" s="72"/>
      <c r="O355" s="79" t="s">
        <v>350</v>
      </c>
      <c r="P355" s="81">
        <v>43649.583344907405</v>
      </c>
      <c r="Q355" s="79" t="s">
        <v>475</v>
      </c>
      <c r="R355" s="82" t="s">
        <v>505</v>
      </c>
      <c r="S355" s="79" t="s">
        <v>557</v>
      </c>
      <c r="T355" s="79" t="s">
        <v>611</v>
      </c>
      <c r="U355" s="79"/>
      <c r="V355" s="82" t="s">
        <v>710</v>
      </c>
      <c r="W355" s="81">
        <v>43649.583344907405</v>
      </c>
      <c r="X355" s="82" t="s">
        <v>874</v>
      </c>
      <c r="Y355" s="79"/>
      <c r="Z355" s="79"/>
      <c r="AA355" s="85" t="s">
        <v>1055</v>
      </c>
      <c r="AB355" s="79"/>
      <c r="AC355" s="79" t="b">
        <v>0</v>
      </c>
      <c r="AD355" s="79">
        <v>1</v>
      </c>
      <c r="AE355" s="85" t="s">
        <v>1087</v>
      </c>
      <c r="AF355" s="79" t="b">
        <v>0</v>
      </c>
      <c r="AG355" s="79" t="s">
        <v>1099</v>
      </c>
      <c r="AH355" s="79"/>
      <c r="AI355" s="85" t="s">
        <v>1087</v>
      </c>
      <c r="AJ355" s="79" t="b">
        <v>0</v>
      </c>
      <c r="AK355" s="79">
        <v>2</v>
      </c>
      <c r="AL355" s="85" t="s">
        <v>1087</v>
      </c>
      <c r="AM355" s="79" t="s">
        <v>1118</v>
      </c>
      <c r="AN355" s="79" t="b">
        <v>0</v>
      </c>
      <c r="AO355" s="85" t="s">
        <v>1055</v>
      </c>
      <c r="AP355" s="79" t="s">
        <v>176</v>
      </c>
      <c r="AQ355" s="79">
        <v>0</v>
      </c>
      <c r="AR355" s="79">
        <v>0</v>
      </c>
      <c r="AS355" s="79"/>
      <c r="AT355" s="79"/>
      <c r="AU355" s="79"/>
      <c r="AV355" s="79"/>
      <c r="AW355" s="79"/>
      <c r="AX355" s="79"/>
      <c r="AY355" s="79"/>
      <c r="AZ355" s="79"/>
      <c r="BA355">
        <v>5</v>
      </c>
      <c r="BB355" s="78" t="str">
        <f>REPLACE(INDEX(GroupVertices[Group],MATCH(Edges[[#This Row],[Vertex 1]],GroupVertices[Vertex],0)),1,1,"")</f>
        <v>2</v>
      </c>
      <c r="BC355" s="78" t="str">
        <f>REPLACE(INDEX(GroupVertices[Group],MATCH(Edges[[#This Row],[Vertex 2]],GroupVertices[Vertex],0)),1,1,"")</f>
        <v>2</v>
      </c>
      <c r="BD355" s="48"/>
      <c r="BE355" s="49"/>
      <c r="BF355" s="48"/>
      <c r="BG355" s="49"/>
      <c r="BH355" s="48"/>
      <c r="BI355" s="49"/>
      <c r="BJ355" s="48"/>
      <c r="BK355" s="49"/>
      <c r="BL355" s="48"/>
    </row>
    <row r="356" spans="1:64" ht="15">
      <c r="A356" s="64" t="s">
        <v>286</v>
      </c>
      <c r="B356" s="64" t="s">
        <v>279</v>
      </c>
      <c r="C356" s="65" t="s">
        <v>2975</v>
      </c>
      <c r="D356" s="66">
        <v>10</v>
      </c>
      <c r="E356" s="67" t="s">
        <v>136</v>
      </c>
      <c r="F356" s="68">
        <v>12</v>
      </c>
      <c r="G356" s="65"/>
      <c r="H356" s="69"/>
      <c r="I356" s="70"/>
      <c r="J356" s="70"/>
      <c r="K356" s="34" t="s">
        <v>66</v>
      </c>
      <c r="L356" s="77">
        <v>356</v>
      </c>
      <c r="M356" s="77"/>
      <c r="N356" s="72"/>
      <c r="O356" s="79" t="s">
        <v>350</v>
      </c>
      <c r="P356" s="81">
        <v>43649.583344907405</v>
      </c>
      <c r="Q356" s="79" t="s">
        <v>475</v>
      </c>
      <c r="R356" s="82" t="s">
        <v>505</v>
      </c>
      <c r="S356" s="79" t="s">
        <v>557</v>
      </c>
      <c r="T356" s="79" t="s">
        <v>611</v>
      </c>
      <c r="U356" s="79"/>
      <c r="V356" s="82" t="s">
        <v>710</v>
      </c>
      <c r="W356" s="81">
        <v>43649.583344907405</v>
      </c>
      <c r="X356" s="82" t="s">
        <v>874</v>
      </c>
      <c r="Y356" s="79"/>
      <c r="Z356" s="79"/>
      <c r="AA356" s="85" t="s">
        <v>1055</v>
      </c>
      <c r="AB356" s="79"/>
      <c r="AC356" s="79" t="b">
        <v>0</v>
      </c>
      <c r="AD356" s="79">
        <v>1</v>
      </c>
      <c r="AE356" s="85" t="s">
        <v>1087</v>
      </c>
      <c r="AF356" s="79" t="b">
        <v>0</v>
      </c>
      <c r="AG356" s="79" t="s">
        <v>1099</v>
      </c>
      <c r="AH356" s="79"/>
      <c r="AI356" s="85" t="s">
        <v>1087</v>
      </c>
      <c r="AJ356" s="79" t="b">
        <v>0</v>
      </c>
      <c r="AK356" s="79">
        <v>2</v>
      </c>
      <c r="AL356" s="85" t="s">
        <v>1087</v>
      </c>
      <c r="AM356" s="79" t="s">
        <v>1118</v>
      </c>
      <c r="AN356" s="79" t="b">
        <v>0</v>
      </c>
      <c r="AO356" s="85" t="s">
        <v>1055</v>
      </c>
      <c r="AP356" s="79" t="s">
        <v>176</v>
      </c>
      <c r="AQ356" s="79">
        <v>0</v>
      </c>
      <c r="AR356" s="79">
        <v>0</v>
      </c>
      <c r="AS356" s="79"/>
      <c r="AT356" s="79"/>
      <c r="AU356" s="79"/>
      <c r="AV356" s="79"/>
      <c r="AW356" s="79"/>
      <c r="AX356" s="79"/>
      <c r="AY356" s="79"/>
      <c r="AZ356" s="79"/>
      <c r="BA356">
        <v>9</v>
      </c>
      <c r="BB356" s="78" t="str">
        <f>REPLACE(INDEX(GroupVertices[Group],MATCH(Edges[[#This Row],[Vertex 1]],GroupVertices[Vertex],0)),1,1,"")</f>
        <v>2</v>
      </c>
      <c r="BC356" s="78" t="str">
        <f>REPLACE(INDEX(GroupVertices[Group],MATCH(Edges[[#This Row],[Vertex 2]],GroupVertices[Vertex],0)),1,1,"")</f>
        <v>1</v>
      </c>
      <c r="BD356" s="48">
        <v>1</v>
      </c>
      <c r="BE356" s="49">
        <v>4.761904761904762</v>
      </c>
      <c r="BF356" s="48">
        <v>0</v>
      </c>
      <c r="BG356" s="49">
        <v>0</v>
      </c>
      <c r="BH356" s="48">
        <v>0</v>
      </c>
      <c r="BI356" s="49">
        <v>0</v>
      </c>
      <c r="BJ356" s="48">
        <v>20</v>
      </c>
      <c r="BK356" s="49">
        <v>95.23809523809524</v>
      </c>
      <c r="BL356" s="48">
        <v>21</v>
      </c>
    </row>
    <row r="357" spans="1:64" ht="15">
      <c r="A357" s="64" t="s">
        <v>286</v>
      </c>
      <c r="B357" s="64" t="s">
        <v>282</v>
      </c>
      <c r="C357" s="65" t="s">
        <v>2975</v>
      </c>
      <c r="D357" s="66">
        <v>10</v>
      </c>
      <c r="E357" s="67" t="s">
        <v>136</v>
      </c>
      <c r="F357" s="68">
        <v>12</v>
      </c>
      <c r="G357" s="65"/>
      <c r="H357" s="69"/>
      <c r="I357" s="70"/>
      <c r="J357" s="70"/>
      <c r="K357" s="34" t="s">
        <v>66</v>
      </c>
      <c r="L357" s="77">
        <v>357</v>
      </c>
      <c r="M357" s="77"/>
      <c r="N357" s="72"/>
      <c r="O357" s="79" t="s">
        <v>350</v>
      </c>
      <c r="P357" s="81">
        <v>43661.5625</v>
      </c>
      <c r="Q357" s="79" t="s">
        <v>445</v>
      </c>
      <c r="R357" s="82" t="s">
        <v>505</v>
      </c>
      <c r="S357" s="79" t="s">
        <v>557</v>
      </c>
      <c r="T357" s="79" t="s">
        <v>596</v>
      </c>
      <c r="U357" s="79"/>
      <c r="V357" s="82" t="s">
        <v>710</v>
      </c>
      <c r="W357" s="81">
        <v>43661.5625</v>
      </c>
      <c r="X357" s="82" t="s">
        <v>834</v>
      </c>
      <c r="Y357" s="79"/>
      <c r="Z357" s="79"/>
      <c r="AA357" s="85" t="s">
        <v>1015</v>
      </c>
      <c r="AB357" s="79"/>
      <c r="AC357" s="79" t="b">
        <v>0</v>
      </c>
      <c r="AD357" s="79">
        <v>2</v>
      </c>
      <c r="AE357" s="85" t="s">
        <v>1087</v>
      </c>
      <c r="AF357" s="79" t="b">
        <v>0</v>
      </c>
      <c r="AG357" s="79" t="s">
        <v>1099</v>
      </c>
      <c r="AH357" s="79"/>
      <c r="AI357" s="85" t="s">
        <v>1087</v>
      </c>
      <c r="AJ357" s="79" t="b">
        <v>0</v>
      </c>
      <c r="AK357" s="79">
        <v>2</v>
      </c>
      <c r="AL357" s="85" t="s">
        <v>1087</v>
      </c>
      <c r="AM357" s="79" t="s">
        <v>1118</v>
      </c>
      <c r="AN357" s="79" t="b">
        <v>0</v>
      </c>
      <c r="AO357" s="85" t="s">
        <v>1015</v>
      </c>
      <c r="AP357" s="79" t="s">
        <v>176</v>
      </c>
      <c r="AQ357" s="79">
        <v>0</v>
      </c>
      <c r="AR357" s="79">
        <v>0</v>
      </c>
      <c r="AS357" s="79"/>
      <c r="AT357" s="79"/>
      <c r="AU357" s="79"/>
      <c r="AV357" s="79"/>
      <c r="AW357" s="79"/>
      <c r="AX357" s="79"/>
      <c r="AY357" s="79"/>
      <c r="AZ357" s="79"/>
      <c r="BA357">
        <v>5</v>
      </c>
      <c r="BB357" s="78" t="str">
        <f>REPLACE(INDEX(GroupVertices[Group],MATCH(Edges[[#This Row],[Vertex 1]],GroupVertices[Vertex],0)),1,1,"")</f>
        <v>2</v>
      </c>
      <c r="BC357" s="78" t="str">
        <f>REPLACE(INDEX(GroupVertices[Group],MATCH(Edges[[#This Row],[Vertex 2]],GroupVertices[Vertex],0)),1,1,"")</f>
        <v>2</v>
      </c>
      <c r="BD357" s="48"/>
      <c r="BE357" s="49"/>
      <c r="BF357" s="48"/>
      <c r="BG357" s="49"/>
      <c r="BH357" s="48"/>
      <c r="BI357" s="49"/>
      <c r="BJ357" s="48"/>
      <c r="BK357" s="49"/>
      <c r="BL357" s="48"/>
    </row>
    <row r="358" spans="1:64" ht="15">
      <c r="A358" s="64" t="s">
        <v>286</v>
      </c>
      <c r="B358" s="64" t="s">
        <v>279</v>
      </c>
      <c r="C358" s="65" t="s">
        <v>2975</v>
      </c>
      <c r="D358" s="66">
        <v>10</v>
      </c>
      <c r="E358" s="67" t="s">
        <v>136</v>
      </c>
      <c r="F358" s="68">
        <v>12</v>
      </c>
      <c r="G358" s="65"/>
      <c r="H358" s="69"/>
      <c r="I358" s="70"/>
      <c r="J358" s="70"/>
      <c r="K358" s="34" t="s">
        <v>66</v>
      </c>
      <c r="L358" s="77">
        <v>358</v>
      </c>
      <c r="M358" s="77"/>
      <c r="N358" s="72"/>
      <c r="O358" s="79" t="s">
        <v>350</v>
      </c>
      <c r="P358" s="81">
        <v>43661.5625</v>
      </c>
      <c r="Q358" s="79" t="s">
        <v>445</v>
      </c>
      <c r="R358" s="82" t="s">
        <v>505</v>
      </c>
      <c r="S358" s="79" t="s">
        <v>557</v>
      </c>
      <c r="T358" s="79" t="s">
        <v>596</v>
      </c>
      <c r="U358" s="79"/>
      <c r="V358" s="82" t="s">
        <v>710</v>
      </c>
      <c r="W358" s="81">
        <v>43661.5625</v>
      </c>
      <c r="X358" s="82" t="s">
        <v>834</v>
      </c>
      <c r="Y358" s="79"/>
      <c r="Z358" s="79"/>
      <c r="AA358" s="85" t="s">
        <v>1015</v>
      </c>
      <c r="AB358" s="79"/>
      <c r="AC358" s="79" t="b">
        <v>0</v>
      </c>
      <c r="AD358" s="79">
        <v>2</v>
      </c>
      <c r="AE358" s="85" t="s">
        <v>1087</v>
      </c>
      <c r="AF358" s="79" t="b">
        <v>0</v>
      </c>
      <c r="AG358" s="79" t="s">
        <v>1099</v>
      </c>
      <c r="AH358" s="79"/>
      <c r="AI358" s="85" t="s">
        <v>1087</v>
      </c>
      <c r="AJ358" s="79" t="b">
        <v>0</v>
      </c>
      <c r="AK358" s="79">
        <v>2</v>
      </c>
      <c r="AL358" s="85" t="s">
        <v>1087</v>
      </c>
      <c r="AM358" s="79" t="s">
        <v>1118</v>
      </c>
      <c r="AN358" s="79" t="b">
        <v>0</v>
      </c>
      <c r="AO358" s="85" t="s">
        <v>1015</v>
      </c>
      <c r="AP358" s="79" t="s">
        <v>176</v>
      </c>
      <c r="AQ358" s="79">
        <v>0</v>
      </c>
      <c r="AR358" s="79">
        <v>0</v>
      </c>
      <c r="AS358" s="79"/>
      <c r="AT358" s="79"/>
      <c r="AU358" s="79"/>
      <c r="AV358" s="79"/>
      <c r="AW358" s="79"/>
      <c r="AX358" s="79"/>
      <c r="AY358" s="79"/>
      <c r="AZ358" s="79"/>
      <c r="BA358">
        <v>9</v>
      </c>
      <c r="BB358" s="78" t="str">
        <f>REPLACE(INDEX(GroupVertices[Group],MATCH(Edges[[#This Row],[Vertex 1]],GroupVertices[Vertex],0)),1,1,"")</f>
        <v>2</v>
      </c>
      <c r="BC358" s="78" t="str">
        <f>REPLACE(INDEX(GroupVertices[Group],MATCH(Edges[[#This Row],[Vertex 2]],GroupVertices[Vertex],0)),1,1,"")</f>
        <v>1</v>
      </c>
      <c r="BD358" s="48"/>
      <c r="BE358" s="49"/>
      <c r="BF358" s="48"/>
      <c r="BG358" s="49"/>
      <c r="BH358" s="48"/>
      <c r="BI358" s="49"/>
      <c r="BJ358" s="48"/>
      <c r="BK358" s="49"/>
      <c r="BL358" s="48"/>
    </row>
    <row r="359" spans="1:64" ht="15">
      <c r="A359" s="64" t="s">
        <v>286</v>
      </c>
      <c r="B359" s="64" t="s">
        <v>279</v>
      </c>
      <c r="C359" s="65" t="s">
        <v>2975</v>
      </c>
      <c r="D359" s="66">
        <v>10</v>
      </c>
      <c r="E359" s="67" t="s">
        <v>136</v>
      </c>
      <c r="F359" s="68">
        <v>12</v>
      </c>
      <c r="G359" s="65"/>
      <c r="H359" s="69"/>
      <c r="I359" s="70"/>
      <c r="J359" s="70"/>
      <c r="K359" s="34" t="s">
        <v>66</v>
      </c>
      <c r="L359" s="77">
        <v>359</v>
      </c>
      <c r="M359" s="77"/>
      <c r="N359" s="72"/>
      <c r="O359" s="79" t="s">
        <v>350</v>
      </c>
      <c r="P359" s="81">
        <v>43689.87465277778</v>
      </c>
      <c r="Q359" s="79" t="s">
        <v>476</v>
      </c>
      <c r="R359" s="82" t="s">
        <v>541</v>
      </c>
      <c r="S359" s="79" t="s">
        <v>559</v>
      </c>
      <c r="T359" s="79"/>
      <c r="U359" s="79"/>
      <c r="V359" s="82" t="s">
        <v>710</v>
      </c>
      <c r="W359" s="81">
        <v>43689.87465277778</v>
      </c>
      <c r="X359" s="82" t="s">
        <v>875</v>
      </c>
      <c r="Y359" s="79"/>
      <c r="Z359" s="79"/>
      <c r="AA359" s="85" t="s">
        <v>1056</v>
      </c>
      <c r="AB359" s="79"/>
      <c r="AC359" s="79" t="b">
        <v>0</v>
      </c>
      <c r="AD359" s="79">
        <v>4</v>
      </c>
      <c r="AE359" s="85" t="s">
        <v>1087</v>
      </c>
      <c r="AF359" s="79" t="b">
        <v>1</v>
      </c>
      <c r="AG359" s="79" t="s">
        <v>1099</v>
      </c>
      <c r="AH359" s="79"/>
      <c r="AI359" s="85" t="s">
        <v>1010</v>
      </c>
      <c r="AJ359" s="79" t="b">
        <v>0</v>
      </c>
      <c r="AK359" s="79">
        <v>1</v>
      </c>
      <c r="AL359" s="85" t="s">
        <v>1087</v>
      </c>
      <c r="AM359" s="79" t="s">
        <v>1107</v>
      </c>
      <c r="AN359" s="79" t="b">
        <v>0</v>
      </c>
      <c r="AO359" s="85" t="s">
        <v>1056</v>
      </c>
      <c r="AP359" s="79" t="s">
        <v>176</v>
      </c>
      <c r="AQ359" s="79">
        <v>0</v>
      </c>
      <c r="AR359" s="79">
        <v>0</v>
      </c>
      <c r="AS359" s="79"/>
      <c r="AT359" s="79"/>
      <c r="AU359" s="79"/>
      <c r="AV359" s="79"/>
      <c r="AW359" s="79"/>
      <c r="AX359" s="79"/>
      <c r="AY359" s="79"/>
      <c r="AZ359" s="79"/>
      <c r="BA359">
        <v>9</v>
      </c>
      <c r="BB359" s="78" t="str">
        <f>REPLACE(INDEX(GroupVertices[Group],MATCH(Edges[[#This Row],[Vertex 1]],GroupVertices[Vertex],0)),1,1,"")</f>
        <v>2</v>
      </c>
      <c r="BC359" s="78" t="str">
        <f>REPLACE(INDEX(GroupVertices[Group],MATCH(Edges[[#This Row],[Vertex 2]],GroupVertices[Vertex],0)),1,1,"")</f>
        <v>1</v>
      </c>
      <c r="BD359" s="48">
        <v>2</v>
      </c>
      <c r="BE359" s="49">
        <v>11.764705882352942</v>
      </c>
      <c r="BF359" s="48">
        <v>0</v>
      </c>
      <c r="BG359" s="49">
        <v>0</v>
      </c>
      <c r="BH359" s="48">
        <v>0</v>
      </c>
      <c r="BI359" s="49">
        <v>0</v>
      </c>
      <c r="BJ359" s="48">
        <v>15</v>
      </c>
      <c r="BK359" s="49">
        <v>88.23529411764706</v>
      </c>
      <c r="BL359" s="48">
        <v>17</v>
      </c>
    </row>
    <row r="360" spans="1:64" ht="15">
      <c r="A360" s="64" t="s">
        <v>287</v>
      </c>
      <c r="B360" s="64" t="s">
        <v>286</v>
      </c>
      <c r="C360" s="65" t="s">
        <v>2975</v>
      </c>
      <c r="D360" s="66">
        <v>10</v>
      </c>
      <c r="E360" s="67" t="s">
        <v>136</v>
      </c>
      <c r="F360" s="68">
        <v>12</v>
      </c>
      <c r="G360" s="65"/>
      <c r="H360" s="69"/>
      <c r="I360" s="70"/>
      <c r="J360" s="70"/>
      <c r="K360" s="34" t="s">
        <v>66</v>
      </c>
      <c r="L360" s="77">
        <v>360</v>
      </c>
      <c r="M360" s="77"/>
      <c r="N360" s="72"/>
      <c r="O360" s="79" t="s">
        <v>350</v>
      </c>
      <c r="P360" s="81">
        <v>43621.93667824074</v>
      </c>
      <c r="Q360" s="79" t="s">
        <v>401</v>
      </c>
      <c r="R360" s="79"/>
      <c r="S360" s="79"/>
      <c r="T360" s="79" t="s">
        <v>586</v>
      </c>
      <c r="U360" s="79"/>
      <c r="V360" s="82" t="s">
        <v>711</v>
      </c>
      <c r="W360" s="81">
        <v>43621.93667824074</v>
      </c>
      <c r="X360" s="82" t="s">
        <v>876</v>
      </c>
      <c r="Y360" s="79"/>
      <c r="Z360" s="79"/>
      <c r="AA360" s="85" t="s">
        <v>1057</v>
      </c>
      <c r="AB360" s="79"/>
      <c r="AC360" s="79" t="b">
        <v>0</v>
      </c>
      <c r="AD360" s="79">
        <v>0</v>
      </c>
      <c r="AE360" s="85" t="s">
        <v>1087</v>
      </c>
      <c r="AF360" s="79" t="b">
        <v>1</v>
      </c>
      <c r="AG360" s="79" t="s">
        <v>1099</v>
      </c>
      <c r="AH360" s="79"/>
      <c r="AI360" s="85" t="s">
        <v>993</v>
      </c>
      <c r="AJ360" s="79" t="b">
        <v>0</v>
      </c>
      <c r="AK360" s="79">
        <v>2</v>
      </c>
      <c r="AL360" s="85" t="s">
        <v>1052</v>
      </c>
      <c r="AM360" s="79" t="s">
        <v>1109</v>
      </c>
      <c r="AN360" s="79" t="b">
        <v>0</v>
      </c>
      <c r="AO360" s="85" t="s">
        <v>1052</v>
      </c>
      <c r="AP360" s="79" t="s">
        <v>176</v>
      </c>
      <c r="AQ360" s="79">
        <v>0</v>
      </c>
      <c r="AR360" s="79">
        <v>0</v>
      </c>
      <c r="AS360" s="79"/>
      <c r="AT360" s="79"/>
      <c r="AU360" s="79"/>
      <c r="AV360" s="79"/>
      <c r="AW360" s="79"/>
      <c r="AX360" s="79"/>
      <c r="AY360" s="79"/>
      <c r="AZ360" s="79"/>
      <c r="BA360">
        <v>9</v>
      </c>
      <c r="BB360" s="78" t="str">
        <f>REPLACE(INDEX(GroupVertices[Group],MATCH(Edges[[#This Row],[Vertex 1]],GroupVertices[Vertex],0)),1,1,"")</f>
        <v>2</v>
      </c>
      <c r="BC360" s="78" t="str">
        <f>REPLACE(INDEX(GroupVertices[Group],MATCH(Edges[[#This Row],[Vertex 2]],GroupVertices[Vertex],0)),1,1,"")</f>
        <v>2</v>
      </c>
      <c r="BD360" s="48"/>
      <c r="BE360" s="49"/>
      <c r="BF360" s="48"/>
      <c r="BG360" s="49"/>
      <c r="BH360" s="48"/>
      <c r="BI360" s="49"/>
      <c r="BJ360" s="48"/>
      <c r="BK360" s="49"/>
      <c r="BL360" s="48"/>
    </row>
    <row r="361" spans="1:64" ht="15">
      <c r="A361" s="64" t="s">
        <v>287</v>
      </c>
      <c r="B361" s="64" t="s">
        <v>286</v>
      </c>
      <c r="C361" s="65" t="s">
        <v>2975</v>
      </c>
      <c r="D361" s="66">
        <v>10</v>
      </c>
      <c r="E361" s="67" t="s">
        <v>136</v>
      </c>
      <c r="F361" s="68">
        <v>12</v>
      </c>
      <c r="G361" s="65"/>
      <c r="H361" s="69"/>
      <c r="I361" s="70"/>
      <c r="J361" s="70"/>
      <c r="K361" s="34" t="s">
        <v>66</v>
      </c>
      <c r="L361" s="77">
        <v>361</v>
      </c>
      <c r="M361" s="77"/>
      <c r="N361" s="72"/>
      <c r="O361" s="79" t="s">
        <v>350</v>
      </c>
      <c r="P361" s="81">
        <v>43622.09208333334</v>
      </c>
      <c r="Q361" s="79" t="s">
        <v>477</v>
      </c>
      <c r="R361" s="82" t="s">
        <v>540</v>
      </c>
      <c r="S361" s="79" t="s">
        <v>559</v>
      </c>
      <c r="T361" s="79"/>
      <c r="U361" s="79"/>
      <c r="V361" s="82" t="s">
        <v>711</v>
      </c>
      <c r="W361" s="81">
        <v>43622.09208333334</v>
      </c>
      <c r="X361" s="82" t="s">
        <v>877</v>
      </c>
      <c r="Y361" s="79"/>
      <c r="Z361" s="79"/>
      <c r="AA361" s="85" t="s">
        <v>1058</v>
      </c>
      <c r="AB361" s="79"/>
      <c r="AC361" s="79" t="b">
        <v>0</v>
      </c>
      <c r="AD361" s="79">
        <v>2</v>
      </c>
      <c r="AE361" s="85" t="s">
        <v>1087</v>
      </c>
      <c r="AF361" s="79" t="b">
        <v>1</v>
      </c>
      <c r="AG361" s="79" t="s">
        <v>1099</v>
      </c>
      <c r="AH361" s="79"/>
      <c r="AI361" s="85" t="s">
        <v>993</v>
      </c>
      <c r="AJ361" s="79" t="b">
        <v>0</v>
      </c>
      <c r="AK361" s="79">
        <v>0</v>
      </c>
      <c r="AL361" s="85" t="s">
        <v>1087</v>
      </c>
      <c r="AM361" s="79" t="s">
        <v>1109</v>
      </c>
      <c r="AN361" s="79" t="b">
        <v>0</v>
      </c>
      <c r="AO361" s="85" t="s">
        <v>1058</v>
      </c>
      <c r="AP361" s="79" t="s">
        <v>176</v>
      </c>
      <c r="AQ361" s="79">
        <v>0</v>
      </c>
      <c r="AR361" s="79">
        <v>0</v>
      </c>
      <c r="AS361" s="79"/>
      <c r="AT361" s="79"/>
      <c r="AU361" s="79"/>
      <c r="AV361" s="79"/>
      <c r="AW361" s="79"/>
      <c r="AX361" s="79"/>
      <c r="AY361" s="79"/>
      <c r="AZ361" s="79"/>
      <c r="BA361">
        <v>9</v>
      </c>
      <c r="BB361" s="78" t="str">
        <f>REPLACE(INDEX(GroupVertices[Group],MATCH(Edges[[#This Row],[Vertex 1]],GroupVertices[Vertex],0)),1,1,"")</f>
        <v>2</v>
      </c>
      <c r="BC361" s="78" t="str">
        <f>REPLACE(INDEX(GroupVertices[Group],MATCH(Edges[[#This Row],[Vertex 2]],GroupVertices[Vertex],0)),1,1,"")</f>
        <v>2</v>
      </c>
      <c r="BD361" s="48"/>
      <c r="BE361" s="49"/>
      <c r="BF361" s="48"/>
      <c r="BG361" s="49"/>
      <c r="BH361" s="48"/>
      <c r="BI361" s="49"/>
      <c r="BJ361" s="48"/>
      <c r="BK361" s="49"/>
      <c r="BL361" s="48"/>
    </row>
    <row r="362" spans="1:64" ht="15">
      <c r="A362" s="64" t="s">
        <v>287</v>
      </c>
      <c r="B362" s="64" t="s">
        <v>286</v>
      </c>
      <c r="C362" s="65" t="s">
        <v>2975</v>
      </c>
      <c r="D362" s="66">
        <v>10</v>
      </c>
      <c r="E362" s="67" t="s">
        <v>136</v>
      </c>
      <c r="F362" s="68">
        <v>12</v>
      </c>
      <c r="G362" s="65"/>
      <c r="H362" s="69"/>
      <c r="I362" s="70"/>
      <c r="J362" s="70"/>
      <c r="K362" s="34" t="s">
        <v>66</v>
      </c>
      <c r="L362" s="77">
        <v>362</v>
      </c>
      <c r="M362" s="77"/>
      <c r="N362" s="72"/>
      <c r="O362" s="79" t="s">
        <v>350</v>
      </c>
      <c r="P362" s="81">
        <v>43635.61356481481</v>
      </c>
      <c r="Q362" s="79" t="s">
        <v>474</v>
      </c>
      <c r="R362" s="79"/>
      <c r="S362" s="79"/>
      <c r="T362" s="79"/>
      <c r="U362" s="79"/>
      <c r="V362" s="82" t="s">
        <v>711</v>
      </c>
      <c r="W362" s="81">
        <v>43635.61356481481</v>
      </c>
      <c r="X362" s="82" t="s">
        <v>878</v>
      </c>
      <c r="Y362" s="79"/>
      <c r="Z362" s="79"/>
      <c r="AA362" s="85" t="s">
        <v>1059</v>
      </c>
      <c r="AB362" s="79"/>
      <c r="AC362" s="79" t="b">
        <v>0</v>
      </c>
      <c r="AD362" s="79">
        <v>0</v>
      </c>
      <c r="AE362" s="85" t="s">
        <v>1087</v>
      </c>
      <c r="AF362" s="79" t="b">
        <v>0</v>
      </c>
      <c r="AG362" s="79" t="s">
        <v>1099</v>
      </c>
      <c r="AH362" s="79"/>
      <c r="AI362" s="85" t="s">
        <v>1087</v>
      </c>
      <c r="AJ362" s="79" t="b">
        <v>0</v>
      </c>
      <c r="AK362" s="79">
        <v>2</v>
      </c>
      <c r="AL362" s="85" t="s">
        <v>1049</v>
      </c>
      <c r="AM362" s="79" t="s">
        <v>1109</v>
      </c>
      <c r="AN362" s="79" t="b">
        <v>0</v>
      </c>
      <c r="AO362" s="85" t="s">
        <v>1049</v>
      </c>
      <c r="AP362" s="79" t="s">
        <v>176</v>
      </c>
      <c r="AQ362" s="79">
        <v>0</v>
      </c>
      <c r="AR362" s="79">
        <v>0</v>
      </c>
      <c r="AS362" s="79"/>
      <c r="AT362" s="79"/>
      <c r="AU362" s="79"/>
      <c r="AV362" s="79"/>
      <c r="AW362" s="79"/>
      <c r="AX362" s="79"/>
      <c r="AY362" s="79"/>
      <c r="AZ362" s="79"/>
      <c r="BA362">
        <v>9</v>
      </c>
      <c r="BB362" s="78" t="str">
        <f>REPLACE(INDEX(GroupVertices[Group],MATCH(Edges[[#This Row],[Vertex 1]],GroupVertices[Vertex],0)),1,1,"")</f>
        <v>2</v>
      </c>
      <c r="BC362" s="78" t="str">
        <f>REPLACE(INDEX(GroupVertices[Group],MATCH(Edges[[#This Row],[Vertex 2]],GroupVertices[Vertex],0)),1,1,"")</f>
        <v>2</v>
      </c>
      <c r="BD362" s="48"/>
      <c r="BE362" s="49"/>
      <c r="BF362" s="48"/>
      <c r="BG362" s="49"/>
      <c r="BH362" s="48"/>
      <c r="BI362" s="49"/>
      <c r="BJ362" s="48"/>
      <c r="BK362" s="49"/>
      <c r="BL362" s="48"/>
    </row>
    <row r="363" spans="1:64" ht="15">
      <c r="A363" s="64" t="s">
        <v>287</v>
      </c>
      <c r="B363" s="64" t="s">
        <v>286</v>
      </c>
      <c r="C363" s="65" t="s">
        <v>2975</v>
      </c>
      <c r="D363" s="66">
        <v>10</v>
      </c>
      <c r="E363" s="67" t="s">
        <v>136</v>
      </c>
      <c r="F363" s="68">
        <v>12</v>
      </c>
      <c r="G363" s="65"/>
      <c r="H363" s="69"/>
      <c r="I363" s="70"/>
      <c r="J363" s="70"/>
      <c r="K363" s="34" t="s">
        <v>66</v>
      </c>
      <c r="L363" s="77">
        <v>363</v>
      </c>
      <c r="M363" s="77"/>
      <c r="N363" s="72"/>
      <c r="O363" s="79" t="s">
        <v>350</v>
      </c>
      <c r="P363" s="81">
        <v>43636.56480324074</v>
      </c>
      <c r="Q363" s="79" t="s">
        <v>467</v>
      </c>
      <c r="R363" s="79"/>
      <c r="S363" s="79"/>
      <c r="T363" s="79" t="s">
        <v>608</v>
      </c>
      <c r="U363" s="79"/>
      <c r="V363" s="82" t="s">
        <v>711</v>
      </c>
      <c r="W363" s="81">
        <v>43636.56480324074</v>
      </c>
      <c r="X363" s="82" t="s">
        <v>860</v>
      </c>
      <c r="Y363" s="79"/>
      <c r="Z363" s="79"/>
      <c r="AA363" s="85" t="s">
        <v>1041</v>
      </c>
      <c r="AB363" s="79"/>
      <c r="AC363" s="79" t="b">
        <v>0</v>
      </c>
      <c r="AD363" s="79">
        <v>0</v>
      </c>
      <c r="AE363" s="85" t="s">
        <v>1087</v>
      </c>
      <c r="AF363" s="79" t="b">
        <v>0</v>
      </c>
      <c r="AG363" s="79" t="s">
        <v>1099</v>
      </c>
      <c r="AH363" s="79"/>
      <c r="AI363" s="85" t="s">
        <v>1087</v>
      </c>
      <c r="AJ363" s="79" t="b">
        <v>0</v>
      </c>
      <c r="AK363" s="79">
        <v>1</v>
      </c>
      <c r="AL363" s="85" t="s">
        <v>1043</v>
      </c>
      <c r="AM363" s="79" t="s">
        <v>1109</v>
      </c>
      <c r="AN363" s="79" t="b">
        <v>0</v>
      </c>
      <c r="AO363" s="85" t="s">
        <v>1043</v>
      </c>
      <c r="AP363" s="79" t="s">
        <v>176</v>
      </c>
      <c r="AQ363" s="79">
        <v>0</v>
      </c>
      <c r="AR363" s="79">
        <v>0</v>
      </c>
      <c r="AS363" s="79"/>
      <c r="AT363" s="79"/>
      <c r="AU363" s="79"/>
      <c r="AV363" s="79"/>
      <c r="AW363" s="79"/>
      <c r="AX363" s="79"/>
      <c r="AY363" s="79"/>
      <c r="AZ363" s="79"/>
      <c r="BA363">
        <v>9</v>
      </c>
      <c r="BB363" s="78" t="str">
        <f>REPLACE(INDEX(GroupVertices[Group],MATCH(Edges[[#This Row],[Vertex 1]],GroupVertices[Vertex],0)),1,1,"")</f>
        <v>2</v>
      </c>
      <c r="BC363" s="78" t="str">
        <f>REPLACE(INDEX(GroupVertices[Group],MATCH(Edges[[#This Row],[Vertex 2]],GroupVertices[Vertex],0)),1,1,"")</f>
        <v>2</v>
      </c>
      <c r="BD363" s="48"/>
      <c r="BE363" s="49"/>
      <c r="BF363" s="48"/>
      <c r="BG363" s="49"/>
      <c r="BH363" s="48"/>
      <c r="BI363" s="49"/>
      <c r="BJ363" s="48"/>
      <c r="BK363" s="49"/>
      <c r="BL363" s="48"/>
    </row>
    <row r="364" spans="1:64" ht="15">
      <c r="A364" s="64" t="s">
        <v>287</v>
      </c>
      <c r="B364" s="64" t="s">
        <v>286</v>
      </c>
      <c r="C364" s="65" t="s">
        <v>2975</v>
      </c>
      <c r="D364" s="66">
        <v>10</v>
      </c>
      <c r="E364" s="67" t="s">
        <v>136</v>
      </c>
      <c r="F364" s="68">
        <v>12</v>
      </c>
      <c r="G364" s="65"/>
      <c r="H364" s="69"/>
      <c r="I364" s="70"/>
      <c r="J364" s="70"/>
      <c r="K364" s="34" t="s">
        <v>66</v>
      </c>
      <c r="L364" s="77">
        <v>364</v>
      </c>
      <c r="M364" s="77"/>
      <c r="N364" s="72"/>
      <c r="O364" s="79" t="s">
        <v>350</v>
      </c>
      <c r="P364" s="81">
        <v>43642.55875</v>
      </c>
      <c r="Q364" s="79" t="s">
        <v>400</v>
      </c>
      <c r="R364" s="79"/>
      <c r="S364" s="79"/>
      <c r="T364" s="79"/>
      <c r="U364" s="79"/>
      <c r="V364" s="82" t="s">
        <v>711</v>
      </c>
      <c r="W364" s="81">
        <v>43642.55875</v>
      </c>
      <c r="X364" s="82" t="s">
        <v>866</v>
      </c>
      <c r="Y364" s="79"/>
      <c r="Z364" s="79"/>
      <c r="AA364" s="85" t="s">
        <v>1047</v>
      </c>
      <c r="AB364" s="79"/>
      <c r="AC364" s="79" t="b">
        <v>0</v>
      </c>
      <c r="AD364" s="79">
        <v>0</v>
      </c>
      <c r="AE364" s="85" t="s">
        <v>1087</v>
      </c>
      <c r="AF364" s="79" t="b">
        <v>0</v>
      </c>
      <c r="AG364" s="79" t="s">
        <v>1099</v>
      </c>
      <c r="AH364" s="79"/>
      <c r="AI364" s="85" t="s">
        <v>1087</v>
      </c>
      <c r="AJ364" s="79" t="b">
        <v>0</v>
      </c>
      <c r="AK364" s="79">
        <v>3</v>
      </c>
      <c r="AL364" s="85" t="s">
        <v>1014</v>
      </c>
      <c r="AM364" s="79" t="s">
        <v>1109</v>
      </c>
      <c r="AN364" s="79" t="b">
        <v>0</v>
      </c>
      <c r="AO364" s="85" t="s">
        <v>1014</v>
      </c>
      <c r="AP364" s="79" t="s">
        <v>176</v>
      </c>
      <c r="AQ364" s="79">
        <v>0</v>
      </c>
      <c r="AR364" s="79">
        <v>0</v>
      </c>
      <c r="AS364" s="79"/>
      <c r="AT364" s="79"/>
      <c r="AU364" s="79"/>
      <c r="AV364" s="79"/>
      <c r="AW364" s="79"/>
      <c r="AX364" s="79"/>
      <c r="AY364" s="79"/>
      <c r="AZ364" s="79"/>
      <c r="BA364">
        <v>9</v>
      </c>
      <c r="BB364" s="78" t="str">
        <f>REPLACE(INDEX(GroupVertices[Group],MATCH(Edges[[#This Row],[Vertex 1]],GroupVertices[Vertex],0)),1,1,"")</f>
        <v>2</v>
      </c>
      <c r="BC364" s="78" t="str">
        <f>REPLACE(INDEX(GroupVertices[Group],MATCH(Edges[[#This Row],[Vertex 2]],GroupVertices[Vertex],0)),1,1,"")</f>
        <v>2</v>
      </c>
      <c r="BD364" s="48"/>
      <c r="BE364" s="49"/>
      <c r="BF364" s="48"/>
      <c r="BG364" s="49"/>
      <c r="BH364" s="48"/>
      <c r="BI364" s="49"/>
      <c r="BJ364" s="48"/>
      <c r="BK364" s="49"/>
      <c r="BL364" s="48"/>
    </row>
    <row r="365" spans="1:64" ht="15">
      <c r="A365" s="64" t="s">
        <v>287</v>
      </c>
      <c r="B365" s="64" t="s">
        <v>286</v>
      </c>
      <c r="C365" s="65" t="s">
        <v>2975</v>
      </c>
      <c r="D365" s="66">
        <v>10</v>
      </c>
      <c r="E365" s="67" t="s">
        <v>136</v>
      </c>
      <c r="F365" s="68">
        <v>12</v>
      </c>
      <c r="G365" s="65"/>
      <c r="H365" s="69"/>
      <c r="I365" s="70"/>
      <c r="J365" s="70"/>
      <c r="K365" s="34" t="s">
        <v>66</v>
      </c>
      <c r="L365" s="77">
        <v>365</v>
      </c>
      <c r="M365" s="77"/>
      <c r="N365" s="72"/>
      <c r="O365" s="79" t="s">
        <v>350</v>
      </c>
      <c r="P365" s="81">
        <v>43643.94393518518</v>
      </c>
      <c r="Q365" s="79" t="s">
        <v>478</v>
      </c>
      <c r="R365" s="82" t="s">
        <v>538</v>
      </c>
      <c r="S365" s="79" t="s">
        <v>559</v>
      </c>
      <c r="T365" s="79"/>
      <c r="U365" s="79"/>
      <c r="V365" s="82" t="s">
        <v>711</v>
      </c>
      <c r="W365" s="81">
        <v>43643.94393518518</v>
      </c>
      <c r="X365" s="82" t="s">
        <v>879</v>
      </c>
      <c r="Y365" s="79"/>
      <c r="Z365" s="79"/>
      <c r="AA365" s="85" t="s">
        <v>1060</v>
      </c>
      <c r="AB365" s="79"/>
      <c r="AC365" s="79" t="b">
        <v>0</v>
      </c>
      <c r="AD365" s="79">
        <v>5</v>
      </c>
      <c r="AE365" s="85" t="s">
        <v>1087</v>
      </c>
      <c r="AF365" s="79" t="b">
        <v>1</v>
      </c>
      <c r="AG365" s="79" t="s">
        <v>1099</v>
      </c>
      <c r="AH365" s="79"/>
      <c r="AI365" s="85" t="s">
        <v>1026</v>
      </c>
      <c r="AJ365" s="79" t="b">
        <v>0</v>
      </c>
      <c r="AK365" s="79">
        <v>2</v>
      </c>
      <c r="AL365" s="85" t="s">
        <v>1087</v>
      </c>
      <c r="AM365" s="79" t="s">
        <v>1109</v>
      </c>
      <c r="AN365" s="79" t="b">
        <v>0</v>
      </c>
      <c r="AO365" s="85" t="s">
        <v>1060</v>
      </c>
      <c r="AP365" s="79" t="s">
        <v>176</v>
      </c>
      <c r="AQ365" s="79">
        <v>0</v>
      </c>
      <c r="AR365" s="79">
        <v>0</v>
      </c>
      <c r="AS365" s="79"/>
      <c r="AT365" s="79"/>
      <c r="AU365" s="79"/>
      <c r="AV365" s="79"/>
      <c r="AW365" s="79"/>
      <c r="AX365" s="79"/>
      <c r="AY365" s="79"/>
      <c r="AZ365" s="79"/>
      <c r="BA365">
        <v>9</v>
      </c>
      <c r="BB365" s="78" t="str">
        <f>REPLACE(INDEX(GroupVertices[Group],MATCH(Edges[[#This Row],[Vertex 1]],GroupVertices[Vertex],0)),1,1,"")</f>
        <v>2</v>
      </c>
      <c r="BC365" s="78" t="str">
        <f>REPLACE(INDEX(GroupVertices[Group],MATCH(Edges[[#This Row],[Vertex 2]],GroupVertices[Vertex],0)),1,1,"")</f>
        <v>2</v>
      </c>
      <c r="BD365" s="48"/>
      <c r="BE365" s="49"/>
      <c r="BF365" s="48"/>
      <c r="BG365" s="49"/>
      <c r="BH365" s="48"/>
      <c r="BI365" s="49"/>
      <c r="BJ365" s="48"/>
      <c r="BK365" s="49"/>
      <c r="BL365" s="48"/>
    </row>
    <row r="366" spans="1:64" ht="15">
      <c r="A366" s="64" t="s">
        <v>287</v>
      </c>
      <c r="B366" s="64" t="s">
        <v>286</v>
      </c>
      <c r="C366" s="65" t="s">
        <v>2975</v>
      </c>
      <c r="D366" s="66">
        <v>10</v>
      </c>
      <c r="E366" s="67" t="s">
        <v>136</v>
      </c>
      <c r="F366" s="68">
        <v>12</v>
      </c>
      <c r="G366" s="65"/>
      <c r="H366" s="69"/>
      <c r="I366" s="70"/>
      <c r="J366" s="70"/>
      <c r="K366" s="34" t="s">
        <v>66</v>
      </c>
      <c r="L366" s="77">
        <v>366</v>
      </c>
      <c r="M366" s="77"/>
      <c r="N366" s="72"/>
      <c r="O366" s="79" t="s">
        <v>350</v>
      </c>
      <c r="P366" s="81">
        <v>43650.258055555554</v>
      </c>
      <c r="Q366" s="79" t="s">
        <v>458</v>
      </c>
      <c r="R366" s="79"/>
      <c r="S366" s="79"/>
      <c r="T366" s="79" t="s">
        <v>606</v>
      </c>
      <c r="U366" s="79"/>
      <c r="V366" s="82" t="s">
        <v>711</v>
      </c>
      <c r="W366" s="81">
        <v>43650.258055555554</v>
      </c>
      <c r="X366" s="82" t="s">
        <v>880</v>
      </c>
      <c r="Y366" s="79"/>
      <c r="Z366" s="79"/>
      <c r="AA366" s="85" t="s">
        <v>1061</v>
      </c>
      <c r="AB366" s="79"/>
      <c r="AC366" s="79" t="b">
        <v>0</v>
      </c>
      <c r="AD366" s="79">
        <v>0</v>
      </c>
      <c r="AE366" s="85" t="s">
        <v>1087</v>
      </c>
      <c r="AF366" s="79" t="b">
        <v>0</v>
      </c>
      <c r="AG366" s="79" t="s">
        <v>1099</v>
      </c>
      <c r="AH366" s="79"/>
      <c r="AI366" s="85" t="s">
        <v>1087</v>
      </c>
      <c r="AJ366" s="79" t="b">
        <v>0</v>
      </c>
      <c r="AK366" s="79">
        <v>4</v>
      </c>
      <c r="AL366" s="85" t="s">
        <v>1055</v>
      </c>
      <c r="AM366" s="79" t="s">
        <v>1109</v>
      </c>
      <c r="AN366" s="79" t="b">
        <v>0</v>
      </c>
      <c r="AO366" s="85" t="s">
        <v>1055</v>
      </c>
      <c r="AP366" s="79" t="s">
        <v>176</v>
      </c>
      <c r="AQ366" s="79">
        <v>0</v>
      </c>
      <c r="AR366" s="79">
        <v>0</v>
      </c>
      <c r="AS366" s="79"/>
      <c r="AT366" s="79"/>
      <c r="AU366" s="79"/>
      <c r="AV366" s="79"/>
      <c r="AW366" s="79"/>
      <c r="AX366" s="79"/>
      <c r="AY366" s="79"/>
      <c r="AZ366" s="79"/>
      <c r="BA366">
        <v>9</v>
      </c>
      <c r="BB366" s="78" t="str">
        <f>REPLACE(INDEX(GroupVertices[Group],MATCH(Edges[[#This Row],[Vertex 1]],GroupVertices[Vertex],0)),1,1,"")</f>
        <v>2</v>
      </c>
      <c r="BC366" s="78" t="str">
        <f>REPLACE(INDEX(GroupVertices[Group],MATCH(Edges[[#This Row],[Vertex 2]],GroupVertices[Vertex],0)),1,1,"")</f>
        <v>2</v>
      </c>
      <c r="BD366" s="48"/>
      <c r="BE366" s="49"/>
      <c r="BF366" s="48"/>
      <c r="BG366" s="49"/>
      <c r="BH366" s="48"/>
      <c r="BI366" s="49"/>
      <c r="BJ366" s="48"/>
      <c r="BK366" s="49"/>
      <c r="BL366" s="48"/>
    </row>
    <row r="367" spans="1:64" ht="15">
      <c r="A367" s="64" t="s">
        <v>287</v>
      </c>
      <c r="B367" s="64" t="s">
        <v>286</v>
      </c>
      <c r="C367" s="65" t="s">
        <v>2975</v>
      </c>
      <c r="D367" s="66">
        <v>10</v>
      </c>
      <c r="E367" s="67" t="s">
        <v>136</v>
      </c>
      <c r="F367" s="68">
        <v>12</v>
      </c>
      <c r="G367" s="65"/>
      <c r="H367" s="69"/>
      <c r="I367" s="70"/>
      <c r="J367" s="70"/>
      <c r="K367" s="34" t="s">
        <v>66</v>
      </c>
      <c r="L367" s="77">
        <v>367</v>
      </c>
      <c r="M367" s="77"/>
      <c r="N367" s="72"/>
      <c r="O367" s="79" t="s">
        <v>350</v>
      </c>
      <c r="P367" s="81">
        <v>43661.58052083333</v>
      </c>
      <c r="Q367" s="79" t="s">
        <v>402</v>
      </c>
      <c r="R367" s="79"/>
      <c r="S367" s="79"/>
      <c r="T367" s="79" t="s">
        <v>587</v>
      </c>
      <c r="U367" s="79"/>
      <c r="V367" s="82" t="s">
        <v>711</v>
      </c>
      <c r="W367" s="81">
        <v>43661.58052083333</v>
      </c>
      <c r="X367" s="82" t="s">
        <v>881</v>
      </c>
      <c r="Y367" s="79"/>
      <c r="Z367" s="79"/>
      <c r="AA367" s="85" t="s">
        <v>1062</v>
      </c>
      <c r="AB367" s="79"/>
      <c r="AC367" s="79" t="b">
        <v>0</v>
      </c>
      <c r="AD367" s="79">
        <v>0</v>
      </c>
      <c r="AE367" s="85" t="s">
        <v>1087</v>
      </c>
      <c r="AF367" s="79" t="b">
        <v>0</v>
      </c>
      <c r="AG367" s="79" t="s">
        <v>1099</v>
      </c>
      <c r="AH367" s="79"/>
      <c r="AI367" s="85" t="s">
        <v>1087</v>
      </c>
      <c r="AJ367" s="79" t="b">
        <v>0</v>
      </c>
      <c r="AK367" s="79">
        <v>2</v>
      </c>
      <c r="AL367" s="85" t="s">
        <v>1015</v>
      </c>
      <c r="AM367" s="79" t="s">
        <v>1109</v>
      </c>
      <c r="AN367" s="79" t="b">
        <v>0</v>
      </c>
      <c r="AO367" s="85" t="s">
        <v>1015</v>
      </c>
      <c r="AP367" s="79" t="s">
        <v>176</v>
      </c>
      <c r="AQ367" s="79">
        <v>0</v>
      </c>
      <c r="AR367" s="79">
        <v>0</v>
      </c>
      <c r="AS367" s="79"/>
      <c r="AT367" s="79"/>
      <c r="AU367" s="79"/>
      <c r="AV367" s="79"/>
      <c r="AW367" s="79"/>
      <c r="AX367" s="79"/>
      <c r="AY367" s="79"/>
      <c r="AZ367" s="79"/>
      <c r="BA367">
        <v>9</v>
      </c>
      <c r="BB367" s="78" t="str">
        <f>REPLACE(INDEX(GroupVertices[Group],MATCH(Edges[[#This Row],[Vertex 1]],GroupVertices[Vertex],0)),1,1,"")</f>
        <v>2</v>
      </c>
      <c r="BC367" s="78" t="str">
        <f>REPLACE(INDEX(GroupVertices[Group],MATCH(Edges[[#This Row],[Vertex 2]],GroupVertices[Vertex],0)),1,1,"")</f>
        <v>2</v>
      </c>
      <c r="BD367" s="48"/>
      <c r="BE367" s="49"/>
      <c r="BF367" s="48"/>
      <c r="BG367" s="49"/>
      <c r="BH367" s="48"/>
      <c r="BI367" s="49"/>
      <c r="BJ367" s="48"/>
      <c r="BK367" s="49"/>
      <c r="BL367" s="48"/>
    </row>
    <row r="368" spans="1:64" ht="15">
      <c r="A368" s="64" t="s">
        <v>287</v>
      </c>
      <c r="B368" s="64" t="s">
        <v>286</v>
      </c>
      <c r="C368" s="65" t="s">
        <v>2975</v>
      </c>
      <c r="D368" s="66">
        <v>10</v>
      </c>
      <c r="E368" s="67" t="s">
        <v>136</v>
      </c>
      <c r="F368" s="68">
        <v>12</v>
      </c>
      <c r="G368" s="65"/>
      <c r="H368" s="69"/>
      <c r="I368" s="70"/>
      <c r="J368" s="70"/>
      <c r="K368" s="34" t="s">
        <v>66</v>
      </c>
      <c r="L368" s="77">
        <v>368</v>
      </c>
      <c r="M368" s="77"/>
      <c r="N368" s="72"/>
      <c r="O368" s="79" t="s">
        <v>350</v>
      </c>
      <c r="P368" s="81">
        <v>43689.93958333333</v>
      </c>
      <c r="Q368" s="79" t="s">
        <v>479</v>
      </c>
      <c r="R368" s="79"/>
      <c r="S368" s="79"/>
      <c r="T368" s="79"/>
      <c r="U368" s="79"/>
      <c r="V368" s="82" t="s">
        <v>711</v>
      </c>
      <c r="W368" s="81">
        <v>43689.93958333333</v>
      </c>
      <c r="X368" s="82" t="s">
        <v>882</v>
      </c>
      <c r="Y368" s="79"/>
      <c r="Z368" s="79"/>
      <c r="AA368" s="85" t="s">
        <v>1063</v>
      </c>
      <c r="AB368" s="79"/>
      <c r="AC368" s="79" t="b">
        <v>0</v>
      </c>
      <c r="AD368" s="79">
        <v>0</v>
      </c>
      <c r="AE368" s="85" t="s">
        <v>1087</v>
      </c>
      <c r="AF368" s="79" t="b">
        <v>1</v>
      </c>
      <c r="AG368" s="79" t="s">
        <v>1099</v>
      </c>
      <c r="AH368" s="79"/>
      <c r="AI368" s="85" t="s">
        <v>1010</v>
      </c>
      <c r="AJ368" s="79" t="b">
        <v>0</v>
      </c>
      <c r="AK368" s="79">
        <v>1</v>
      </c>
      <c r="AL368" s="85" t="s">
        <v>1056</v>
      </c>
      <c r="AM368" s="79" t="s">
        <v>1109</v>
      </c>
      <c r="AN368" s="79" t="b">
        <v>0</v>
      </c>
      <c r="AO368" s="85" t="s">
        <v>1056</v>
      </c>
      <c r="AP368" s="79" t="s">
        <v>176</v>
      </c>
      <c r="AQ368" s="79">
        <v>0</v>
      </c>
      <c r="AR368" s="79">
        <v>0</v>
      </c>
      <c r="AS368" s="79"/>
      <c r="AT368" s="79"/>
      <c r="AU368" s="79"/>
      <c r="AV368" s="79"/>
      <c r="AW368" s="79"/>
      <c r="AX368" s="79"/>
      <c r="AY368" s="79"/>
      <c r="AZ368" s="79"/>
      <c r="BA368">
        <v>9</v>
      </c>
      <c r="BB368" s="78" t="str">
        <f>REPLACE(INDEX(GroupVertices[Group],MATCH(Edges[[#This Row],[Vertex 1]],GroupVertices[Vertex],0)),1,1,"")</f>
        <v>2</v>
      </c>
      <c r="BC368" s="78" t="str">
        <f>REPLACE(INDEX(GroupVertices[Group],MATCH(Edges[[#This Row],[Vertex 2]],GroupVertices[Vertex],0)),1,1,"")</f>
        <v>2</v>
      </c>
      <c r="BD368" s="48"/>
      <c r="BE368" s="49"/>
      <c r="BF368" s="48"/>
      <c r="BG368" s="49"/>
      <c r="BH368" s="48"/>
      <c r="BI368" s="49"/>
      <c r="BJ368" s="48"/>
      <c r="BK368" s="49"/>
      <c r="BL368" s="48"/>
    </row>
    <row r="369" spans="1:64" ht="15">
      <c r="A369" s="64" t="s">
        <v>282</v>
      </c>
      <c r="B369" s="64" t="s">
        <v>287</v>
      </c>
      <c r="C369" s="65" t="s">
        <v>2973</v>
      </c>
      <c r="D369" s="66">
        <v>3</v>
      </c>
      <c r="E369" s="67" t="s">
        <v>132</v>
      </c>
      <c r="F369" s="68">
        <v>35</v>
      </c>
      <c r="G369" s="65"/>
      <c r="H369" s="69"/>
      <c r="I369" s="70"/>
      <c r="J369" s="70"/>
      <c r="K369" s="34" t="s">
        <v>66</v>
      </c>
      <c r="L369" s="77">
        <v>369</v>
      </c>
      <c r="M369" s="77"/>
      <c r="N369" s="72"/>
      <c r="O369" s="79" t="s">
        <v>350</v>
      </c>
      <c r="P369" s="81">
        <v>43644.54814814815</v>
      </c>
      <c r="Q369" s="79" t="s">
        <v>471</v>
      </c>
      <c r="R369" s="82" t="s">
        <v>538</v>
      </c>
      <c r="S369" s="79" t="s">
        <v>559</v>
      </c>
      <c r="T369" s="79"/>
      <c r="U369" s="79"/>
      <c r="V369" s="82" t="s">
        <v>707</v>
      </c>
      <c r="W369" s="81">
        <v>43644.54814814815</v>
      </c>
      <c r="X369" s="82" t="s">
        <v>867</v>
      </c>
      <c r="Y369" s="79"/>
      <c r="Z369" s="79"/>
      <c r="AA369" s="85" t="s">
        <v>1048</v>
      </c>
      <c r="AB369" s="79"/>
      <c r="AC369" s="79" t="b">
        <v>0</v>
      </c>
      <c r="AD369" s="79">
        <v>0</v>
      </c>
      <c r="AE369" s="85" t="s">
        <v>1087</v>
      </c>
      <c r="AF369" s="79" t="b">
        <v>1</v>
      </c>
      <c r="AG369" s="79" t="s">
        <v>1099</v>
      </c>
      <c r="AH369" s="79"/>
      <c r="AI369" s="85" t="s">
        <v>1026</v>
      </c>
      <c r="AJ369" s="79" t="b">
        <v>0</v>
      </c>
      <c r="AK369" s="79">
        <v>2</v>
      </c>
      <c r="AL369" s="85" t="s">
        <v>1060</v>
      </c>
      <c r="AM369" s="79" t="s">
        <v>1109</v>
      </c>
      <c r="AN369" s="79" t="b">
        <v>0</v>
      </c>
      <c r="AO369" s="85" t="s">
        <v>1060</v>
      </c>
      <c r="AP369" s="79" t="s">
        <v>176</v>
      </c>
      <c r="AQ369" s="79">
        <v>0</v>
      </c>
      <c r="AR369" s="79">
        <v>0</v>
      </c>
      <c r="AS369" s="79"/>
      <c r="AT369" s="79"/>
      <c r="AU369" s="79"/>
      <c r="AV369" s="79"/>
      <c r="AW369" s="79"/>
      <c r="AX369" s="79"/>
      <c r="AY369" s="79"/>
      <c r="AZ369" s="79"/>
      <c r="BA369">
        <v>1</v>
      </c>
      <c r="BB369" s="78" t="str">
        <f>REPLACE(INDEX(GroupVertices[Group],MATCH(Edges[[#This Row],[Vertex 1]],GroupVertices[Vertex],0)),1,1,"")</f>
        <v>2</v>
      </c>
      <c r="BC369" s="78" t="str">
        <f>REPLACE(INDEX(GroupVertices[Group],MATCH(Edges[[#This Row],[Vertex 2]],GroupVertices[Vertex],0)),1,1,"")</f>
        <v>2</v>
      </c>
      <c r="BD369" s="48">
        <v>2</v>
      </c>
      <c r="BE369" s="49">
        <v>15.384615384615385</v>
      </c>
      <c r="BF369" s="48">
        <v>0</v>
      </c>
      <c r="BG369" s="49">
        <v>0</v>
      </c>
      <c r="BH369" s="48">
        <v>0</v>
      </c>
      <c r="BI369" s="49">
        <v>0</v>
      </c>
      <c r="BJ369" s="48">
        <v>11</v>
      </c>
      <c r="BK369" s="49">
        <v>84.61538461538461</v>
      </c>
      <c r="BL369" s="48">
        <v>13</v>
      </c>
    </row>
    <row r="370" spans="1:64" ht="15">
      <c r="A370" s="64" t="s">
        <v>279</v>
      </c>
      <c r="B370" s="64" t="s">
        <v>287</v>
      </c>
      <c r="C370" s="65" t="s">
        <v>2973</v>
      </c>
      <c r="D370" s="66">
        <v>3</v>
      </c>
      <c r="E370" s="67" t="s">
        <v>132</v>
      </c>
      <c r="F370" s="68">
        <v>35</v>
      </c>
      <c r="G370" s="65"/>
      <c r="H370" s="69"/>
      <c r="I370" s="70"/>
      <c r="J370" s="70"/>
      <c r="K370" s="34" t="s">
        <v>66</v>
      </c>
      <c r="L370" s="77">
        <v>370</v>
      </c>
      <c r="M370" s="77"/>
      <c r="N370" s="72"/>
      <c r="O370" s="79" t="s">
        <v>350</v>
      </c>
      <c r="P370" s="81">
        <v>43635.561875</v>
      </c>
      <c r="Q370" s="79" t="s">
        <v>472</v>
      </c>
      <c r="R370" s="82" t="s">
        <v>539</v>
      </c>
      <c r="S370" s="79" t="s">
        <v>553</v>
      </c>
      <c r="T370" s="79"/>
      <c r="U370" s="82" t="s">
        <v>649</v>
      </c>
      <c r="V370" s="82" t="s">
        <v>649</v>
      </c>
      <c r="W370" s="81">
        <v>43635.561875</v>
      </c>
      <c r="X370" s="82" t="s">
        <v>868</v>
      </c>
      <c r="Y370" s="79"/>
      <c r="Z370" s="79"/>
      <c r="AA370" s="85" t="s">
        <v>1049</v>
      </c>
      <c r="AB370" s="79"/>
      <c r="AC370" s="79" t="b">
        <v>0</v>
      </c>
      <c r="AD370" s="79">
        <v>3</v>
      </c>
      <c r="AE370" s="85" t="s">
        <v>1087</v>
      </c>
      <c r="AF370" s="79" t="b">
        <v>0</v>
      </c>
      <c r="AG370" s="79" t="s">
        <v>1099</v>
      </c>
      <c r="AH370" s="79"/>
      <c r="AI370" s="85" t="s">
        <v>1087</v>
      </c>
      <c r="AJ370" s="79" t="b">
        <v>0</v>
      </c>
      <c r="AK370" s="79">
        <v>2</v>
      </c>
      <c r="AL370" s="85" t="s">
        <v>1087</v>
      </c>
      <c r="AM370" s="79" t="s">
        <v>1114</v>
      </c>
      <c r="AN370" s="79" t="b">
        <v>0</v>
      </c>
      <c r="AO370" s="85" t="s">
        <v>1049</v>
      </c>
      <c r="AP370" s="79" t="s">
        <v>176</v>
      </c>
      <c r="AQ370" s="79">
        <v>0</v>
      </c>
      <c r="AR370" s="79">
        <v>0</v>
      </c>
      <c r="AS370" s="79"/>
      <c r="AT370" s="79"/>
      <c r="AU370" s="79"/>
      <c r="AV370" s="79"/>
      <c r="AW370" s="79"/>
      <c r="AX370" s="79"/>
      <c r="AY370" s="79"/>
      <c r="AZ370" s="79"/>
      <c r="BA370">
        <v>1</v>
      </c>
      <c r="BB370" s="78" t="str">
        <f>REPLACE(INDEX(GroupVertices[Group],MATCH(Edges[[#This Row],[Vertex 1]],GroupVertices[Vertex],0)),1,1,"")</f>
        <v>1</v>
      </c>
      <c r="BC370" s="78" t="str">
        <f>REPLACE(INDEX(GroupVertices[Group],MATCH(Edges[[#This Row],[Vertex 2]],GroupVertices[Vertex],0)),1,1,"")</f>
        <v>2</v>
      </c>
      <c r="BD370" s="48">
        <v>0</v>
      </c>
      <c r="BE370" s="49">
        <v>0</v>
      </c>
      <c r="BF370" s="48">
        <v>0</v>
      </c>
      <c r="BG370" s="49">
        <v>0</v>
      </c>
      <c r="BH370" s="48">
        <v>0</v>
      </c>
      <c r="BI370" s="49">
        <v>0</v>
      </c>
      <c r="BJ370" s="48">
        <v>18</v>
      </c>
      <c r="BK370" s="49">
        <v>100</v>
      </c>
      <c r="BL370" s="48">
        <v>18</v>
      </c>
    </row>
    <row r="371" spans="1:64" ht="15">
      <c r="A371" s="64" t="s">
        <v>287</v>
      </c>
      <c r="B371" s="64" t="s">
        <v>294</v>
      </c>
      <c r="C371" s="65" t="s">
        <v>2972</v>
      </c>
      <c r="D371" s="66">
        <v>4.75</v>
      </c>
      <c r="E371" s="67" t="s">
        <v>136</v>
      </c>
      <c r="F371" s="68">
        <v>29.25</v>
      </c>
      <c r="G371" s="65"/>
      <c r="H371" s="69"/>
      <c r="I371" s="70"/>
      <c r="J371" s="70"/>
      <c r="K371" s="34" t="s">
        <v>65</v>
      </c>
      <c r="L371" s="77">
        <v>371</v>
      </c>
      <c r="M371" s="77"/>
      <c r="N371" s="72"/>
      <c r="O371" s="79" t="s">
        <v>350</v>
      </c>
      <c r="P371" s="81">
        <v>43621.93667824074</v>
      </c>
      <c r="Q371" s="79" t="s">
        <v>401</v>
      </c>
      <c r="R371" s="79"/>
      <c r="S371" s="79"/>
      <c r="T371" s="79" t="s">
        <v>586</v>
      </c>
      <c r="U371" s="79"/>
      <c r="V371" s="82" t="s">
        <v>711</v>
      </c>
      <c r="W371" s="81">
        <v>43621.93667824074</v>
      </c>
      <c r="X371" s="82" t="s">
        <v>876</v>
      </c>
      <c r="Y371" s="79"/>
      <c r="Z371" s="79"/>
      <c r="AA371" s="85" t="s">
        <v>1057</v>
      </c>
      <c r="AB371" s="79"/>
      <c r="AC371" s="79" t="b">
        <v>0</v>
      </c>
      <c r="AD371" s="79">
        <v>0</v>
      </c>
      <c r="AE371" s="85" t="s">
        <v>1087</v>
      </c>
      <c r="AF371" s="79" t="b">
        <v>1</v>
      </c>
      <c r="AG371" s="79" t="s">
        <v>1099</v>
      </c>
      <c r="AH371" s="79"/>
      <c r="AI371" s="85" t="s">
        <v>993</v>
      </c>
      <c r="AJ371" s="79" t="b">
        <v>0</v>
      </c>
      <c r="AK371" s="79">
        <v>2</v>
      </c>
      <c r="AL371" s="85" t="s">
        <v>1052</v>
      </c>
      <c r="AM371" s="79" t="s">
        <v>1109</v>
      </c>
      <c r="AN371" s="79" t="b">
        <v>0</v>
      </c>
      <c r="AO371" s="85" t="s">
        <v>1052</v>
      </c>
      <c r="AP371" s="79" t="s">
        <v>176</v>
      </c>
      <c r="AQ371" s="79">
        <v>0</v>
      </c>
      <c r="AR371" s="79">
        <v>0</v>
      </c>
      <c r="AS371" s="79"/>
      <c r="AT371" s="79"/>
      <c r="AU371" s="79"/>
      <c r="AV371" s="79"/>
      <c r="AW371" s="79"/>
      <c r="AX371" s="79"/>
      <c r="AY371" s="79"/>
      <c r="AZ371" s="79"/>
      <c r="BA371">
        <v>2</v>
      </c>
      <c r="BB371" s="78" t="str">
        <f>REPLACE(INDEX(GroupVertices[Group],MATCH(Edges[[#This Row],[Vertex 1]],GroupVertices[Vertex],0)),1,1,"")</f>
        <v>2</v>
      </c>
      <c r="BC371" s="78" t="str">
        <f>REPLACE(INDEX(GroupVertices[Group],MATCH(Edges[[#This Row],[Vertex 2]],GroupVertices[Vertex],0)),1,1,"")</f>
        <v>2</v>
      </c>
      <c r="BD371" s="48"/>
      <c r="BE371" s="49"/>
      <c r="BF371" s="48"/>
      <c r="BG371" s="49"/>
      <c r="BH371" s="48"/>
      <c r="BI371" s="49"/>
      <c r="BJ371" s="48"/>
      <c r="BK371" s="49"/>
      <c r="BL371" s="48"/>
    </row>
    <row r="372" spans="1:64" ht="15">
      <c r="A372" s="64" t="s">
        <v>287</v>
      </c>
      <c r="B372" s="64" t="s">
        <v>279</v>
      </c>
      <c r="C372" s="65" t="s">
        <v>2975</v>
      </c>
      <c r="D372" s="66">
        <v>10</v>
      </c>
      <c r="E372" s="67" t="s">
        <v>136</v>
      </c>
      <c r="F372" s="68">
        <v>12</v>
      </c>
      <c r="G372" s="65"/>
      <c r="H372" s="69"/>
      <c r="I372" s="70"/>
      <c r="J372" s="70"/>
      <c r="K372" s="34" t="s">
        <v>66</v>
      </c>
      <c r="L372" s="77">
        <v>372</v>
      </c>
      <c r="M372" s="77"/>
      <c r="N372" s="72"/>
      <c r="O372" s="79" t="s">
        <v>350</v>
      </c>
      <c r="P372" s="81">
        <v>43621.93667824074</v>
      </c>
      <c r="Q372" s="79" t="s">
        <v>401</v>
      </c>
      <c r="R372" s="79"/>
      <c r="S372" s="79"/>
      <c r="T372" s="79" t="s">
        <v>586</v>
      </c>
      <c r="U372" s="79"/>
      <c r="V372" s="82" t="s">
        <v>711</v>
      </c>
      <c r="W372" s="81">
        <v>43621.93667824074</v>
      </c>
      <c r="X372" s="82" t="s">
        <v>876</v>
      </c>
      <c r="Y372" s="79"/>
      <c r="Z372" s="79"/>
      <c r="AA372" s="85" t="s">
        <v>1057</v>
      </c>
      <c r="AB372" s="79"/>
      <c r="AC372" s="79" t="b">
        <v>0</v>
      </c>
      <c r="AD372" s="79">
        <v>0</v>
      </c>
      <c r="AE372" s="85" t="s">
        <v>1087</v>
      </c>
      <c r="AF372" s="79" t="b">
        <v>1</v>
      </c>
      <c r="AG372" s="79" t="s">
        <v>1099</v>
      </c>
      <c r="AH372" s="79"/>
      <c r="AI372" s="85" t="s">
        <v>993</v>
      </c>
      <c r="AJ372" s="79" t="b">
        <v>0</v>
      </c>
      <c r="AK372" s="79">
        <v>2</v>
      </c>
      <c r="AL372" s="85" t="s">
        <v>1052</v>
      </c>
      <c r="AM372" s="79" t="s">
        <v>1109</v>
      </c>
      <c r="AN372" s="79" t="b">
        <v>0</v>
      </c>
      <c r="AO372" s="85" t="s">
        <v>1052</v>
      </c>
      <c r="AP372" s="79" t="s">
        <v>176</v>
      </c>
      <c r="AQ372" s="79">
        <v>0</v>
      </c>
      <c r="AR372" s="79">
        <v>0</v>
      </c>
      <c r="AS372" s="79"/>
      <c r="AT372" s="79"/>
      <c r="AU372" s="79"/>
      <c r="AV372" s="79"/>
      <c r="AW372" s="79"/>
      <c r="AX372" s="79"/>
      <c r="AY372" s="79"/>
      <c r="AZ372" s="79"/>
      <c r="BA372">
        <v>8</v>
      </c>
      <c r="BB372" s="78" t="str">
        <f>REPLACE(INDEX(GroupVertices[Group],MATCH(Edges[[#This Row],[Vertex 1]],GroupVertices[Vertex],0)),1,1,"")</f>
        <v>2</v>
      </c>
      <c r="BC372" s="78" t="str">
        <f>REPLACE(INDEX(GroupVertices[Group],MATCH(Edges[[#This Row],[Vertex 2]],GroupVertices[Vertex],0)),1,1,"")</f>
        <v>1</v>
      </c>
      <c r="BD372" s="48">
        <v>1</v>
      </c>
      <c r="BE372" s="49">
        <v>5</v>
      </c>
      <c r="BF372" s="48">
        <v>0</v>
      </c>
      <c r="BG372" s="49">
        <v>0</v>
      </c>
      <c r="BH372" s="48">
        <v>0</v>
      </c>
      <c r="BI372" s="49">
        <v>0</v>
      </c>
      <c r="BJ372" s="48">
        <v>19</v>
      </c>
      <c r="BK372" s="49">
        <v>95</v>
      </c>
      <c r="BL372" s="48">
        <v>20</v>
      </c>
    </row>
    <row r="373" spans="1:64" ht="15">
      <c r="A373" s="64" t="s">
        <v>287</v>
      </c>
      <c r="B373" s="64" t="s">
        <v>294</v>
      </c>
      <c r="C373" s="65" t="s">
        <v>2972</v>
      </c>
      <c r="D373" s="66">
        <v>4.75</v>
      </c>
      <c r="E373" s="67" t="s">
        <v>136</v>
      </c>
      <c r="F373" s="68">
        <v>29.25</v>
      </c>
      <c r="G373" s="65"/>
      <c r="H373" s="69"/>
      <c r="I373" s="70"/>
      <c r="J373" s="70"/>
      <c r="K373" s="34" t="s">
        <v>65</v>
      </c>
      <c r="L373" s="77">
        <v>373</v>
      </c>
      <c r="M373" s="77"/>
      <c r="N373" s="72"/>
      <c r="O373" s="79" t="s">
        <v>350</v>
      </c>
      <c r="P373" s="81">
        <v>43622.09208333334</v>
      </c>
      <c r="Q373" s="79" t="s">
        <v>477</v>
      </c>
      <c r="R373" s="82" t="s">
        <v>540</v>
      </c>
      <c r="S373" s="79" t="s">
        <v>559</v>
      </c>
      <c r="T373" s="79"/>
      <c r="U373" s="79"/>
      <c r="V373" s="82" t="s">
        <v>711</v>
      </c>
      <c r="W373" s="81">
        <v>43622.09208333334</v>
      </c>
      <c r="X373" s="82" t="s">
        <v>877</v>
      </c>
      <c r="Y373" s="79"/>
      <c r="Z373" s="79"/>
      <c r="AA373" s="85" t="s">
        <v>1058</v>
      </c>
      <c r="AB373" s="79"/>
      <c r="AC373" s="79" t="b">
        <v>0</v>
      </c>
      <c r="AD373" s="79">
        <v>2</v>
      </c>
      <c r="AE373" s="85" t="s">
        <v>1087</v>
      </c>
      <c r="AF373" s="79" t="b">
        <v>1</v>
      </c>
      <c r="AG373" s="79" t="s">
        <v>1099</v>
      </c>
      <c r="AH373" s="79"/>
      <c r="AI373" s="85" t="s">
        <v>993</v>
      </c>
      <c r="AJ373" s="79" t="b">
        <v>0</v>
      </c>
      <c r="AK373" s="79">
        <v>0</v>
      </c>
      <c r="AL373" s="85" t="s">
        <v>1087</v>
      </c>
      <c r="AM373" s="79" t="s">
        <v>1109</v>
      </c>
      <c r="AN373" s="79" t="b">
        <v>0</v>
      </c>
      <c r="AO373" s="85" t="s">
        <v>1058</v>
      </c>
      <c r="AP373" s="79" t="s">
        <v>176</v>
      </c>
      <c r="AQ373" s="79">
        <v>0</v>
      </c>
      <c r="AR373" s="79">
        <v>0</v>
      </c>
      <c r="AS373" s="79"/>
      <c r="AT373" s="79"/>
      <c r="AU373" s="79"/>
      <c r="AV373" s="79"/>
      <c r="AW373" s="79"/>
      <c r="AX373" s="79"/>
      <c r="AY373" s="79"/>
      <c r="AZ373" s="79"/>
      <c r="BA373">
        <v>2</v>
      </c>
      <c r="BB373" s="78" t="str">
        <f>REPLACE(INDEX(GroupVertices[Group],MATCH(Edges[[#This Row],[Vertex 1]],GroupVertices[Vertex],0)),1,1,"")</f>
        <v>2</v>
      </c>
      <c r="BC373" s="78" t="str">
        <f>REPLACE(INDEX(GroupVertices[Group],MATCH(Edges[[#This Row],[Vertex 2]],GroupVertices[Vertex],0)),1,1,"")</f>
        <v>2</v>
      </c>
      <c r="BD373" s="48"/>
      <c r="BE373" s="49"/>
      <c r="BF373" s="48"/>
      <c r="BG373" s="49"/>
      <c r="BH373" s="48"/>
      <c r="BI373" s="49"/>
      <c r="BJ373" s="48"/>
      <c r="BK373" s="49"/>
      <c r="BL373" s="48"/>
    </row>
    <row r="374" spans="1:64" ht="15">
      <c r="A374" s="64" t="s">
        <v>287</v>
      </c>
      <c r="B374" s="64" t="s">
        <v>279</v>
      </c>
      <c r="C374" s="65" t="s">
        <v>2975</v>
      </c>
      <c r="D374" s="66">
        <v>10</v>
      </c>
      <c r="E374" s="67" t="s">
        <v>136</v>
      </c>
      <c r="F374" s="68">
        <v>12</v>
      </c>
      <c r="G374" s="65"/>
      <c r="H374" s="69"/>
      <c r="I374" s="70"/>
      <c r="J374" s="70"/>
      <c r="K374" s="34" t="s">
        <v>66</v>
      </c>
      <c r="L374" s="77">
        <v>374</v>
      </c>
      <c r="M374" s="77"/>
      <c r="N374" s="72"/>
      <c r="O374" s="79" t="s">
        <v>350</v>
      </c>
      <c r="P374" s="81">
        <v>43622.09208333334</v>
      </c>
      <c r="Q374" s="79" t="s">
        <v>477</v>
      </c>
      <c r="R374" s="82" t="s">
        <v>540</v>
      </c>
      <c r="S374" s="79" t="s">
        <v>559</v>
      </c>
      <c r="T374" s="79"/>
      <c r="U374" s="79"/>
      <c r="V374" s="82" t="s">
        <v>711</v>
      </c>
      <c r="W374" s="81">
        <v>43622.09208333334</v>
      </c>
      <c r="X374" s="82" t="s">
        <v>877</v>
      </c>
      <c r="Y374" s="79"/>
      <c r="Z374" s="79"/>
      <c r="AA374" s="85" t="s">
        <v>1058</v>
      </c>
      <c r="AB374" s="79"/>
      <c r="AC374" s="79" t="b">
        <v>0</v>
      </c>
      <c r="AD374" s="79">
        <v>2</v>
      </c>
      <c r="AE374" s="85" t="s">
        <v>1087</v>
      </c>
      <c r="AF374" s="79" t="b">
        <v>1</v>
      </c>
      <c r="AG374" s="79" t="s">
        <v>1099</v>
      </c>
      <c r="AH374" s="79"/>
      <c r="AI374" s="85" t="s">
        <v>993</v>
      </c>
      <c r="AJ374" s="79" t="b">
        <v>0</v>
      </c>
      <c r="AK374" s="79">
        <v>0</v>
      </c>
      <c r="AL374" s="85" t="s">
        <v>1087</v>
      </c>
      <c r="AM374" s="79" t="s">
        <v>1109</v>
      </c>
      <c r="AN374" s="79" t="b">
        <v>0</v>
      </c>
      <c r="AO374" s="85" t="s">
        <v>1058</v>
      </c>
      <c r="AP374" s="79" t="s">
        <v>176</v>
      </c>
      <c r="AQ374" s="79">
        <v>0</v>
      </c>
      <c r="AR374" s="79">
        <v>0</v>
      </c>
      <c r="AS374" s="79"/>
      <c r="AT374" s="79"/>
      <c r="AU374" s="79"/>
      <c r="AV374" s="79"/>
      <c r="AW374" s="79"/>
      <c r="AX374" s="79"/>
      <c r="AY374" s="79"/>
      <c r="AZ374" s="79"/>
      <c r="BA374">
        <v>8</v>
      </c>
      <c r="BB374" s="78" t="str">
        <f>REPLACE(INDEX(GroupVertices[Group],MATCH(Edges[[#This Row],[Vertex 1]],GroupVertices[Vertex],0)),1,1,"")</f>
        <v>2</v>
      </c>
      <c r="BC374" s="78" t="str">
        <f>REPLACE(INDEX(GroupVertices[Group],MATCH(Edges[[#This Row],[Vertex 2]],GroupVertices[Vertex],0)),1,1,"")</f>
        <v>1</v>
      </c>
      <c r="BD374" s="48">
        <v>1</v>
      </c>
      <c r="BE374" s="49">
        <v>7.6923076923076925</v>
      </c>
      <c r="BF374" s="48">
        <v>0</v>
      </c>
      <c r="BG374" s="49">
        <v>0</v>
      </c>
      <c r="BH374" s="48">
        <v>0</v>
      </c>
      <c r="BI374" s="49">
        <v>0</v>
      </c>
      <c r="BJ374" s="48">
        <v>12</v>
      </c>
      <c r="BK374" s="49">
        <v>92.3076923076923</v>
      </c>
      <c r="BL374" s="48">
        <v>13</v>
      </c>
    </row>
    <row r="375" spans="1:64" ht="15">
      <c r="A375" s="64" t="s">
        <v>287</v>
      </c>
      <c r="B375" s="64" t="s">
        <v>279</v>
      </c>
      <c r="C375" s="65" t="s">
        <v>2975</v>
      </c>
      <c r="D375" s="66">
        <v>10</v>
      </c>
      <c r="E375" s="67" t="s">
        <v>136</v>
      </c>
      <c r="F375" s="68">
        <v>12</v>
      </c>
      <c r="G375" s="65"/>
      <c r="H375" s="69"/>
      <c r="I375" s="70"/>
      <c r="J375" s="70"/>
      <c r="K375" s="34" t="s">
        <v>66</v>
      </c>
      <c r="L375" s="77">
        <v>375</v>
      </c>
      <c r="M375" s="77"/>
      <c r="N375" s="72"/>
      <c r="O375" s="79" t="s">
        <v>350</v>
      </c>
      <c r="P375" s="81">
        <v>43635.61356481481</v>
      </c>
      <c r="Q375" s="79" t="s">
        <v>474</v>
      </c>
      <c r="R375" s="79"/>
      <c r="S375" s="79"/>
      <c r="T375" s="79"/>
      <c r="U375" s="79"/>
      <c r="V375" s="82" t="s">
        <v>711</v>
      </c>
      <c r="W375" s="81">
        <v>43635.61356481481</v>
      </c>
      <c r="X375" s="82" t="s">
        <v>878</v>
      </c>
      <c r="Y375" s="79"/>
      <c r="Z375" s="79"/>
      <c r="AA375" s="85" t="s">
        <v>1059</v>
      </c>
      <c r="AB375" s="79"/>
      <c r="AC375" s="79" t="b">
        <v>0</v>
      </c>
      <c r="AD375" s="79">
        <v>0</v>
      </c>
      <c r="AE375" s="85" t="s">
        <v>1087</v>
      </c>
      <c r="AF375" s="79" t="b">
        <v>0</v>
      </c>
      <c r="AG375" s="79" t="s">
        <v>1099</v>
      </c>
      <c r="AH375" s="79"/>
      <c r="AI375" s="85" t="s">
        <v>1087</v>
      </c>
      <c r="AJ375" s="79" t="b">
        <v>0</v>
      </c>
      <c r="AK375" s="79">
        <v>2</v>
      </c>
      <c r="AL375" s="85" t="s">
        <v>1049</v>
      </c>
      <c r="AM375" s="79" t="s">
        <v>1109</v>
      </c>
      <c r="AN375" s="79" t="b">
        <v>0</v>
      </c>
      <c r="AO375" s="85" t="s">
        <v>1049</v>
      </c>
      <c r="AP375" s="79" t="s">
        <v>176</v>
      </c>
      <c r="AQ375" s="79">
        <v>0</v>
      </c>
      <c r="AR375" s="79">
        <v>0</v>
      </c>
      <c r="AS375" s="79"/>
      <c r="AT375" s="79"/>
      <c r="AU375" s="79"/>
      <c r="AV375" s="79"/>
      <c r="AW375" s="79"/>
      <c r="AX375" s="79"/>
      <c r="AY375" s="79"/>
      <c r="AZ375" s="79"/>
      <c r="BA375">
        <v>8</v>
      </c>
      <c r="BB375" s="78" t="str">
        <f>REPLACE(INDEX(GroupVertices[Group],MATCH(Edges[[#This Row],[Vertex 1]],GroupVertices[Vertex],0)),1,1,"")</f>
        <v>2</v>
      </c>
      <c r="BC375" s="78" t="str">
        <f>REPLACE(INDEX(GroupVertices[Group],MATCH(Edges[[#This Row],[Vertex 2]],GroupVertices[Vertex],0)),1,1,"")</f>
        <v>1</v>
      </c>
      <c r="BD375" s="48">
        <v>0</v>
      </c>
      <c r="BE375" s="49">
        <v>0</v>
      </c>
      <c r="BF375" s="48">
        <v>0</v>
      </c>
      <c r="BG375" s="49">
        <v>0</v>
      </c>
      <c r="BH375" s="48">
        <v>0</v>
      </c>
      <c r="BI375" s="49">
        <v>0</v>
      </c>
      <c r="BJ375" s="48">
        <v>20</v>
      </c>
      <c r="BK375" s="49">
        <v>100</v>
      </c>
      <c r="BL375" s="48">
        <v>20</v>
      </c>
    </row>
    <row r="376" spans="1:64" ht="15">
      <c r="A376" s="64" t="s">
        <v>287</v>
      </c>
      <c r="B376" s="64" t="s">
        <v>282</v>
      </c>
      <c r="C376" s="65" t="s">
        <v>2971</v>
      </c>
      <c r="D376" s="66">
        <v>6.5</v>
      </c>
      <c r="E376" s="67" t="s">
        <v>136</v>
      </c>
      <c r="F376" s="68">
        <v>23.5</v>
      </c>
      <c r="G376" s="65"/>
      <c r="H376" s="69"/>
      <c r="I376" s="70"/>
      <c r="J376" s="70"/>
      <c r="K376" s="34" t="s">
        <v>66</v>
      </c>
      <c r="L376" s="77">
        <v>376</v>
      </c>
      <c r="M376" s="77"/>
      <c r="N376" s="72"/>
      <c r="O376" s="79" t="s">
        <v>350</v>
      </c>
      <c r="P376" s="81">
        <v>43642.55875</v>
      </c>
      <c r="Q376" s="79" t="s">
        <v>400</v>
      </c>
      <c r="R376" s="79"/>
      <c r="S376" s="79"/>
      <c r="T376" s="79"/>
      <c r="U376" s="79"/>
      <c r="V376" s="82" t="s">
        <v>711</v>
      </c>
      <c r="W376" s="81">
        <v>43642.55875</v>
      </c>
      <c r="X376" s="82" t="s">
        <v>866</v>
      </c>
      <c r="Y376" s="79"/>
      <c r="Z376" s="79"/>
      <c r="AA376" s="85" t="s">
        <v>1047</v>
      </c>
      <c r="AB376" s="79"/>
      <c r="AC376" s="79" t="b">
        <v>0</v>
      </c>
      <c r="AD376" s="79">
        <v>0</v>
      </c>
      <c r="AE376" s="85" t="s">
        <v>1087</v>
      </c>
      <c r="AF376" s="79" t="b">
        <v>0</v>
      </c>
      <c r="AG376" s="79" t="s">
        <v>1099</v>
      </c>
      <c r="AH376" s="79"/>
      <c r="AI376" s="85" t="s">
        <v>1087</v>
      </c>
      <c r="AJ376" s="79" t="b">
        <v>0</v>
      </c>
      <c r="AK376" s="79">
        <v>3</v>
      </c>
      <c r="AL376" s="85" t="s">
        <v>1014</v>
      </c>
      <c r="AM376" s="79" t="s">
        <v>1109</v>
      </c>
      <c r="AN376" s="79" t="b">
        <v>0</v>
      </c>
      <c r="AO376" s="85" t="s">
        <v>1014</v>
      </c>
      <c r="AP376" s="79" t="s">
        <v>176</v>
      </c>
      <c r="AQ376" s="79">
        <v>0</v>
      </c>
      <c r="AR376" s="79">
        <v>0</v>
      </c>
      <c r="AS376" s="79"/>
      <c r="AT376" s="79"/>
      <c r="AU376" s="79"/>
      <c r="AV376" s="79"/>
      <c r="AW376" s="79"/>
      <c r="AX376" s="79"/>
      <c r="AY376" s="79"/>
      <c r="AZ376" s="79"/>
      <c r="BA376">
        <v>3</v>
      </c>
      <c r="BB376" s="78" t="str">
        <f>REPLACE(INDEX(GroupVertices[Group],MATCH(Edges[[#This Row],[Vertex 1]],GroupVertices[Vertex],0)),1,1,"")</f>
        <v>2</v>
      </c>
      <c r="BC376" s="78" t="str">
        <f>REPLACE(INDEX(GroupVertices[Group],MATCH(Edges[[#This Row],[Vertex 2]],GroupVertices[Vertex],0)),1,1,"")</f>
        <v>2</v>
      </c>
      <c r="BD376" s="48"/>
      <c r="BE376" s="49"/>
      <c r="BF376" s="48"/>
      <c r="BG376" s="49"/>
      <c r="BH376" s="48"/>
      <c r="BI376" s="49"/>
      <c r="BJ376" s="48"/>
      <c r="BK376" s="49"/>
      <c r="BL376" s="48"/>
    </row>
    <row r="377" spans="1:64" ht="15">
      <c r="A377" s="64" t="s">
        <v>287</v>
      </c>
      <c r="B377" s="64" t="s">
        <v>279</v>
      </c>
      <c r="C377" s="65" t="s">
        <v>2975</v>
      </c>
      <c r="D377" s="66">
        <v>10</v>
      </c>
      <c r="E377" s="67" t="s">
        <v>136</v>
      </c>
      <c r="F377" s="68">
        <v>12</v>
      </c>
      <c r="G377" s="65"/>
      <c r="H377" s="69"/>
      <c r="I377" s="70"/>
      <c r="J377" s="70"/>
      <c r="K377" s="34" t="s">
        <v>66</v>
      </c>
      <c r="L377" s="77">
        <v>377</v>
      </c>
      <c r="M377" s="77"/>
      <c r="N377" s="72"/>
      <c r="O377" s="79" t="s">
        <v>350</v>
      </c>
      <c r="P377" s="81">
        <v>43642.55875</v>
      </c>
      <c r="Q377" s="79" t="s">
        <v>400</v>
      </c>
      <c r="R377" s="79"/>
      <c r="S377" s="79"/>
      <c r="T377" s="79"/>
      <c r="U377" s="79"/>
      <c r="V377" s="82" t="s">
        <v>711</v>
      </c>
      <c r="W377" s="81">
        <v>43642.55875</v>
      </c>
      <c r="X377" s="82" t="s">
        <v>866</v>
      </c>
      <c r="Y377" s="79"/>
      <c r="Z377" s="79"/>
      <c r="AA377" s="85" t="s">
        <v>1047</v>
      </c>
      <c r="AB377" s="79"/>
      <c r="AC377" s="79" t="b">
        <v>0</v>
      </c>
      <c r="AD377" s="79">
        <v>0</v>
      </c>
      <c r="AE377" s="85" t="s">
        <v>1087</v>
      </c>
      <c r="AF377" s="79" t="b">
        <v>0</v>
      </c>
      <c r="AG377" s="79" t="s">
        <v>1099</v>
      </c>
      <c r="AH377" s="79"/>
      <c r="AI377" s="85" t="s">
        <v>1087</v>
      </c>
      <c r="AJ377" s="79" t="b">
        <v>0</v>
      </c>
      <c r="AK377" s="79">
        <v>3</v>
      </c>
      <c r="AL377" s="85" t="s">
        <v>1014</v>
      </c>
      <c r="AM377" s="79" t="s">
        <v>1109</v>
      </c>
      <c r="AN377" s="79" t="b">
        <v>0</v>
      </c>
      <c r="AO377" s="85" t="s">
        <v>1014</v>
      </c>
      <c r="AP377" s="79" t="s">
        <v>176</v>
      </c>
      <c r="AQ377" s="79">
        <v>0</v>
      </c>
      <c r="AR377" s="79">
        <v>0</v>
      </c>
      <c r="AS377" s="79"/>
      <c r="AT377" s="79"/>
      <c r="AU377" s="79"/>
      <c r="AV377" s="79"/>
      <c r="AW377" s="79"/>
      <c r="AX377" s="79"/>
      <c r="AY377" s="79"/>
      <c r="AZ377" s="79"/>
      <c r="BA377">
        <v>8</v>
      </c>
      <c r="BB377" s="78" t="str">
        <f>REPLACE(INDEX(GroupVertices[Group],MATCH(Edges[[#This Row],[Vertex 1]],GroupVertices[Vertex],0)),1,1,"")</f>
        <v>2</v>
      </c>
      <c r="BC377" s="78" t="str">
        <f>REPLACE(INDEX(GroupVertices[Group],MATCH(Edges[[#This Row],[Vertex 2]],GroupVertices[Vertex],0)),1,1,"")</f>
        <v>1</v>
      </c>
      <c r="BD377" s="48">
        <v>0</v>
      </c>
      <c r="BE377" s="49">
        <v>0</v>
      </c>
      <c r="BF377" s="48">
        <v>0</v>
      </c>
      <c r="BG377" s="49">
        <v>0</v>
      </c>
      <c r="BH377" s="48">
        <v>0</v>
      </c>
      <c r="BI377" s="49">
        <v>0</v>
      </c>
      <c r="BJ377" s="48">
        <v>17</v>
      </c>
      <c r="BK377" s="49">
        <v>100</v>
      </c>
      <c r="BL377" s="48">
        <v>17</v>
      </c>
    </row>
    <row r="378" spans="1:64" ht="15">
      <c r="A378" s="64" t="s">
        <v>287</v>
      </c>
      <c r="B378" s="64" t="s">
        <v>279</v>
      </c>
      <c r="C378" s="65" t="s">
        <v>2975</v>
      </c>
      <c r="D378" s="66">
        <v>10</v>
      </c>
      <c r="E378" s="67" t="s">
        <v>136</v>
      </c>
      <c r="F378" s="68">
        <v>12</v>
      </c>
      <c r="G378" s="65"/>
      <c r="H378" s="69"/>
      <c r="I378" s="70"/>
      <c r="J378" s="70"/>
      <c r="K378" s="34" t="s">
        <v>66</v>
      </c>
      <c r="L378" s="77">
        <v>378</v>
      </c>
      <c r="M378" s="77"/>
      <c r="N378" s="72"/>
      <c r="O378" s="79" t="s">
        <v>350</v>
      </c>
      <c r="P378" s="81">
        <v>43643.94393518518</v>
      </c>
      <c r="Q378" s="79" t="s">
        <v>478</v>
      </c>
      <c r="R378" s="82" t="s">
        <v>538</v>
      </c>
      <c r="S378" s="79" t="s">
        <v>559</v>
      </c>
      <c r="T378" s="79"/>
      <c r="U378" s="79"/>
      <c r="V378" s="82" t="s">
        <v>711</v>
      </c>
      <c r="W378" s="81">
        <v>43643.94393518518</v>
      </c>
      <c r="X378" s="82" t="s">
        <v>879</v>
      </c>
      <c r="Y378" s="79"/>
      <c r="Z378" s="79"/>
      <c r="AA378" s="85" t="s">
        <v>1060</v>
      </c>
      <c r="AB378" s="79"/>
      <c r="AC378" s="79" t="b">
        <v>0</v>
      </c>
      <c r="AD378" s="79">
        <v>5</v>
      </c>
      <c r="AE378" s="85" t="s">
        <v>1087</v>
      </c>
      <c r="AF378" s="79" t="b">
        <v>1</v>
      </c>
      <c r="AG378" s="79" t="s">
        <v>1099</v>
      </c>
      <c r="AH378" s="79"/>
      <c r="AI378" s="85" t="s">
        <v>1026</v>
      </c>
      <c r="AJ378" s="79" t="b">
        <v>0</v>
      </c>
      <c r="AK378" s="79">
        <v>2</v>
      </c>
      <c r="AL378" s="85" t="s">
        <v>1087</v>
      </c>
      <c r="AM378" s="79" t="s">
        <v>1109</v>
      </c>
      <c r="AN378" s="79" t="b">
        <v>0</v>
      </c>
      <c r="AO378" s="85" t="s">
        <v>1060</v>
      </c>
      <c r="AP378" s="79" t="s">
        <v>176</v>
      </c>
      <c r="AQ378" s="79">
        <v>0</v>
      </c>
      <c r="AR378" s="79">
        <v>0</v>
      </c>
      <c r="AS378" s="79"/>
      <c r="AT378" s="79"/>
      <c r="AU378" s="79"/>
      <c r="AV378" s="79"/>
      <c r="AW378" s="79"/>
      <c r="AX378" s="79"/>
      <c r="AY378" s="79"/>
      <c r="AZ378" s="79"/>
      <c r="BA378">
        <v>8</v>
      </c>
      <c r="BB378" s="78" t="str">
        <f>REPLACE(INDEX(GroupVertices[Group],MATCH(Edges[[#This Row],[Vertex 1]],GroupVertices[Vertex],0)),1,1,"")</f>
        <v>2</v>
      </c>
      <c r="BC378" s="78" t="str">
        <f>REPLACE(INDEX(GroupVertices[Group],MATCH(Edges[[#This Row],[Vertex 2]],GroupVertices[Vertex],0)),1,1,"")</f>
        <v>1</v>
      </c>
      <c r="BD378" s="48">
        <v>2</v>
      </c>
      <c r="BE378" s="49">
        <v>18.181818181818183</v>
      </c>
      <c r="BF378" s="48">
        <v>0</v>
      </c>
      <c r="BG378" s="49">
        <v>0</v>
      </c>
      <c r="BH378" s="48">
        <v>0</v>
      </c>
      <c r="BI378" s="49">
        <v>0</v>
      </c>
      <c r="BJ378" s="48">
        <v>9</v>
      </c>
      <c r="BK378" s="49">
        <v>81.81818181818181</v>
      </c>
      <c r="BL378" s="48">
        <v>11</v>
      </c>
    </row>
    <row r="379" spans="1:64" ht="15">
      <c r="A379" s="64" t="s">
        <v>287</v>
      </c>
      <c r="B379" s="64" t="s">
        <v>282</v>
      </c>
      <c r="C379" s="65" t="s">
        <v>2971</v>
      </c>
      <c r="D379" s="66">
        <v>6.5</v>
      </c>
      <c r="E379" s="67" t="s">
        <v>136</v>
      </c>
      <c r="F379" s="68">
        <v>23.5</v>
      </c>
      <c r="G379" s="65"/>
      <c r="H379" s="69"/>
      <c r="I379" s="70"/>
      <c r="J379" s="70"/>
      <c r="K379" s="34" t="s">
        <v>66</v>
      </c>
      <c r="L379" s="77">
        <v>379</v>
      </c>
      <c r="M379" s="77"/>
      <c r="N379" s="72"/>
      <c r="O379" s="79" t="s">
        <v>350</v>
      </c>
      <c r="P379" s="81">
        <v>43650.258055555554</v>
      </c>
      <c r="Q379" s="79" t="s">
        <v>458</v>
      </c>
      <c r="R379" s="79"/>
      <c r="S379" s="79"/>
      <c r="T379" s="79" t="s">
        <v>606</v>
      </c>
      <c r="U379" s="79"/>
      <c r="V379" s="82" t="s">
        <v>711</v>
      </c>
      <c r="W379" s="81">
        <v>43650.258055555554</v>
      </c>
      <c r="X379" s="82" t="s">
        <v>880</v>
      </c>
      <c r="Y379" s="79"/>
      <c r="Z379" s="79"/>
      <c r="AA379" s="85" t="s">
        <v>1061</v>
      </c>
      <c r="AB379" s="79"/>
      <c r="AC379" s="79" t="b">
        <v>0</v>
      </c>
      <c r="AD379" s="79">
        <v>0</v>
      </c>
      <c r="AE379" s="85" t="s">
        <v>1087</v>
      </c>
      <c r="AF379" s="79" t="b">
        <v>0</v>
      </c>
      <c r="AG379" s="79" t="s">
        <v>1099</v>
      </c>
      <c r="AH379" s="79"/>
      <c r="AI379" s="85" t="s">
        <v>1087</v>
      </c>
      <c r="AJ379" s="79" t="b">
        <v>0</v>
      </c>
      <c r="AK379" s="79">
        <v>4</v>
      </c>
      <c r="AL379" s="85" t="s">
        <v>1055</v>
      </c>
      <c r="AM379" s="79" t="s">
        <v>1109</v>
      </c>
      <c r="AN379" s="79" t="b">
        <v>0</v>
      </c>
      <c r="AO379" s="85" t="s">
        <v>1055</v>
      </c>
      <c r="AP379" s="79" t="s">
        <v>176</v>
      </c>
      <c r="AQ379" s="79">
        <v>0</v>
      </c>
      <c r="AR379" s="79">
        <v>0</v>
      </c>
      <c r="AS379" s="79"/>
      <c r="AT379" s="79"/>
      <c r="AU379" s="79"/>
      <c r="AV379" s="79"/>
      <c r="AW379" s="79"/>
      <c r="AX379" s="79"/>
      <c r="AY379" s="79"/>
      <c r="AZ379" s="79"/>
      <c r="BA379">
        <v>3</v>
      </c>
      <c r="BB379" s="78" t="str">
        <f>REPLACE(INDEX(GroupVertices[Group],MATCH(Edges[[#This Row],[Vertex 1]],GroupVertices[Vertex],0)),1,1,"")</f>
        <v>2</v>
      </c>
      <c r="BC379" s="78" t="str">
        <f>REPLACE(INDEX(GroupVertices[Group],MATCH(Edges[[#This Row],[Vertex 2]],GroupVertices[Vertex],0)),1,1,"")</f>
        <v>2</v>
      </c>
      <c r="BD379" s="48"/>
      <c r="BE379" s="49"/>
      <c r="BF379" s="48"/>
      <c r="BG379" s="49"/>
      <c r="BH379" s="48"/>
      <c r="BI379" s="49"/>
      <c r="BJ379" s="48"/>
      <c r="BK379" s="49"/>
      <c r="BL379" s="48"/>
    </row>
    <row r="380" spans="1:64" ht="15">
      <c r="A380" s="64" t="s">
        <v>287</v>
      </c>
      <c r="B380" s="64" t="s">
        <v>279</v>
      </c>
      <c r="C380" s="65" t="s">
        <v>2975</v>
      </c>
      <c r="D380" s="66">
        <v>10</v>
      </c>
      <c r="E380" s="67" t="s">
        <v>136</v>
      </c>
      <c r="F380" s="68">
        <v>12</v>
      </c>
      <c r="G380" s="65"/>
      <c r="H380" s="69"/>
      <c r="I380" s="70"/>
      <c r="J380" s="70"/>
      <c r="K380" s="34" t="s">
        <v>66</v>
      </c>
      <c r="L380" s="77">
        <v>380</v>
      </c>
      <c r="M380" s="77"/>
      <c r="N380" s="72"/>
      <c r="O380" s="79" t="s">
        <v>350</v>
      </c>
      <c r="P380" s="81">
        <v>43650.258055555554</v>
      </c>
      <c r="Q380" s="79" t="s">
        <v>458</v>
      </c>
      <c r="R380" s="79"/>
      <c r="S380" s="79"/>
      <c r="T380" s="79" t="s">
        <v>606</v>
      </c>
      <c r="U380" s="79"/>
      <c r="V380" s="82" t="s">
        <v>711</v>
      </c>
      <c r="W380" s="81">
        <v>43650.258055555554</v>
      </c>
      <c r="X380" s="82" t="s">
        <v>880</v>
      </c>
      <c r="Y380" s="79"/>
      <c r="Z380" s="79"/>
      <c r="AA380" s="85" t="s">
        <v>1061</v>
      </c>
      <c r="AB380" s="79"/>
      <c r="AC380" s="79" t="b">
        <v>0</v>
      </c>
      <c r="AD380" s="79">
        <v>0</v>
      </c>
      <c r="AE380" s="85" t="s">
        <v>1087</v>
      </c>
      <c r="AF380" s="79" t="b">
        <v>0</v>
      </c>
      <c r="AG380" s="79" t="s">
        <v>1099</v>
      </c>
      <c r="AH380" s="79"/>
      <c r="AI380" s="85" t="s">
        <v>1087</v>
      </c>
      <c r="AJ380" s="79" t="b">
        <v>0</v>
      </c>
      <c r="AK380" s="79">
        <v>4</v>
      </c>
      <c r="AL380" s="85" t="s">
        <v>1055</v>
      </c>
      <c r="AM380" s="79" t="s">
        <v>1109</v>
      </c>
      <c r="AN380" s="79" t="b">
        <v>0</v>
      </c>
      <c r="AO380" s="85" t="s">
        <v>1055</v>
      </c>
      <c r="AP380" s="79" t="s">
        <v>176</v>
      </c>
      <c r="AQ380" s="79">
        <v>0</v>
      </c>
      <c r="AR380" s="79">
        <v>0</v>
      </c>
      <c r="AS380" s="79"/>
      <c r="AT380" s="79"/>
      <c r="AU380" s="79"/>
      <c r="AV380" s="79"/>
      <c r="AW380" s="79"/>
      <c r="AX380" s="79"/>
      <c r="AY380" s="79"/>
      <c r="AZ380" s="79"/>
      <c r="BA380">
        <v>8</v>
      </c>
      <c r="BB380" s="78" t="str">
        <f>REPLACE(INDEX(GroupVertices[Group],MATCH(Edges[[#This Row],[Vertex 1]],GroupVertices[Vertex],0)),1,1,"")</f>
        <v>2</v>
      </c>
      <c r="BC380" s="78" t="str">
        <f>REPLACE(INDEX(GroupVertices[Group],MATCH(Edges[[#This Row],[Vertex 2]],GroupVertices[Vertex],0)),1,1,"")</f>
        <v>1</v>
      </c>
      <c r="BD380" s="48">
        <v>1</v>
      </c>
      <c r="BE380" s="49">
        <v>5</v>
      </c>
      <c r="BF380" s="48">
        <v>0</v>
      </c>
      <c r="BG380" s="49">
        <v>0</v>
      </c>
      <c r="BH380" s="48">
        <v>0</v>
      </c>
      <c r="BI380" s="49">
        <v>0</v>
      </c>
      <c r="BJ380" s="48">
        <v>19</v>
      </c>
      <c r="BK380" s="49">
        <v>95</v>
      </c>
      <c r="BL380" s="48">
        <v>20</v>
      </c>
    </row>
    <row r="381" spans="1:64" ht="15">
      <c r="A381" s="64" t="s">
        <v>287</v>
      </c>
      <c r="B381" s="64" t="s">
        <v>282</v>
      </c>
      <c r="C381" s="65" t="s">
        <v>2971</v>
      </c>
      <c r="D381" s="66">
        <v>6.5</v>
      </c>
      <c r="E381" s="67" t="s">
        <v>136</v>
      </c>
      <c r="F381" s="68">
        <v>23.5</v>
      </c>
      <c r="G381" s="65"/>
      <c r="H381" s="69"/>
      <c r="I381" s="70"/>
      <c r="J381" s="70"/>
      <c r="K381" s="34" t="s">
        <v>66</v>
      </c>
      <c r="L381" s="77">
        <v>381</v>
      </c>
      <c r="M381" s="77"/>
      <c r="N381" s="72"/>
      <c r="O381" s="79" t="s">
        <v>350</v>
      </c>
      <c r="P381" s="81">
        <v>43661.58052083333</v>
      </c>
      <c r="Q381" s="79" t="s">
        <v>402</v>
      </c>
      <c r="R381" s="79"/>
      <c r="S381" s="79"/>
      <c r="T381" s="79" t="s">
        <v>587</v>
      </c>
      <c r="U381" s="79"/>
      <c r="V381" s="82" t="s">
        <v>711</v>
      </c>
      <c r="W381" s="81">
        <v>43661.58052083333</v>
      </c>
      <c r="X381" s="82" t="s">
        <v>881</v>
      </c>
      <c r="Y381" s="79"/>
      <c r="Z381" s="79"/>
      <c r="AA381" s="85" t="s">
        <v>1062</v>
      </c>
      <c r="AB381" s="79"/>
      <c r="AC381" s="79" t="b">
        <v>0</v>
      </c>
      <c r="AD381" s="79">
        <v>0</v>
      </c>
      <c r="AE381" s="85" t="s">
        <v>1087</v>
      </c>
      <c r="AF381" s="79" t="b">
        <v>0</v>
      </c>
      <c r="AG381" s="79" t="s">
        <v>1099</v>
      </c>
      <c r="AH381" s="79"/>
      <c r="AI381" s="85" t="s">
        <v>1087</v>
      </c>
      <c r="AJ381" s="79" t="b">
        <v>0</v>
      </c>
      <c r="AK381" s="79">
        <v>2</v>
      </c>
      <c r="AL381" s="85" t="s">
        <v>1015</v>
      </c>
      <c r="AM381" s="79" t="s">
        <v>1109</v>
      </c>
      <c r="AN381" s="79" t="b">
        <v>0</v>
      </c>
      <c r="AO381" s="85" t="s">
        <v>1015</v>
      </c>
      <c r="AP381" s="79" t="s">
        <v>176</v>
      </c>
      <c r="AQ381" s="79">
        <v>0</v>
      </c>
      <c r="AR381" s="79">
        <v>0</v>
      </c>
      <c r="AS381" s="79"/>
      <c r="AT381" s="79"/>
      <c r="AU381" s="79"/>
      <c r="AV381" s="79"/>
      <c r="AW381" s="79"/>
      <c r="AX381" s="79"/>
      <c r="AY381" s="79"/>
      <c r="AZ381" s="79"/>
      <c r="BA381">
        <v>3</v>
      </c>
      <c r="BB381" s="78" t="str">
        <f>REPLACE(INDEX(GroupVertices[Group],MATCH(Edges[[#This Row],[Vertex 1]],GroupVertices[Vertex],0)),1,1,"")</f>
        <v>2</v>
      </c>
      <c r="BC381" s="78" t="str">
        <f>REPLACE(INDEX(GroupVertices[Group],MATCH(Edges[[#This Row],[Vertex 2]],GroupVertices[Vertex],0)),1,1,"")</f>
        <v>2</v>
      </c>
      <c r="BD381" s="48"/>
      <c r="BE381" s="49"/>
      <c r="BF381" s="48"/>
      <c r="BG381" s="49"/>
      <c r="BH381" s="48"/>
      <c r="BI381" s="49"/>
      <c r="BJ381" s="48"/>
      <c r="BK381" s="49"/>
      <c r="BL381" s="48"/>
    </row>
    <row r="382" spans="1:64" ht="15">
      <c r="A382" s="64" t="s">
        <v>287</v>
      </c>
      <c r="B382" s="64" t="s">
        <v>279</v>
      </c>
      <c r="C382" s="65" t="s">
        <v>2975</v>
      </c>
      <c r="D382" s="66">
        <v>10</v>
      </c>
      <c r="E382" s="67" t="s">
        <v>136</v>
      </c>
      <c r="F382" s="68">
        <v>12</v>
      </c>
      <c r="G382" s="65"/>
      <c r="H382" s="69"/>
      <c r="I382" s="70"/>
      <c r="J382" s="70"/>
      <c r="K382" s="34" t="s">
        <v>66</v>
      </c>
      <c r="L382" s="77">
        <v>382</v>
      </c>
      <c r="M382" s="77"/>
      <c r="N382" s="72"/>
      <c r="O382" s="79" t="s">
        <v>350</v>
      </c>
      <c r="P382" s="81">
        <v>43661.58052083333</v>
      </c>
      <c r="Q382" s="79" t="s">
        <v>402</v>
      </c>
      <c r="R382" s="79"/>
      <c r="S382" s="79"/>
      <c r="T382" s="79" t="s">
        <v>587</v>
      </c>
      <c r="U382" s="79"/>
      <c r="V382" s="82" t="s">
        <v>711</v>
      </c>
      <c r="W382" s="81">
        <v>43661.58052083333</v>
      </c>
      <c r="X382" s="82" t="s">
        <v>881</v>
      </c>
      <c r="Y382" s="79"/>
      <c r="Z382" s="79"/>
      <c r="AA382" s="85" t="s">
        <v>1062</v>
      </c>
      <c r="AB382" s="79"/>
      <c r="AC382" s="79" t="b">
        <v>0</v>
      </c>
      <c r="AD382" s="79">
        <v>0</v>
      </c>
      <c r="AE382" s="85" t="s">
        <v>1087</v>
      </c>
      <c r="AF382" s="79" t="b">
        <v>0</v>
      </c>
      <c r="AG382" s="79" t="s">
        <v>1099</v>
      </c>
      <c r="AH382" s="79"/>
      <c r="AI382" s="85" t="s">
        <v>1087</v>
      </c>
      <c r="AJ382" s="79" t="b">
        <v>0</v>
      </c>
      <c r="AK382" s="79">
        <v>2</v>
      </c>
      <c r="AL382" s="85" t="s">
        <v>1015</v>
      </c>
      <c r="AM382" s="79" t="s">
        <v>1109</v>
      </c>
      <c r="AN382" s="79" t="b">
        <v>0</v>
      </c>
      <c r="AO382" s="85" t="s">
        <v>1015</v>
      </c>
      <c r="AP382" s="79" t="s">
        <v>176</v>
      </c>
      <c r="AQ382" s="79">
        <v>0</v>
      </c>
      <c r="AR382" s="79">
        <v>0</v>
      </c>
      <c r="AS382" s="79"/>
      <c r="AT382" s="79"/>
      <c r="AU382" s="79"/>
      <c r="AV382" s="79"/>
      <c r="AW382" s="79"/>
      <c r="AX382" s="79"/>
      <c r="AY382" s="79"/>
      <c r="AZ382" s="79"/>
      <c r="BA382">
        <v>8</v>
      </c>
      <c r="BB382" s="78" t="str">
        <f>REPLACE(INDEX(GroupVertices[Group],MATCH(Edges[[#This Row],[Vertex 1]],GroupVertices[Vertex],0)),1,1,"")</f>
        <v>2</v>
      </c>
      <c r="BC382" s="78" t="str">
        <f>REPLACE(INDEX(GroupVertices[Group],MATCH(Edges[[#This Row],[Vertex 2]],GroupVertices[Vertex],0)),1,1,"")</f>
        <v>1</v>
      </c>
      <c r="BD382" s="48">
        <v>1</v>
      </c>
      <c r="BE382" s="49">
        <v>4.761904761904762</v>
      </c>
      <c r="BF382" s="48">
        <v>0</v>
      </c>
      <c r="BG382" s="49">
        <v>0</v>
      </c>
      <c r="BH382" s="48">
        <v>0</v>
      </c>
      <c r="BI382" s="49">
        <v>0</v>
      </c>
      <c r="BJ382" s="48">
        <v>20</v>
      </c>
      <c r="BK382" s="49">
        <v>95.23809523809524</v>
      </c>
      <c r="BL382" s="48">
        <v>21</v>
      </c>
    </row>
    <row r="383" spans="1:64" ht="15">
      <c r="A383" s="64" t="s">
        <v>287</v>
      </c>
      <c r="B383" s="64" t="s">
        <v>279</v>
      </c>
      <c r="C383" s="65" t="s">
        <v>2975</v>
      </c>
      <c r="D383" s="66">
        <v>10</v>
      </c>
      <c r="E383" s="67" t="s">
        <v>136</v>
      </c>
      <c r="F383" s="68">
        <v>12</v>
      </c>
      <c r="G383" s="65"/>
      <c r="H383" s="69"/>
      <c r="I383" s="70"/>
      <c r="J383" s="70"/>
      <c r="K383" s="34" t="s">
        <v>66</v>
      </c>
      <c r="L383" s="77">
        <v>383</v>
      </c>
      <c r="M383" s="77"/>
      <c r="N383" s="72"/>
      <c r="O383" s="79" t="s">
        <v>350</v>
      </c>
      <c r="P383" s="81">
        <v>43689.93958333333</v>
      </c>
      <c r="Q383" s="79" t="s">
        <v>479</v>
      </c>
      <c r="R383" s="79"/>
      <c r="S383" s="79"/>
      <c r="T383" s="79"/>
      <c r="U383" s="79"/>
      <c r="V383" s="82" t="s">
        <v>711</v>
      </c>
      <c r="W383" s="81">
        <v>43689.93958333333</v>
      </c>
      <c r="X383" s="82" t="s">
        <v>882</v>
      </c>
      <c r="Y383" s="79"/>
      <c r="Z383" s="79"/>
      <c r="AA383" s="85" t="s">
        <v>1063</v>
      </c>
      <c r="AB383" s="79"/>
      <c r="AC383" s="79" t="b">
        <v>0</v>
      </c>
      <c r="AD383" s="79">
        <v>0</v>
      </c>
      <c r="AE383" s="85" t="s">
        <v>1087</v>
      </c>
      <c r="AF383" s="79" t="b">
        <v>1</v>
      </c>
      <c r="AG383" s="79" t="s">
        <v>1099</v>
      </c>
      <c r="AH383" s="79"/>
      <c r="AI383" s="85" t="s">
        <v>1010</v>
      </c>
      <c r="AJ383" s="79" t="b">
        <v>0</v>
      </c>
      <c r="AK383" s="79">
        <v>1</v>
      </c>
      <c r="AL383" s="85" t="s">
        <v>1056</v>
      </c>
      <c r="AM383" s="79" t="s">
        <v>1109</v>
      </c>
      <c r="AN383" s="79" t="b">
        <v>0</v>
      </c>
      <c r="AO383" s="85" t="s">
        <v>1056</v>
      </c>
      <c r="AP383" s="79" t="s">
        <v>176</v>
      </c>
      <c r="AQ383" s="79">
        <v>0</v>
      </c>
      <c r="AR383" s="79">
        <v>0</v>
      </c>
      <c r="AS383" s="79"/>
      <c r="AT383" s="79"/>
      <c r="AU383" s="79"/>
      <c r="AV383" s="79"/>
      <c r="AW383" s="79"/>
      <c r="AX383" s="79"/>
      <c r="AY383" s="79"/>
      <c r="AZ383" s="79"/>
      <c r="BA383">
        <v>8</v>
      </c>
      <c r="BB383" s="78" t="str">
        <f>REPLACE(INDEX(GroupVertices[Group],MATCH(Edges[[#This Row],[Vertex 1]],GroupVertices[Vertex],0)),1,1,"")</f>
        <v>2</v>
      </c>
      <c r="BC383" s="78" t="str">
        <f>REPLACE(INDEX(GroupVertices[Group],MATCH(Edges[[#This Row],[Vertex 2]],GroupVertices[Vertex],0)),1,1,"")</f>
        <v>1</v>
      </c>
      <c r="BD383" s="48">
        <v>2</v>
      </c>
      <c r="BE383" s="49">
        <v>10.526315789473685</v>
      </c>
      <c r="BF383" s="48">
        <v>0</v>
      </c>
      <c r="BG383" s="49">
        <v>0</v>
      </c>
      <c r="BH383" s="48">
        <v>0</v>
      </c>
      <c r="BI383" s="49">
        <v>0</v>
      </c>
      <c r="BJ383" s="48">
        <v>17</v>
      </c>
      <c r="BK383" s="49">
        <v>89.47368421052632</v>
      </c>
      <c r="BL383" s="48">
        <v>19</v>
      </c>
    </row>
    <row r="384" spans="1:64" ht="15">
      <c r="A384" s="64" t="s">
        <v>289</v>
      </c>
      <c r="B384" s="64" t="s">
        <v>279</v>
      </c>
      <c r="C384" s="65" t="s">
        <v>2973</v>
      </c>
      <c r="D384" s="66">
        <v>3</v>
      </c>
      <c r="E384" s="67" t="s">
        <v>132</v>
      </c>
      <c r="F384" s="68">
        <v>35</v>
      </c>
      <c r="G384" s="65"/>
      <c r="H384" s="69"/>
      <c r="I384" s="70"/>
      <c r="J384" s="70"/>
      <c r="K384" s="34" t="s">
        <v>65</v>
      </c>
      <c r="L384" s="77">
        <v>384</v>
      </c>
      <c r="M384" s="77"/>
      <c r="N384" s="72"/>
      <c r="O384" s="79" t="s">
        <v>350</v>
      </c>
      <c r="P384" s="81">
        <v>43690.03890046296</v>
      </c>
      <c r="Q384" s="79" t="s">
        <v>480</v>
      </c>
      <c r="R384" s="82" t="s">
        <v>542</v>
      </c>
      <c r="S384" s="79" t="s">
        <v>568</v>
      </c>
      <c r="T384" s="79" t="s">
        <v>612</v>
      </c>
      <c r="U384" s="82" t="s">
        <v>650</v>
      </c>
      <c r="V384" s="82" t="s">
        <v>650</v>
      </c>
      <c r="W384" s="81">
        <v>43690.03890046296</v>
      </c>
      <c r="X384" s="82" t="s">
        <v>883</v>
      </c>
      <c r="Y384" s="79"/>
      <c r="Z384" s="79"/>
      <c r="AA384" s="85" t="s">
        <v>1064</v>
      </c>
      <c r="AB384" s="79"/>
      <c r="AC384" s="79" t="b">
        <v>0</v>
      </c>
      <c r="AD384" s="79">
        <v>0</v>
      </c>
      <c r="AE384" s="85" t="s">
        <v>1087</v>
      </c>
      <c r="AF384" s="79" t="b">
        <v>0</v>
      </c>
      <c r="AG384" s="79" t="s">
        <v>1099</v>
      </c>
      <c r="AH384" s="79"/>
      <c r="AI384" s="85" t="s">
        <v>1087</v>
      </c>
      <c r="AJ384" s="79" t="b">
        <v>0</v>
      </c>
      <c r="AK384" s="79">
        <v>0</v>
      </c>
      <c r="AL384" s="85" t="s">
        <v>1087</v>
      </c>
      <c r="AM384" s="79" t="s">
        <v>1114</v>
      </c>
      <c r="AN384" s="79" t="b">
        <v>0</v>
      </c>
      <c r="AO384" s="85" t="s">
        <v>1064</v>
      </c>
      <c r="AP384" s="79" t="s">
        <v>176</v>
      </c>
      <c r="AQ384" s="79">
        <v>0</v>
      </c>
      <c r="AR384" s="79">
        <v>0</v>
      </c>
      <c r="AS384" s="79"/>
      <c r="AT384" s="79"/>
      <c r="AU384" s="79"/>
      <c r="AV384" s="79"/>
      <c r="AW384" s="79"/>
      <c r="AX384" s="79"/>
      <c r="AY384" s="79"/>
      <c r="AZ384" s="79"/>
      <c r="BA384">
        <v>1</v>
      </c>
      <c r="BB384" s="78" t="str">
        <f>REPLACE(INDEX(GroupVertices[Group],MATCH(Edges[[#This Row],[Vertex 1]],GroupVertices[Vertex],0)),1,1,"")</f>
        <v>1</v>
      </c>
      <c r="BC384" s="78" t="str">
        <f>REPLACE(INDEX(GroupVertices[Group],MATCH(Edges[[#This Row],[Vertex 2]],GroupVertices[Vertex],0)),1,1,"")</f>
        <v>1</v>
      </c>
      <c r="BD384" s="48">
        <v>0</v>
      </c>
      <c r="BE384" s="49">
        <v>0</v>
      </c>
      <c r="BF384" s="48">
        <v>0</v>
      </c>
      <c r="BG384" s="49">
        <v>0</v>
      </c>
      <c r="BH384" s="48">
        <v>0</v>
      </c>
      <c r="BI384" s="49">
        <v>0</v>
      </c>
      <c r="BJ384" s="48">
        <v>28</v>
      </c>
      <c r="BK384" s="49">
        <v>100</v>
      </c>
      <c r="BL384" s="48">
        <v>28</v>
      </c>
    </row>
    <row r="385" spans="1:64" ht="15">
      <c r="A385" s="64" t="s">
        <v>290</v>
      </c>
      <c r="B385" s="64" t="s">
        <v>279</v>
      </c>
      <c r="C385" s="65" t="s">
        <v>2973</v>
      </c>
      <c r="D385" s="66">
        <v>3</v>
      </c>
      <c r="E385" s="67" t="s">
        <v>132</v>
      </c>
      <c r="F385" s="68">
        <v>35</v>
      </c>
      <c r="G385" s="65"/>
      <c r="H385" s="69"/>
      <c r="I385" s="70"/>
      <c r="J385" s="70"/>
      <c r="K385" s="34" t="s">
        <v>65</v>
      </c>
      <c r="L385" s="77">
        <v>385</v>
      </c>
      <c r="M385" s="77"/>
      <c r="N385" s="72"/>
      <c r="O385" s="79" t="s">
        <v>350</v>
      </c>
      <c r="P385" s="81">
        <v>43690.43446759259</v>
      </c>
      <c r="Q385" s="79" t="s">
        <v>481</v>
      </c>
      <c r="R385" s="82" t="s">
        <v>543</v>
      </c>
      <c r="S385" s="79" t="s">
        <v>569</v>
      </c>
      <c r="T385" s="79" t="s">
        <v>613</v>
      </c>
      <c r="U385" s="82" t="s">
        <v>651</v>
      </c>
      <c r="V385" s="82" t="s">
        <v>651</v>
      </c>
      <c r="W385" s="81">
        <v>43690.43446759259</v>
      </c>
      <c r="X385" s="82" t="s">
        <v>884</v>
      </c>
      <c r="Y385" s="79"/>
      <c r="Z385" s="79"/>
      <c r="AA385" s="85" t="s">
        <v>1065</v>
      </c>
      <c r="AB385" s="79"/>
      <c r="AC385" s="79" t="b">
        <v>0</v>
      </c>
      <c r="AD385" s="79">
        <v>0</v>
      </c>
      <c r="AE385" s="85" t="s">
        <v>1087</v>
      </c>
      <c r="AF385" s="79" t="b">
        <v>0</v>
      </c>
      <c r="AG385" s="79" t="s">
        <v>1099</v>
      </c>
      <c r="AH385" s="79"/>
      <c r="AI385" s="85" t="s">
        <v>1087</v>
      </c>
      <c r="AJ385" s="79" t="b">
        <v>0</v>
      </c>
      <c r="AK385" s="79">
        <v>0</v>
      </c>
      <c r="AL385" s="85" t="s">
        <v>1087</v>
      </c>
      <c r="AM385" s="79" t="s">
        <v>1110</v>
      </c>
      <c r="AN385" s="79" t="b">
        <v>0</v>
      </c>
      <c r="AO385" s="85" t="s">
        <v>1065</v>
      </c>
      <c r="AP385" s="79" t="s">
        <v>176</v>
      </c>
      <c r="AQ385" s="79">
        <v>0</v>
      </c>
      <c r="AR385" s="79">
        <v>0</v>
      </c>
      <c r="AS385" s="79"/>
      <c r="AT385" s="79"/>
      <c r="AU385" s="79"/>
      <c r="AV385" s="79"/>
      <c r="AW385" s="79"/>
      <c r="AX385" s="79"/>
      <c r="AY385" s="79"/>
      <c r="AZ385" s="79"/>
      <c r="BA385">
        <v>1</v>
      </c>
      <c r="BB385" s="78" t="str">
        <f>REPLACE(INDEX(GroupVertices[Group],MATCH(Edges[[#This Row],[Vertex 1]],GroupVertices[Vertex],0)),1,1,"")</f>
        <v>1</v>
      </c>
      <c r="BC385" s="78" t="str">
        <f>REPLACE(INDEX(GroupVertices[Group],MATCH(Edges[[#This Row],[Vertex 2]],GroupVertices[Vertex],0)),1,1,"")</f>
        <v>1</v>
      </c>
      <c r="BD385" s="48">
        <v>0</v>
      </c>
      <c r="BE385" s="49">
        <v>0</v>
      </c>
      <c r="BF385" s="48">
        <v>0</v>
      </c>
      <c r="BG385" s="49">
        <v>0</v>
      </c>
      <c r="BH385" s="48">
        <v>0</v>
      </c>
      <c r="BI385" s="49">
        <v>0</v>
      </c>
      <c r="BJ385" s="48">
        <v>19</v>
      </c>
      <c r="BK385" s="49">
        <v>100</v>
      </c>
      <c r="BL385" s="48">
        <v>19</v>
      </c>
    </row>
    <row r="386" spans="1:64" ht="15">
      <c r="A386" s="64" t="s">
        <v>291</v>
      </c>
      <c r="B386" s="64" t="s">
        <v>279</v>
      </c>
      <c r="C386" s="65" t="s">
        <v>2973</v>
      </c>
      <c r="D386" s="66">
        <v>3</v>
      </c>
      <c r="E386" s="67" t="s">
        <v>132</v>
      </c>
      <c r="F386" s="68">
        <v>35</v>
      </c>
      <c r="G386" s="65"/>
      <c r="H386" s="69"/>
      <c r="I386" s="70"/>
      <c r="J386" s="70"/>
      <c r="K386" s="34" t="s">
        <v>65</v>
      </c>
      <c r="L386" s="77">
        <v>386</v>
      </c>
      <c r="M386" s="77"/>
      <c r="N386" s="72"/>
      <c r="O386" s="79" t="s">
        <v>350</v>
      </c>
      <c r="P386" s="81">
        <v>43690.52688657407</v>
      </c>
      <c r="Q386" s="79" t="s">
        <v>482</v>
      </c>
      <c r="R386" s="82" t="s">
        <v>544</v>
      </c>
      <c r="S386" s="79" t="s">
        <v>570</v>
      </c>
      <c r="T386" s="79" t="s">
        <v>614</v>
      </c>
      <c r="U386" s="79"/>
      <c r="V386" s="82" t="s">
        <v>713</v>
      </c>
      <c r="W386" s="81">
        <v>43690.52688657407</v>
      </c>
      <c r="X386" s="82" t="s">
        <v>885</v>
      </c>
      <c r="Y386" s="79"/>
      <c r="Z386" s="79"/>
      <c r="AA386" s="85" t="s">
        <v>1066</v>
      </c>
      <c r="AB386" s="79"/>
      <c r="AC386" s="79" t="b">
        <v>0</v>
      </c>
      <c r="AD386" s="79">
        <v>0</v>
      </c>
      <c r="AE386" s="85" t="s">
        <v>1087</v>
      </c>
      <c r="AF386" s="79" t="b">
        <v>0</v>
      </c>
      <c r="AG386" s="79" t="s">
        <v>1099</v>
      </c>
      <c r="AH386" s="79"/>
      <c r="AI386" s="85" t="s">
        <v>1087</v>
      </c>
      <c r="AJ386" s="79" t="b">
        <v>0</v>
      </c>
      <c r="AK386" s="79">
        <v>1</v>
      </c>
      <c r="AL386" s="85" t="s">
        <v>1087</v>
      </c>
      <c r="AM386" s="79" t="s">
        <v>1116</v>
      </c>
      <c r="AN386" s="79" t="b">
        <v>0</v>
      </c>
      <c r="AO386" s="85" t="s">
        <v>1066</v>
      </c>
      <c r="AP386" s="79" t="s">
        <v>176</v>
      </c>
      <c r="AQ386" s="79">
        <v>0</v>
      </c>
      <c r="AR386" s="79">
        <v>0</v>
      </c>
      <c r="AS386" s="79"/>
      <c r="AT386" s="79"/>
      <c r="AU386" s="79"/>
      <c r="AV386" s="79"/>
      <c r="AW386" s="79"/>
      <c r="AX386" s="79"/>
      <c r="AY386" s="79"/>
      <c r="AZ386" s="79"/>
      <c r="BA386">
        <v>1</v>
      </c>
      <c r="BB386" s="78" t="str">
        <f>REPLACE(INDEX(GroupVertices[Group],MATCH(Edges[[#This Row],[Vertex 1]],GroupVertices[Vertex],0)),1,1,"")</f>
        <v>1</v>
      </c>
      <c r="BC386" s="78" t="str">
        <f>REPLACE(INDEX(GroupVertices[Group],MATCH(Edges[[#This Row],[Vertex 2]],GroupVertices[Vertex],0)),1,1,"")</f>
        <v>1</v>
      </c>
      <c r="BD386" s="48">
        <v>0</v>
      </c>
      <c r="BE386" s="49">
        <v>0</v>
      </c>
      <c r="BF386" s="48">
        <v>0</v>
      </c>
      <c r="BG386" s="49">
        <v>0</v>
      </c>
      <c r="BH386" s="48">
        <v>0</v>
      </c>
      <c r="BI386" s="49">
        <v>0</v>
      </c>
      <c r="BJ386" s="48">
        <v>15</v>
      </c>
      <c r="BK386" s="49">
        <v>100</v>
      </c>
      <c r="BL386" s="48">
        <v>15</v>
      </c>
    </row>
    <row r="387" spans="1:64" ht="15">
      <c r="A387" s="64" t="s">
        <v>292</v>
      </c>
      <c r="B387" s="64" t="s">
        <v>291</v>
      </c>
      <c r="C387" s="65" t="s">
        <v>2973</v>
      </c>
      <c r="D387" s="66">
        <v>3</v>
      </c>
      <c r="E387" s="67" t="s">
        <v>132</v>
      </c>
      <c r="F387" s="68">
        <v>35</v>
      </c>
      <c r="G387" s="65"/>
      <c r="H387" s="69"/>
      <c r="I387" s="70"/>
      <c r="J387" s="70"/>
      <c r="K387" s="34" t="s">
        <v>65</v>
      </c>
      <c r="L387" s="77">
        <v>387</v>
      </c>
      <c r="M387" s="77"/>
      <c r="N387" s="72"/>
      <c r="O387" s="79" t="s">
        <v>350</v>
      </c>
      <c r="P387" s="81">
        <v>43690.527025462965</v>
      </c>
      <c r="Q387" s="79" t="s">
        <v>483</v>
      </c>
      <c r="R387" s="82" t="s">
        <v>544</v>
      </c>
      <c r="S387" s="79" t="s">
        <v>570</v>
      </c>
      <c r="T387" s="79" t="s">
        <v>615</v>
      </c>
      <c r="U387" s="79"/>
      <c r="V387" s="82" t="s">
        <v>714</v>
      </c>
      <c r="W387" s="81">
        <v>43690.527025462965</v>
      </c>
      <c r="X387" s="82" t="s">
        <v>886</v>
      </c>
      <c r="Y387" s="79"/>
      <c r="Z387" s="79"/>
      <c r="AA387" s="85" t="s">
        <v>1067</v>
      </c>
      <c r="AB387" s="79"/>
      <c r="AC387" s="79" t="b">
        <v>0</v>
      </c>
      <c r="AD387" s="79">
        <v>0</v>
      </c>
      <c r="AE387" s="85" t="s">
        <v>1087</v>
      </c>
      <c r="AF387" s="79" t="b">
        <v>0</v>
      </c>
      <c r="AG387" s="79" t="s">
        <v>1099</v>
      </c>
      <c r="AH387" s="79"/>
      <c r="AI387" s="85" t="s">
        <v>1087</v>
      </c>
      <c r="AJ387" s="79" t="b">
        <v>0</v>
      </c>
      <c r="AK387" s="79">
        <v>1</v>
      </c>
      <c r="AL387" s="85" t="s">
        <v>1066</v>
      </c>
      <c r="AM387" s="79" t="s">
        <v>1116</v>
      </c>
      <c r="AN387" s="79" t="b">
        <v>0</v>
      </c>
      <c r="AO387" s="85" t="s">
        <v>1066</v>
      </c>
      <c r="AP387" s="79" t="s">
        <v>176</v>
      </c>
      <c r="AQ387" s="79">
        <v>0</v>
      </c>
      <c r="AR387" s="79">
        <v>0</v>
      </c>
      <c r="AS387" s="79"/>
      <c r="AT387" s="79"/>
      <c r="AU387" s="79"/>
      <c r="AV387" s="79"/>
      <c r="AW387" s="79"/>
      <c r="AX387" s="79"/>
      <c r="AY387" s="79"/>
      <c r="AZ387" s="79"/>
      <c r="BA387">
        <v>1</v>
      </c>
      <c r="BB387" s="78" t="str">
        <f>REPLACE(INDEX(GroupVertices[Group],MATCH(Edges[[#This Row],[Vertex 1]],GroupVertices[Vertex],0)),1,1,"")</f>
        <v>1</v>
      </c>
      <c r="BC387" s="78" t="str">
        <f>REPLACE(INDEX(GroupVertices[Group],MATCH(Edges[[#This Row],[Vertex 2]],GroupVertices[Vertex],0)),1,1,"")</f>
        <v>1</v>
      </c>
      <c r="BD387" s="48"/>
      <c r="BE387" s="49"/>
      <c r="BF387" s="48"/>
      <c r="BG387" s="49"/>
      <c r="BH387" s="48"/>
      <c r="BI387" s="49"/>
      <c r="BJ387" s="48"/>
      <c r="BK387" s="49"/>
      <c r="BL387" s="48"/>
    </row>
    <row r="388" spans="1:64" ht="15">
      <c r="A388" s="64" t="s">
        <v>292</v>
      </c>
      <c r="B388" s="64" t="s">
        <v>279</v>
      </c>
      <c r="C388" s="65" t="s">
        <v>2973</v>
      </c>
      <c r="D388" s="66">
        <v>3</v>
      </c>
      <c r="E388" s="67" t="s">
        <v>132</v>
      </c>
      <c r="F388" s="68">
        <v>35</v>
      </c>
      <c r="G388" s="65"/>
      <c r="H388" s="69"/>
      <c r="I388" s="70"/>
      <c r="J388" s="70"/>
      <c r="K388" s="34" t="s">
        <v>65</v>
      </c>
      <c r="L388" s="77">
        <v>388</v>
      </c>
      <c r="M388" s="77"/>
      <c r="N388" s="72"/>
      <c r="O388" s="79" t="s">
        <v>350</v>
      </c>
      <c r="P388" s="81">
        <v>43690.527025462965</v>
      </c>
      <c r="Q388" s="79" t="s">
        <v>483</v>
      </c>
      <c r="R388" s="82" t="s">
        <v>544</v>
      </c>
      <c r="S388" s="79" t="s">
        <v>570</v>
      </c>
      <c r="T388" s="79" t="s">
        <v>615</v>
      </c>
      <c r="U388" s="79"/>
      <c r="V388" s="82" t="s">
        <v>714</v>
      </c>
      <c r="W388" s="81">
        <v>43690.527025462965</v>
      </c>
      <c r="X388" s="82" t="s">
        <v>886</v>
      </c>
      <c r="Y388" s="79"/>
      <c r="Z388" s="79"/>
      <c r="AA388" s="85" t="s">
        <v>1067</v>
      </c>
      <c r="AB388" s="79"/>
      <c r="AC388" s="79" t="b">
        <v>0</v>
      </c>
      <c r="AD388" s="79">
        <v>0</v>
      </c>
      <c r="AE388" s="85" t="s">
        <v>1087</v>
      </c>
      <c r="AF388" s="79" t="b">
        <v>0</v>
      </c>
      <c r="AG388" s="79" t="s">
        <v>1099</v>
      </c>
      <c r="AH388" s="79"/>
      <c r="AI388" s="85" t="s">
        <v>1087</v>
      </c>
      <c r="AJ388" s="79" t="b">
        <v>0</v>
      </c>
      <c r="AK388" s="79">
        <v>1</v>
      </c>
      <c r="AL388" s="85" t="s">
        <v>1066</v>
      </c>
      <c r="AM388" s="79" t="s">
        <v>1116</v>
      </c>
      <c r="AN388" s="79" t="b">
        <v>0</v>
      </c>
      <c r="AO388" s="85" t="s">
        <v>1066</v>
      </c>
      <c r="AP388" s="79" t="s">
        <v>176</v>
      </c>
      <c r="AQ388" s="79">
        <v>0</v>
      </c>
      <c r="AR388" s="79">
        <v>0</v>
      </c>
      <c r="AS388" s="79"/>
      <c r="AT388" s="79"/>
      <c r="AU388" s="79"/>
      <c r="AV388" s="79"/>
      <c r="AW388" s="79"/>
      <c r="AX388" s="79"/>
      <c r="AY388" s="79"/>
      <c r="AZ388" s="79"/>
      <c r="BA388">
        <v>1</v>
      </c>
      <c r="BB388" s="78" t="str">
        <f>REPLACE(INDEX(GroupVertices[Group],MATCH(Edges[[#This Row],[Vertex 1]],GroupVertices[Vertex],0)),1,1,"")</f>
        <v>1</v>
      </c>
      <c r="BC388" s="78" t="str">
        <f>REPLACE(INDEX(GroupVertices[Group],MATCH(Edges[[#This Row],[Vertex 2]],GroupVertices[Vertex],0)),1,1,"")</f>
        <v>1</v>
      </c>
      <c r="BD388" s="48">
        <v>0</v>
      </c>
      <c r="BE388" s="49">
        <v>0</v>
      </c>
      <c r="BF388" s="48">
        <v>0</v>
      </c>
      <c r="BG388" s="49">
        <v>0</v>
      </c>
      <c r="BH388" s="48">
        <v>0</v>
      </c>
      <c r="BI388" s="49">
        <v>0</v>
      </c>
      <c r="BJ388" s="48">
        <v>17</v>
      </c>
      <c r="BK388" s="49">
        <v>100</v>
      </c>
      <c r="BL388" s="48">
        <v>17</v>
      </c>
    </row>
    <row r="389" spans="1:64" ht="15">
      <c r="A389" s="64" t="s">
        <v>293</v>
      </c>
      <c r="B389" s="64" t="s">
        <v>294</v>
      </c>
      <c r="C389" s="65" t="s">
        <v>2973</v>
      </c>
      <c r="D389" s="66">
        <v>3</v>
      </c>
      <c r="E389" s="67" t="s">
        <v>132</v>
      </c>
      <c r="F389" s="68">
        <v>35</v>
      </c>
      <c r="G389" s="65"/>
      <c r="H389" s="69"/>
      <c r="I389" s="70"/>
      <c r="J389" s="70"/>
      <c r="K389" s="34" t="s">
        <v>65</v>
      </c>
      <c r="L389" s="77">
        <v>389</v>
      </c>
      <c r="M389" s="77"/>
      <c r="N389" s="72"/>
      <c r="O389" s="79" t="s">
        <v>350</v>
      </c>
      <c r="P389" s="81">
        <v>43621.762708333335</v>
      </c>
      <c r="Q389" s="79" t="s">
        <v>484</v>
      </c>
      <c r="R389" s="82" t="s">
        <v>499</v>
      </c>
      <c r="S389" s="79" t="s">
        <v>554</v>
      </c>
      <c r="T389" s="79"/>
      <c r="U389" s="79"/>
      <c r="V389" s="82" t="s">
        <v>715</v>
      </c>
      <c r="W389" s="81">
        <v>43621.762708333335</v>
      </c>
      <c r="X389" s="82" t="s">
        <v>887</v>
      </c>
      <c r="Y389" s="79"/>
      <c r="Z389" s="79"/>
      <c r="AA389" s="85" t="s">
        <v>1068</v>
      </c>
      <c r="AB389" s="79"/>
      <c r="AC389" s="79" t="b">
        <v>0</v>
      </c>
      <c r="AD389" s="79">
        <v>0</v>
      </c>
      <c r="AE389" s="85" t="s">
        <v>1085</v>
      </c>
      <c r="AF389" s="79" t="b">
        <v>0</v>
      </c>
      <c r="AG389" s="79" t="s">
        <v>1099</v>
      </c>
      <c r="AH389" s="79"/>
      <c r="AI389" s="85" t="s">
        <v>1087</v>
      </c>
      <c r="AJ389" s="79" t="b">
        <v>0</v>
      </c>
      <c r="AK389" s="79">
        <v>0</v>
      </c>
      <c r="AL389" s="85" t="s">
        <v>1087</v>
      </c>
      <c r="AM389" s="79" t="s">
        <v>1107</v>
      </c>
      <c r="AN389" s="79" t="b">
        <v>0</v>
      </c>
      <c r="AO389" s="85" t="s">
        <v>1068</v>
      </c>
      <c r="AP389" s="79" t="s">
        <v>176</v>
      </c>
      <c r="AQ389" s="79">
        <v>0</v>
      </c>
      <c r="AR389" s="79">
        <v>0</v>
      </c>
      <c r="AS389" s="79"/>
      <c r="AT389" s="79"/>
      <c r="AU389" s="79"/>
      <c r="AV389" s="79"/>
      <c r="AW389" s="79"/>
      <c r="AX389" s="79"/>
      <c r="AY389" s="79"/>
      <c r="AZ389" s="79"/>
      <c r="BA389">
        <v>1</v>
      </c>
      <c r="BB389" s="78" t="str">
        <f>REPLACE(INDEX(GroupVertices[Group],MATCH(Edges[[#This Row],[Vertex 1]],GroupVertices[Vertex],0)),1,1,"")</f>
        <v>2</v>
      </c>
      <c r="BC389" s="78" t="str">
        <f>REPLACE(INDEX(GroupVertices[Group],MATCH(Edges[[#This Row],[Vertex 2]],GroupVertices[Vertex],0)),1,1,"")</f>
        <v>2</v>
      </c>
      <c r="BD389" s="48"/>
      <c r="BE389" s="49"/>
      <c r="BF389" s="48"/>
      <c r="BG389" s="49"/>
      <c r="BH389" s="48"/>
      <c r="BI389" s="49"/>
      <c r="BJ389" s="48"/>
      <c r="BK389" s="49"/>
      <c r="BL389" s="48"/>
    </row>
    <row r="390" spans="1:64" ht="15">
      <c r="A390" s="64" t="s">
        <v>294</v>
      </c>
      <c r="B390" s="64" t="s">
        <v>279</v>
      </c>
      <c r="C390" s="65" t="s">
        <v>2973</v>
      </c>
      <c r="D390" s="66">
        <v>3</v>
      </c>
      <c r="E390" s="67" t="s">
        <v>132</v>
      </c>
      <c r="F390" s="68">
        <v>35</v>
      </c>
      <c r="G390" s="65"/>
      <c r="H390" s="69"/>
      <c r="I390" s="70"/>
      <c r="J390" s="70"/>
      <c r="K390" s="34" t="s">
        <v>66</v>
      </c>
      <c r="L390" s="77">
        <v>390</v>
      </c>
      <c r="M390" s="77"/>
      <c r="N390" s="72"/>
      <c r="O390" s="79" t="s">
        <v>350</v>
      </c>
      <c r="P390" s="81">
        <v>43621.768113425926</v>
      </c>
      <c r="Q390" s="79" t="s">
        <v>485</v>
      </c>
      <c r="R390" s="82" t="s">
        <v>499</v>
      </c>
      <c r="S390" s="79" t="s">
        <v>554</v>
      </c>
      <c r="T390" s="79"/>
      <c r="U390" s="79"/>
      <c r="V390" s="82" t="s">
        <v>716</v>
      </c>
      <c r="W390" s="81">
        <v>43621.768113425926</v>
      </c>
      <c r="X390" s="82" t="s">
        <v>888</v>
      </c>
      <c r="Y390" s="79"/>
      <c r="Z390" s="79"/>
      <c r="AA390" s="85" t="s">
        <v>1069</v>
      </c>
      <c r="AB390" s="79"/>
      <c r="AC390" s="79" t="b">
        <v>0</v>
      </c>
      <c r="AD390" s="79">
        <v>2</v>
      </c>
      <c r="AE390" s="85" t="s">
        <v>1087</v>
      </c>
      <c r="AF390" s="79" t="b">
        <v>0</v>
      </c>
      <c r="AG390" s="79" t="s">
        <v>1099</v>
      </c>
      <c r="AH390" s="79"/>
      <c r="AI390" s="85" t="s">
        <v>1087</v>
      </c>
      <c r="AJ390" s="79" t="b">
        <v>0</v>
      </c>
      <c r="AK390" s="79">
        <v>1</v>
      </c>
      <c r="AL390" s="85" t="s">
        <v>1087</v>
      </c>
      <c r="AM390" s="79" t="s">
        <v>1107</v>
      </c>
      <c r="AN390" s="79" t="b">
        <v>0</v>
      </c>
      <c r="AO390" s="85" t="s">
        <v>1069</v>
      </c>
      <c r="AP390" s="79" t="s">
        <v>176</v>
      </c>
      <c r="AQ390" s="79">
        <v>0</v>
      </c>
      <c r="AR390" s="79">
        <v>0</v>
      </c>
      <c r="AS390" s="79"/>
      <c r="AT390" s="79"/>
      <c r="AU390" s="79"/>
      <c r="AV390" s="79"/>
      <c r="AW390" s="79"/>
      <c r="AX390" s="79"/>
      <c r="AY390" s="79"/>
      <c r="AZ390" s="79"/>
      <c r="BA390">
        <v>1</v>
      </c>
      <c r="BB390" s="78" t="str">
        <f>REPLACE(INDEX(GroupVertices[Group],MATCH(Edges[[#This Row],[Vertex 1]],GroupVertices[Vertex],0)),1,1,"")</f>
        <v>2</v>
      </c>
      <c r="BC390" s="78" t="str">
        <f>REPLACE(INDEX(GroupVertices[Group],MATCH(Edges[[#This Row],[Vertex 2]],GroupVertices[Vertex],0)),1,1,"")</f>
        <v>1</v>
      </c>
      <c r="BD390" s="48">
        <v>1</v>
      </c>
      <c r="BE390" s="49">
        <v>6.25</v>
      </c>
      <c r="BF390" s="48">
        <v>0</v>
      </c>
      <c r="BG390" s="49">
        <v>0</v>
      </c>
      <c r="BH390" s="48">
        <v>0</v>
      </c>
      <c r="BI390" s="49">
        <v>0</v>
      </c>
      <c r="BJ390" s="48">
        <v>15</v>
      </c>
      <c r="BK390" s="49">
        <v>93.75</v>
      </c>
      <c r="BL390" s="48">
        <v>16</v>
      </c>
    </row>
    <row r="391" spans="1:64" ht="15">
      <c r="A391" s="64" t="s">
        <v>279</v>
      </c>
      <c r="B391" s="64" t="s">
        <v>294</v>
      </c>
      <c r="C391" s="65" t="s">
        <v>2971</v>
      </c>
      <c r="D391" s="66">
        <v>6.5</v>
      </c>
      <c r="E391" s="67" t="s">
        <v>136</v>
      </c>
      <c r="F391" s="68">
        <v>23.5</v>
      </c>
      <c r="G391" s="65"/>
      <c r="H391" s="69"/>
      <c r="I391" s="70"/>
      <c r="J391" s="70"/>
      <c r="K391" s="34" t="s">
        <v>66</v>
      </c>
      <c r="L391" s="77">
        <v>391</v>
      </c>
      <c r="M391" s="77"/>
      <c r="N391" s="72"/>
      <c r="O391" s="79" t="s">
        <v>350</v>
      </c>
      <c r="P391" s="81">
        <v>43621.84966435185</v>
      </c>
      <c r="Q391" s="79" t="s">
        <v>486</v>
      </c>
      <c r="R391" s="82" t="s">
        <v>513</v>
      </c>
      <c r="S391" s="79" t="s">
        <v>553</v>
      </c>
      <c r="T391" s="79"/>
      <c r="U391" s="79"/>
      <c r="V391" s="82" t="s">
        <v>704</v>
      </c>
      <c r="W391" s="81">
        <v>43621.84966435185</v>
      </c>
      <c r="X391" s="82" t="s">
        <v>889</v>
      </c>
      <c r="Y391" s="79"/>
      <c r="Z391" s="79"/>
      <c r="AA391" s="85" t="s">
        <v>1070</v>
      </c>
      <c r="AB391" s="79"/>
      <c r="AC391" s="79" t="b">
        <v>0</v>
      </c>
      <c r="AD391" s="79">
        <v>1</v>
      </c>
      <c r="AE391" s="85" t="s">
        <v>1087</v>
      </c>
      <c r="AF391" s="79" t="b">
        <v>0</v>
      </c>
      <c r="AG391" s="79" t="s">
        <v>1099</v>
      </c>
      <c r="AH391" s="79"/>
      <c r="AI391" s="85" t="s">
        <v>1087</v>
      </c>
      <c r="AJ391" s="79" t="b">
        <v>0</v>
      </c>
      <c r="AK391" s="79">
        <v>0</v>
      </c>
      <c r="AL391" s="85" t="s">
        <v>1087</v>
      </c>
      <c r="AM391" s="79" t="s">
        <v>1112</v>
      </c>
      <c r="AN391" s="79" t="b">
        <v>0</v>
      </c>
      <c r="AO391" s="85" t="s">
        <v>1070</v>
      </c>
      <c r="AP391" s="79" t="s">
        <v>176</v>
      </c>
      <c r="AQ391" s="79">
        <v>0</v>
      </c>
      <c r="AR391" s="79">
        <v>0</v>
      </c>
      <c r="AS391" s="79"/>
      <c r="AT391" s="79"/>
      <c r="AU391" s="79"/>
      <c r="AV391" s="79"/>
      <c r="AW391" s="79"/>
      <c r="AX391" s="79"/>
      <c r="AY391" s="79"/>
      <c r="AZ391" s="79"/>
      <c r="BA391">
        <v>3</v>
      </c>
      <c r="BB391" s="78" t="str">
        <f>REPLACE(INDEX(GroupVertices[Group],MATCH(Edges[[#This Row],[Vertex 1]],GroupVertices[Vertex],0)),1,1,"")</f>
        <v>1</v>
      </c>
      <c r="BC391" s="78" t="str">
        <f>REPLACE(INDEX(GroupVertices[Group],MATCH(Edges[[#This Row],[Vertex 2]],GroupVertices[Vertex],0)),1,1,"")</f>
        <v>2</v>
      </c>
      <c r="BD391" s="48">
        <v>1</v>
      </c>
      <c r="BE391" s="49">
        <v>5.2631578947368425</v>
      </c>
      <c r="BF391" s="48">
        <v>0</v>
      </c>
      <c r="BG391" s="49">
        <v>0</v>
      </c>
      <c r="BH391" s="48">
        <v>0</v>
      </c>
      <c r="BI391" s="49">
        <v>0</v>
      </c>
      <c r="BJ391" s="48">
        <v>18</v>
      </c>
      <c r="BK391" s="49">
        <v>94.73684210526316</v>
      </c>
      <c r="BL391" s="48">
        <v>19</v>
      </c>
    </row>
    <row r="392" spans="1:64" ht="15">
      <c r="A392" s="64" t="s">
        <v>279</v>
      </c>
      <c r="B392" s="64" t="s">
        <v>294</v>
      </c>
      <c r="C392" s="65" t="s">
        <v>2971</v>
      </c>
      <c r="D392" s="66">
        <v>6.5</v>
      </c>
      <c r="E392" s="67" t="s">
        <v>136</v>
      </c>
      <c r="F392" s="68">
        <v>23.5</v>
      </c>
      <c r="G392" s="65"/>
      <c r="H392" s="69"/>
      <c r="I392" s="70"/>
      <c r="J392" s="70"/>
      <c r="K392" s="34" t="s">
        <v>66</v>
      </c>
      <c r="L392" s="77">
        <v>392</v>
      </c>
      <c r="M392" s="77"/>
      <c r="N392" s="72"/>
      <c r="O392" s="79" t="s">
        <v>350</v>
      </c>
      <c r="P392" s="81">
        <v>43621.85009259259</v>
      </c>
      <c r="Q392" s="79" t="s">
        <v>426</v>
      </c>
      <c r="R392" s="79"/>
      <c r="S392" s="79"/>
      <c r="T392" s="79"/>
      <c r="U392" s="79"/>
      <c r="V392" s="82" t="s">
        <v>704</v>
      </c>
      <c r="W392" s="81">
        <v>43621.85009259259</v>
      </c>
      <c r="X392" s="82" t="s">
        <v>813</v>
      </c>
      <c r="Y392" s="79"/>
      <c r="Z392" s="79"/>
      <c r="AA392" s="85" t="s">
        <v>994</v>
      </c>
      <c r="AB392" s="79"/>
      <c r="AC392" s="79" t="b">
        <v>0</v>
      </c>
      <c r="AD392" s="79">
        <v>0</v>
      </c>
      <c r="AE392" s="85" t="s">
        <v>1087</v>
      </c>
      <c r="AF392" s="79" t="b">
        <v>0</v>
      </c>
      <c r="AG392" s="79" t="s">
        <v>1099</v>
      </c>
      <c r="AH392" s="79"/>
      <c r="AI392" s="85" t="s">
        <v>1087</v>
      </c>
      <c r="AJ392" s="79" t="b">
        <v>0</v>
      </c>
      <c r="AK392" s="79">
        <v>2</v>
      </c>
      <c r="AL392" s="85" t="s">
        <v>993</v>
      </c>
      <c r="AM392" s="79" t="s">
        <v>1112</v>
      </c>
      <c r="AN392" s="79" t="b">
        <v>0</v>
      </c>
      <c r="AO392" s="85" t="s">
        <v>993</v>
      </c>
      <c r="AP392" s="79" t="s">
        <v>176</v>
      </c>
      <c r="AQ392" s="79">
        <v>0</v>
      </c>
      <c r="AR392" s="79">
        <v>0</v>
      </c>
      <c r="AS392" s="79"/>
      <c r="AT392" s="79"/>
      <c r="AU392" s="79"/>
      <c r="AV392" s="79"/>
      <c r="AW392" s="79"/>
      <c r="AX392" s="79"/>
      <c r="AY392" s="79"/>
      <c r="AZ392" s="79"/>
      <c r="BA392">
        <v>3</v>
      </c>
      <c r="BB392" s="78" t="str">
        <f>REPLACE(INDEX(GroupVertices[Group],MATCH(Edges[[#This Row],[Vertex 1]],GroupVertices[Vertex],0)),1,1,"")</f>
        <v>1</v>
      </c>
      <c r="BC392" s="78" t="str">
        <f>REPLACE(INDEX(GroupVertices[Group],MATCH(Edges[[#This Row],[Vertex 2]],GroupVertices[Vertex],0)),1,1,"")</f>
        <v>2</v>
      </c>
      <c r="BD392" s="48"/>
      <c r="BE392" s="49"/>
      <c r="BF392" s="48"/>
      <c r="BG392" s="49"/>
      <c r="BH392" s="48"/>
      <c r="BI392" s="49"/>
      <c r="BJ392" s="48"/>
      <c r="BK392" s="49"/>
      <c r="BL392" s="48"/>
    </row>
    <row r="393" spans="1:64" ht="15">
      <c r="A393" s="64" t="s">
        <v>279</v>
      </c>
      <c r="B393" s="64" t="s">
        <v>294</v>
      </c>
      <c r="C393" s="65" t="s">
        <v>2971</v>
      </c>
      <c r="D393" s="66">
        <v>6.5</v>
      </c>
      <c r="E393" s="67" t="s">
        <v>136</v>
      </c>
      <c r="F393" s="68">
        <v>23.5</v>
      </c>
      <c r="G393" s="65"/>
      <c r="H393" s="69"/>
      <c r="I393" s="70"/>
      <c r="J393" s="70"/>
      <c r="K393" s="34" t="s">
        <v>66</v>
      </c>
      <c r="L393" s="77">
        <v>393</v>
      </c>
      <c r="M393" s="77"/>
      <c r="N393" s="72"/>
      <c r="O393" s="79" t="s">
        <v>350</v>
      </c>
      <c r="P393" s="81">
        <v>43627.58896990741</v>
      </c>
      <c r="Q393" s="79" t="s">
        <v>429</v>
      </c>
      <c r="R393" s="79"/>
      <c r="S393" s="79"/>
      <c r="T393" s="79"/>
      <c r="U393" s="79"/>
      <c r="V393" s="82" t="s">
        <v>704</v>
      </c>
      <c r="W393" s="81">
        <v>43627.58896990741</v>
      </c>
      <c r="X393" s="82" t="s">
        <v>816</v>
      </c>
      <c r="Y393" s="79"/>
      <c r="Z393" s="79"/>
      <c r="AA393" s="85" t="s">
        <v>997</v>
      </c>
      <c r="AB393" s="79"/>
      <c r="AC393" s="79" t="b">
        <v>0</v>
      </c>
      <c r="AD393" s="79">
        <v>0</v>
      </c>
      <c r="AE393" s="85" t="s">
        <v>1087</v>
      </c>
      <c r="AF393" s="79" t="b">
        <v>0</v>
      </c>
      <c r="AG393" s="79" t="s">
        <v>1099</v>
      </c>
      <c r="AH393" s="79"/>
      <c r="AI393" s="85" t="s">
        <v>1087</v>
      </c>
      <c r="AJ393" s="79" t="b">
        <v>0</v>
      </c>
      <c r="AK393" s="79">
        <v>1</v>
      </c>
      <c r="AL393" s="85" t="s">
        <v>995</v>
      </c>
      <c r="AM393" s="79" t="s">
        <v>1112</v>
      </c>
      <c r="AN393" s="79" t="b">
        <v>0</v>
      </c>
      <c r="AO393" s="85" t="s">
        <v>995</v>
      </c>
      <c r="AP393" s="79" t="s">
        <v>176</v>
      </c>
      <c r="AQ393" s="79">
        <v>0</v>
      </c>
      <c r="AR393" s="79">
        <v>0</v>
      </c>
      <c r="AS393" s="79"/>
      <c r="AT393" s="79"/>
      <c r="AU393" s="79"/>
      <c r="AV393" s="79"/>
      <c r="AW393" s="79"/>
      <c r="AX393" s="79"/>
      <c r="AY393" s="79"/>
      <c r="AZ393" s="79"/>
      <c r="BA393">
        <v>3</v>
      </c>
      <c r="BB393" s="78" t="str">
        <f>REPLACE(INDEX(GroupVertices[Group],MATCH(Edges[[#This Row],[Vertex 1]],GroupVertices[Vertex],0)),1,1,"")</f>
        <v>1</v>
      </c>
      <c r="BC393" s="78" t="str">
        <f>REPLACE(INDEX(GroupVertices[Group],MATCH(Edges[[#This Row],[Vertex 2]],GroupVertices[Vertex],0)),1,1,"")</f>
        <v>2</v>
      </c>
      <c r="BD393" s="48"/>
      <c r="BE393" s="49"/>
      <c r="BF393" s="48"/>
      <c r="BG393" s="49"/>
      <c r="BH393" s="48"/>
      <c r="BI393" s="49"/>
      <c r="BJ393" s="48"/>
      <c r="BK393" s="49"/>
      <c r="BL393" s="48"/>
    </row>
    <row r="394" spans="1:64" ht="15">
      <c r="A394" s="64" t="s">
        <v>295</v>
      </c>
      <c r="B394" s="64" t="s">
        <v>294</v>
      </c>
      <c r="C394" s="65" t="s">
        <v>2973</v>
      </c>
      <c r="D394" s="66">
        <v>3</v>
      </c>
      <c r="E394" s="67" t="s">
        <v>132</v>
      </c>
      <c r="F394" s="68">
        <v>35</v>
      </c>
      <c r="G394" s="65"/>
      <c r="H394" s="69"/>
      <c r="I394" s="70"/>
      <c r="J394" s="70"/>
      <c r="K394" s="34" t="s">
        <v>65</v>
      </c>
      <c r="L394" s="77">
        <v>394</v>
      </c>
      <c r="M394" s="77"/>
      <c r="N394" s="72"/>
      <c r="O394" s="79" t="s">
        <v>350</v>
      </c>
      <c r="P394" s="81">
        <v>43623.85449074074</v>
      </c>
      <c r="Q394" s="79" t="s">
        <v>487</v>
      </c>
      <c r="R394" s="82" t="s">
        <v>545</v>
      </c>
      <c r="S394" s="79" t="s">
        <v>567</v>
      </c>
      <c r="T394" s="79" t="s">
        <v>616</v>
      </c>
      <c r="U394" s="79"/>
      <c r="V394" s="82" t="s">
        <v>717</v>
      </c>
      <c r="W394" s="81">
        <v>43623.85449074074</v>
      </c>
      <c r="X394" s="82" t="s">
        <v>890</v>
      </c>
      <c r="Y394" s="79"/>
      <c r="Z394" s="79"/>
      <c r="AA394" s="85" t="s">
        <v>1071</v>
      </c>
      <c r="AB394" s="79"/>
      <c r="AC394" s="79" t="b">
        <v>0</v>
      </c>
      <c r="AD394" s="79">
        <v>0</v>
      </c>
      <c r="AE394" s="85" t="s">
        <v>1085</v>
      </c>
      <c r="AF394" s="79" t="b">
        <v>0</v>
      </c>
      <c r="AG394" s="79" t="s">
        <v>1099</v>
      </c>
      <c r="AH394" s="79"/>
      <c r="AI394" s="85" t="s">
        <v>1087</v>
      </c>
      <c r="AJ394" s="79" t="b">
        <v>0</v>
      </c>
      <c r="AK394" s="79">
        <v>0</v>
      </c>
      <c r="AL394" s="85" t="s">
        <v>1087</v>
      </c>
      <c r="AM394" s="79" t="s">
        <v>1110</v>
      </c>
      <c r="AN394" s="79" t="b">
        <v>0</v>
      </c>
      <c r="AO394" s="85" t="s">
        <v>1071</v>
      </c>
      <c r="AP394" s="79" t="s">
        <v>176</v>
      </c>
      <c r="AQ394" s="79">
        <v>0</v>
      </c>
      <c r="AR394" s="79">
        <v>0</v>
      </c>
      <c r="AS394" s="79"/>
      <c r="AT394" s="79"/>
      <c r="AU394" s="79"/>
      <c r="AV394" s="79"/>
      <c r="AW394" s="79"/>
      <c r="AX394" s="79"/>
      <c r="AY394" s="79"/>
      <c r="AZ394" s="79"/>
      <c r="BA394">
        <v>1</v>
      </c>
      <c r="BB394" s="78" t="str">
        <f>REPLACE(INDEX(GroupVertices[Group],MATCH(Edges[[#This Row],[Vertex 1]],GroupVertices[Vertex],0)),1,1,"")</f>
        <v>2</v>
      </c>
      <c r="BC394" s="78" t="str">
        <f>REPLACE(INDEX(GroupVertices[Group],MATCH(Edges[[#This Row],[Vertex 2]],GroupVertices[Vertex],0)),1,1,"")</f>
        <v>2</v>
      </c>
      <c r="BD394" s="48"/>
      <c r="BE394" s="49"/>
      <c r="BF394" s="48"/>
      <c r="BG394" s="49"/>
      <c r="BH394" s="48"/>
      <c r="BI394" s="49"/>
      <c r="BJ394" s="48"/>
      <c r="BK394" s="49"/>
      <c r="BL394" s="48"/>
    </row>
    <row r="395" spans="1:64" ht="15">
      <c r="A395" s="64" t="s">
        <v>293</v>
      </c>
      <c r="B395" s="64" t="s">
        <v>279</v>
      </c>
      <c r="C395" s="65" t="s">
        <v>2973</v>
      </c>
      <c r="D395" s="66">
        <v>3</v>
      </c>
      <c r="E395" s="67" t="s">
        <v>132</v>
      </c>
      <c r="F395" s="68">
        <v>35</v>
      </c>
      <c r="G395" s="65"/>
      <c r="H395" s="69"/>
      <c r="I395" s="70"/>
      <c r="J395" s="70"/>
      <c r="K395" s="34" t="s">
        <v>65</v>
      </c>
      <c r="L395" s="77">
        <v>395</v>
      </c>
      <c r="M395" s="77"/>
      <c r="N395" s="72"/>
      <c r="O395" s="79" t="s">
        <v>349</v>
      </c>
      <c r="P395" s="81">
        <v>43621.762708333335</v>
      </c>
      <c r="Q395" s="79" t="s">
        <v>484</v>
      </c>
      <c r="R395" s="82" t="s">
        <v>499</v>
      </c>
      <c r="S395" s="79" t="s">
        <v>554</v>
      </c>
      <c r="T395" s="79"/>
      <c r="U395" s="79"/>
      <c r="V395" s="82" t="s">
        <v>715</v>
      </c>
      <c r="W395" s="81">
        <v>43621.762708333335</v>
      </c>
      <c r="X395" s="82" t="s">
        <v>887</v>
      </c>
      <c r="Y395" s="79"/>
      <c r="Z395" s="79"/>
      <c r="AA395" s="85" t="s">
        <v>1068</v>
      </c>
      <c r="AB395" s="79"/>
      <c r="AC395" s="79" t="b">
        <v>0</v>
      </c>
      <c r="AD395" s="79">
        <v>0</v>
      </c>
      <c r="AE395" s="85" t="s">
        <v>1085</v>
      </c>
      <c r="AF395" s="79" t="b">
        <v>0</v>
      </c>
      <c r="AG395" s="79" t="s">
        <v>1099</v>
      </c>
      <c r="AH395" s="79"/>
      <c r="AI395" s="85" t="s">
        <v>1087</v>
      </c>
      <c r="AJ395" s="79" t="b">
        <v>0</v>
      </c>
      <c r="AK395" s="79">
        <v>0</v>
      </c>
      <c r="AL395" s="85" t="s">
        <v>1087</v>
      </c>
      <c r="AM395" s="79" t="s">
        <v>1107</v>
      </c>
      <c r="AN395" s="79" t="b">
        <v>0</v>
      </c>
      <c r="AO395" s="85" t="s">
        <v>1068</v>
      </c>
      <c r="AP395" s="79" t="s">
        <v>176</v>
      </c>
      <c r="AQ395" s="79">
        <v>0</v>
      </c>
      <c r="AR395" s="79">
        <v>0</v>
      </c>
      <c r="AS395" s="79"/>
      <c r="AT395" s="79"/>
      <c r="AU395" s="79"/>
      <c r="AV395" s="79"/>
      <c r="AW395" s="79"/>
      <c r="AX395" s="79"/>
      <c r="AY395" s="79"/>
      <c r="AZ395" s="79"/>
      <c r="BA395">
        <v>1</v>
      </c>
      <c r="BB395" s="78" t="str">
        <f>REPLACE(INDEX(GroupVertices[Group],MATCH(Edges[[#This Row],[Vertex 1]],GroupVertices[Vertex],0)),1,1,"")</f>
        <v>2</v>
      </c>
      <c r="BC395" s="78" t="str">
        <f>REPLACE(INDEX(GroupVertices[Group],MATCH(Edges[[#This Row],[Vertex 2]],GroupVertices[Vertex],0)),1,1,"")</f>
        <v>1</v>
      </c>
      <c r="BD395" s="48">
        <v>0</v>
      </c>
      <c r="BE395" s="49">
        <v>0</v>
      </c>
      <c r="BF395" s="48">
        <v>0</v>
      </c>
      <c r="BG395" s="49">
        <v>0</v>
      </c>
      <c r="BH395" s="48">
        <v>0</v>
      </c>
      <c r="BI395" s="49">
        <v>0</v>
      </c>
      <c r="BJ395" s="48">
        <v>9</v>
      </c>
      <c r="BK395" s="49">
        <v>100</v>
      </c>
      <c r="BL395" s="48">
        <v>9</v>
      </c>
    </row>
    <row r="396" spans="1:64" ht="15">
      <c r="A396" s="64" t="s">
        <v>295</v>
      </c>
      <c r="B396" s="64" t="s">
        <v>293</v>
      </c>
      <c r="C396" s="65" t="s">
        <v>2973</v>
      </c>
      <c r="D396" s="66">
        <v>3</v>
      </c>
      <c r="E396" s="67" t="s">
        <v>132</v>
      </c>
      <c r="F396" s="68">
        <v>35</v>
      </c>
      <c r="G396" s="65"/>
      <c r="H396" s="69"/>
      <c r="I396" s="70"/>
      <c r="J396" s="70"/>
      <c r="K396" s="34" t="s">
        <v>65</v>
      </c>
      <c r="L396" s="77">
        <v>396</v>
      </c>
      <c r="M396" s="77"/>
      <c r="N396" s="72"/>
      <c r="O396" s="79" t="s">
        <v>350</v>
      </c>
      <c r="P396" s="81">
        <v>43623.85449074074</v>
      </c>
      <c r="Q396" s="79" t="s">
        <v>487</v>
      </c>
      <c r="R396" s="82" t="s">
        <v>545</v>
      </c>
      <c r="S396" s="79" t="s">
        <v>567</v>
      </c>
      <c r="T396" s="79" t="s">
        <v>616</v>
      </c>
      <c r="U396" s="79"/>
      <c r="V396" s="82" t="s">
        <v>717</v>
      </c>
      <c r="W396" s="81">
        <v>43623.85449074074</v>
      </c>
      <c r="X396" s="82" t="s">
        <v>890</v>
      </c>
      <c r="Y396" s="79"/>
      <c r="Z396" s="79"/>
      <c r="AA396" s="85" t="s">
        <v>1071</v>
      </c>
      <c r="AB396" s="79"/>
      <c r="AC396" s="79" t="b">
        <v>0</v>
      </c>
      <c r="AD396" s="79">
        <v>0</v>
      </c>
      <c r="AE396" s="85" t="s">
        <v>1085</v>
      </c>
      <c r="AF396" s="79" t="b">
        <v>0</v>
      </c>
      <c r="AG396" s="79" t="s">
        <v>1099</v>
      </c>
      <c r="AH396" s="79"/>
      <c r="AI396" s="85" t="s">
        <v>1087</v>
      </c>
      <c r="AJ396" s="79" t="b">
        <v>0</v>
      </c>
      <c r="AK396" s="79">
        <v>0</v>
      </c>
      <c r="AL396" s="85" t="s">
        <v>1087</v>
      </c>
      <c r="AM396" s="79" t="s">
        <v>1110</v>
      </c>
      <c r="AN396" s="79" t="b">
        <v>0</v>
      </c>
      <c r="AO396" s="85" t="s">
        <v>1071</v>
      </c>
      <c r="AP396" s="79" t="s">
        <v>176</v>
      </c>
      <c r="AQ396" s="79">
        <v>0</v>
      </c>
      <c r="AR396" s="79">
        <v>0</v>
      </c>
      <c r="AS396" s="79"/>
      <c r="AT396" s="79"/>
      <c r="AU396" s="79"/>
      <c r="AV396" s="79"/>
      <c r="AW396" s="79"/>
      <c r="AX396" s="79"/>
      <c r="AY396" s="79"/>
      <c r="AZ396" s="79"/>
      <c r="BA396">
        <v>1</v>
      </c>
      <c r="BB396" s="78" t="str">
        <f>REPLACE(INDEX(GroupVertices[Group],MATCH(Edges[[#This Row],[Vertex 1]],GroupVertices[Vertex],0)),1,1,"")</f>
        <v>2</v>
      </c>
      <c r="BC396" s="78" t="str">
        <f>REPLACE(INDEX(GroupVertices[Group],MATCH(Edges[[#This Row],[Vertex 2]],GroupVertices[Vertex],0)),1,1,"")</f>
        <v>2</v>
      </c>
      <c r="BD396" s="48">
        <v>0</v>
      </c>
      <c r="BE396" s="49">
        <v>0</v>
      </c>
      <c r="BF396" s="48">
        <v>0</v>
      </c>
      <c r="BG396" s="49">
        <v>0</v>
      </c>
      <c r="BH396" s="48">
        <v>0</v>
      </c>
      <c r="BI396" s="49">
        <v>0</v>
      </c>
      <c r="BJ396" s="48">
        <v>16</v>
      </c>
      <c r="BK396" s="49">
        <v>100</v>
      </c>
      <c r="BL396" s="48">
        <v>16</v>
      </c>
    </row>
    <row r="397" spans="1:64" ht="15">
      <c r="A397" s="64" t="s">
        <v>282</v>
      </c>
      <c r="B397" s="64" t="s">
        <v>279</v>
      </c>
      <c r="C397" s="65" t="s">
        <v>2971</v>
      </c>
      <c r="D397" s="66">
        <v>6.5</v>
      </c>
      <c r="E397" s="67" t="s">
        <v>136</v>
      </c>
      <c r="F397" s="68">
        <v>23.5</v>
      </c>
      <c r="G397" s="65"/>
      <c r="H397" s="69"/>
      <c r="I397" s="70"/>
      <c r="J397" s="70"/>
      <c r="K397" s="34" t="s">
        <v>66</v>
      </c>
      <c r="L397" s="77">
        <v>397</v>
      </c>
      <c r="M397" s="77"/>
      <c r="N397" s="72"/>
      <c r="O397" s="79" t="s">
        <v>350</v>
      </c>
      <c r="P397" s="81">
        <v>43636.543171296296</v>
      </c>
      <c r="Q397" s="79" t="s">
        <v>446</v>
      </c>
      <c r="R397" s="79"/>
      <c r="S397" s="79"/>
      <c r="T397" s="79" t="s">
        <v>597</v>
      </c>
      <c r="U397" s="79"/>
      <c r="V397" s="82" t="s">
        <v>707</v>
      </c>
      <c r="W397" s="81">
        <v>43636.543171296296</v>
      </c>
      <c r="X397" s="82" t="s">
        <v>835</v>
      </c>
      <c r="Y397" s="79"/>
      <c r="Z397" s="79"/>
      <c r="AA397" s="85" t="s">
        <v>1016</v>
      </c>
      <c r="AB397" s="79"/>
      <c r="AC397" s="79" t="b">
        <v>0</v>
      </c>
      <c r="AD397" s="79">
        <v>0</v>
      </c>
      <c r="AE397" s="85" t="s">
        <v>1087</v>
      </c>
      <c r="AF397" s="79" t="b">
        <v>0</v>
      </c>
      <c r="AG397" s="79" t="s">
        <v>1099</v>
      </c>
      <c r="AH397" s="79"/>
      <c r="AI397" s="85" t="s">
        <v>1087</v>
      </c>
      <c r="AJ397" s="79" t="b">
        <v>0</v>
      </c>
      <c r="AK397" s="79">
        <v>2</v>
      </c>
      <c r="AL397" s="85" t="s">
        <v>1025</v>
      </c>
      <c r="AM397" s="79" t="s">
        <v>1109</v>
      </c>
      <c r="AN397" s="79" t="b">
        <v>0</v>
      </c>
      <c r="AO397" s="85" t="s">
        <v>1025</v>
      </c>
      <c r="AP397" s="79" t="s">
        <v>176</v>
      </c>
      <c r="AQ397" s="79">
        <v>0</v>
      </c>
      <c r="AR397" s="79">
        <v>0</v>
      </c>
      <c r="AS397" s="79"/>
      <c r="AT397" s="79"/>
      <c r="AU397" s="79"/>
      <c r="AV397" s="79"/>
      <c r="AW397" s="79"/>
      <c r="AX397" s="79"/>
      <c r="AY397" s="79"/>
      <c r="AZ397" s="79"/>
      <c r="BA397">
        <v>3</v>
      </c>
      <c r="BB397" s="78" t="str">
        <f>REPLACE(INDEX(GroupVertices[Group],MATCH(Edges[[#This Row],[Vertex 1]],GroupVertices[Vertex],0)),1,1,"")</f>
        <v>2</v>
      </c>
      <c r="BC397" s="78" t="str">
        <f>REPLACE(INDEX(GroupVertices[Group],MATCH(Edges[[#This Row],[Vertex 2]],GroupVertices[Vertex],0)),1,1,"")</f>
        <v>1</v>
      </c>
      <c r="BD397" s="48"/>
      <c r="BE397" s="49"/>
      <c r="BF397" s="48"/>
      <c r="BG397" s="49"/>
      <c r="BH397" s="48"/>
      <c r="BI397" s="49"/>
      <c r="BJ397" s="48"/>
      <c r="BK397" s="49"/>
      <c r="BL397" s="48"/>
    </row>
    <row r="398" spans="1:64" ht="15">
      <c r="A398" s="64" t="s">
        <v>282</v>
      </c>
      <c r="B398" s="64" t="s">
        <v>279</v>
      </c>
      <c r="C398" s="65" t="s">
        <v>2971</v>
      </c>
      <c r="D398" s="66">
        <v>6.5</v>
      </c>
      <c r="E398" s="67" t="s">
        <v>136</v>
      </c>
      <c r="F398" s="68">
        <v>23.5</v>
      </c>
      <c r="G398" s="65"/>
      <c r="H398" s="69"/>
      <c r="I398" s="70"/>
      <c r="J398" s="70"/>
      <c r="K398" s="34" t="s">
        <v>66</v>
      </c>
      <c r="L398" s="77">
        <v>398</v>
      </c>
      <c r="M398" s="77"/>
      <c r="N398" s="72"/>
      <c r="O398" s="79" t="s">
        <v>350</v>
      </c>
      <c r="P398" s="81">
        <v>43644.54814814815</v>
      </c>
      <c r="Q398" s="79" t="s">
        <v>471</v>
      </c>
      <c r="R398" s="82" t="s">
        <v>538</v>
      </c>
      <c r="S398" s="79" t="s">
        <v>559</v>
      </c>
      <c r="T398" s="79"/>
      <c r="U398" s="79"/>
      <c r="V398" s="82" t="s">
        <v>707</v>
      </c>
      <c r="W398" s="81">
        <v>43644.54814814815</v>
      </c>
      <c r="X398" s="82" t="s">
        <v>867</v>
      </c>
      <c r="Y398" s="79"/>
      <c r="Z398" s="79"/>
      <c r="AA398" s="85" t="s">
        <v>1048</v>
      </c>
      <c r="AB398" s="79"/>
      <c r="AC398" s="79" t="b">
        <v>0</v>
      </c>
      <c r="AD398" s="79">
        <v>0</v>
      </c>
      <c r="AE398" s="85" t="s">
        <v>1087</v>
      </c>
      <c r="AF398" s="79" t="b">
        <v>1</v>
      </c>
      <c r="AG398" s="79" t="s">
        <v>1099</v>
      </c>
      <c r="AH398" s="79"/>
      <c r="AI398" s="85" t="s">
        <v>1026</v>
      </c>
      <c r="AJ398" s="79" t="b">
        <v>0</v>
      </c>
      <c r="AK398" s="79">
        <v>2</v>
      </c>
      <c r="AL398" s="85" t="s">
        <v>1060</v>
      </c>
      <c r="AM398" s="79" t="s">
        <v>1109</v>
      </c>
      <c r="AN398" s="79" t="b">
        <v>0</v>
      </c>
      <c r="AO398" s="85" t="s">
        <v>1060</v>
      </c>
      <c r="AP398" s="79" t="s">
        <v>176</v>
      </c>
      <c r="AQ398" s="79">
        <v>0</v>
      </c>
      <c r="AR398" s="79">
        <v>0</v>
      </c>
      <c r="AS398" s="79"/>
      <c r="AT398" s="79"/>
      <c r="AU398" s="79"/>
      <c r="AV398" s="79"/>
      <c r="AW398" s="79"/>
      <c r="AX398" s="79"/>
      <c r="AY398" s="79"/>
      <c r="AZ398" s="79"/>
      <c r="BA398">
        <v>3</v>
      </c>
      <c r="BB398" s="78" t="str">
        <f>REPLACE(INDEX(GroupVertices[Group],MATCH(Edges[[#This Row],[Vertex 1]],GroupVertices[Vertex],0)),1,1,"")</f>
        <v>2</v>
      </c>
      <c r="BC398" s="78" t="str">
        <f>REPLACE(INDEX(GroupVertices[Group],MATCH(Edges[[#This Row],[Vertex 2]],GroupVertices[Vertex],0)),1,1,"")</f>
        <v>1</v>
      </c>
      <c r="BD398" s="48"/>
      <c r="BE398" s="49"/>
      <c r="BF398" s="48"/>
      <c r="BG398" s="49"/>
      <c r="BH398" s="48"/>
      <c r="BI398" s="49"/>
      <c r="BJ398" s="48"/>
      <c r="BK398" s="49"/>
      <c r="BL398" s="48"/>
    </row>
    <row r="399" spans="1:64" ht="15">
      <c r="A399" s="64" t="s">
        <v>282</v>
      </c>
      <c r="B399" s="64" t="s">
        <v>279</v>
      </c>
      <c r="C399" s="65" t="s">
        <v>2971</v>
      </c>
      <c r="D399" s="66">
        <v>6.5</v>
      </c>
      <c r="E399" s="67" t="s">
        <v>136</v>
      </c>
      <c r="F399" s="68">
        <v>23.5</v>
      </c>
      <c r="G399" s="65"/>
      <c r="H399" s="69"/>
      <c r="I399" s="70"/>
      <c r="J399" s="70"/>
      <c r="K399" s="34" t="s">
        <v>66</v>
      </c>
      <c r="L399" s="77">
        <v>399</v>
      </c>
      <c r="M399" s="77"/>
      <c r="N399" s="72"/>
      <c r="O399" s="79" t="s">
        <v>350</v>
      </c>
      <c r="P399" s="81">
        <v>43649.05409722222</v>
      </c>
      <c r="Q399" s="79" t="s">
        <v>435</v>
      </c>
      <c r="R399" s="82" t="s">
        <v>521</v>
      </c>
      <c r="S399" s="79" t="s">
        <v>553</v>
      </c>
      <c r="T399" s="79"/>
      <c r="U399" s="79"/>
      <c r="V399" s="82" t="s">
        <v>707</v>
      </c>
      <c r="W399" s="81">
        <v>43649.05409722222</v>
      </c>
      <c r="X399" s="82" t="s">
        <v>823</v>
      </c>
      <c r="Y399" s="79"/>
      <c r="Z399" s="79"/>
      <c r="AA399" s="85" t="s">
        <v>1004</v>
      </c>
      <c r="AB399" s="79"/>
      <c r="AC399" s="79" t="b">
        <v>0</v>
      </c>
      <c r="AD399" s="79">
        <v>0</v>
      </c>
      <c r="AE399" s="85" t="s">
        <v>1087</v>
      </c>
      <c r="AF399" s="79" t="b">
        <v>0</v>
      </c>
      <c r="AG399" s="79" t="s">
        <v>1099</v>
      </c>
      <c r="AH399" s="79"/>
      <c r="AI399" s="85" t="s">
        <v>1087</v>
      </c>
      <c r="AJ399" s="79" t="b">
        <v>0</v>
      </c>
      <c r="AK399" s="79">
        <v>1</v>
      </c>
      <c r="AL399" s="85" t="s">
        <v>1005</v>
      </c>
      <c r="AM399" s="79" t="s">
        <v>1109</v>
      </c>
      <c r="AN399" s="79" t="b">
        <v>0</v>
      </c>
      <c r="AO399" s="85" t="s">
        <v>1005</v>
      </c>
      <c r="AP399" s="79" t="s">
        <v>176</v>
      </c>
      <c r="AQ399" s="79">
        <v>0</v>
      </c>
      <c r="AR399" s="79">
        <v>0</v>
      </c>
      <c r="AS399" s="79"/>
      <c r="AT399" s="79"/>
      <c r="AU399" s="79"/>
      <c r="AV399" s="79"/>
      <c r="AW399" s="79"/>
      <c r="AX399" s="79"/>
      <c r="AY399" s="79"/>
      <c r="AZ399" s="79"/>
      <c r="BA399">
        <v>3</v>
      </c>
      <c r="BB399" s="78" t="str">
        <f>REPLACE(INDEX(GroupVertices[Group],MATCH(Edges[[#This Row],[Vertex 1]],GroupVertices[Vertex],0)),1,1,"")</f>
        <v>2</v>
      </c>
      <c r="BC399" s="78" t="str">
        <f>REPLACE(INDEX(GroupVertices[Group],MATCH(Edges[[#This Row],[Vertex 2]],GroupVertices[Vertex],0)),1,1,"")</f>
        <v>1</v>
      </c>
      <c r="BD399" s="48"/>
      <c r="BE399" s="49"/>
      <c r="BF399" s="48"/>
      <c r="BG399" s="49"/>
      <c r="BH399" s="48"/>
      <c r="BI399" s="49"/>
      <c r="BJ399" s="48"/>
      <c r="BK399" s="49"/>
      <c r="BL399" s="48"/>
    </row>
    <row r="400" spans="1:64" ht="15">
      <c r="A400" s="64" t="s">
        <v>279</v>
      </c>
      <c r="B400" s="64" t="s">
        <v>282</v>
      </c>
      <c r="C400" s="65" t="s">
        <v>2975</v>
      </c>
      <c r="D400" s="66">
        <v>10</v>
      </c>
      <c r="E400" s="67" t="s">
        <v>136</v>
      </c>
      <c r="F400" s="68">
        <v>12</v>
      </c>
      <c r="G400" s="65"/>
      <c r="H400" s="69"/>
      <c r="I400" s="70"/>
      <c r="J400" s="70"/>
      <c r="K400" s="34" t="s">
        <v>66</v>
      </c>
      <c r="L400" s="77">
        <v>400</v>
      </c>
      <c r="M400" s="77"/>
      <c r="N400" s="72"/>
      <c r="O400" s="79" t="s">
        <v>350</v>
      </c>
      <c r="P400" s="81">
        <v>43636.54347222222</v>
      </c>
      <c r="Q400" s="79" t="s">
        <v>446</v>
      </c>
      <c r="R400" s="79"/>
      <c r="S400" s="79"/>
      <c r="T400" s="79" t="s">
        <v>597</v>
      </c>
      <c r="U400" s="79"/>
      <c r="V400" s="82" t="s">
        <v>704</v>
      </c>
      <c r="W400" s="81">
        <v>43636.54347222222</v>
      </c>
      <c r="X400" s="82" t="s">
        <v>855</v>
      </c>
      <c r="Y400" s="79"/>
      <c r="Z400" s="79"/>
      <c r="AA400" s="85" t="s">
        <v>1036</v>
      </c>
      <c r="AB400" s="79"/>
      <c r="AC400" s="79" t="b">
        <v>0</v>
      </c>
      <c r="AD400" s="79">
        <v>0</v>
      </c>
      <c r="AE400" s="85" t="s">
        <v>1087</v>
      </c>
      <c r="AF400" s="79" t="b">
        <v>0</v>
      </c>
      <c r="AG400" s="79" t="s">
        <v>1099</v>
      </c>
      <c r="AH400" s="79"/>
      <c r="AI400" s="85" t="s">
        <v>1087</v>
      </c>
      <c r="AJ400" s="79" t="b">
        <v>0</v>
      </c>
      <c r="AK400" s="79">
        <v>2</v>
      </c>
      <c r="AL400" s="85" t="s">
        <v>1025</v>
      </c>
      <c r="AM400" s="79" t="s">
        <v>1109</v>
      </c>
      <c r="AN400" s="79" t="b">
        <v>0</v>
      </c>
      <c r="AO400" s="85" t="s">
        <v>1025</v>
      </c>
      <c r="AP400" s="79" t="s">
        <v>176</v>
      </c>
      <c r="AQ400" s="79">
        <v>0</v>
      </c>
      <c r="AR400" s="79">
        <v>0</v>
      </c>
      <c r="AS400" s="79"/>
      <c r="AT400" s="79"/>
      <c r="AU400" s="79"/>
      <c r="AV400" s="79"/>
      <c r="AW400" s="79"/>
      <c r="AX400" s="79"/>
      <c r="AY400" s="79"/>
      <c r="AZ400" s="79"/>
      <c r="BA400">
        <v>5</v>
      </c>
      <c r="BB400" s="78" t="str">
        <f>REPLACE(INDEX(GroupVertices[Group],MATCH(Edges[[#This Row],[Vertex 1]],GroupVertices[Vertex],0)),1,1,"")</f>
        <v>1</v>
      </c>
      <c r="BC400" s="78" t="str">
        <f>REPLACE(INDEX(GroupVertices[Group],MATCH(Edges[[#This Row],[Vertex 2]],GroupVertices[Vertex],0)),1,1,"")</f>
        <v>2</v>
      </c>
      <c r="BD400" s="48"/>
      <c r="BE400" s="49"/>
      <c r="BF400" s="48"/>
      <c r="BG400" s="49"/>
      <c r="BH400" s="48"/>
      <c r="BI400" s="49"/>
      <c r="BJ400" s="48"/>
      <c r="BK400" s="49"/>
      <c r="BL400" s="48"/>
    </row>
    <row r="401" spans="1:64" ht="15">
      <c r="A401" s="64" t="s">
        <v>279</v>
      </c>
      <c r="B401" s="64" t="s">
        <v>282</v>
      </c>
      <c r="C401" s="65" t="s">
        <v>2975</v>
      </c>
      <c r="D401" s="66">
        <v>10</v>
      </c>
      <c r="E401" s="67" t="s">
        <v>136</v>
      </c>
      <c r="F401" s="68">
        <v>12</v>
      </c>
      <c r="G401" s="65"/>
      <c r="H401" s="69"/>
      <c r="I401" s="70"/>
      <c r="J401" s="70"/>
      <c r="K401" s="34" t="s">
        <v>66</v>
      </c>
      <c r="L401" s="77">
        <v>401</v>
      </c>
      <c r="M401" s="77"/>
      <c r="N401" s="72"/>
      <c r="O401" s="79" t="s">
        <v>350</v>
      </c>
      <c r="P401" s="81">
        <v>43642.736805555556</v>
      </c>
      <c r="Q401" s="79" t="s">
        <v>400</v>
      </c>
      <c r="R401" s="79"/>
      <c r="S401" s="79"/>
      <c r="T401" s="79"/>
      <c r="U401" s="79"/>
      <c r="V401" s="82" t="s">
        <v>704</v>
      </c>
      <c r="W401" s="81">
        <v>43642.736805555556</v>
      </c>
      <c r="X401" s="82" t="s">
        <v>864</v>
      </c>
      <c r="Y401" s="79"/>
      <c r="Z401" s="79"/>
      <c r="AA401" s="85" t="s">
        <v>1045</v>
      </c>
      <c r="AB401" s="79"/>
      <c r="AC401" s="79" t="b">
        <v>0</v>
      </c>
      <c r="AD401" s="79">
        <v>0</v>
      </c>
      <c r="AE401" s="85" t="s">
        <v>1087</v>
      </c>
      <c r="AF401" s="79" t="b">
        <v>0</v>
      </c>
      <c r="AG401" s="79" t="s">
        <v>1099</v>
      </c>
      <c r="AH401" s="79"/>
      <c r="AI401" s="85" t="s">
        <v>1087</v>
      </c>
      <c r="AJ401" s="79" t="b">
        <v>0</v>
      </c>
      <c r="AK401" s="79">
        <v>3</v>
      </c>
      <c r="AL401" s="85" t="s">
        <v>1014</v>
      </c>
      <c r="AM401" s="79" t="s">
        <v>1114</v>
      </c>
      <c r="AN401" s="79" t="b">
        <v>0</v>
      </c>
      <c r="AO401" s="85" t="s">
        <v>1014</v>
      </c>
      <c r="AP401" s="79" t="s">
        <v>176</v>
      </c>
      <c r="AQ401" s="79">
        <v>0</v>
      </c>
      <c r="AR401" s="79">
        <v>0</v>
      </c>
      <c r="AS401" s="79"/>
      <c r="AT401" s="79"/>
      <c r="AU401" s="79"/>
      <c r="AV401" s="79"/>
      <c r="AW401" s="79"/>
      <c r="AX401" s="79"/>
      <c r="AY401" s="79"/>
      <c r="AZ401" s="79"/>
      <c r="BA401">
        <v>5</v>
      </c>
      <c r="BB401" s="78" t="str">
        <f>REPLACE(INDEX(GroupVertices[Group],MATCH(Edges[[#This Row],[Vertex 1]],GroupVertices[Vertex],0)),1,1,"")</f>
        <v>1</v>
      </c>
      <c r="BC401" s="78" t="str">
        <f>REPLACE(INDEX(GroupVertices[Group],MATCH(Edges[[#This Row],[Vertex 2]],GroupVertices[Vertex],0)),1,1,"")</f>
        <v>2</v>
      </c>
      <c r="BD401" s="48"/>
      <c r="BE401" s="49"/>
      <c r="BF401" s="48"/>
      <c r="BG401" s="49"/>
      <c r="BH401" s="48"/>
      <c r="BI401" s="49"/>
      <c r="BJ401" s="48"/>
      <c r="BK401" s="49"/>
      <c r="BL401" s="48"/>
    </row>
    <row r="402" spans="1:64" ht="15">
      <c r="A402" s="64" t="s">
        <v>279</v>
      </c>
      <c r="B402" s="64" t="s">
        <v>282</v>
      </c>
      <c r="C402" s="65" t="s">
        <v>2975</v>
      </c>
      <c r="D402" s="66">
        <v>10</v>
      </c>
      <c r="E402" s="67" t="s">
        <v>136</v>
      </c>
      <c r="F402" s="68">
        <v>12</v>
      </c>
      <c r="G402" s="65"/>
      <c r="H402" s="69"/>
      <c r="I402" s="70"/>
      <c r="J402" s="70"/>
      <c r="K402" s="34" t="s">
        <v>66</v>
      </c>
      <c r="L402" s="77">
        <v>402</v>
      </c>
      <c r="M402" s="77"/>
      <c r="N402" s="72"/>
      <c r="O402" s="79" t="s">
        <v>350</v>
      </c>
      <c r="P402" s="81">
        <v>43649.59172453704</v>
      </c>
      <c r="Q402" s="79" t="s">
        <v>468</v>
      </c>
      <c r="R402" s="79"/>
      <c r="S402" s="79"/>
      <c r="T402" s="79" t="s">
        <v>606</v>
      </c>
      <c r="U402" s="79"/>
      <c r="V402" s="82" t="s">
        <v>704</v>
      </c>
      <c r="W402" s="81">
        <v>43649.59172453704</v>
      </c>
      <c r="X402" s="82" t="s">
        <v>869</v>
      </c>
      <c r="Y402" s="79"/>
      <c r="Z402" s="79"/>
      <c r="AA402" s="85" t="s">
        <v>1050</v>
      </c>
      <c r="AB402" s="79"/>
      <c r="AC402" s="79" t="b">
        <v>0</v>
      </c>
      <c r="AD402" s="79">
        <v>0</v>
      </c>
      <c r="AE402" s="85" t="s">
        <v>1087</v>
      </c>
      <c r="AF402" s="79" t="b">
        <v>0</v>
      </c>
      <c r="AG402" s="79" t="s">
        <v>1099</v>
      </c>
      <c r="AH402" s="79"/>
      <c r="AI402" s="85" t="s">
        <v>1087</v>
      </c>
      <c r="AJ402" s="79" t="b">
        <v>0</v>
      </c>
      <c r="AK402" s="79">
        <v>2</v>
      </c>
      <c r="AL402" s="85" t="s">
        <v>1055</v>
      </c>
      <c r="AM402" s="79" t="s">
        <v>1112</v>
      </c>
      <c r="AN402" s="79" t="b">
        <v>0</v>
      </c>
      <c r="AO402" s="85" t="s">
        <v>1055</v>
      </c>
      <c r="AP402" s="79" t="s">
        <v>176</v>
      </c>
      <c r="AQ402" s="79">
        <v>0</v>
      </c>
      <c r="AR402" s="79">
        <v>0</v>
      </c>
      <c r="AS402" s="79"/>
      <c r="AT402" s="79"/>
      <c r="AU402" s="79"/>
      <c r="AV402" s="79"/>
      <c r="AW402" s="79"/>
      <c r="AX402" s="79"/>
      <c r="AY402" s="79"/>
      <c r="AZ402" s="79"/>
      <c r="BA402">
        <v>5</v>
      </c>
      <c r="BB402" s="78" t="str">
        <f>REPLACE(INDEX(GroupVertices[Group],MATCH(Edges[[#This Row],[Vertex 1]],GroupVertices[Vertex],0)),1,1,"")</f>
        <v>1</v>
      </c>
      <c r="BC402" s="78" t="str">
        <f>REPLACE(INDEX(GroupVertices[Group],MATCH(Edges[[#This Row],[Vertex 2]],GroupVertices[Vertex],0)),1,1,"")</f>
        <v>2</v>
      </c>
      <c r="BD402" s="48"/>
      <c r="BE402" s="49"/>
      <c r="BF402" s="48"/>
      <c r="BG402" s="49"/>
      <c r="BH402" s="48"/>
      <c r="BI402" s="49"/>
      <c r="BJ402" s="48"/>
      <c r="BK402" s="49"/>
      <c r="BL402" s="48"/>
    </row>
    <row r="403" spans="1:64" ht="15">
      <c r="A403" s="64" t="s">
        <v>279</v>
      </c>
      <c r="B403" s="64" t="s">
        <v>282</v>
      </c>
      <c r="C403" s="65" t="s">
        <v>2975</v>
      </c>
      <c r="D403" s="66">
        <v>10</v>
      </c>
      <c r="E403" s="67" t="s">
        <v>136</v>
      </c>
      <c r="F403" s="68">
        <v>12</v>
      </c>
      <c r="G403" s="65"/>
      <c r="H403" s="69"/>
      <c r="I403" s="70"/>
      <c r="J403" s="70"/>
      <c r="K403" s="34" t="s">
        <v>66</v>
      </c>
      <c r="L403" s="77">
        <v>403</v>
      </c>
      <c r="M403" s="77"/>
      <c r="N403" s="72"/>
      <c r="O403" s="79" t="s">
        <v>350</v>
      </c>
      <c r="P403" s="81">
        <v>43655.836689814816</v>
      </c>
      <c r="Q403" s="79" t="s">
        <v>435</v>
      </c>
      <c r="R403" s="82" t="s">
        <v>521</v>
      </c>
      <c r="S403" s="79" t="s">
        <v>553</v>
      </c>
      <c r="T403" s="79"/>
      <c r="U403" s="79"/>
      <c r="V403" s="82" t="s">
        <v>704</v>
      </c>
      <c r="W403" s="81">
        <v>43655.836689814816</v>
      </c>
      <c r="X403" s="82" t="s">
        <v>825</v>
      </c>
      <c r="Y403" s="79"/>
      <c r="Z403" s="79"/>
      <c r="AA403" s="85" t="s">
        <v>1006</v>
      </c>
      <c r="AB403" s="79"/>
      <c r="AC403" s="79" t="b">
        <v>0</v>
      </c>
      <c r="AD403" s="79">
        <v>0</v>
      </c>
      <c r="AE403" s="85" t="s">
        <v>1087</v>
      </c>
      <c r="AF403" s="79" t="b">
        <v>0</v>
      </c>
      <c r="AG403" s="79" t="s">
        <v>1099</v>
      </c>
      <c r="AH403" s="79"/>
      <c r="AI403" s="85" t="s">
        <v>1087</v>
      </c>
      <c r="AJ403" s="79" t="b">
        <v>0</v>
      </c>
      <c r="AK403" s="79">
        <v>2</v>
      </c>
      <c r="AL403" s="85" t="s">
        <v>1005</v>
      </c>
      <c r="AM403" s="79" t="s">
        <v>1112</v>
      </c>
      <c r="AN403" s="79" t="b">
        <v>0</v>
      </c>
      <c r="AO403" s="85" t="s">
        <v>1005</v>
      </c>
      <c r="AP403" s="79" t="s">
        <v>176</v>
      </c>
      <c r="AQ403" s="79">
        <v>0</v>
      </c>
      <c r="AR403" s="79">
        <v>0</v>
      </c>
      <c r="AS403" s="79"/>
      <c r="AT403" s="79"/>
      <c r="AU403" s="79"/>
      <c r="AV403" s="79"/>
      <c r="AW403" s="79"/>
      <c r="AX403" s="79"/>
      <c r="AY403" s="79"/>
      <c r="AZ403" s="79"/>
      <c r="BA403">
        <v>5</v>
      </c>
      <c r="BB403" s="78" t="str">
        <f>REPLACE(INDEX(GroupVertices[Group],MATCH(Edges[[#This Row],[Vertex 1]],GroupVertices[Vertex],0)),1,1,"")</f>
        <v>1</v>
      </c>
      <c r="BC403" s="78" t="str">
        <f>REPLACE(INDEX(GroupVertices[Group],MATCH(Edges[[#This Row],[Vertex 2]],GroupVertices[Vertex],0)),1,1,"")</f>
        <v>2</v>
      </c>
      <c r="BD403" s="48"/>
      <c r="BE403" s="49"/>
      <c r="BF403" s="48"/>
      <c r="BG403" s="49"/>
      <c r="BH403" s="48"/>
      <c r="BI403" s="49"/>
      <c r="BJ403" s="48"/>
      <c r="BK403" s="49"/>
      <c r="BL403" s="48"/>
    </row>
    <row r="404" spans="1:64" ht="15">
      <c r="A404" s="64" t="s">
        <v>279</v>
      </c>
      <c r="B404" s="64" t="s">
        <v>282</v>
      </c>
      <c r="C404" s="65" t="s">
        <v>2975</v>
      </c>
      <c r="D404" s="66">
        <v>10</v>
      </c>
      <c r="E404" s="67" t="s">
        <v>136</v>
      </c>
      <c r="F404" s="68">
        <v>12</v>
      </c>
      <c r="G404" s="65"/>
      <c r="H404" s="69"/>
      <c r="I404" s="70"/>
      <c r="J404" s="70"/>
      <c r="K404" s="34" t="s">
        <v>66</v>
      </c>
      <c r="L404" s="77">
        <v>404</v>
      </c>
      <c r="M404" s="77"/>
      <c r="N404" s="72"/>
      <c r="O404" s="79" t="s">
        <v>350</v>
      </c>
      <c r="P404" s="81">
        <v>43662.78333333333</v>
      </c>
      <c r="Q404" s="79" t="s">
        <v>402</v>
      </c>
      <c r="R404" s="79"/>
      <c r="S404" s="79"/>
      <c r="T404" s="79" t="s">
        <v>587</v>
      </c>
      <c r="U404" s="79"/>
      <c r="V404" s="82" t="s">
        <v>704</v>
      </c>
      <c r="W404" s="81">
        <v>43662.78333333333</v>
      </c>
      <c r="X404" s="82" t="s">
        <v>870</v>
      </c>
      <c r="Y404" s="79"/>
      <c r="Z404" s="79"/>
      <c r="AA404" s="85" t="s">
        <v>1051</v>
      </c>
      <c r="AB404" s="79"/>
      <c r="AC404" s="79" t="b">
        <v>0</v>
      </c>
      <c r="AD404" s="79">
        <v>0</v>
      </c>
      <c r="AE404" s="85" t="s">
        <v>1087</v>
      </c>
      <c r="AF404" s="79" t="b">
        <v>0</v>
      </c>
      <c r="AG404" s="79" t="s">
        <v>1099</v>
      </c>
      <c r="AH404" s="79"/>
      <c r="AI404" s="85" t="s">
        <v>1087</v>
      </c>
      <c r="AJ404" s="79" t="b">
        <v>0</v>
      </c>
      <c r="AK404" s="79">
        <v>3</v>
      </c>
      <c r="AL404" s="85" t="s">
        <v>1015</v>
      </c>
      <c r="AM404" s="79" t="s">
        <v>1112</v>
      </c>
      <c r="AN404" s="79" t="b">
        <v>0</v>
      </c>
      <c r="AO404" s="85" t="s">
        <v>1015</v>
      </c>
      <c r="AP404" s="79" t="s">
        <v>176</v>
      </c>
      <c r="AQ404" s="79">
        <v>0</v>
      </c>
      <c r="AR404" s="79">
        <v>0</v>
      </c>
      <c r="AS404" s="79"/>
      <c r="AT404" s="79"/>
      <c r="AU404" s="79"/>
      <c r="AV404" s="79"/>
      <c r="AW404" s="79"/>
      <c r="AX404" s="79"/>
      <c r="AY404" s="79"/>
      <c r="AZ404" s="79"/>
      <c r="BA404">
        <v>5</v>
      </c>
      <c r="BB404" s="78" t="str">
        <f>REPLACE(INDEX(GroupVertices[Group],MATCH(Edges[[#This Row],[Vertex 1]],GroupVertices[Vertex],0)),1,1,"")</f>
        <v>1</v>
      </c>
      <c r="BC404" s="78" t="str">
        <f>REPLACE(INDEX(GroupVertices[Group],MATCH(Edges[[#This Row],[Vertex 2]],GroupVertices[Vertex],0)),1,1,"")</f>
        <v>2</v>
      </c>
      <c r="BD404" s="48"/>
      <c r="BE404" s="49"/>
      <c r="BF404" s="48"/>
      <c r="BG404" s="49"/>
      <c r="BH404" s="48"/>
      <c r="BI404" s="49"/>
      <c r="BJ404" s="48"/>
      <c r="BK404" s="49"/>
      <c r="BL404" s="48"/>
    </row>
    <row r="405" spans="1:64" ht="15">
      <c r="A405" s="64" t="s">
        <v>295</v>
      </c>
      <c r="B405" s="64" t="s">
        <v>282</v>
      </c>
      <c r="C405" s="65" t="s">
        <v>2972</v>
      </c>
      <c r="D405" s="66">
        <v>4.75</v>
      </c>
      <c r="E405" s="67" t="s">
        <v>136</v>
      </c>
      <c r="F405" s="68">
        <v>29.25</v>
      </c>
      <c r="G405" s="65"/>
      <c r="H405" s="69"/>
      <c r="I405" s="70"/>
      <c r="J405" s="70"/>
      <c r="K405" s="34" t="s">
        <v>65</v>
      </c>
      <c r="L405" s="77">
        <v>405</v>
      </c>
      <c r="M405" s="77"/>
      <c r="N405" s="72"/>
      <c r="O405" s="79" t="s">
        <v>350</v>
      </c>
      <c r="P405" s="81">
        <v>43623.85449074074</v>
      </c>
      <c r="Q405" s="79" t="s">
        <v>487</v>
      </c>
      <c r="R405" s="82" t="s">
        <v>545</v>
      </c>
      <c r="S405" s="79" t="s">
        <v>567</v>
      </c>
      <c r="T405" s="79" t="s">
        <v>616</v>
      </c>
      <c r="U405" s="79"/>
      <c r="V405" s="82" t="s">
        <v>717</v>
      </c>
      <c r="W405" s="81">
        <v>43623.85449074074</v>
      </c>
      <c r="X405" s="82" t="s">
        <v>890</v>
      </c>
      <c r="Y405" s="79"/>
      <c r="Z405" s="79"/>
      <c r="AA405" s="85" t="s">
        <v>1071</v>
      </c>
      <c r="AB405" s="79"/>
      <c r="AC405" s="79" t="b">
        <v>0</v>
      </c>
      <c r="AD405" s="79">
        <v>0</v>
      </c>
      <c r="AE405" s="85" t="s">
        <v>1085</v>
      </c>
      <c r="AF405" s="79" t="b">
        <v>0</v>
      </c>
      <c r="AG405" s="79" t="s">
        <v>1099</v>
      </c>
      <c r="AH405" s="79"/>
      <c r="AI405" s="85" t="s">
        <v>1087</v>
      </c>
      <c r="AJ405" s="79" t="b">
        <v>0</v>
      </c>
      <c r="AK405" s="79">
        <v>0</v>
      </c>
      <c r="AL405" s="85" t="s">
        <v>1087</v>
      </c>
      <c r="AM405" s="79" t="s">
        <v>1110</v>
      </c>
      <c r="AN405" s="79" t="b">
        <v>0</v>
      </c>
      <c r="AO405" s="85" t="s">
        <v>1071</v>
      </c>
      <c r="AP405" s="79" t="s">
        <v>176</v>
      </c>
      <c r="AQ405" s="79">
        <v>0</v>
      </c>
      <c r="AR405" s="79">
        <v>0</v>
      </c>
      <c r="AS405" s="79"/>
      <c r="AT405" s="79"/>
      <c r="AU405" s="79"/>
      <c r="AV405" s="79"/>
      <c r="AW405" s="79"/>
      <c r="AX405" s="79"/>
      <c r="AY405" s="79"/>
      <c r="AZ405" s="79"/>
      <c r="BA405">
        <v>2</v>
      </c>
      <c r="BB405" s="78" t="str">
        <f>REPLACE(INDEX(GroupVertices[Group],MATCH(Edges[[#This Row],[Vertex 1]],GroupVertices[Vertex],0)),1,1,"")</f>
        <v>2</v>
      </c>
      <c r="BC405" s="78" t="str">
        <f>REPLACE(INDEX(GroupVertices[Group],MATCH(Edges[[#This Row],[Vertex 2]],GroupVertices[Vertex],0)),1,1,"")</f>
        <v>2</v>
      </c>
      <c r="BD405" s="48"/>
      <c r="BE405" s="49"/>
      <c r="BF405" s="48"/>
      <c r="BG405" s="49"/>
      <c r="BH405" s="48"/>
      <c r="BI405" s="49"/>
      <c r="BJ405" s="48"/>
      <c r="BK405" s="49"/>
      <c r="BL405" s="48"/>
    </row>
    <row r="406" spans="1:64" ht="15">
      <c r="A406" s="64" t="s">
        <v>295</v>
      </c>
      <c r="B406" s="64" t="s">
        <v>282</v>
      </c>
      <c r="C406" s="65" t="s">
        <v>2972</v>
      </c>
      <c r="D406" s="66">
        <v>4.75</v>
      </c>
      <c r="E406" s="67" t="s">
        <v>136</v>
      </c>
      <c r="F406" s="68">
        <v>29.25</v>
      </c>
      <c r="G406" s="65"/>
      <c r="H406" s="69"/>
      <c r="I406" s="70"/>
      <c r="J406" s="70"/>
      <c r="K406" s="34" t="s">
        <v>65</v>
      </c>
      <c r="L406" s="77">
        <v>406</v>
      </c>
      <c r="M406" s="77"/>
      <c r="N406" s="72"/>
      <c r="O406" s="79" t="s">
        <v>350</v>
      </c>
      <c r="P406" s="81">
        <v>43638.07642361111</v>
      </c>
      <c r="Q406" s="79" t="s">
        <v>488</v>
      </c>
      <c r="R406" s="82" t="s">
        <v>546</v>
      </c>
      <c r="S406" s="79" t="s">
        <v>567</v>
      </c>
      <c r="T406" s="79" t="s">
        <v>617</v>
      </c>
      <c r="U406" s="79"/>
      <c r="V406" s="82" t="s">
        <v>717</v>
      </c>
      <c r="W406" s="81">
        <v>43638.07642361111</v>
      </c>
      <c r="X406" s="82" t="s">
        <v>891</v>
      </c>
      <c r="Y406" s="79"/>
      <c r="Z406" s="79"/>
      <c r="AA406" s="85" t="s">
        <v>1072</v>
      </c>
      <c r="AB406" s="79"/>
      <c r="AC406" s="79" t="b">
        <v>0</v>
      </c>
      <c r="AD406" s="79">
        <v>0</v>
      </c>
      <c r="AE406" s="85" t="s">
        <v>1087</v>
      </c>
      <c r="AF406" s="79" t="b">
        <v>0</v>
      </c>
      <c r="AG406" s="79" t="s">
        <v>1099</v>
      </c>
      <c r="AH406" s="79"/>
      <c r="AI406" s="85" t="s">
        <v>1087</v>
      </c>
      <c r="AJ406" s="79" t="b">
        <v>0</v>
      </c>
      <c r="AK406" s="79">
        <v>0</v>
      </c>
      <c r="AL406" s="85" t="s">
        <v>1087</v>
      </c>
      <c r="AM406" s="79" t="s">
        <v>1110</v>
      </c>
      <c r="AN406" s="79" t="b">
        <v>0</v>
      </c>
      <c r="AO406" s="85" t="s">
        <v>1072</v>
      </c>
      <c r="AP406" s="79" t="s">
        <v>176</v>
      </c>
      <c r="AQ406" s="79">
        <v>0</v>
      </c>
      <c r="AR406" s="79">
        <v>0</v>
      </c>
      <c r="AS406" s="79"/>
      <c r="AT406" s="79"/>
      <c r="AU406" s="79"/>
      <c r="AV406" s="79"/>
      <c r="AW406" s="79"/>
      <c r="AX406" s="79"/>
      <c r="AY406" s="79"/>
      <c r="AZ406" s="79"/>
      <c r="BA406">
        <v>2</v>
      </c>
      <c r="BB406" s="78" t="str">
        <f>REPLACE(INDEX(GroupVertices[Group],MATCH(Edges[[#This Row],[Vertex 1]],GroupVertices[Vertex],0)),1,1,"")</f>
        <v>2</v>
      </c>
      <c r="BC406" s="78" t="str">
        <f>REPLACE(INDEX(GroupVertices[Group],MATCH(Edges[[#This Row],[Vertex 2]],GroupVertices[Vertex],0)),1,1,"")</f>
        <v>2</v>
      </c>
      <c r="BD406" s="48"/>
      <c r="BE406" s="49"/>
      <c r="BF406" s="48"/>
      <c r="BG406" s="49"/>
      <c r="BH406" s="48"/>
      <c r="BI406" s="49"/>
      <c r="BJ406" s="48"/>
      <c r="BK406" s="49"/>
      <c r="BL406" s="48"/>
    </row>
    <row r="407" spans="1:64" ht="15">
      <c r="A407" s="64" t="s">
        <v>295</v>
      </c>
      <c r="B407" s="64" t="s">
        <v>315</v>
      </c>
      <c r="C407" s="65" t="s">
        <v>2973</v>
      </c>
      <c r="D407" s="66">
        <v>3</v>
      </c>
      <c r="E407" s="67" t="s">
        <v>132</v>
      </c>
      <c r="F407" s="68">
        <v>35</v>
      </c>
      <c r="G407" s="65"/>
      <c r="H407" s="69"/>
      <c r="I407" s="70"/>
      <c r="J407" s="70"/>
      <c r="K407" s="34" t="s">
        <v>65</v>
      </c>
      <c r="L407" s="77">
        <v>407</v>
      </c>
      <c r="M407" s="77"/>
      <c r="N407" s="72"/>
      <c r="O407" s="79" t="s">
        <v>350</v>
      </c>
      <c r="P407" s="81">
        <v>43638.07642361111</v>
      </c>
      <c r="Q407" s="79" t="s">
        <v>488</v>
      </c>
      <c r="R407" s="82" t="s">
        <v>546</v>
      </c>
      <c r="S407" s="79" t="s">
        <v>567</v>
      </c>
      <c r="T407" s="79" t="s">
        <v>617</v>
      </c>
      <c r="U407" s="79"/>
      <c r="V407" s="82" t="s">
        <v>717</v>
      </c>
      <c r="W407" s="81">
        <v>43638.07642361111</v>
      </c>
      <c r="X407" s="82" t="s">
        <v>891</v>
      </c>
      <c r="Y407" s="79"/>
      <c r="Z407" s="79"/>
      <c r="AA407" s="85" t="s">
        <v>1072</v>
      </c>
      <c r="AB407" s="79"/>
      <c r="AC407" s="79" t="b">
        <v>0</v>
      </c>
      <c r="AD407" s="79">
        <v>0</v>
      </c>
      <c r="AE407" s="85" t="s">
        <v>1087</v>
      </c>
      <c r="AF407" s="79" t="b">
        <v>0</v>
      </c>
      <c r="AG407" s="79" t="s">
        <v>1099</v>
      </c>
      <c r="AH407" s="79"/>
      <c r="AI407" s="85" t="s">
        <v>1087</v>
      </c>
      <c r="AJ407" s="79" t="b">
        <v>0</v>
      </c>
      <c r="AK407" s="79">
        <v>0</v>
      </c>
      <c r="AL407" s="85" t="s">
        <v>1087</v>
      </c>
      <c r="AM407" s="79" t="s">
        <v>1110</v>
      </c>
      <c r="AN407" s="79" t="b">
        <v>0</v>
      </c>
      <c r="AO407" s="85" t="s">
        <v>1072</v>
      </c>
      <c r="AP407" s="79" t="s">
        <v>176</v>
      </c>
      <c r="AQ407" s="79">
        <v>0</v>
      </c>
      <c r="AR407" s="79">
        <v>0</v>
      </c>
      <c r="AS407" s="79"/>
      <c r="AT407" s="79"/>
      <c r="AU407" s="79"/>
      <c r="AV407" s="79"/>
      <c r="AW407" s="79"/>
      <c r="AX407" s="79"/>
      <c r="AY407" s="79"/>
      <c r="AZ407" s="79"/>
      <c r="BA407">
        <v>1</v>
      </c>
      <c r="BB407" s="78" t="str">
        <f>REPLACE(INDEX(GroupVertices[Group],MATCH(Edges[[#This Row],[Vertex 1]],GroupVertices[Vertex],0)),1,1,"")</f>
        <v>2</v>
      </c>
      <c r="BC407" s="78" t="str">
        <f>REPLACE(INDEX(GroupVertices[Group],MATCH(Edges[[#This Row],[Vertex 2]],GroupVertices[Vertex],0)),1,1,"")</f>
        <v>2</v>
      </c>
      <c r="BD407" s="48">
        <v>1</v>
      </c>
      <c r="BE407" s="49">
        <v>5.882352941176471</v>
      </c>
      <c r="BF407" s="48">
        <v>0</v>
      </c>
      <c r="BG407" s="49">
        <v>0</v>
      </c>
      <c r="BH407" s="48">
        <v>0</v>
      </c>
      <c r="BI407" s="49">
        <v>0</v>
      </c>
      <c r="BJ407" s="48">
        <v>16</v>
      </c>
      <c r="BK407" s="49">
        <v>94.11764705882354</v>
      </c>
      <c r="BL407" s="48">
        <v>17</v>
      </c>
    </row>
    <row r="408" spans="1:64" ht="15">
      <c r="A408" s="64" t="s">
        <v>296</v>
      </c>
      <c r="B408" s="64" t="s">
        <v>279</v>
      </c>
      <c r="C408" s="65" t="s">
        <v>2972</v>
      </c>
      <c r="D408" s="66">
        <v>4.75</v>
      </c>
      <c r="E408" s="67" t="s">
        <v>136</v>
      </c>
      <c r="F408" s="68">
        <v>29.25</v>
      </c>
      <c r="G408" s="65"/>
      <c r="H408" s="69"/>
      <c r="I408" s="70"/>
      <c r="J408" s="70"/>
      <c r="K408" s="34" t="s">
        <v>66</v>
      </c>
      <c r="L408" s="77">
        <v>408</v>
      </c>
      <c r="M408" s="77"/>
      <c r="N408" s="72"/>
      <c r="O408" s="79" t="s">
        <v>350</v>
      </c>
      <c r="P408" s="81">
        <v>43634.79193287037</v>
      </c>
      <c r="Q408" s="79" t="s">
        <v>489</v>
      </c>
      <c r="R408" s="82" t="s">
        <v>547</v>
      </c>
      <c r="S408" s="79" t="s">
        <v>571</v>
      </c>
      <c r="T408" s="79" t="s">
        <v>618</v>
      </c>
      <c r="U408" s="79"/>
      <c r="V408" s="82" t="s">
        <v>718</v>
      </c>
      <c r="W408" s="81">
        <v>43634.79193287037</v>
      </c>
      <c r="X408" s="82" t="s">
        <v>892</v>
      </c>
      <c r="Y408" s="79"/>
      <c r="Z408" s="79"/>
      <c r="AA408" s="85" t="s">
        <v>1073</v>
      </c>
      <c r="AB408" s="79"/>
      <c r="AC408" s="79" t="b">
        <v>0</v>
      </c>
      <c r="AD408" s="79">
        <v>0</v>
      </c>
      <c r="AE408" s="85" t="s">
        <v>1087</v>
      </c>
      <c r="AF408" s="79" t="b">
        <v>0</v>
      </c>
      <c r="AG408" s="79" t="s">
        <v>1099</v>
      </c>
      <c r="AH408" s="79"/>
      <c r="AI408" s="85" t="s">
        <v>1087</v>
      </c>
      <c r="AJ408" s="79" t="b">
        <v>0</v>
      </c>
      <c r="AK408" s="79">
        <v>0</v>
      </c>
      <c r="AL408" s="85" t="s">
        <v>1087</v>
      </c>
      <c r="AM408" s="79" t="s">
        <v>1110</v>
      </c>
      <c r="AN408" s="79" t="b">
        <v>0</v>
      </c>
      <c r="AO408" s="85" t="s">
        <v>1073</v>
      </c>
      <c r="AP408" s="79" t="s">
        <v>176</v>
      </c>
      <c r="AQ408" s="79">
        <v>0</v>
      </c>
      <c r="AR408" s="79">
        <v>0</v>
      </c>
      <c r="AS408" s="79"/>
      <c r="AT408" s="79"/>
      <c r="AU408" s="79"/>
      <c r="AV408" s="79"/>
      <c r="AW408" s="79"/>
      <c r="AX408" s="79"/>
      <c r="AY408" s="79"/>
      <c r="AZ408" s="79"/>
      <c r="BA408">
        <v>2</v>
      </c>
      <c r="BB408" s="78" t="str">
        <f>REPLACE(INDEX(GroupVertices[Group],MATCH(Edges[[#This Row],[Vertex 1]],GroupVertices[Vertex],0)),1,1,"")</f>
        <v>1</v>
      </c>
      <c r="BC408" s="78" t="str">
        <f>REPLACE(INDEX(GroupVertices[Group],MATCH(Edges[[#This Row],[Vertex 2]],GroupVertices[Vertex],0)),1,1,"")</f>
        <v>1</v>
      </c>
      <c r="BD408" s="48">
        <v>1</v>
      </c>
      <c r="BE408" s="49">
        <v>3.125</v>
      </c>
      <c r="BF408" s="48">
        <v>0</v>
      </c>
      <c r="BG408" s="49">
        <v>0</v>
      </c>
      <c r="BH408" s="48">
        <v>0</v>
      </c>
      <c r="BI408" s="49">
        <v>0</v>
      </c>
      <c r="BJ408" s="48">
        <v>31</v>
      </c>
      <c r="BK408" s="49">
        <v>96.875</v>
      </c>
      <c r="BL408" s="48">
        <v>32</v>
      </c>
    </row>
    <row r="409" spans="1:64" ht="15">
      <c r="A409" s="64" t="s">
        <v>296</v>
      </c>
      <c r="B409" s="64" t="s">
        <v>279</v>
      </c>
      <c r="C409" s="65" t="s">
        <v>2972</v>
      </c>
      <c r="D409" s="66">
        <v>4.75</v>
      </c>
      <c r="E409" s="67" t="s">
        <v>136</v>
      </c>
      <c r="F409" s="68">
        <v>29.25</v>
      </c>
      <c r="G409" s="65"/>
      <c r="H409" s="69"/>
      <c r="I409" s="70"/>
      <c r="J409" s="70"/>
      <c r="K409" s="34" t="s">
        <v>66</v>
      </c>
      <c r="L409" s="77">
        <v>409</v>
      </c>
      <c r="M409" s="77"/>
      <c r="N409" s="72"/>
      <c r="O409" s="79" t="s">
        <v>350</v>
      </c>
      <c r="P409" s="81">
        <v>43640.77668981482</v>
      </c>
      <c r="Q409" s="79" t="s">
        <v>490</v>
      </c>
      <c r="R409" s="79"/>
      <c r="S409" s="79"/>
      <c r="T409" s="79"/>
      <c r="U409" s="79"/>
      <c r="V409" s="82" t="s">
        <v>718</v>
      </c>
      <c r="W409" s="81">
        <v>43640.77668981482</v>
      </c>
      <c r="X409" s="82" t="s">
        <v>893</v>
      </c>
      <c r="Y409" s="79"/>
      <c r="Z409" s="79"/>
      <c r="AA409" s="85" t="s">
        <v>1074</v>
      </c>
      <c r="AB409" s="79"/>
      <c r="AC409" s="79" t="b">
        <v>0</v>
      </c>
      <c r="AD409" s="79">
        <v>0</v>
      </c>
      <c r="AE409" s="85" t="s">
        <v>1087</v>
      </c>
      <c r="AF409" s="79" t="b">
        <v>0</v>
      </c>
      <c r="AG409" s="79" t="s">
        <v>1099</v>
      </c>
      <c r="AH409" s="79"/>
      <c r="AI409" s="85" t="s">
        <v>1087</v>
      </c>
      <c r="AJ409" s="79" t="b">
        <v>0</v>
      </c>
      <c r="AK409" s="79">
        <v>1</v>
      </c>
      <c r="AL409" s="85" t="s">
        <v>1075</v>
      </c>
      <c r="AM409" s="79" t="s">
        <v>1110</v>
      </c>
      <c r="AN409" s="79" t="b">
        <v>0</v>
      </c>
      <c r="AO409" s="85" t="s">
        <v>1075</v>
      </c>
      <c r="AP409" s="79" t="s">
        <v>176</v>
      </c>
      <c r="AQ409" s="79">
        <v>0</v>
      </c>
      <c r="AR409" s="79">
        <v>0</v>
      </c>
      <c r="AS409" s="79"/>
      <c r="AT409" s="79"/>
      <c r="AU409" s="79"/>
      <c r="AV409" s="79"/>
      <c r="AW409" s="79"/>
      <c r="AX409" s="79"/>
      <c r="AY409" s="79"/>
      <c r="AZ409" s="79"/>
      <c r="BA409">
        <v>2</v>
      </c>
      <c r="BB409" s="78" t="str">
        <f>REPLACE(INDEX(GroupVertices[Group],MATCH(Edges[[#This Row],[Vertex 1]],GroupVertices[Vertex],0)),1,1,"")</f>
        <v>1</v>
      </c>
      <c r="BC409" s="78" t="str">
        <f>REPLACE(INDEX(GroupVertices[Group],MATCH(Edges[[#This Row],[Vertex 2]],GroupVertices[Vertex],0)),1,1,"")</f>
        <v>1</v>
      </c>
      <c r="BD409" s="48">
        <v>1</v>
      </c>
      <c r="BE409" s="49">
        <v>5.2631578947368425</v>
      </c>
      <c r="BF409" s="48">
        <v>0</v>
      </c>
      <c r="BG409" s="49">
        <v>0</v>
      </c>
      <c r="BH409" s="48">
        <v>0</v>
      </c>
      <c r="BI409" s="49">
        <v>0</v>
      </c>
      <c r="BJ409" s="48">
        <v>18</v>
      </c>
      <c r="BK409" s="49">
        <v>94.73684210526316</v>
      </c>
      <c r="BL409" s="48">
        <v>19</v>
      </c>
    </row>
    <row r="410" spans="1:64" ht="15">
      <c r="A410" s="64" t="s">
        <v>279</v>
      </c>
      <c r="B410" s="64" t="s">
        <v>296</v>
      </c>
      <c r="C410" s="65" t="s">
        <v>2972</v>
      </c>
      <c r="D410" s="66">
        <v>4.75</v>
      </c>
      <c r="E410" s="67" t="s">
        <v>136</v>
      </c>
      <c r="F410" s="68">
        <v>29.25</v>
      </c>
      <c r="G410" s="65"/>
      <c r="H410" s="69"/>
      <c r="I410" s="70"/>
      <c r="J410" s="70"/>
      <c r="K410" s="34" t="s">
        <v>66</v>
      </c>
      <c r="L410" s="77">
        <v>410</v>
      </c>
      <c r="M410" s="77"/>
      <c r="N410" s="72"/>
      <c r="O410" s="79" t="s">
        <v>350</v>
      </c>
      <c r="P410" s="81">
        <v>43634.60271990741</v>
      </c>
      <c r="Q410" s="79" t="s">
        <v>491</v>
      </c>
      <c r="R410" s="82" t="s">
        <v>548</v>
      </c>
      <c r="S410" s="79" t="s">
        <v>553</v>
      </c>
      <c r="T410" s="79"/>
      <c r="U410" s="79"/>
      <c r="V410" s="82" t="s">
        <v>704</v>
      </c>
      <c r="W410" s="81">
        <v>43634.60271990741</v>
      </c>
      <c r="X410" s="82" t="s">
        <v>894</v>
      </c>
      <c r="Y410" s="79"/>
      <c r="Z410" s="79"/>
      <c r="AA410" s="85" t="s">
        <v>1075</v>
      </c>
      <c r="AB410" s="79"/>
      <c r="AC410" s="79" t="b">
        <v>0</v>
      </c>
      <c r="AD410" s="79">
        <v>0</v>
      </c>
      <c r="AE410" s="85" t="s">
        <v>1087</v>
      </c>
      <c r="AF410" s="79" t="b">
        <v>0</v>
      </c>
      <c r="AG410" s="79" t="s">
        <v>1099</v>
      </c>
      <c r="AH410" s="79"/>
      <c r="AI410" s="85" t="s">
        <v>1087</v>
      </c>
      <c r="AJ410" s="79" t="b">
        <v>0</v>
      </c>
      <c r="AK410" s="79">
        <v>0</v>
      </c>
      <c r="AL410" s="85" t="s">
        <v>1087</v>
      </c>
      <c r="AM410" s="79" t="s">
        <v>1112</v>
      </c>
      <c r="AN410" s="79" t="b">
        <v>0</v>
      </c>
      <c r="AO410" s="85" t="s">
        <v>1075</v>
      </c>
      <c r="AP410" s="79" t="s">
        <v>176</v>
      </c>
      <c r="AQ410" s="79">
        <v>0</v>
      </c>
      <c r="AR410" s="79">
        <v>0</v>
      </c>
      <c r="AS410" s="79"/>
      <c r="AT410" s="79"/>
      <c r="AU410" s="79"/>
      <c r="AV410" s="79"/>
      <c r="AW410" s="79"/>
      <c r="AX410" s="79"/>
      <c r="AY410" s="79"/>
      <c r="AZ410" s="79"/>
      <c r="BA410">
        <v>2</v>
      </c>
      <c r="BB410" s="78" t="str">
        <f>REPLACE(INDEX(GroupVertices[Group],MATCH(Edges[[#This Row],[Vertex 1]],GroupVertices[Vertex],0)),1,1,"")</f>
        <v>1</v>
      </c>
      <c r="BC410" s="78" t="str">
        <f>REPLACE(INDEX(GroupVertices[Group],MATCH(Edges[[#This Row],[Vertex 2]],GroupVertices[Vertex],0)),1,1,"")</f>
        <v>1</v>
      </c>
      <c r="BD410" s="48">
        <v>1</v>
      </c>
      <c r="BE410" s="49">
        <v>4.545454545454546</v>
      </c>
      <c r="BF410" s="48">
        <v>0</v>
      </c>
      <c r="BG410" s="49">
        <v>0</v>
      </c>
      <c r="BH410" s="48">
        <v>0</v>
      </c>
      <c r="BI410" s="49">
        <v>0</v>
      </c>
      <c r="BJ410" s="48">
        <v>21</v>
      </c>
      <c r="BK410" s="49">
        <v>95.45454545454545</v>
      </c>
      <c r="BL410" s="48">
        <v>22</v>
      </c>
    </row>
    <row r="411" spans="1:64" ht="15">
      <c r="A411" s="64" t="s">
        <v>279</v>
      </c>
      <c r="B411" s="64" t="s">
        <v>296</v>
      </c>
      <c r="C411" s="65" t="s">
        <v>2972</v>
      </c>
      <c r="D411" s="66">
        <v>4.75</v>
      </c>
      <c r="E411" s="67" t="s">
        <v>136</v>
      </c>
      <c r="F411" s="68">
        <v>29.25</v>
      </c>
      <c r="G411" s="65"/>
      <c r="H411" s="69"/>
      <c r="I411" s="70"/>
      <c r="J411" s="70"/>
      <c r="K411" s="34" t="s">
        <v>66</v>
      </c>
      <c r="L411" s="77">
        <v>411</v>
      </c>
      <c r="M411" s="77"/>
      <c r="N411" s="72"/>
      <c r="O411" s="79" t="s">
        <v>350</v>
      </c>
      <c r="P411" s="81">
        <v>43635.51945601852</v>
      </c>
      <c r="Q411" s="79" t="s">
        <v>417</v>
      </c>
      <c r="R411" s="79"/>
      <c r="S411" s="79"/>
      <c r="T411" s="79"/>
      <c r="U411" s="79"/>
      <c r="V411" s="82" t="s">
        <v>704</v>
      </c>
      <c r="W411" s="81">
        <v>43635.51945601852</v>
      </c>
      <c r="X411" s="82" t="s">
        <v>853</v>
      </c>
      <c r="Y411" s="79"/>
      <c r="Z411" s="79"/>
      <c r="AA411" s="85" t="s">
        <v>1034</v>
      </c>
      <c r="AB411" s="79"/>
      <c r="AC411" s="79" t="b">
        <v>0</v>
      </c>
      <c r="AD411" s="79">
        <v>0</v>
      </c>
      <c r="AE411" s="85" t="s">
        <v>1087</v>
      </c>
      <c r="AF411" s="79" t="b">
        <v>0</v>
      </c>
      <c r="AG411" s="79" t="s">
        <v>1099</v>
      </c>
      <c r="AH411" s="79"/>
      <c r="AI411" s="85" t="s">
        <v>1087</v>
      </c>
      <c r="AJ411" s="79" t="b">
        <v>0</v>
      </c>
      <c r="AK411" s="79">
        <v>1</v>
      </c>
      <c r="AL411" s="85" t="s">
        <v>1023</v>
      </c>
      <c r="AM411" s="79" t="s">
        <v>1109</v>
      </c>
      <c r="AN411" s="79" t="b">
        <v>0</v>
      </c>
      <c r="AO411" s="85" t="s">
        <v>1023</v>
      </c>
      <c r="AP411" s="79" t="s">
        <v>176</v>
      </c>
      <c r="AQ411" s="79">
        <v>0</v>
      </c>
      <c r="AR411" s="79">
        <v>0</v>
      </c>
      <c r="AS411" s="79"/>
      <c r="AT411" s="79"/>
      <c r="AU411" s="79"/>
      <c r="AV411" s="79"/>
      <c r="AW411" s="79"/>
      <c r="AX411" s="79"/>
      <c r="AY411" s="79"/>
      <c r="AZ411" s="79"/>
      <c r="BA411">
        <v>2</v>
      </c>
      <c r="BB411" s="78" t="str">
        <f>REPLACE(INDEX(GroupVertices[Group],MATCH(Edges[[#This Row],[Vertex 1]],GroupVertices[Vertex],0)),1,1,"")</f>
        <v>1</v>
      </c>
      <c r="BC411" s="78" t="str">
        <f>REPLACE(INDEX(GroupVertices[Group],MATCH(Edges[[#This Row],[Vertex 2]],GroupVertices[Vertex],0)),1,1,"")</f>
        <v>1</v>
      </c>
      <c r="BD411" s="48">
        <v>1</v>
      </c>
      <c r="BE411" s="49">
        <v>4.761904761904762</v>
      </c>
      <c r="BF411" s="48">
        <v>0</v>
      </c>
      <c r="BG411" s="49">
        <v>0</v>
      </c>
      <c r="BH411" s="48">
        <v>0</v>
      </c>
      <c r="BI411" s="49">
        <v>0</v>
      </c>
      <c r="BJ411" s="48">
        <v>20</v>
      </c>
      <c r="BK411" s="49">
        <v>95.23809523809524</v>
      </c>
      <c r="BL411" s="48">
        <v>21</v>
      </c>
    </row>
    <row r="412" spans="1:64" ht="15">
      <c r="A412" s="64" t="s">
        <v>295</v>
      </c>
      <c r="B412" s="64" t="s">
        <v>296</v>
      </c>
      <c r="C412" s="65" t="s">
        <v>2973</v>
      </c>
      <c r="D412" s="66">
        <v>3</v>
      </c>
      <c r="E412" s="67" t="s">
        <v>132</v>
      </c>
      <c r="F412" s="68">
        <v>35</v>
      </c>
      <c r="G412" s="65"/>
      <c r="H412" s="69"/>
      <c r="I412" s="70"/>
      <c r="J412" s="70"/>
      <c r="K412" s="34" t="s">
        <v>65</v>
      </c>
      <c r="L412" s="77">
        <v>412</v>
      </c>
      <c r="M412" s="77"/>
      <c r="N412" s="72"/>
      <c r="O412" s="79" t="s">
        <v>350</v>
      </c>
      <c r="P412" s="81">
        <v>43638.07642361111</v>
      </c>
      <c r="Q412" s="79" t="s">
        <v>488</v>
      </c>
      <c r="R412" s="82" t="s">
        <v>546</v>
      </c>
      <c r="S412" s="79" t="s">
        <v>567</v>
      </c>
      <c r="T412" s="79" t="s">
        <v>617</v>
      </c>
      <c r="U412" s="79"/>
      <c r="V412" s="82" t="s">
        <v>717</v>
      </c>
      <c r="W412" s="81">
        <v>43638.07642361111</v>
      </c>
      <c r="X412" s="82" t="s">
        <v>891</v>
      </c>
      <c r="Y412" s="79"/>
      <c r="Z412" s="79"/>
      <c r="AA412" s="85" t="s">
        <v>1072</v>
      </c>
      <c r="AB412" s="79"/>
      <c r="AC412" s="79" t="b">
        <v>0</v>
      </c>
      <c r="AD412" s="79">
        <v>0</v>
      </c>
      <c r="AE412" s="85" t="s">
        <v>1087</v>
      </c>
      <c r="AF412" s="79" t="b">
        <v>0</v>
      </c>
      <c r="AG412" s="79" t="s">
        <v>1099</v>
      </c>
      <c r="AH412" s="79"/>
      <c r="AI412" s="85" t="s">
        <v>1087</v>
      </c>
      <c r="AJ412" s="79" t="b">
        <v>0</v>
      </c>
      <c r="AK412" s="79">
        <v>0</v>
      </c>
      <c r="AL412" s="85" t="s">
        <v>1087</v>
      </c>
      <c r="AM412" s="79" t="s">
        <v>1110</v>
      </c>
      <c r="AN412" s="79" t="b">
        <v>0</v>
      </c>
      <c r="AO412" s="85" t="s">
        <v>1072</v>
      </c>
      <c r="AP412" s="79" t="s">
        <v>176</v>
      </c>
      <c r="AQ412" s="79">
        <v>0</v>
      </c>
      <c r="AR412" s="79">
        <v>0</v>
      </c>
      <c r="AS412" s="79"/>
      <c r="AT412" s="79"/>
      <c r="AU412" s="79"/>
      <c r="AV412" s="79"/>
      <c r="AW412" s="79"/>
      <c r="AX412" s="79"/>
      <c r="AY412" s="79"/>
      <c r="AZ412" s="79"/>
      <c r="BA412">
        <v>1</v>
      </c>
      <c r="BB412" s="78" t="str">
        <f>REPLACE(INDEX(GroupVertices[Group],MATCH(Edges[[#This Row],[Vertex 1]],GroupVertices[Vertex],0)),1,1,"")</f>
        <v>2</v>
      </c>
      <c r="BC412" s="78" t="str">
        <f>REPLACE(INDEX(GroupVertices[Group],MATCH(Edges[[#This Row],[Vertex 2]],GroupVertices[Vertex],0)),1,1,"")</f>
        <v>1</v>
      </c>
      <c r="BD412" s="48"/>
      <c r="BE412" s="49"/>
      <c r="BF412" s="48"/>
      <c r="BG412" s="49"/>
      <c r="BH412" s="48"/>
      <c r="BI412" s="49"/>
      <c r="BJ412" s="48"/>
      <c r="BK412" s="49"/>
      <c r="BL412" s="48"/>
    </row>
    <row r="413" spans="1:64" ht="15">
      <c r="A413" s="64" t="s">
        <v>295</v>
      </c>
      <c r="B413" s="64" t="s">
        <v>348</v>
      </c>
      <c r="C413" s="65" t="s">
        <v>2973</v>
      </c>
      <c r="D413" s="66">
        <v>3</v>
      </c>
      <c r="E413" s="67" t="s">
        <v>132</v>
      </c>
      <c r="F413" s="68">
        <v>35</v>
      </c>
      <c r="G413" s="65"/>
      <c r="H413" s="69"/>
      <c r="I413" s="70"/>
      <c r="J413" s="70"/>
      <c r="K413" s="34" t="s">
        <v>65</v>
      </c>
      <c r="L413" s="77">
        <v>413</v>
      </c>
      <c r="M413" s="77"/>
      <c r="N413" s="72"/>
      <c r="O413" s="79" t="s">
        <v>350</v>
      </c>
      <c r="P413" s="81">
        <v>43690.993113425924</v>
      </c>
      <c r="Q413" s="79" t="s">
        <v>492</v>
      </c>
      <c r="R413" s="82" t="s">
        <v>549</v>
      </c>
      <c r="S413" s="79" t="s">
        <v>567</v>
      </c>
      <c r="T413" s="79" t="s">
        <v>619</v>
      </c>
      <c r="U413" s="79"/>
      <c r="V413" s="82" t="s">
        <v>717</v>
      </c>
      <c r="W413" s="81">
        <v>43690.993113425924</v>
      </c>
      <c r="X413" s="82" t="s">
        <v>895</v>
      </c>
      <c r="Y413" s="79"/>
      <c r="Z413" s="79"/>
      <c r="AA413" s="85" t="s">
        <v>1076</v>
      </c>
      <c r="AB413" s="79"/>
      <c r="AC413" s="79" t="b">
        <v>0</v>
      </c>
      <c r="AD413" s="79">
        <v>0</v>
      </c>
      <c r="AE413" s="85" t="s">
        <v>1085</v>
      </c>
      <c r="AF413" s="79" t="b">
        <v>0</v>
      </c>
      <c r="AG413" s="79" t="s">
        <v>1099</v>
      </c>
      <c r="AH413" s="79"/>
      <c r="AI413" s="85" t="s">
        <v>1087</v>
      </c>
      <c r="AJ413" s="79" t="b">
        <v>0</v>
      </c>
      <c r="AK413" s="79">
        <v>0</v>
      </c>
      <c r="AL413" s="85" t="s">
        <v>1087</v>
      </c>
      <c r="AM413" s="79" t="s">
        <v>1110</v>
      </c>
      <c r="AN413" s="79" t="b">
        <v>0</v>
      </c>
      <c r="AO413" s="85" t="s">
        <v>1076</v>
      </c>
      <c r="AP413" s="79" t="s">
        <v>176</v>
      </c>
      <c r="AQ413" s="79">
        <v>0</v>
      </c>
      <c r="AR413" s="79">
        <v>0</v>
      </c>
      <c r="AS413" s="79"/>
      <c r="AT413" s="79"/>
      <c r="AU413" s="79"/>
      <c r="AV413" s="79"/>
      <c r="AW413" s="79"/>
      <c r="AX413" s="79"/>
      <c r="AY413" s="79"/>
      <c r="AZ413" s="79"/>
      <c r="BA413">
        <v>1</v>
      </c>
      <c r="BB413" s="78" t="str">
        <f>REPLACE(INDEX(GroupVertices[Group],MATCH(Edges[[#This Row],[Vertex 1]],GroupVertices[Vertex],0)),1,1,"")</f>
        <v>2</v>
      </c>
      <c r="BC413" s="78" t="str">
        <f>REPLACE(INDEX(GroupVertices[Group],MATCH(Edges[[#This Row],[Vertex 2]],GroupVertices[Vertex],0)),1,1,"")</f>
        <v>2</v>
      </c>
      <c r="BD413" s="48">
        <v>0</v>
      </c>
      <c r="BE413" s="49">
        <v>0</v>
      </c>
      <c r="BF413" s="48">
        <v>0</v>
      </c>
      <c r="BG413" s="49">
        <v>0</v>
      </c>
      <c r="BH413" s="48">
        <v>0</v>
      </c>
      <c r="BI413" s="49">
        <v>0</v>
      </c>
      <c r="BJ413" s="48">
        <v>16</v>
      </c>
      <c r="BK413" s="49">
        <v>100</v>
      </c>
      <c r="BL413" s="48">
        <v>16</v>
      </c>
    </row>
    <row r="414" spans="1:64" ht="15">
      <c r="A414" s="64" t="s">
        <v>279</v>
      </c>
      <c r="B414" s="64" t="s">
        <v>279</v>
      </c>
      <c r="C414" s="65" t="s">
        <v>2974</v>
      </c>
      <c r="D414" s="66">
        <v>8.25</v>
      </c>
      <c r="E414" s="67" t="s">
        <v>136</v>
      </c>
      <c r="F414" s="68">
        <v>17.75</v>
      </c>
      <c r="G414" s="65"/>
      <c r="H414" s="69"/>
      <c r="I414" s="70"/>
      <c r="J414" s="70"/>
      <c r="K414" s="34" t="s">
        <v>65</v>
      </c>
      <c r="L414" s="77">
        <v>414</v>
      </c>
      <c r="M414" s="77"/>
      <c r="N414" s="72"/>
      <c r="O414" s="79" t="s">
        <v>176</v>
      </c>
      <c r="P414" s="81">
        <v>42534.644224537034</v>
      </c>
      <c r="Q414" s="79" t="s">
        <v>493</v>
      </c>
      <c r="R414" s="82" t="s">
        <v>501</v>
      </c>
      <c r="S414" s="79" t="s">
        <v>553</v>
      </c>
      <c r="T414" s="79" t="s">
        <v>575</v>
      </c>
      <c r="U414" s="82" t="s">
        <v>652</v>
      </c>
      <c r="V414" s="82" t="s">
        <v>652</v>
      </c>
      <c r="W414" s="81">
        <v>42534.644224537034</v>
      </c>
      <c r="X414" s="82" t="s">
        <v>896</v>
      </c>
      <c r="Y414" s="79"/>
      <c r="Z414" s="79"/>
      <c r="AA414" s="85" t="s">
        <v>1077</v>
      </c>
      <c r="AB414" s="79"/>
      <c r="AC414" s="79" t="b">
        <v>0</v>
      </c>
      <c r="AD414" s="79">
        <v>23</v>
      </c>
      <c r="AE414" s="85" t="s">
        <v>1087</v>
      </c>
      <c r="AF414" s="79" t="b">
        <v>0</v>
      </c>
      <c r="AG414" s="79" t="s">
        <v>1099</v>
      </c>
      <c r="AH414" s="79"/>
      <c r="AI414" s="85" t="s">
        <v>1087</v>
      </c>
      <c r="AJ414" s="79" t="b">
        <v>0</v>
      </c>
      <c r="AK414" s="79">
        <v>12</v>
      </c>
      <c r="AL414" s="85" t="s">
        <v>1087</v>
      </c>
      <c r="AM414" s="79" t="s">
        <v>1112</v>
      </c>
      <c r="AN414" s="79" t="b">
        <v>0</v>
      </c>
      <c r="AO414" s="85" t="s">
        <v>1077</v>
      </c>
      <c r="AP414" s="79" t="s">
        <v>1119</v>
      </c>
      <c r="AQ414" s="79">
        <v>0</v>
      </c>
      <c r="AR414" s="79">
        <v>0</v>
      </c>
      <c r="AS414" s="79"/>
      <c r="AT414" s="79"/>
      <c r="AU414" s="79"/>
      <c r="AV414" s="79"/>
      <c r="AW414" s="79"/>
      <c r="AX414" s="79"/>
      <c r="AY414" s="79"/>
      <c r="AZ414" s="79"/>
      <c r="BA414">
        <v>4</v>
      </c>
      <c r="BB414" s="78" t="str">
        <f>REPLACE(INDEX(GroupVertices[Group],MATCH(Edges[[#This Row],[Vertex 1]],GroupVertices[Vertex],0)),1,1,"")</f>
        <v>1</v>
      </c>
      <c r="BC414" s="78" t="str">
        <f>REPLACE(INDEX(GroupVertices[Group],MATCH(Edges[[#This Row],[Vertex 2]],GroupVertices[Vertex],0)),1,1,"")</f>
        <v>1</v>
      </c>
      <c r="BD414" s="48">
        <v>1</v>
      </c>
      <c r="BE414" s="49">
        <v>6.666666666666667</v>
      </c>
      <c r="BF414" s="48">
        <v>0</v>
      </c>
      <c r="BG414" s="49">
        <v>0</v>
      </c>
      <c r="BH414" s="48">
        <v>0</v>
      </c>
      <c r="BI414" s="49">
        <v>0</v>
      </c>
      <c r="BJ414" s="48">
        <v>14</v>
      </c>
      <c r="BK414" s="49">
        <v>93.33333333333333</v>
      </c>
      <c r="BL414" s="48">
        <v>15</v>
      </c>
    </row>
    <row r="415" spans="1:64" ht="15">
      <c r="A415" s="64" t="s">
        <v>279</v>
      </c>
      <c r="B415" s="64" t="s">
        <v>279</v>
      </c>
      <c r="C415" s="65" t="s">
        <v>2974</v>
      </c>
      <c r="D415" s="66">
        <v>8.25</v>
      </c>
      <c r="E415" s="67" t="s">
        <v>136</v>
      </c>
      <c r="F415" s="68">
        <v>17.75</v>
      </c>
      <c r="G415" s="65"/>
      <c r="H415" s="69"/>
      <c r="I415" s="70"/>
      <c r="J415" s="70"/>
      <c r="K415" s="34" t="s">
        <v>65</v>
      </c>
      <c r="L415" s="77">
        <v>415</v>
      </c>
      <c r="M415" s="77"/>
      <c r="N415" s="72"/>
      <c r="O415" s="79" t="s">
        <v>176</v>
      </c>
      <c r="P415" s="81">
        <v>43640.8130787037</v>
      </c>
      <c r="Q415" s="79" t="s">
        <v>494</v>
      </c>
      <c r="R415" s="82" t="s">
        <v>550</v>
      </c>
      <c r="S415" s="79" t="s">
        <v>553</v>
      </c>
      <c r="T415" s="79"/>
      <c r="U415" s="82" t="s">
        <v>653</v>
      </c>
      <c r="V415" s="82" t="s">
        <v>653</v>
      </c>
      <c r="W415" s="81">
        <v>43640.8130787037</v>
      </c>
      <c r="X415" s="82" t="s">
        <v>897</v>
      </c>
      <c r="Y415" s="79"/>
      <c r="Z415" s="79"/>
      <c r="AA415" s="85" t="s">
        <v>1078</v>
      </c>
      <c r="AB415" s="79"/>
      <c r="AC415" s="79" t="b">
        <v>0</v>
      </c>
      <c r="AD415" s="79">
        <v>0</v>
      </c>
      <c r="AE415" s="85" t="s">
        <v>1087</v>
      </c>
      <c r="AF415" s="79" t="b">
        <v>0</v>
      </c>
      <c r="AG415" s="79" t="s">
        <v>1099</v>
      </c>
      <c r="AH415" s="79"/>
      <c r="AI415" s="85" t="s">
        <v>1087</v>
      </c>
      <c r="AJ415" s="79" t="b">
        <v>0</v>
      </c>
      <c r="AK415" s="79">
        <v>0</v>
      </c>
      <c r="AL415" s="85" t="s">
        <v>1087</v>
      </c>
      <c r="AM415" s="79" t="s">
        <v>1114</v>
      </c>
      <c r="AN415" s="79" t="b">
        <v>0</v>
      </c>
      <c r="AO415" s="85" t="s">
        <v>1078</v>
      </c>
      <c r="AP415" s="79" t="s">
        <v>176</v>
      </c>
      <c r="AQ415" s="79">
        <v>0</v>
      </c>
      <c r="AR415" s="79">
        <v>0</v>
      </c>
      <c r="AS415" s="79"/>
      <c r="AT415" s="79"/>
      <c r="AU415" s="79"/>
      <c r="AV415" s="79"/>
      <c r="AW415" s="79"/>
      <c r="AX415" s="79"/>
      <c r="AY415" s="79"/>
      <c r="AZ415" s="79"/>
      <c r="BA415">
        <v>4</v>
      </c>
      <c r="BB415" s="78" t="str">
        <f>REPLACE(INDEX(GroupVertices[Group],MATCH(Edges[[#This Row],[Vertex 1]],GroupVertices[Vertex],0)),1,1,"")</f>
        <v>1</v>
      </c>
      <c r="BC415" s="78" t="str">
        <f>REPLACE(INDEX(GroupVertices[Group],MATCH(Edges[[#This Row],[Vertex 2]],GroupVertices[Vertex],0)),1,1,"")</f>
        <v>1</v>
      </c>
      <c r="BD415" s="48">
        <v>1</v>
      </c>
      <c r="BE415" s="49">
        <v>3.4482758620689653</v>
      </c>
      <c r="BF415" s="48">
        <v>0</v>
      </c>
      <c r="BG415" s="49">
        <v>0</v>
      </c>
      <c r="BH415" s="48">
        <v>0</v>
      </c>
      <c r="BI415" s="49">
        <v>0</v>
      </c>
      <c r="BJ415" s="48">
        <v>28</v>
      </c>
      <c r="BK415" s="49">
        <v>96.55172413793103</v>
      </c>
      <c r="BL415" s="48">
        <v>29</v>
      </c>
    </row>
    <row r="416" spans="1:64" ht="15">
      <c r="A416" s="64" t="s">
        <v>279</v>
      </c>
      <c r="B416" s="64" t="s">
        <v>279</v>
      </c>
      <c r="C416" s="65" t="s">
        <v>2974</v>
      </c>
      <c r="D416" s="66">
        <v>8.25</v>
      </c>
      <c r="E416" s="67" t="s">
        <v>136</v>
      </c>
      <c r="F416" s="68">
        <v>17.75</v>
      </c>
      <c r="G416" s="65"/>
      <c r="H416" s="69"/>
      <c r="I416" s="70"/>
      <c r="J416" s="70"/>
      <c r="K416" s="34" t="s">
        <v>65</v>
      </c>
      <c r="L416" s="77">
        <v>416</v>
      </c>
      <c r="M416" s="77"/>
      <c r="N416" s="72"/>
      <c r="O416" s="79" t="s">
        <v>176</v>
      </c>
      <c r="P416" s="81">
        <v>43642.77916666667</v>
      </c>
      <c r="Q416" s="79" t="s">
        <v>495</v>
      </c>
      <c r="R416" s="82" t="s">
        <v>551</v>
      </c>
      <c r="S416" s="79" t="s">
        <v>553</v>
      </c>
      <c r="T416" s="79"/>
      <c r="U416" s="79"/>
      <c r="V416" s="82" t="s">
        <v>704</v>
      </c>
      <c r="W416" s="81">
        <v>43642.77916666667</v>
      </c>
      <c r="X416" s="82" t="s">
        <v>898</v>
      </c>
      <c r="Y416" s="79"/>
      <c r="Z416" s="79"/>
      <c r="AA416" s="85" t="s">
        <v>1079</v>
      </c>
      <c r="AB416" s="79"/>
      <c r="AC416" s="79" t="b">
        <v>0</v>
      </c>
      <c r="AD416" s="79">
        <v>0</v>
      </c>
      <c r="AE416" s="85" t="s">
        <v>1087</v>
      </c>
      <c r="AF416" s="79" t="b">
        <v>0</v>
      </c>
      <c r="AG416" s="79" t="s">
        <v>1099</v>
      </c>
      <c r="AH416" s="79"/>
      <c r="AI416" s="85" t="s">
        <v>1087</v>
      </c>
      <c r="AJ416" s="79" t="b">
        <v>0</v>
      </c>
      <c r="AK416" s="79">
        <v>0</v>
      </c>
      <c r="AL416" s="85" t="s">
        <v>1087</v>
      </c>
      <c r="AM416" s="79" t="s">
        <v>1114</v>
      </c>
      <c r="AN416" s="79" t="b">
        <v>0</v>
      </c>
      <c r="AO416" s="85" t="s">
        <v>1079</v>
      </c>
      <c r="AP416" s="79" t="s">
        <v>176</v>
      </c>
      <c r="AQ416" s="79">
        <v>0</v>
      </c>
      <c r="AR416" s="79">
        <v>0</v>
      </c>
      <c r="AS416" s="79"/>
      <c r="AT416" s="79"/>
      <c r="AU416" s="79"/>
      <c r="AV416" s="79"/>
      <c r="AW416" s="79"/>
      <c r="AX416" s="79"/>
      <c r="AY416" s="79"/>
      <c r="AZ416" s="79"/>
      <c r="BA416">
        <v>4</v>
      </c>
      <c r="BB416" s="78" t="str">
        <f>REPLACE(INDEX(GroupVertices[Group],MATCH(Edges[[#This Row],[Vertex 1]],GroupVertices[Vertex],0)),1,1,"")</f>
        <v>1</v>
      </c>
      <c r="BC416" s="78" t="str">
        <f>REPLACE(INDEX(GroupVertices[Group],MATCH(Edges[[#This Row],[Vertex 2]],GroupVertices[Vertex],0)),1,1,"")</f>
        <v>1</v>
      </c>
      <c r="BD416" s="48">
        <v>1</v>
      </c>
      <c r="BE416" s="49">
        <v>5.555555555555555</v>
      </c>
      <c r="BF416" s="48">
        <v>0</v>
      </c>
      <c r="BG416" s="49">
        <v>0</v>
      </c>
      <c r="BH416" s="48">
        <v>0</v>
      </c>
      <c r="BI416" s="49">
        <v>0</v>
      </c>
      <c r="BJ416" s="48">
        <v>17</v>
      </c>
      <c r="BK416" s="49">
        <v>94.44444444444444</v>
      </c>
      <c r="BL416" s="48">
        <v>18</v>
      </c>
    </row>
    <row r="417" spans="1:64" ht="15">
      <c r="A417" s="64" t="s">
        <v>279</v>
      </c>
      <c r="B417" s="64" t="s">
        <v>279</v>
      </c>
      <c r="C417" s="65" t="s">
        <v>2974</v>
      </c>
      <c r="D417" s="66">
        <v>8.25</v>
      </c>
      <c r="E417" s="67" t="s">
        <v>136</v>
      </c>
      <c r="F417" s="68">
        <v>17.75</v>
      </c>
      <c r="G417" s="65"/>
      <c r="H417" s="69"/>
      <c r="I417" s="70"/>
      <c r="J417" s="70"/>
      <c r="K417" s="34" t="s">
        <v>65</v>
      </c>
      <c r="L417" s="77">
        <v>417</v>
      </c>
      <c r="M417" s="77"/>
      <c r="N417" s="72"/>
      <c r="O417" s="79" t="s">
        <v>176</v>
      </c>
      <c r="P417" s="81">
        <v>43689.62447916667</v>
      </c>
      <c r="Q417" s="79" t="s">
        <v>496</v>
      </c>
      <c r="R417" s="82" t="s">
        <v>552</v>
      </c>
      <c r="S417" s="79" t="s">
        <v>553</v>
      </c>
      <c r="T417" s="79"/>
      <c r="U417" s="79"/>
      <c r="V417" s="82" t="s">
        <v>704</v>
      </c>
      <c r="W417" s="81">
        <v>43689.62447916667</v>
      </c>
      <c r="X417" s="82" t="s">
        <v>899</v>
      </c>
      <c r="Y417" s="79"/>
      <c r="Z417" s="79"/>
      <c r="AA417" s="85" t="s">
        <v>1080</v>
      </c>
      <c r="AB417" s="79"/>
      <c r="AC417" s="79" t="b">
        <v>0</v>
      </c>
      <c r="AD417" s="79">
        <v>0</v>
      </c>
      <c r="AE417" s="85" t="s">
        <v>1087</v>
      </c>
      <c r="AF417" s="79" t="b">
        <v>0</v>
      </c>
      <c r="AG417" s="79" t="s">
        <v>1099</v>
      </c>
      <c r="AH417" s="79"/>
      <c r="AI417" s="85" t="s">
        <v>1087</v>
      </c>
      <c r="AJ417" s="79" t="b">
        <v>0</v>
      </c>
      <c r="AK417" s="79">
        <v>0</v>
      </c>
      <c r="AL417" s="85" t="s">
        <v>1087</v>
      </c>
      <c r="AM417" s="79" t="s">
        <v>1107</v>
      </c>
      <c r="AN417" s="79" t="b">
        <v>0</v>
      </c>
      <c r="AO417" s="85" t="s">
        <v>1080</v>
      </c>
      <c r="AP417" s="79" t="s">
        <v>176</v>
      </c>
      <c r="AQ417" s="79">
        <v>0</v>
      </c>
      <c r="AR417" s="79">
        <v>0</v>
      </c>
      <c r="AS417" s="79"/>
      <c r="AT417" s="79"/>
      <c r="AU417" s="79"/>
      <c r="AV417" s="79"/>
      <c r="AW417" s="79"/>
      <c r="AX417" s="79"/>
      <c r="AY417" s="79"/>
      <c r="AZ417" s="79"/>
      <c r="BA417">
        <v>4</v>
      </c>
      <c r="BB417" s="78" t="str">
        <f>REPLACE(INDEX(GroupVertices[Group],MATCH(Edges[[#This Row],[Vertex 1]],GroupVertices[Vertex],0)),1,1,"")</f>
        <v>1</v>
      </c>
      <c r="BC417" s="78" t="str">
        <f>REPLACE(INDEX(GroupVertices[Group],MATCH(Edges[[#This Row],[Vertex 2]],GroupVertices[Vertex],0)),1,1,"")</f>
        <v>1</v>
      </c>
      <c r="BD417" s="48">
        <v>1</v>
      </c>
      <c r="BE417" s="49">
        <v>4.761904761904762</v>
      </c>
      <c r="BF417" s="48">
        <v>0</v>
      </c>
      <c r="BG417" s="49">
        <v>0</v>
      </c>
      <c r="BH417" s="48">
        <v>0</v>
      </c>
      <c r="BI417" s="49">
        <v>0</v>
      </c>
      <c r="BJ417" s="48">
        <v>20</v>
      </c>
      <c r="BK417" s="49">
        <v>95.23809523809524</v>
      </c>
      <c r="BL417" s="48">
        <v>21</v>
      </c>
    </row>
    <row r="418" spans="1:64" ht="15">
      <c r="A418" s="64" t="s">
        <v>279</v>
      </c>
      <c r="B418" s="64" t="s">
        <v>295</v>
      </c>
      <c r="C418" s="65" t="s">
        <v>2973</v>
      </c>
      <c r="D418" s="66">
        <v>3</v>
      </c>
      <c r="E418" s="67" t="s">
        <v>132</v>
      </c>
      <c r="F418" s="68">
        <v>35</v>
      </c>
      <c r="G418" s="65"/>
      <c r="H418" s="69"/>
      <c r="I418" s="70"/>
      <c r="J418" s="70"/>
      <c r="K418" s="34" t="s">
        <v>66</v>
      </c>
      <c r="L418" s="77">
        <v>418</v>
      </c>
      <c r="M418" s="77"/>
      <c r="N418" s="72"/>
      <c r="O418" s="79" t="s">
        <v>350</v>
      </c>
      <c r="P418" s="81">
        <v>43689.658842592595</v>
      </c>
      <c r="Q418" s="79" t="s">
        <v>466</v>
      </c>
      <c r="R418" s="82" t="s">
        <v>528</v>
      </c>
      <c r="S418" s="79" t="s">
        <v>567</v>
      </c>
      <c r="T418" s="79"/>
      <c r="U418" s="79"/>
      <c r="V418" s="82" t="s">
        <v>704</v>
      </c>
      <c r="W418" s="81">
        <v>43689.658842592595</v>
      </c>
      <c r="X418" s="82" t="s">
        <v>857</v>
      </c>
      <c r="Y418" s="79"/>
      <c r="Z418" s="79"/>
      <c r="AA418" s="85" t="s">
        <v>1038</v>
      </c>
      <c r="AB418" s="79"/>
      <c r="AC418" s="79" t="b">
        <v>0</v>
      </c>
      <c r="AD418" s="79">
        <v>0</v>
      </c>
      <c r="AE418" s="85" t="s">
        <v>1087</v>
      </c>
      <c r="AF418" s="79" t="b">
        <v>0</v>
      </c>
      <c r="AG418" s="79" t="s">
        <v>1099</v>
      </c>
      <c r="AH418" s="79"/>
      <c r="AI418" s="85" t="s">
        <v>1087</v>
      </c>
      <c r="AJ418" s="79" t="b">
        <v>0</v>
      </c>
      <c r="AK418" s="79">
        <v>1</v>
      </c>
      <c r="AL418" s="85" t="s">
        <v>1018</v>
      </c>
      <c r="AM418" s="79" t="s">
        <v>1107</v>
      </c>
      <c r="AN418" s="79" t="b">
        <v>0</v>
      </c>
      <c r="AO418" s="85" t="s">
        <v>1018</v>
      </c>
      <c r="AP418" s="79" t="s">
        <v>176</v>
      </c>
      <c r="AQ418" s="79">
        <v>0</v>
      </c>
      <c r="AR418" s="79">
        <v>0</v>
      </c>
      <c r="AS418" s="79"/>
      <c r="AT418" s="79"/>
      <c r="AU418" s="79"/>
      <c r="AV418" s="79"/>
      <c r="AW418" s="79"/>
      <c r="AX418" s="79"/>
      <c r="AY418" s="79"/>
      <c r="AZ418" s="79"/>
      <c r="BA418">
        <v>1</v>
      </c>
      <c r="BB418" s="78" t="str">
        <f>REPLACE(INDEX(GroupVertices[Group],MATCH(Edges[[#This Row],[Vertex 1]],GroupVertices[Vertex],0)),1,1,"")</f>
        <v>1</v>
      </c>
      <c r="BC418" s="78" t="str">
        <f>REPLACE(INDEX(GroupVertices[Group],MATCH(Edges[[#This Row],[Vertex 2]],GroupVertices[Vertex],0)),1,1,"")</f>
        <v>2</v>
      </c>
      <c r="BD418" s="48"/>
      <c r="BE418" s="49"/>
      <c r="BF418" s="48"/>
      <c r="BG418" s="49"/>
      <c r="BH418" s="48"/>
      <c r="BI418" s="49"/>
      <c r="BJ418" s="48"/>
      <c r="BK418" s="49"/>
      <c r="BL418" s="48"/>
    </row>
    <row r="419" spans="1:64" ht="15">
      <c r="A419" s="64" t="s">
        <v>295</v>
      </c>
      <c r="B419" s="64" t="s">
        <v>279</v>
      </c>
      <c r="C419" s="65" t="s">
        <v>2972</v>
      </c>
      <c r="D419" s="66">
        <v>4.75</v>
      </c>
      <c r="E419" s="67" t="s">
        <v>136</v>
      </c>
      <c r="F419" s="68">
        <v>29.25</v>
      </c>
      <c r="G419" s="65"/>
      <c r="H419" s="69"/>
      <c r="I419" s="70"/>
      <c r="J419" s="70"/>
      <c r="K419" s="34" t="s">
        <v>66</v>
      </c>
      <c r="L419" s="77">
        <v>419</v>
      </c>
      <c r="M419" s="77"/>
      <c r="N419" s="72"/>
      <c r="O419" s="79" t="s">
        <v>349</v>
      </c>
      <c r="P419" s="81">
        <v>43623.85449074074</v>
      </c>
      <c r="Q419" s="79" t="s">
        <v>487</v>
      </c>
      <c r="R419" s="82" t="s">
        <v>545</v>
      </c>
      <c r="S419" s="79" t="s">
        <v>567</v>
      </c>
      <c r="T419" s="79" t="s">
        <v>616</v>
      </c>
      <c r="U419" s="79"/>
      <c r="V419" s="82" t="s">
        <v>717</v>
      </c>
      <c r="W419" s="81">
        <v>43623.85449074074</v>
      </c>
      <c r="X419" s="82" t="s">
        <v>890</v>
      </c>
      <c r="Y419" s="79"/>
      <c r="Z419" s="79"/>
      <c r="AA419" s="85" t="s">
        <v>1071</v>
      </c>
      <c r="AB419" s="79"/>
      <c r="AC419" s="79" t="b">
        <v>0</v>
      </c>
      <c r="AD419" s="79">
        <v>0</v>
      </c>
      <c r="AE419" s="85" t="s">
        <v>1085</v>
      </c>
      <c r="AF419" s="79" t="b">
        <v>0</v>
      </c>
      <c r="AG419" s="79" t="s">
        <v>1099</v>
      </c>
      <c r="AH419" s="79"/>
      <c r="AI419" s="85" t="s">
        <v>1087</v>
      </c>
      <c r="AJ419" s="79" t="b">
        <v>0</v>
      </c>
      <c r="AK419" s="79">
        <v>0</v>
      </c>
      <c r="AL419" s="85" t="s">
        <v>1087</v>
      </c>
      <c r="AM419" s="79" t="s">
        <v>1110</v>
      </c>
      <c r="AN419" s="79" t="b">
        <v>0</v>
      </c>
      <c r="AO419" s="85" t="s">
        <v>1071</v>
      </c>
      <c r="AP419" s="79" t="s">
        <v>176</v>
      </c>
      <c r="AQ419" s="79">
        <v>0</v>
      </c>
      <c r="AR419" s="79">
        <v>0</v>
      </c>
      <c r="AS419" s="79"/>
      <c r="AT419" s="79"/>
      <c r="AU419" s="79"/>
      <c r="AV419" s="79"/>
      <c r="AW419" s="79"/>
      <c r="AX419" s="79"/>
      <c r="AY419" s="79"/>
      <c r="AZ419" s="79"/>
      <c r="BA419">
        <v>2</v>
      </c>
      <c r="BB419" s="78" t="str">
        <f>REPLACE(INDEX(GroupVertices[Group],MATCH(Edges[[#This Row],[Vertex 1]],GroupVertices[Vertex],0)),1,1,"")</f>
        <v>2</v>
      </c>
      <c r="BC419" s="78" t="str">
        <f>REPLACE(INDEX(GroupVertices[Group],MATCH(Edges[[#This Row],[Vertex 2]],GroupVertices[Vertex],0)),1,1,"")</f>
        <v>1</v>
      </c>
      <c r="BD419" s="48"/>
      <c r="BE419" s="49"/>
      <c r="BF419" s="48"/>
      <c r="BG419" s="49"/>
      <c r="BH419" s="48"/>
      <c r="BI419" s="49"/>
      <c r="BJ419" s="48"/>
      <c r="BK419" s="49"/>
      <c r="BL419" s="48"/>
    </row>
    <row r="420" spans="1:64" ht="15">
      <c r="A420" s="64" t="s">
        <v>295</v>
      </c>
      <c r="B420" s="64" t="s">
        <v>279</v>
      </c>
      <c r="C420" s="65" t="s">
        <v>2973</v>
      </c>
      <c r="D420" s="66">
        <v>3</v>
      </c>
      <c r="E420" s="67" t="s">
        <v>132</v>
      </c>
      <c r="F420" s="68">
        <v>35</v>
      </c>
      <c r="G420" s="65"/>
      <c r="H420" s="69"/>
      <c r="I420" s="70"/>
      <c r="J420" s="70"/>
      <c r="K420" s="34" t="s">
        <v>66</v>
      </c>
      <c r="L420" s="77">
        <v>420</v>
      </c>
      <c r="M420" s="77"/>
      <c r="N420" s="72"/>
      <c r="O420" s="79" t="s">
        <v>350</v>
      </c>
      <c r="P420" s="81">
        <v>43638.07642361111</v>
      </c>
      <c r="Q420" s="79" t="s">
        <v>488</v>
      </c>
      <c r="R420" s="82" t="s">
        <v>546</v>
      </c>
      <c r="S420" s="79" t="s">
        <v>567</v>
      </c>
      <c r="T420" s="79" t="s">
        <v>617</v>
      </c>
      <c r="U420" s="79"/>
      <c r="V420" s="82" t="s">
        <v>717</v>
      </c>
      <c r="W420" s="81">
        <v>43638.07642361111</v>
      </c>
      <c r="X420" s="82" t="s">
        <v>891</v>
      </c>
      <c r="Y420" s="79"/>
      <c r="Z420" s="79"/>
      <c r="AA420" s="85" t="s">
        <v>1072</v>
      </c>
      <c r="AB420" s="79"/>
      <c r="AC420" s="79" t="b">
        <v>0</v>
      </c>
      <c r="AD420" s="79">
        <v>0</v>
      </c>
      <c r="AE420" s="85" t="s">
        <v>1087</v>
      </c>
      <c r="AF420" s="79" t="b">
        <v>0</v>
      </c>
      <c r="AG420" s="79" t="s">
        <v>1099</v>
      </c>
      <c r="AH420" s="79"/>
      <c r="AI420" s="85" t="s">
        <v>1087</v>
      </c>
      <c r="AJ420" s="79" t="b">
        <v>0</v>
      </c>
      <c r="AK420" s="79">
        <v>0</v>
      </c>
      <c r="AL420" s="85" t="s">
        <v>1087</v>
      </c>
      <c r="AM420" s="79" t="s">
        <v>1110</v>
      </c>
      <c r="AN420" s="79" t="b">
        <v>0</v>
      </c>
      <c r="AO420" s="85" t="s">
        <v>1072</v>
      </c>
      <c r="AP420" s="79" t="s">
        <v>176</v>
      </c>
      <c r="AQ420" s="79">
        <v>0</v>
      </c>
      <c r="AR420" s="79">
        <v>0</v>
      </c>
      <c r="AS420" s="79"/>
      <c r="AT420" s="79"/>
      <c r="AU420" s="79"/>
      <c r="AV420" s="79"/>
      <c r="AW420" s="79"/>
      <c r="AX420" s="79"/>
      <c r="AY420" s="79"/>
      <c r="AZ420" s="79"/>
      <c r="BA420">
        <v>1</v>
      </c>
      <c r="BB420" s="78" t="str">
        <f>REPLACE(INDEX(GroupVertices[Group],MATCH(Edges[[#This Row],[Vertex 1]],GroupVertices[Vertex],0)),1,1,"")</f>
        <v>2</v>
      </c>
      <c r="BC420" s="78" t="str">
        <f>REPLACE(INDEX(GroupVertices[Group],MATCH(Edges[[#This Row],[Vertex 2]],GroupVertices[Vertex],0)),1,1,"")</f>
        <v>1</v>
      </c>
      <c r="BD420" s="48"/>
      <c r="BE420" s="49"/>
      <c r="BF420" s="48"/>
      <c r="BG420" s="49"/>
      <c r="BH420" s="48"/>
      <c r="BI420" s="49"/>
      <c r="BJ420" s="48"/>
      <c r="BK420" s="49"/>
      <c r="BL420" s="48"/>
    </row>
    <row r="421" spans="1:64" ht="15">
      <c r="A421" s="64" t="s">
        <v>295</v>
      </c>
      <c r="B421" s="64" t="s">
        <v>279</v>
      </c>
      <c r="C421" s="65" t="s">
        <v>2972</v>
      </c>
      <c r="D421" s="66">
        <v>4.75</v>
      </c>
      <c r="E421" s="67" t="s">
        <v>136</v>
      </c>
      <c r="F421" s="68">
        <v>29.25</v>
      </c>
      <c r="G421" s="65"/>
      <c r="H421" s="69"/>
      <c r="I421" s="70"/>
      <c r="J421" s="70"/>
      <c r="K421" s="34" t="s">
        <v>66</v>
      </c>
      <c r="L421" s="77">
        <v>421</v>
      </c>
      <c r="M421" s="77"/>
      <c r="N421" s="72"/>
      <c r="O421" s="79" t="s">
        <v>349</v>
      </c>
      <c r="P421" s="81">
        <v>43690.993113425924</v>
      </c>
      <c r="Q421" s="79" t="s">
        <v>492</v>
      </c>
      <c r="R421" s="82" t="s">
        <v>549</v>
      </c>
      <c r="S421" s="79" t="s">
        <v>567</v>
      </c>
      <c r="T421" s="79" t="s">
        <v>619</v>
      </c>
      <c r="U421" s="79"/>
      <c r="V421" s="82" t="s">
        <v>717</v>
      </c>
      <c r="W421" s="81">
        <v>43690.993113425924</v>
      </c>
      <c r="X421" s="82" t="s">
        <v>895</v>
      </c>
      <c r="Y421" s="79"/>
      <c r="Z421" s="79"/>
      <c r="AA421" s="85" t="s">
        <v>1076</v>
      </c>
      <c r="AB421" s="79"/>
      <c r="AC421" s="79" t="b">
        <v>0</v>
      </c>
      <c r="AD421" s="79">
        <v>0</v>
      </c>
      <c r="AE421" s="85" t="s">
        <v>1085</v>
      </c>
      <c r="AF421" s="79" t="b">
        <v>0</v>
      </c>
      <c r="AG421" s="79" t="s">
        <v>1099</v>
      </c>
      <c r="AH421" s="79"/>
      <c r="AI421" s="85" t="s">
        <v>1087</v>
      </c>
      <c r="AJ421" s="79" t="b">
        <v>0</v>
      </c>
      <c r="AK421" s="79">
        <v>0</v>
      </c>
      <c r="AL421" s="85" t="s">
        <v>1087</v>
      </c>
      <c r="AM421" s="79" t="s">
        <v>1110</v>
      </c>
      <c r="AN421" s="79" t="b">
        <v>0</v>
      </c>
      <c r="AO421" s="85" t="s">
        <v>1076</v>
      </c>
      <c r="AP421" s="79" t="s">
        <v>176</v>
      </c>
      <c r="AQ421" s="79">
        <v>0</v>
      </c>
      <c r="AR421" s="79">
        <v>0</v>
      </c>
      <c r="AS421" s="79"/>
      <c r="AT421" s="79"/>
      <c r="AU421" s="79"/>
      <c r="AV421" s="79"/>
      <c r="AW421" s="79"/>
      <c r="AX421" s="79"/>
      <c r="AY421" s="79"/>
      <c r="AZ421" s="79"/>
      <c r="BA421">
        <v>2</v>
      </c>
      <c r="BB421" s="78" t="str">
        <f>REPLACE(INDEX(GroupVertices[Group],MATCH(Edges[[#This Row],[Vertex 1]],GroupVertices[Vertex],0)),1,1,"")</f>
        <v>2</v>
      </c>
      <c r="BC421" s="78" t="str">
        <f>REPLACE(INDEX(GroupVertices[Group],MATCH(Edges[[#This Row],[Vertex 2]],GroupVertices[Vertex],0)),1,1,"")</f>
        <v>1</v>
      </c>
      <c r="BD421" s="48"/>
      <c r="BE421" s="49"/>
      <c r="BF421" s="48"/>
      <c r="BG421" s="49"/>
      <c r="BH421" s="48"/>
      <c r="BI421" s="49"/>
      <c r="BJ421" s="48"/>
      <c r="BK421" s="49"/>
      <c r="BL421" s="48"/>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21"/>
    <dataValidation allowBlank="1" showErrorMessage="1" sqref="N2:N4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21"/>
    <dataValidation allowBlank="1" showInputMessage="1" promptTitle="Edge Color" prompt="To select an optional edge color, right-click and select Select Color on the right-click menu." sqref="C3:C421"/>
    <dataValidation allowBlank="1" showInputMessage="1" promptTitle="Edge Width" prompt="Enter an optional edge width between 1 and 10." errorTitle="Invalid Edge Width" error="The optional edge width must be a whole number between 1 and 10." sqref="D3:D421"/>
    <dataValidation allowBlank="1" showInputMessage="1" promptTitle="Edge Opacity" prompt="Enter an optional edge opacity between 0 (transparent) and 100 (opaque)." errorTitle="Invalid Edge Opacity" error="The optional edge opacity must be a whole number between 0 and 10." sqref="F3:F4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21">
      <formula1>ValidEdgeVisibilities</formula1>
    </dataValidation>
    <dataValidation allowBlank="1" showInputMessage="1" showErrorMessage="1" promptTitle="Vertex 1 Name" prompt="Enter the name of the edge's first vertex." sqref="A3:A421"/>
    <dataValidation allowBlank="1" showInputMessage="1" showErrorMessage="1" promptTitle="Vertex 2 Name" prompt="Enter the name of the edge's second vertex." sqref="B3:B421"/>
    <dataValidation allowBlank="1" showInputMessage="1" showErrorMessage="1" promptTitle="Edge Label" prompt="Enter an optional edge label." errorTitle="Invalid Edge Visibility" error="You have entered an unrecognized edge visibility.  Try selecting from the drop-down list instead." sqref="H3:H4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2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21"/>
  </dataValidations>
  <hyperlinks>
    <hyperlink ref="Q6" r:id="rId1" display="https://t.co/LZq7f5stFv"/>
    <hyperlink ref="Q7" r:id="rId2" display="https://t.co/wJ40S67Qpp"/>
    <hyperlink ref="R6" r:id="rId3" display="https://www.4cinsights.com/scope/?industry=all"/>
    <hyperlink ref="R7" r:id="rId4" display="https://www.4cinsights.com/2018/01/31/4c-insights-integrates-inscapes-smart-tv-data/"/>
    <hyperlink ref="R9" r:id="rId5" display="https://www.broadcastingcable.com/news/4c-extends-deal-with-placed-to-tv-and-ott"/>
    <hyperlink ref="R10" r:id="rId6" display="https://www.broadcastingcable.com/news/4c-extends-deal-with-placed-to-tv-and-ott"/>
    <hyperlink ref="R15" r:id="rId7" display="https://martechseries.com/mts-insights/tech-bytes/techbytes-lance-neuhauser-ceo-4c-insights/"/>
    <hyperlink ref="R16" r:id="rId8" display="https://martechseries.com/mts-insights/tech-bytes/techbytes-lance-neuhauser-ceo-4c-insights/"/>
    <hyperlink ref="R46" r:id="rId9" display="https://www.4cinsights.com/snapchat"/>
    <hyperlink ref="R47" r:id="rId10" display="https://martechseries.com/analytics/behavioral-marketing/location-data/4c-expands-partnership-placed-tv-ott-audiences-measurement/"/>
    <hyperlink ref="R48" r:id="rId11" display="https://martechseries.com/analytics/behavioral-marketing/location-data/4c-expands-partnership-placed-tv-ott-audiences-measurement/"/>
    <hyperlink ref="R57" r:id="rId12" display="https://www.businesswire.com/news/home/20190618005121/en/4C-IRI-Deepen-Relationship-Linear-TV-OTT#.XQjjcpHFBLc.twitter"/>
    <hyperlink ref="R58" r:id="rId13" display="https://www.businesswire.com/news/home/20190618005121/en/4C-IRI-Deepen-Relationship-Linear-TV-OTT#.XQjjcpHFBLc.twitter"/>
    <hyperlink ref="R59" r:id="rId14" display="https://www.businesswire.com/news/home/20190618005121/en/4C-IRI-Deepen-Relationship-Linear-TV-OTT#.XQjjcpHFBLc.twitter"/>
    <hyperlink ref="R60" r:id="rId15" display="https://www.businesswire.com/news/home/20190618005121/en/4C-IRI-Deepen-Relationship-Linear-TV-OTT#.XQjjcpHFBLc.twitter"/>
    <hyperlink ref="R61" r:id="rId16" display="https://www.businesswire.com/news/home/20190618005121/en/4C-IRI-Deepen-Relationship-Linear-TV-OTT#.XQjjcpHFBLc.twitter"/>
    <hyperlink ref="R62" r:id="rId17" display="https://www.broadcastingcable.com/news/4c-extends-deal-with-placed-to-tv-and-ott"/>
    <hyperlink ref="R63" r:id="rId18" display="https://www.broadcastingcable.com/news/4c-extends-deal-with-placed-to-tv-and-ott"/>
    <hyperlink ref="R64" r:id="rId19" display="https://www.broadcastingcable.com/news/4c-extends-deal-with-placed-to-tv-and-ott"/>
    <hyperlink ref="R65" r:id="rId20" display="https://www.4cinsights.com/2019/06/18/4c-and-iri-deepen-relationship-for-linear-tv-and-ott/"/>
    <hyperlink ref="R66" r:id="rId21" display="https://www.4cinsights.com/2019/06/18/4c-and-iri-deepen-relationship-for-linear-tv-and-ott/"/>
    <hyperlink ref="R114" r:id="rId22" display="https://variety.com/video/sequential-messaging-lance-neuheuser-adam-helfgott/"/>
    <hyperlink ref="R115" r:id="rId23" display="https://martechseries.com/analytics/behavioral-marketing/location-data/4c-expands-partnership-placed-tv-ott-audiences-measurement/"/>
    <hyperlink ref="R116" r:id="rId24" display="https://martechseries.com/analytics/audience-data/4c-iri-deepen-relationship-linear-tv-ott/"/>
    <hyperlink ref="R117" r:id="rId25" display="https://martechseries.com/analytics/audience-data/4c-iri-deepen-relationship-linear-tv-ott/"/>
    <hyperlink ref="R118" r:id="rId26" display="https://martechseries.com/analytics/audience-data/4c-iri-deepen-relationship-linear-tv-ott/"/>
    <hyperlink ref="R119" r:id="rId27" display="https://martechseries.com/analytics/audience-data/4c-launches-new-cross-channel-video-solution-help-marketers-reach-cord-cutters-cord-nevers-across-streaming-environments/"/>
    <hyperlink ref="R121" r:id="rId28" display="https://www.4cinsights.com/resource/q1-2019-state-media-report/"/>
    <hyperlink ref="R134" r:id="rId29" display="https://www.4cinsights.com/2019/06/18/4c-and-iri-deepen-relationship-for-linear-tv-and-ott/"/>
    <hyperlink ref="R135" r:id="rId30" display="https://www.4cinsights.com/2019/06/18/4c-and-iri-deepen-relationship-for-linear-tv-and-ott/"/>
    <hyperlink ref="R136" r:id="rId31" display="https://www.4cinsights.com/VideoVanguards"/>
    <hyperlink ref="R137" r:id="rId32" display="https://www.4cinsights.com/VideoVanguards"/>
    <hyperlink ref="R139" r:id="rId33" display="https://www.builtinchicago.org/2018/03/22/chicago-tech-founding-stories"/>
    <hyperlink ref="R140" r:id="rId34" display="https://www.builtinchicago.org/2018/03/22/chicago-tech-founding-stories"/>
    <hyperlink ref="R141" r:id="rId35" display="https://www.builtinchicago.org/2018/03/22/chicago-tech-founding-stories"/>
    <hyperlink ref="R143" r:id="rId36" display="https://twitter.com/AmatielleSativa/status/1150468047230164994"/>
    <hyperlink ref="R144" r:id="rId37" display="https://twitter.com/AmatielleSativa/status/1150468047230164994"/>
    <hyperlink ref="R145" r:id="rId38" display="https://twitter.com/AmatielleSativa/status/1150468047230164994"/>
    <hyperlink ref="R146" r:id="rId39" display="https://twitter.com/AmatielleSativa/status/1150468047230164994"/>
    <hyperlink ref="R147" r:id="rId40" display="https://twitter.com/AmatielleSativa/status/1150468047230164994"/>
    <hyperlink ref="R148" r:id="rId41" display="https://twitter.com/AmatielleSativa/status/1150468047230164994"/>
    <hyperlink ref="R149" r:id="rId42" display="https://twitter.com/AmatielleSativa/status/1150468047230164994"/>
    <hyperlink ref="R150" r:id="rId43" display="https://twitter.com/AmatielleSativa/status/1150468047230164994"/>
    <hyperlink ref="R153" r:id="rId44" display="https://www.builtinchicago.org/2018/03/22/chicago-tech-founding-stories"/>
    <hyperlink ref="R174" r:id="rId45" display="https://twitter.com/4Cinsights/status/742377913404776448?s=20"/>
    <hyperlink ref="R175" r:id="rId46" display="https://www.4cinsights.com/2019/06/05/4c-expands-partnership-with-placed-for-tv-and-ott-audiences-and-measurement/"/>
    <hyperlink ref="R176" r:id="rId47" display="https://www.4cinsights.com/2019/06/05/4c-expands-partnership-with-placed-for-tv-and-ott-audiences-and-measurement/"/>
    <hyperlink ref="R179" r:id="rId48" display="https://mobilemarketingmagazine.com/facebook-ad-transparency-ftc-fine-cambridge-analytica-q2-2019-earnings-libra-mozilla-croud-socialbakers-4c-insights"/>
    <hyperlink ref="R180" r:id="rId49" display="https://mobilemarketingmagazine.com/facebook-ad-transparency-ftc-fine-cambridge-analytica-q2-2019-earnings-libra-mozilla-croud-socialbakers-4c-insights"/>
    <hyperlink ref="R181" r:id="rId50" display="https://mobilemarketingmagazine.com/facebook-ad-transparency-ftc-fine-cambridge-analytica-q2-2019-earnings-libra-mozilla-croud-socialbakers-4c-insights"/>
    <hyperlink ref="R182" r:id="rId51" display="https://mobilemarketingmagazine.com/facebook-ad-transparency-ftc-fine-cambridge-analytica-q2-2019-earnings-libra-mozilla-croud-socialbakers-4c-insights"/>
    <hyperlink ref="R185" r:id="rId52" display="https://mobilemarketingmagazine.com/facebook-ad-transparency-ftc-fine-cambridge-analytica-q2-2019-earnings-libra-mozilla-croud-socialbakers-4c-insights"/>
    <hyperlink ref="R190" r:id="rId53" display="https://www.4cinsights.com/snapchat"/>
    <hyperlink ref="R217" r:id="rId54" display="https://www.verdict.co.uk/social-tv/"/>
    <hyperlink ref="R218" r:id="rId55" display="https://www.verdict.co.uk/social-tv/"/>
    <hyperlink ref="R220" r:id="rId56" display="https://business.linkedin.com/marketing-solutions/blog/linkedin-news/2019/introducing-linkedin-video-ad-creation-through-scope-by-4c"/>
    <hyperlink ref="R221" r:id="rId57" display="https://www.4cinsights.com/2019/07/24/vidding-out-at-vidcon/"/>
    <hyperlink ref="R225" r:id="rId58" display="https://www.broadcastingcable.com/news/4c-extends-deal-with-placed-to-tv-and-ott"/>
    <hyperlink ref="R227" r:id="rId59" display="https://www.broadcastingcable.com/news/4c-extends-deal-with-placed-to-tv-and-ott"/>
    <hyperlink ref="R229" r:id="rId60" display="https://www.broadcastingcable.com/news/4c-extends-deal-with-placed-to-tv-and-ott"/>
    <hyperlink ref="R230" r:id="rId61" display="https://www.broadcastingcable.com/news/4c-extends-deal-with-placed-to-tv-and-ott"/>
    <hyperlink ref="R231" r:id="rId62" display="https://www.4cinsights.com/2019/06/27/4c-launches-new-cross-channel-video-solution-to-help-marketers-reach-cord-cutters-and-cord-nevers-across-streaming-environments/"/>
    <hyperlink ref="R235" r:id="rId63" display="http://foundremote.com/att-and-olive-garden-top-april-tv-social-lift-rankings/"/>
    <hyperlink ref="R236" r:id="rId64" display="http://foundremote.com/disney-and-dior-top-may-tv-social-lift-rankings/"/>
    <hyperlink ref="R237" r:id="rId65" display="http://foundremote.com/att-and-olive-garden-top-april-tv-social-lift-rankings/"/>
    <hyperlink ref="R238" r:id="rId66" display="http://foundremote.com/disney-and-dior-top-may-tv-social-lift-rankings/"/>
    <hyperlink ref="R239" r:id="rId67" display="https://www.4cinsights.com/2019/07/01/episode-18-who-likes-adulting-feat-beri-meric/"/>
    <hyperlink ref="R240" r:id="rId68" display="https://www.4cinsights.com/2019/07/01/episode-18-who-likes-adulting-feat-beri-meric/"/>
    <hyperlink ref="R241" r:id="rId69" display="https://www.4cinsights.com/2019/07/01/episode-18-who-likes-adulting-feat-beri-meric/"/>
    <hyperlink ref="R242" r:id="rId70" display="https://www.4cinsights.com/2019/07/10/new-study-finds-insights-driven-approach-to-cross-channel-video-leads-to-successful-marketing-efforts/"/>
    <hyperlink ref="R243" r:id="rId71" display="https://www.4cinsights.com/2019/07/18/are-you-a-video-vanguard/"/>
    <hyperlink ref="R244" r:id="rId72" display="https://www.4cinsights.com/VideoVanguards/?utm_source=twitter&amp;utm_medium=organic_social&amp;utm_campaign=wp_videovanguards"/>
    <hyperlink ref="R245" r:id="rId73" display="https://www.rapidtvnews.com/2019081256958/4c-unveils-byod-for-linear-ott-social-media.html#ixzz5wPWUMvUX"/>
    <hyperlink ref="R246" r:id="rId74" display="https://marketingland.com/will-facebook-branding-on-instagram-whatsapp-help-advertisers-marketers-have-mixed-reactions-265336"/>
    <hyperlink ref="R247" r:id="rId75" display="https://marketingland.com/will-facebook-branding-on-instagram-whatsapp-help-advertisers-marketers-have-mixed-reactions-265336"/>
    <hyperlink ref="R251" r:id="rId76" display="https://marketingland.com/will-facebook-branding-on-instagram-whatsapp-help-advertisers-marketers-have-mixed-reactions-265336"/>
    <hyperlink ref="R252" r:id="rId77" display="https://marketingland.com/will-facebook-branding-on-instagram-whatsapp-help-advertisers-marketers-have-mixed-reactions-265336"/>
    <hyperlink ref="R257" r:id="rId78" display="https://variety.com/video/sequential-messaging-lance-neuheuser-adam-helfgott/"/>
    <hyperlink ref="R258" r:id="rId79" display="https://variety.com/video/sequential-messaging-lance-neuheuser-adam-helfgott/"/>
    <hyperlink ref="R259" r:id="rId80" display="https://variety.com/video/sequential-messaging-lance-neuheuser-adam-helfgott/"/>
    <hyperlink ref="R261" r:id="rId81" display="https://www.4cinsights.com/2019/07/01/episode-18-who-likes-adulting-feat-beri-meric/"/>
    <hyperlink ref="R263" r:id="rId82" display="https://www.martechadvisor.com/news/ads/4c-introduces-a-data-attribution-solution-to-optimize-ad-campaigns/"/>
    <hyperlink ref="R264" r:id="rId83" display="https://www.4cinsights.com/stateofmedia/"/>
    <hyperlink ref="R265" r:id="rId84" display="https://www.4cinsights.com/cannes/"/>
    <hyperlink ref="R266" r:id="rId85" display="https://www.broadcastingcable.com/news/4c-extends-deal-with-placed-to-tv-and-ott"/>
    <hyperlink ref="R267" r:id="rId86" display="https://www.broadcastingcable.com/news/4c-extends-deal-with-placed-to-tv-and-ott"/>
    <hyperlink ref="R268" r:id="rId87" display="https://www.martechadvisor.com/news/geolocation/4c-integrates-with-placed-expands-its-location-based-solution/"/>
    <hyperlink ref="R269" r:id="rId88" display="https://www.martechadvisor.com/news/geolocation/4c-integrates-with-placed-expands-its-location-based-solution/"/>
    <hyperlink ref="R270" r:id="rId89" display="https://www.martechadvisor.com/news/geolocation/4c-integrates-with-placed-expands-its-location-based-solution/"/>
    <hyperlink ref="R271" r:id="rId90" display="https://www.4cinsights.com/2019/06/06/coming-focus-cannes-crosschannelvideo-crossingthecroisette/"/>
    <hyperlink ref="R275" r:id="rId91" display="https://www.4cinsights.com/2019/06/18/4c-and-iri-deepen-relationship-for-linear-tv-and-ott/"/>
    <hyperlink ref="R276" r:id="rId92" display="https://www.4cinsights.com/2019/06/18/4c-and-iri-deepen-relationship-for-linear-tv-and-ott/"/>
    <hyperlink ref="R277" r:id="rId93" display="https://www.4cinsights.com/relaunch"/>
    <hyperlink ref="R280" r:id="rId94" display="https://www.4cinsights.com/2019/06/27/4c-launches-new-cross-channel-video-solution-to-help-marketers-reach-cord-cutters-and-cord-nevers-across-streaming-environments/"/>
    <hyperlink ref="R284" r:id="rId95" display="https://www.4cinsights.com/2019/07/01/episode-18-who-likes-adulting-feat-beri-meric/"/>
    <hyperlink ref="R285" r:id="rId96" display="https://www.4cinsights.com/2019/07/01/episode-18-who-likes-adulting-feat-beri-meric/"/>
    <hyperlink ref="R289" r:id="rId97" display="https://www.4cinsights.com/2019/07/10/new-study-finds-insights-driven-approach-to-cross-channel-video-leads-to-successful-marketing-efforts/"/>
    <hyperlink ref="R290" r:id="rId98" display="https://business.linkedin.com/marketing-solutions/blog/linkedin-news/2019/introducing-linkedin-video-ad-creation-through-scope-by-4c"/>
    <hyperlink ref="R291" r:id="rId99" display="https://www.4cinsights.com/2019/07/18/are-you-a-video-vanguard/"/>
    <hyperlink ref="R292" r:id="rId100" display="https://www.4cinsights.com/2019/07/24/vidding-out-at-vidcon/"/>
    <hyperlink ref="R293" r:id="rId101" display="https://www.4cinsights.com/2019/08/01/the-well-manicured-walled-gardens-of-video/"/>
    <hyperlink ref="R294" r:id="rId102" display="https://www.4cinsights.com/2019/08/08/marketinglessonsfromlollapalooza/"/>
    <hyperlink ref="R297" r:id="rId103" display="https://twitter.com/AaronGoldman/status/1140657990502166528"/>
    <hyperlink ref="R303" r:id="rId104" display="https://www.4cinsights.com/2019/07/01/episode-18-who-likes-adulting-feat-beri-meric/"/>
    <hyperlink ref="R304" r:id="rId105" display="https://www.4cinsights.com/2019/08/01/the-well-manicured-walled-gardens-of-video/"/>
    <hyperlink ref="R305" r:id="rId106" display="https://www.martechadvisor.com/news/ads/4c-introduces-a-data-attribution-solution-to-optimize-ad-campaigns/"/>
    <hyperlink ref="R316" r:id="rId107" display="https://variety.com/video/sequential-messaging-lance-neuheuser-adam-helfgott/"/>
    <hyperlink ref="R320" r:id="rId108" display="https://variety.com/video/sequential-messaging-lance-neuheuser-adam-helfgott/"/>
    <hyperlink ref="R321" r:id="rId109" display="https://twitter.com/Variety/status/1144077894785753088"/>
    <hyperlink ref="R327" r:id="rId110" display="https://variety.com/video/sequential-messaging-lance-neuheuser-adam-helfgott/"/>
    <hyperlink ref="R328" r:id="rId111" display="https://variety.com/video/sequential-messaging-lance-neuheuser-adam-helfgott/"/>
    <hyperlink ref="R334" r:id="rId112" display="https://variety.com/video/sequential-messaging-lance-neuheuser-adam-helfgott/"/>
    <hyperlink ref="R335" r:id="rId113" display="https://twitter.com/Variety/status/1144077894785753088"/>
    <hyperlink ref="R338" r:id="rId114" display="https://twitter.com/aarongoldman/status/1144268734674145281"/>
    <hyperlink ref="R339" r:id="rId115" display="https://www.4cinsights.com/stateofmedia/?utm_source=twitter&amp;utm_medium=organic_social&amp;utm_campaign=wp_stateofmedia&amp;utm_content=jodie"/>
    <hyperlink ref="R343" r:id="rId116" display="https://twitter.com/AaronGoldman/status/1136294101819777026"/>
    <hyperlink ref="R344" r:id="rId117" display="https://twitter.com/AaronGoldman/status/1136294101819777026"/>
    <hyperlink ref="R349" r:id="rId118" display="https://variety.com/video/sequential-messaging-lance-neuheuser-adam-helfgott/"/>
    <hyperlink ref="R350" r:id="rId119" display="https://variety.com/video/sequential-messaging-lance-neuheuser-adam-helfgott/"/>
    <hyperlink ref="R351" r:id="rId120" display="https://twitter.com/Variety/status/1144077894785753088"/>
    <hyperlink ref="R352" r:id="rId121" display="https://twitter.com/Variety/status/1144077894785753088"/>
    <hyperlink ref="R353" r:id="rId122" display="https://twitter.com/aarongoldman/status/1144268734674145281"/>
    <hyperlink ref="R354" r:id="rId123" display="https://twitter.com/aarongoldman/status/1144268734674145281"/>
    <hyperlink ref="R355" r:id="rId124" display="https://variety.com/video/sequential-messaging-lance-neuheuser-adam-helfgott/"/>
    <hyperlink ref="R356" r:id="rId125" display="https://variety.com/video/sequential-messaging-lance-neuheuser-adam-helfgott/"/>
    <hyperlink ref="R357" r:id="rId126" display="https://variety.com/video/sequential-messaging-lance-neuheuser-adam-helfgott/"/>
    <hyperlink ref="R358" r:id="rId127" display="https://variety.com/video/sequential-messaging-lance-neuheuser-adam-helfgott/"/>
    <hyperlink ref="R359" r:id="rId128" display="https://twitter.com/RapidTVNews/status/1160972902147264513"/>
    <hyperlink ref="R361" r:id="rId129" display="https://twitter.com/AaronGoldman/status/1136294101819777026"/>
    <hyperlink ref="R365" r:id="rId130" display="https://twitter.com/aarongoldman/status/1144268734674145281"/>
    <hyperlink ref="R369" r:id="rId131" display="https://twitter.com/aarongoldman/status/1144268734674145281"/>
    <hyperlink ref="R370" r:id="rId132" display="https://www.4cinsights.com/stateofmedia/?utm_source=twitter&amp;utm_medium=organic_social&amp;utm_campaign=wp_stateofmedia&amp;utm_content=jodie"/>
    <hyperlink ref="R373" r:id="rId133" display="https://twitter.com/AaronGoldman/status/1136294101819777026"/>
    <hyperlink ref="R374" r:id="rId134" display="https://twitter.com/AaronGoldman/status/1136294101819777026"/>
    <hyperlink ref="R378" r:id="rId135" display="https://twitter.com/aarongoldman/status/1144268734674145281"/>
    <hyperlink ref="R384" r:id="rId136" display="https://www.cabinetm.com/product/4c-insights/scope"/>
    <hyperlink ref="R385" r:id="rId137" display="https://aithority.com/video/4c-launches-source-of-truth-attribution-for-linear-tv-ott-and-social-media/"/>
    <hyperlink ref="R386" r:id="rId138" display="https://www.cdpinstitute.org/newsletter/Blog929/08-13-19-4C-Adds-Bring-Your-Own-Data-Video-Ad-Measurement"/>
    <hyperlink ref="R387" r:id="rId139" display="https://www.cdpinstitute.org/newsletter/Blog929/08-13-19-4C-Adds-Bring-Your-Own-Data-Video-Ad-Measurement"/>
    <hyperlink ref="R388" r:id="rId140" display="https://www.cdpinstitute.org/newsletter/Blog929/08-13-19-4C-Adds-Bring-Your-Own-Data-Video-Ad-Measurement"/>
    <hyperlink ref="R389" r:id="rId141" display="https://www.broadcastingcable.com/news/4c-extends-deal-with-placed-to-tv-and-ott"/>
    <hyperlink ref="R390" r:id="rId142" display="https://www.broadcastingcable.com/news/4c-extends-deal-with-placed-to-tv-and-ott"/>
    <hyperlink ref="R391" r:id="rId143" display="https://www.4cinsights.com/2019/06/05/4c-expands-partnership-with-placed-for-tv-and-ott-audiences-and-measurement/"/>
    <hyperlink ref="R394" r:id="rId144" display="https://www.martechadvisor.com/news/geolocation/4c-integrates-with-placed-expands-its-location-based-solution?utm_source=twitter&amp;utm_medium=social&amp;utm_campaign=mta_070619_Xbc_Link&amp;utm_content=$C&amp;utm_term=nina"/>
    <hyperlink ref="R395" r:id="rId145" display="https://www.broadcastingcable.com/news/4c-extends-deal-with-placed-to-tv-and-ott"/>
    <hyperlink ref="R396" r:id="rId146" display="https://www.martechadvisor.com/news/geolocation/4c-integrates-with-placed-expands-its-location-based-solution?utm_source=twitter&amp;utm_medium=social&amp;utm_campaign=mta_070619_Xbc_Link&amp;utm_content=$C&amp;utm_term=nina"/>
    <hyperlink ref="R398" r:id="rId147" display="https://twitter.com/aarongoldman/status/1144268734674145281"/>
    <hyperlink ref="R399" r:id="rId148" display="https://www.4cinsights.com/2019/07/01/episode-18-who-likes-adulting-feat-beri-meric/"/>
    <hyperlink ref="R403" r:id="rId149" display="https://www.4cinsights.com/2019/07/01/episode-18-who-likes-adulting-feat-beri-meric/"/>
    <hyperlink ref="R405" r:id="rId150" display="https://www.martechadvisor.com/news/geolocation/4c-integrates-with-placed-expands-its-location-based-solution?utm_source=twitter&amp;utm_medium=social&amp;utm_campaign=mta_070619_Xbc_Link&amp;utm_content=$C&amp;utm_term=nina"/>
    <hyperlink ref="R406" r:id="rId151" display="https://www.martechadvisor.com/news/ads/4c-partners-with-iri-enhances-targeting-for-advertisers?utm_source=twitter&amp;utm_medium=social&amp;utm_campaign=mta_210619_Xbc_Link&amp;utm_content=4c&amp;utm_term=nina"/>
    <hyperlink ref="R407" r:id="rId152" display="https://www.martechadvisor.com/news/ads/4c-partners-with-iri-enhances-targeting-for-advertisers?utm_source=twitter&amp;utm_medium=social&amp;utm_campaign=mta_210619_Xbc_Link&amp;utm_content=4c&amp;utm_term=nina"/>
    <hyperlink ref="R408" r:id="rId153" display="https://www.iriworldwide.com/en-US/News/Press-Releases/4C-and-IRI-Deepen-Relationship-for-Linear-TV-and-OTT"/>
    <hyperlink ref="R410" r:id="rId154" display="https://www.4cinsights.com/2019/06/18/4c-and-iri-deepen-relationship-for-linear-tv-and-ott/?utm_source=twitter&amp;utm_medium=organic_social&amp;utm_campaign=pressrelease"/>
    <hyperlink ref="R412" r:id="rId155" display="https://www.martechadvisor.com/news/ads/4c-partners-with-iri-enhances-targeting-for-advertisers?utm_source=twitter&amp;utm_medium=social&amp;utm_campaign=mta_210619_Xbc_Link&amp;utm_content=4c&amp;utm_term=nina"/>
    <hyperlink ref="R413" r:id="rId156" display="https://www.martechadvisor.com/news/ads/4c-introduces-a-data-attribution-solution-to-optimize-ad-campaigns?utm_source=twitter&amp;utm_medium=social&amp;utm_campaign=mta_130819_Xbc_Link&amp;utm_content=4C&amp;utm_term=nina"/>
    <hyperlink ref="R414" r:id="rId157" display="https://www.4cinsights.com/snapchat"/>
    <hyperlink ref="R415" r:id="rId158" display="https://www.4cinsights.com/resource/relaunch-video-refuel/?utm_source=twitter&amp;utm_medium=organic_social&amp;utm_campaign=wp+refuel&amp;utm_content=refuel1"/>
    <hyperlink ref="R416" r:id="rId159" display="https://www.4cinsights.com/relaunch/?utm_source=twitter&amp;utm_medium=organic_social&amp;utm_campaign=wp_refocus"/>
    <hyperlink ref="R417" r:id="rId160" display="https://www.4cinsights.com/4c-launches-source-of-truth-attribution-for-linear-tv-ott-and-social-video/?utm_source=twitter&amp;utm_medium=organic_social&amp;utm_campaign=pressrelease&amp;utm_content=byod"/>
    <hyperlink ref="R418" r:id="rId161" display="https://www.martechadvisor.com/news/ads/4c-introduces-a-data-attribution-solution-to-optimize-ad-campaigns/"/>
    <hyperlink ref="R419" r:id="rId162" display="https://www.martechadvisor.com/news/geolocation/4c-integrates-with-placed-expands-its-location-based-solution?utm_source=twitter&amp;utm_medium=social&amp;utm_campaign=mta_070619_Xbc_Link&amp;utm_content=$C&amp;utm_term=nina"/>
    <hyperlink ref="R420" r:id="rId163" display="https://www.martechadvisor.com/news/ads/4c-partners-with-iri-enhances-targeting-for-advertisers?utm_source=twitter&amp;utm_medium=social&amp;utm_campaign=mta_210619_Xbc_Link&amp;utm_content=4c&amp;utm_term=nina"/>
    <hyperlink ref="R421" r:id="rId164" display="https://www.martechadvisor.com/news/ads/4c-introduces-a-data-attribution-solution-to-optimize-ad-campaigns?utm_source=twitter&amp;utm_medium=social&amp;utm_campaign=mta_130819_Xbc_Link&amp;utm_content=4C&amp;utm_term=nina"/>
    <hyperlink ref="U4" r:id="rId165" display="https://pbs.twimg.com/media/D8CoAYXXUAAfmXS.jpg"/>
    <hyperlink ref="U5" r:id="rId166" display="https://pbs.twimg.com/media/D8Db-RCWsAAamt9.jpg"/>
    <hyperlink ref="U19" r:id="rId167" display="https://pbs.twimg.com/media/D80bWmjXoAY6Fhi.jpg"/>
    <hyperlink ref="U20" r:id="rId168" display="https://pbs.twimg.com/media/D80bWmjXoAY6Fhi.jpg"/>
    <hyperlink ref="U39" r:id="rId169" display="https://pbs.twimg.com/media/D80b-lIWkAEY8Nr.jpg"/>
    <hyperlink ref="U40" r:id="rId170" display="https://pbs.twimg.com/media/D80b-lIWkAEY8Nr.jpg"/>
    <hyperlink ref="U41" r:id="rId171" display="https://pbs.twimg.com/media/D80b-lIWkAEY8Nr.jpg"/>
    <hyperlink ref="U42" r:id="rId172" display="https://pbs.twimg.com/media/D80b-lIWkAEY8Nr.jpg"/>
    <hyperlink ref="U43" r:id="rId173" display="https://pbs.twimg.com/media/D80b-lIWkAEY8Nr.jpg"/>
    <hyperlink ref="U44" r:id="rId174" display="https://pbs.twimg.com/media/D80b-lIWkAEY8Nr.jpg"/>
    <hyperlink ref="U49" r:id="rId175" display="https://pbs.twimg.com/media/D9NfAGZWkAUMz4Z.jpg"/>
    <hyperlink ref="U50" r:id="rId176" display="https://pbs.twimg.com/media/D9NfAGZWkAUMz4Z.jpg"/>
    <hyperlink ref="U51" r:id="rId177" display="https://pbs.twimg.com/media/D9NfAGZWkAUMz4Z.jpg"/>
    <hyperlink ref="U52" r:id="rId178" display="https://pbs.twimg.com/media/D9NfAGZWkAUMz4Z.jpg"/>
    <hyperlink ref="U53" r:id="rId179" display="https://pbs.twimg.com/media/D9NfAGZWkAUMz4Z.jpg"/>
    <hyperlink ref="U54" r:id="rId180" display="https://pbs.twimg.com/media/D9NfAGZWkAUMz4Z.jpg"/>
    <hyperlink ref="U70" r:id="rId181" display="https://pbs.twimg.com/media/D9hZ8IAWsAANFmp.jpg"/>
    <hyperlink ref="U71" r:id="rId182" display="https://pbs.twimg.com/media/D9hZ8IAWsAANFmp.jpg"/>
    <hyperlink ref="U72" r:id="rId183" display="https://pbs.twimg.com/media/D9hZ8IAWsAANFmp.jpg"/>
    <hyperlink ref="U73" r:id="rId184" display="https://pbs.twimg.com/media/D9hZ8IAWsAANFmp.jpg"/>
    <hyperlink ref="U74" r:id="rId185" display="https://pbs.twimg.com/media/D9hZ8IAWsAANFmp.jpg"/>
    <hyperlink ref="U75" r:id="rId186" display="https://pbs.twimg.com/media/D9hZ8IAWsAANFmp.jpg"/>
    <hyperlink ref="U84" r:id="rId187" display="https://pbs.twimg.com/media/D9mKXglWkAAirOh.jpg"/>
    <hyperlink ref="U85" r:id="rId188" display="https://pbs.twimg.com/media/D9mKXglWkAAirOh.jpg"/>
    <hyperlink ref="U86" r:id="rId189" display="https://pbs.twimg.com/media/D9mKXglWkAAirOh.jpg"/>
    <hyperlink ref="U87" r:id="rId190" display="https://pbs.twimg.com/media/D9mKXglWkAAirOh.jpg"/>
    <hyperlink ref="U88" r:id="rId191" display="https://pbs.twimg.com/media/D9mKXglWkAAirOh.jpg"/>
    <hyperlink ref="U89" r:id="rId192" display="https://pbs.twimg.com/media/D9mKXglWkAAirOh.jpg"/>
    <hyperlink ref="U90" r:id="rId193" display="https://pbs.twimg.com/media/D9L5TV4U8AEKTDO.jpg"/>
    <hyperlink ref="U91" r:id="rId194" display="https://pbs.twimg.com/media/D9L5TV4U8AEKTDO.jpg"/>
    <hyperlink ref="U92" r:id="rId195" display="https://pbs.twimg.com/media/D9hTboaVAAE9vSz.jpg"/>
    <hyperlink ref="U93" r:id="rId196" display="https://pbs.twimg.com/media/D9hTboaVAAE9vSz.jpg"/>
    <hyperlink ref="U94" r:id="rId197" display="https://pbs.twimg.com/media/D9hTboaVAAE9vSz.jpg"/>
    <hyperlink ref="U95" r:id="rId198" display="https://pbs.twimg.com/media/D9hTboaVAAE9vSz.jpg"/>
    <hyperlink ref="U96" r:id="rId199" display="https://pbs.twimg.com/media/D9hTboaVAAE9vSz.jpg"/>
    <hyperlink ref="U97" r:id="rId200" display="https://pbs.twimg.com/media/D9hqyphXsAkXomW.jpg"/>
    <hyperlink ref="U98" r:id="rId201" display="https://pbs.twimg.com/media/D9L5TV4U8AEKTDO.jpg"/>
    <hyperlink ref="U99" r:id="rId202" display="https://pbs.twimg.com/media/D9gP9gJUEAAlxL2.jpg"/>
    <hyperlink ref="U100" r:id="rId203" display="https://pbs.twimg.com/media/D9hTboaVAAE9vSz.jpg"/>
    <hyperlink ref="U101" r:id="rId204" display="https://pbs.twimg.com/media/D9hqyphXsAkXomW.jpg"/>
    <hyperlink ref="U102" r:id="rId205" display="https://pbs.twimg.com/media/D9L5TV4U8AEKTDO.jpg"/>
    <hyperlink ref="U103" r:id="rId206" display="https://pbs.twimg.com/media/D9gP9gJUEAAlxL2.jpg"/>
    <hyperlink ref="U104" r:id="rId207" display="https://pbs.twimg.com/media/D9hTboaVAAE9vSz.jpg"/>
    <hyperlink ref="U105" r:id="rId208" display="https://pbs.twimg.com/media/D9hqyphXsAkXomW.jpg"/>
    <hyperlink ref="U108" r:id="rId209" display="https://pbs.twimg.com/media/D9L5TV4U8AEKTDO.jpg"/>
    <hyperlink ref="U109" r:id="rId210" display="https://pbs.twimg.com/media/D9gP9gJUEAAlxL2.jpg"/>
    <hyperlink ref="U110" r:id="rId211" display="https://pbs.twimg.com/media/D9hTboaVAAE9vSz.jpg"/>
    <hyperlink ref="U111" r:id="rId212" display="https://pbs.twimg.com/media/D9hqyphXsAkXomW.jpg"/>
    <hyperlink ref="U113" r:id="rId213" display="https://pbs.twimg.com/media/D9hHKysXUAMb1Ct.jpg"/>
    <hyperlink ref="U126" r:id="rId214" display="https://pbs.twimg.com/tweet_video_thumb/D-p9JhcVUAAa46I.jpg"/>
    <hyperlink ref="U129" r:id="rId215" display="https://pbs.twimg.com/media/Drf-_0bW4AEnZvM.jpg"/>
    <hyperlink ref="U130" r:id="rId216" display="https://pbs.twimg.com/media/Drf-_0bW4AEnZvM.jpg"/>
    <hyperlink ref="U138" r:id="rId217" display="https://pbs.twimg.com/media/D_NvBohXUAA-pV0.jpg"/>
    <hyperlink ref="U151" r:id="rId218" display="https://pbs.twimg.com/media/D_dtxE1XsAA9CEt.jpg"/>
    <hyperlink ref="U152" r:id="rId219" display="https://pbs.twimg.com/media/D_dtxE1XsAA9CEt.jpg"/>
    <hyperlink ref="U178" r:id="rId220" display="https://pbs.twimg.com/media/EAP7aJMUwAE-RD-.jpg"/>
    <hyperlink ref="U189" r:id="rId221" display="https://pbs.twimg.com/media/EAe3QmHVUAE1HPV.jpg"/>
    <hyperlink ref="U192" r:id="rId222" display="https://pbs.twimg.com/media/EAe3QmHVUAE1HPV.jpg"/>
    <hyperlink ref="U197" r:id="rId223" display="https://pbs.twimg.com/media/EA0BWdRWkAMbPWc.jpg"/>
    <hyperlink ref="U199" r:id="rId224" display="https://pbs.twimg.com/media/EA0BWdRWkAMbPWc.jpg"/>
    <hyperlink ref="U201" r:id="rId225" display="https://pbs.twimg.com/media/EA0BWdRWkAMbPWc.jpg"/>
    <hyperlink ref="U203" r:id="rId226" display="https://pbs.twimg.com/media/EA0BWdRWkAMbPWc.jpg"/>
    <hyperlink ref="U212" r:id="rId227" display="https://pbs.twimg.com/media/D8-q0EjWsAIMsUh.jpg"/>
    <hyperlink ref="U213" r:id="rId228" display="https://pbs.twimg.com/media/D8_My2TXkAEAn-a.jpg"/>
    <hyperlink ref="U216" r:id="rId229" display="https://pbs.twimg.com/media/D8_My2TXkAEAn-a.jpg"/>
    <hyperlink ref="U233" r:id="rId230" display="https://pbs.twimg.com/ext_tw_video_thumb/1140910198485221381/pu/img/AavoDua_nw4BWr8A.jpg"/>
    <hyperlink ref="U236" r:id="rId231" display="https://pbs.twimg.com/media/D9_X-lBXoAA8RsI.jpg"/>
    <hyperlink ref="U238" r:id="rId232" display="https://pbs.twimg.com/media/D9_X-lBXoAA8RsI.jpg"/>
    <hyperlink ref="U245" r:id="rId233" display="https://pbs.twimg.com/media/EByaszVX4AAz0Ys.png"/>
    <hyperlink ref="U256" r:id="rId234" display="https://pbs.twimg.com/media/D9hHKysXUAMb1Ct.jpg"/>
    <hyperlink ref="U262" r:id="rId235" display="https://pbs.twimg.com/ext_tw_video_thumb/1141022890957123585/pu/img/kOzSuWlMQBmyQy7A.jpg"/>
    <hyperlink ref="U272" r:id="rId236" display="https://pbs.twimg.com/media/D8-q0EjWsAIMsUh.jpg"/>
    <hyperlink ref="U273" r:id="rId237" display="https://pbs.twimg.com/media/D8_My2TXkAEAn-a.jpg"/>
    <hyperlink ref="U274" r:id="rId238" display="https://pbs.twimg.com/ext_tw_video_thumb/1140910198485221381/pu/img/AavoDua_nw4BWr8A.jpg"/>
    <hyperlink ref="U275" r:id="rId239" display="https://pbs.twimg.com/ext_tw_video_thumb/1141320362317275138/pu/img/sIFIqqrUZdOjazom.jpg"/>
    <hyperlink ref="U276" r:id="rId240" display="https://pbs.twimg.com/ext_tw_video_thumb/1141320362317275138/pu/img/sIFIqqrUZdOjazom.jpg"/>
    <hyperlink ref="U277" r:id="rId241" display="https://pbs.twimg.com/ext_tw_video_thumb/1141398095802093568/pu/img/L9f5A0uFHT5p-RL6.jpg"/>
    <hyperlink ref="U278" r:id="rId242" display="https://pbs.twimg.com/ext_tw_video_thumb/1141692180328800257/pu/img/P4hgoeBwmCW07c86.jpg"/>
    <hyperlink ref="U279" r:id="rId243" display="https://pbs.twimg.com/ext_tw_video_thumb/1141692180328800257/pu/img/P4hgoeBwmCW07c86.jpg"/>
    <hyperlink ref="U313" r:id="rId244" display="https://pbs.twimg.com/media/D9gS45IXYAAK09R.jpg"/>
    <hyperlink ref="U319" r:id="rId245" display="https://pbs.twimg.com/media/D9gS45IXYAAK09R.jpg"/>
    <hyperlink ref="U324" r:id="rId246" display="https://pbs.twimg.com/media/D9hHKysXUAMb1Ct.jpg"/>
    <hyperlink ref="U325" r:id="rId247" display="https://pbs.twimg.com/media/D9hHKysXUAMb1Ct.jpg"/>
    <hyperlink ref="U333" r:id="rId248" display="https://pbs.twimg.com/media/D9gS45IXYAAK09R.jpg"/>
    <hyperlink ref="U339" r:id="rId249" display="https://pbs.twimg.com/ext_tw_video_thumb/1141337083434491904/pu/img/ok8rRDG_wiQpUkLv.jpg"/>
    <hyperlink ref="U347" r:id="rId250" display="https://pbs.twimg.com/media/D9gS45IXYAAK09R.jpg"/>
    <hyperlink ref="U348" r:id="rId251" display="https://pbs.twimg.com/media/D9gS45IXYAAK09R.jpg"/>
    <hyperlink ref="U370" r:id="rId252" display="https://pbs.twimg.com/ext_tw_video_thumb/1141337083434491904/pu/img/ok8rRDG_wiQpUkLv.jpg"/>
    <hyperlink ref="U384" r:id="rId253" display="https://pbs.twimg.com/media/EBz7IEUW4AIEnkw.jpg"/>
    <hyperlink ref="U385" r:id="rId254" display="https://pbs.twimg.com/media/EB19gCSW4AIpdHX.jpg"/>
    <hyperlink ref="U414" r:id="rId255" display="https://pbs.twimg.com/media/Ck10xk8WkAAaDeG.jpg"/>
    <hyperlink ref="U415" r:id="rId256" display="https://pbs.twimg.com/ext_tw_video_thumb/1143240041084465152/pu/img/WXTeolei05oYkuIP.jpg"/>
    <hyperlink ref="V3" r:id="rId257" display="http://abs.twimg.com/sticky/default_profile_images/default_profile_normal.png"/>
    <hyperlink ref="V4" r:id="rId258" display="https://pbs.twimg.com/media/D8CoAYXXUAAfmXS.jpg"/>
    <hyperlink ref="V5" r:id="rId259" display="https://pbs.twimg.com/media/D8Db-RCWsAAamt9.jpg"/>
    <hyperlink ref="V6" r:id="rId260" display="http://abs.twimg.com/sticky/default_profile_images/default_profile_normal.png"/>
    <hyperlink ref="V7" r:id="rId261" display="http://abs.twimg.com/sticky/default_profile_images/default_profile_normal.png"/>
    <hyperlink ref="V8" r:id="rId262" display="http://abs.twimg.com/sticky/default_profile_images/default_profile_normal.png"/>
    <hyperlink ref="V9" r:id="rId263" display="http://pbs.twimg.com/profile_images/978883526102847488/nqn7wRjB_normal.jpg"/>
    <hyperlink ref="V10" r:id="rId264" display="http://pbs.twimg.com/profile_images/978883526102847488/nqn7wRjB_normal.jpg"/>
    <hyperlink ref="V11" r:id="rId265" display="http://pbs.twimg.com/profile_images/1080904450540212225/HA6BCpq9_normal.jpg"/>
    <hyperlink ref="V12" r:id="rId266" display="http://pbs.twimg.com/profile_images/1080904450540212225/HA6BCpq9_normal.jpg"/>
    <hyperlink ref="V13" r:id="rId267" display="http://pbs.twimg.com/profile_images/1080904450540212225/HA6BCpq9_normal.jpg"/>
    <hyperlink ref="V14" r:id="rId268" display="http://pbs.twimg.com/profile_images/1080904450540212225/HA6BCpq9_normal.jpg"/>
    <hyperlink ref="V15" r:id="rId269" display="http://pbs.twimg.com/profile_images/2144246088/pulsar_150__normal.png"/>
    <hyperlink ref="V16" r:id="rId270" display="http://pbs.twimg.com/profile_images/2144246088/pulsar_150__normal.png"/>
    <hyperlink ref="V17" r:id="rId271" display="http://pbs.twimg.com/profile_images/725295868618915842/HJf_CC2-_normal.jpg"/>
    <hyperlink ref="V18" r:id="rId272" display="http://pbs.twimg.com/profile_images/1137790832604352512/bxqd-3XN_normal.jpg"/>
    <hyperlink ref="V19" r:id="rId273" display="https://pbs.twimg.com/media/D80bWmjXoAY6Fhi.jpg"/>
    <hyperlink ref="V20" r:id="rId274" display="https://pbs.twimg.com/media/D80bWmjXoAY6Fhi.jpg"/>
    <hyperlink ref="V21" r:id="rId275" display="http://pbs.twimg.com/profile_images/2633946343/a5761d6d0183d8cf83257767ef0bcfe3_normal.jpeg"/>
    <hyperlink ref="V22" r:id="rId276" display="http://pbs.twimg.com/profile_images/2633946343/a5761d6d0183d8cf83257767ef0bcfe3_normal.jpeg"/>
    <hyperlink ref="V23" r:id="rId277" display="http://pbs.twimg.com/profile_images/2633946343/a5761d6d0183d8cf83257767ef0bcfe3_normal.jpeg"/>
    <hyperlink ref="V24" r:id="rId278" display="http://pbs.twimg.com/profile_images/2633946343/a5761d6d0183d8cf83257767ef0bcfe3_normal.jpeg"/>
    <hyperlink ref="V25" r:id="rId279" display="http://pbs.twimg.com/profile_images/2633946343/a5761d6d0183d8cf83257767ef0bcfe3_normal.jpeg"/>
    <hyperlink ref="V26" r:id="rId280" display="http://pbs.twimg.com/profile_images/2633946343/a5761d6d0183d8cf83257767ef0bcfe3_normal.jpeg"/>
    <hyperlink ref="V27" r:id="rId281" display="http://pbs.twimg.com/profile_images/1042866622115983360/kbyDKJmn_normal.jpg"/>
    <hyperlink ref="V28" r:id="rId282" display="http://pbs.twimg.com/profile_images/1042866622115983360/kbyDKJmn_normal.jpg"/>
    <hyperlink ref="V29" r:id="rId283" display="http://pbs.twimg.com/profile_images/1042866622115983360/kbyDKJmn_normal.jpg"/>
    <hyperlink ref="V30" r:id="rId284" display="http://pbs.twimg.com/profile_images/1042866622115983360/kbyDKJmn_normal.jpg"/>
    <hyperlink ref="V31" r:id="rId285" display="http://pbs.twimg.com/profile_images/1042866622115983360/kbyDKJmn_normal.jpg"/>
    <hyperlink ref="V32" r:id="rId286" display="http://pbs.twimg.com/profile_images/1042866622115983360/kbyDKJmn_normal.jpg"/>
    <hyperlink ref="V33" r:id="rId287" display="http://pbs.twimg.com/profile_images/1137749383447949312/4jdaklhs_normal.jpg"/>
    <hyperlink ref="V34" r:id="rId288" display="http://pbs.twimg.com/profile_images/1137749383447949312/4jdaklhs_normal.jpg"/>
    <hyperlink ref="V35" r:id="rId289" display="http://pbs.twimg.com/profile_images/1137749383447949312/4jdaklhs_normal.jpg"/>
    <hyperlink ref="V36" r:id="rId290" display="http://pbs.twimg.com/profile_images/1137749383447949312/4jdaklhs_normal.jpg"/>
    <hyperlink ref="V37" r:id="rId291" display="http://pbs.twimg.com/profile_images/1137749383447949312/4jdaklhs_normal.jpg"/>
    <hyperlink ref="V38" r:id="rId292" display="http://pbs.twimg.com/profile_images/1137749383447949312/4jdaklhs_normal.jpg"/>
    <hyperlink ref="V39" r:id="rId293" display="https://pbs.twimg.com/media/D80b-lIWkAEY8Nr.jpg"/>
    <hyperlink ref="V40" r:id="rId294" display="https://pbs.twimg.com/media/D80b-lIWkAEY8Nr.jpg"/>
    <hyperlink ref="V41" r:id="rId295" display="https://pbs.twimg.com/media/D80b-lIWkAEY8Nr.jpg"/>
    <hyperlink ref="V42" r:id="rId296" display="https://pbs.twimg.com/media/D80b-lIWkAEY8Nr.jpg"/>
    <hyperlink ref="V43" r:id="rId297" display="https://pbs.twimg.com/media/D80b-lIWkAEY8Nr.jpg"/>
    <hyperlink ref="V44" r:id="rId298" display="https://pbs.twimg.com/media/D80b-lIWkAEY8Nr.jpg"/>
    <hyperlink ref="V45" r:id="rId299" display="http://pbs.twimg.com/profile_images/788469897118355456/eV735Jpt_normal.jpg"/>
    <hyperlink ref="V46" r:id="rId300" display="http://abs.twimg.com/sticky/default_profile_images/default_profile_normal.png"/>
    <hyperlink ref="V47" r:id="rId301" display="http://pbs.twimg.com/profile_images/1141094147635339264/fzexk0qc_normal.jpg"/>
    <hyperlink ref="V48" r:id="rId302" display="http://pbs.twimg.com/profile_images/1141094147635339264/fzexk0qc_normal.jpg"/>
    <hyperlink ref="V49" r:id="rId303" display="https://pbs.twimg.com/media/D9NfAGZWkAUMz4Z.jpg"/>
    <hyperlink ref="V50" r:id="rId304" display="https://pbs.twimg.com/media/D9NfAGZWkAUMz4Z.jpg"/>
    <hyperlink ref="V51" r:id="rId305" display="https://pbs.twimg.com/media/D9NfAGZWkAUMz4Z.jpg"/>
    <hyperlink ref="V52" r:id="rId306" display="https://pbs.twimg.com/media/D9NfAGZWkAUMz4Z.jpg"/>
    <hyperlink ref="V53" r:id="rId307" display="https://pbs.twimg.com/media/D9NfAGZWkAUMz4Z.jpg"/>
    <hyperlink ref="V54" r:id="rId308" display="https://pbs.twimg.com/media/D9NfAGZWkAUMz4Z.jpg"/>
    <hyperlink ref="V55" r:id="rId309" display="http://pbs.twimg.com/profile_images/1134390010252353536/3NbBQ1np_normal.jpg"/>
    <hyperlink ref="V56" r:id="rId310" display="http://pbs.twimg.com/profile_images/1134390010252353536/3NbBQ1np_normal.jpg"/>
    <hyperlink ref="V57" r:id="rId311" display="http://pbs.twimg.com/profile_images/994764065439436801/LpOvPmXF_normal.jpg"/>
    <hyperlink ref="V58" r:id="rId312" display="http://pbs.twimg.com/profile_images/994764065439436801/LpOvPmXF_normal.jpg"/>
    <hyperlink ref="V59" r:id="rId313" display="http://pbs.twimg.com/profile_images/760774125522518016/jhzjWv0i_normal.jpg"/>
    <hyperlink ref="V60" r:id="rId314" display="http://pbs.twimg.com/profile_images/760774125522518016/jhzjWv0i_normal.jpg"/>
    <hyperlink ref="V61" r:id="rId315" display="http://pbs.twimg.com/profile_images/760774125522518016/jhzjWv0i_normal.jpg"/>
    <hyperlink ref="V62" r:id="rId316" display="http://pbs.twimg.com/profile_images/2321094288/9yt12n2fil945ey37imn_normal.jpeg"/>
    <hyperlink ref="V63" r:id="rId317" display="http://pbs.twimg.com/profile_images/2321094288/9yt12n2fil945ey37imn_normal.jpeg"/>
    <hyperlink ref="V64" r:id="rId318" display="http://pbs.twimg.com/profile_images/2321094288/9yt12n2fil945ey37imn_normal.jpeg"/>
    <hyperlink ref="V65" r:id="rId319" display="http://pbs.twimg.com/profile_images/2321094288/9yt12n2fil945ey37imn_normal.jpeg"/>
    <hyperlink ref="V66" r:id="rId320" display="http://pbs.twimg.com/profile_images/2321094288/9yt12n2fil945ey37imn_normal.jpeg"/>
    <hyperlink ref="V67" r:id="rId321" display="http://pbs.twimg.com/profile_images/626456717086167040/c7aCdU5u_normal.png"/>
    <hyperlink ref="V68" r:id="rId322" display="http://pbs.twimg.com/profile_images/626456717086167040/c7aCdU5u_normal.png"/>
    <hyperlink ref="V69" r:id="rId323" display="http://pbs.twimg.com/profile_images/1138781442291503110/CpbPJNNL_normal.jpg"/>
    <hyperlink ref="V70" r:id="rId324" display="https://pbs.twimg.com/media/D9hZ8IAWsAANFmp.jpg"/>
    <hyperlink ref="V71" r:id="rId325" display="https://pbs.twimg.com/media/D9hZ8IAWsAANFmp.jpg"/>
    <hyperlink ref="V72" r:id="rId326" display="https://pbs.twimg.com/media/D9hZ8IAWsAANFmp.jpg"/>
    <hyperlink ref="V73" r:id="rId327" display="https://pbs.twimg.com/media/D9hZ8IAWsAANFmp.jpg"/>
    <hyperlink ref="V74" r:id="rId328" display="https://pbs.twimg.com/media/D9hZ8IAWsAANFmp.jpg"/>
    <hyperlink ref="V75" r:id="rId329" display="https://pbs.twimg.com/media/D9hZ8IAWsAANFmp.jpg"/>
    <hyperlink ref="V76" r:id="rId330" display="http://pbs.twimg.com/profile_images/672790107498266624/y37ipxgK_normal.jpg"/>
    <hyperlink ref="V77" r:id="rId331" display="http://pbs.twimg.com/profile_images/672790107498266624/y37ipxgK_normal.jpg"/>
    <hyperlink ref="V78" r:id="rId332" display="http://pbs.twimg.com/profile_images/672790107498266624/y37ipxgK_normal.jpg"/>
    <hyperlink ref="V79" r:id="rId333" display="http://pbs.twimg.com/profile_images/788469897118355456/eV735Jpt_normal.jpg"/>
    <hyperlink ref="V80" r:id="rId334" display="http://pbs.twimg.com/profile_images/788469897118355456/eV735Jpt_normal.jpg"/>
    <hyperlink ref="V81" r:id="rId335" display="http://pbs.twimg.com/profile_images/788469897118355456/eV735Jpt_normal.jpg"/>
    <hyperlink ref="V82" r:id="rId336" display="http://pbs.twimg.com/profile_images/788469897118355456/eV735Jpt_normal.jpg"/>
    <hyperlink ref="V83" r:id="rId337" display="http://pbs.twimg.com/profile_images/788469897118355456/eV735Jpt_normal.jpg"/>
    <hyperlink ref="V84" r:id="rId338" display="https://pbs.twimg.com/media/D9mKXglWkAAirOh.jpg"/>
    <hyperlink ref="V85" r:id="rId339" display="https://pbs.twimg.com/media/D9mKXglWkAAirOh.jpg"/>
    <hyperlink ref="V86" r:id="rId340" display="https://pbs.twimg.com/media/D9mKXglWkAAirOh.jpg"/>
    <hyperlink ref="V87" r:id="rId341" display="https://pbs.twimg.com/media/D9mKXglWkAAirOh.jpg"/>
    <hyperlink ref="V88" r:id="rId342" display="https://pbs.twimg.com/media/D9mKXglWkAAirOh.jpg"/>
    <hyperlink ref="V89" r:id="rId343" display="https://pbs.twimg.com/media/D9mKXglWkAAirOh.jpg"/>
    <hyperlink ref="V90" r:id="rId344" display="https://pbs.twimg.com/media/D9L5TV4U8AEKTDO.jpg"/>
    <hyperlink ref="V91" r:id="rId345" display="https://pbs.twimg.com/media/D9L5TV4U8AEKTDO.jpg"/>
    <hyperlink ref="V92" r:id="rId346" display="https://pbs.twimg.com/media/D9hTboaVAAE9vSz.jpg"/>
    <hyperlink ref="V93" r:id="rId347" display="https://pbs.twimg.com/media/D9hTboaVAAE9vSz.jpg"/>
    <hyperlink ref="V94" r:id="rId348" display="https://pbs.twimg.com/media/D9hTboaVAAE9vSz.jpg"/>
    <hyperlink ref="V95" r:id="rId349" display="https://pbs.twimg.com/media/D9hTboaVAAE9vSz.jpg"/>
    <hyperlink ref="V96" r:id="rId350" display="https://pbs.twimg.com/media/D9hTboaVAAE9vSz.jpg"/>
    <hyperlink ref="V97" r:id="rId351" display="https://pbs.twimg.com/media/D9hqyphXsAkXomW.jpg"/>
    <hyperlink ref="V98" r:id="rId352" display="https://pbs.twimg.com/media/D9L5TV4U8AEKTDO.jpg"/>
    <hyperlink ref="V99" r:id="rId353" display="https://pbs.twimg.com/media/D9gP9gJUEAAlxL2.jpg"/>
    <hyperlink ref="V100" r:id="rId354" display="https://pbs.twimg.com/media/D9hTboaVAAE9vSz.jpg"/>
    <hyperlink ref="V101" r:id="rId355" display="https://pbs.twimg.com/media/D9hqyphXsAkXomW.jpg"/>
    <hyperlink ref="V102" r:id="rId356" display="https://pbs.twimg.com/media/D9L5TV4U8AEKTDO.jpg"/>
    <hyperlink ref="V103" r:id="rId357" display="https://pbs.twimg.com/media/D9gP9gJUEAAlxL2.jpg"/>
    <hyperlink ref="V104" r:id="rId358" display="https://pbs.twimg.com/media/D9hTboaVAAE9vSz.jpg"/>
    <hyperlink ref="V105" r:id="rId359" display="https://pbs.twimg.com/media/D9hqyphXsAkXomW.jpg"/>
    <hyperlink ref="V106" r:id="rId360" display="http://pbs.twimg.com/profile_images/1140199954041802752/cAXUU8ZG_normal.jpg"/>
    <hyperlink ref="V107" r:id="rId361" display="http://pbs.twimg.com/profile_images/1140199954041802752/cAXUU8ZG_normal.jpg"/>
    <hyperlink ref="V108" r:id="rId362" display="https://pbs.twimg.com/media/D9L5TV4U8AEKTDO.jpg"/>
    <hyperlink ref="V109" r:id="rId363" display="https://pbs.twimg.com/media/D9gP9gJUEAAlxL2.jpg"/>
    <hyperlink ref="V110" r:id="rId364" display="https://pbs.twimg.com/media/D9hTboaVAAE9vSz.jpg"/>
    <hyperlink ref="V111" r:id="rId365" display="https://pbs.twimg.com/media/D9hqyphXsAkXomW.jpg"/>
    <hyperlink ref="V112" r:id="rId366" display="http://pbs.twimg.com/profile_images/1140199954041802752/cAXUU8ZG_normal.jpg"/>
    <hyperlink ref="V113" r:id="rId367" display="https://pbs.twimg.com/media/D9hHKysXUAMb1Ct.jpg"/>
    <hyperlink ref="V114" r:id="rId368" display="http://pbs.twimg.com/profile_images/1147373229528379392/Hmj6G8S8_normal.jpg"/>
    <hyperlink ref="V115" r:id="rId369" display="http://pbs.twimg.com/profile_images/1011625208208338944/9bRLHwxq_normal.jpg"/>
    <hyperlink ref="V116" r:id="rId370" display="http://pbs.twimg.com/profile_images/1011625208208338944/9bRLHwxq_normal.jpg"/>
    <hyperlink ref="V117" r:id="rId371" display="http://pbs.twimg.com/profile_images/1011625208208338944/9bRLHwxq_normal.jpg"/>
    <hyperlink ref="V118" r:id="rId372" display="http://pbs.twimg.com/profile_images/1011625208208338944/9bRLHwxq_normal.jpg"/>
    <hyperlink ref="V119" r:id="rId373" display="http://pbs.twimg.com/profile_images/1011625208208338944/9bRLHwxq_normal.jpg"/>
    <hyperlink ref="V120" r:id="rId374" display="http://abs.twimg.com/sticky/default_profile_images/default_profile_normal.png"/>
    <hyperlink ref="V121" r:id="rId375" display="http://pbs.twimg.com/profile_images/1145441892093575168/GNF1dz9r_normal.jpg"/>
    <hyperlink ref="V122" r:id="rId376" display="http://pbs.twimg.com/profile_images/1125213398088568832/JDUW9i6Q_normal.jpg"/>
    <hyperlink ref="V123" r:id="rId377" display="http://pbs.twimg.com/profile_images/1145444914429169665/6HMuZlgf_normal.jpg"/>
    <hyperlink ref="V124" r:id="rId378" display="http://pbs.twimg.com/profile_images/1147085172510035968/iH4JRW8n_normal.jpg"/>
    <hyperlink ref="V125" r:id="rId379" display="http://pbs.twimg.com/profile_images/1147085172510035968/iH4JRW8n_normal.jpg"/>
    <hyperlink ref="V126" r:id="rId380" display="https://pbs.twimg.com/tweet_video_thumb/D-p9JhcVUAAa46I.jpg"/>
    <hyperlink ref="V127" r:id="rId381" display="http://pbs.twimg.com/profile_images/1147085172510035968/iH4JRW8n_normal.jpg"/>
    <hyperlink ref="V128" r:id="rId382" display="http://pbs.twimg.com/profile_images/239511625/Jack_normal.jpg"/>
    <hyperlink ref="V129" r:id="rId383" display="https://pbs.twimg.com/media/Drf-_0bW4AEnZvM.jpg"/>
    <hyperlink ref="V130" r:id="rId384" display="https://pbs.twimg.com/media/Drf-_0bW4AEnZvM.jpg"/>
    <hyperlink ref="V131" r:id="rId385" display="http://pbs.twimg.com/profile_images/1148210255639134208/mRee81oj_normal.jpg"/>
    <hyperlink ref="V132" r:id="rId386" display="http://pbs.twimg.com/profile_images/1148210255639134208/mRee81oj_normal.jpg"/>
    <hyperlink ref="V133" r:id="rId387" display="http://pbs.twimg.com/profile_images/1148210255639134208/mRee81oj_normal.jpg"/>
    <hyperlink ref="V134" r:id="rId388" display="http://pbs.twimg.com/profile_images/1045548097944920064/6RVOTk78_normal.jpg"/>
    <hyperlink ref="V135" r:id="rId389" display="http://pbs.twimg.com/profile_images/1045548097944920064/6RVOTk78_normal.jpg"/>
    <hyperlink ref="V136" r:id="rId390" display="http://pbs.twimg.com/profile_images/1045548097944920064/6RVOTk78_normal.jpg"/>
    <hyperlink ref="V137" r:id="rId391" display="http://pbs.twimg.com/profile_images/1045548097944920064/6RVOTk78_normal.jpg"/>
    <hyperlink ref="V138" r:id="rId392" display="https://pbs.twimg.com/media/D_NvBohXUAA-pV0.jpg"/>
    <hyperlink ref="V139" r:id="rId393" display="http://pbs.twimg.com/profile_images/1016815290221563905/o8st2FEF_normal.jpg"/>
    <hyperlink ref="V140" r:id="rId394" display="http://pbs.twimg.com/profile_images/1016815290221563905/o8st2FEF_normal.jpg"/>
    <hyperlink ref="V141" r:id="rId395" display="http://pbs.twimg.com/profile_images/1016815290221563905/o8st2FEF_normal.jpg"/>
    <hyperlink ref="V142" r:id="rId396" display="http://pbs.twimg.com/profile_images/576015433620451328/fgcEVFku_normal.jpeg"/>
    <hyperlink ref="V143" r:id="rId397" display="http://pbs.twimg.com/profile_images/1150448264115830784/kxCVHNFW_normal.jpg"/>
    <hyperlink ref="V144" r:id="rId398" display="http://pbs.twimg.com/profile_images/1150448264115830784/kxCVHNFW_normal.jpg"/>
    <hyperlink ref="V145" r:id="rId399" display="http://pbs.twimg.com/profile_images/1150448264115830784/kxCVHNFW_normal.jpg"/>
    <hyperlink ref="V146" r:id="rId400" display="http://pbs.twimg.com/profile_images/1150448264115830784/kxCVHNFW_normal.jpg"/>
    <hyperlink ref="V147" r:id="rId401" display="http://pbs.twimg.com/profile_images/1150448264115830784/kxCVHNFW_normal.jpg"/>
    <hyperlink ref="V148" r:id="rId402" display="http://pbs.twimg.com/profile_images/1150448264115830784/kxCVHNFW_normal.jpg"/>
    <hyperlink ref="V149" r:id="rId403" display="http://pbs.twimg.com/profile_images/1150448264115830784/kxCVHNFW_normal.jpg"/>
    <hyperlink ref="V150" r:id="rId404" display="http://pbs.twimg.com/profile_images/1150448264115830784/kxCVHNFW_normal.jpg"/>
    <hyperlink ref="V151" r:id="rId405" display="https://pbs.twimg.com/media/D_dtxE1XsAA9CEt.jpg"/>
    <hyperlink ref="V152" r:id="rId406" display="https://pbs.twimg.com/media/D_dtxE1XsAA9CEt.jpg"/>
    <hyperlink ref="V153" r:id="rId407" display="http://pbs.twimg.com/profile_images/1016815290221563905/o8st2FEF_normal.jpg"/>
    <hyperlink ref="V154" r:id="rId408" display="http://pbs.twimg.com/profile_images/868404731760312321/faAeQgxA_normal.jpg"/>
    <hyperlink ref="V155" r:id="rId409" display="http://pbs.twimg.com/profile_images/2901332079/82e00623e89754c0b36178e65facb612_normal.jpeg"/>
    <hyperlink ref="V156" r:id="rId410" display="http://pbs.twimg.com/profile_images/2901332079/82e00623e89754c0b36178e65facb612_normal.jpeg"/>
    <hyperlink ref="V157" r:id="rId411" display="http://pbs.twimg.com/profile_images/2901332079/82e00623e89754c0b36178e65facb612_normal.jpeg"/>
    <hyperlink ref="V158" r:id="rId412" display="http://pbs.twimg.com/profile_images/2901332079/82e00623e89754c0b36178e65facb612_normal.jpeg"/>
    <hyperlink ref="V159" r:id="rId413" display="http://pbs.twimg.com/profile_images/2901332079/82e00623e89754c0b36178e65facb612_normal.jpeg"/>
    <hyperlink ref="V160" r:id="rId414" display="http://pbs.twimg.com/profile_images/955359649225756672/-qqAbnxd_normal.jpg"/>
    <hyperlink ref="V161" r:id="rId415" display="http://pbs.twimg.com/profile_images/955359649225756672/-qqAbnxd_normal.jpg"/>
    <hyperlink ref="V162" r:id="rId416" display="http://pbs.twimg.com/profile_images/955359649225756672/-qqAbnxd_normal.jpg"/>
    <hyperlink ref="V163" r:id="rId417" display="http://pbs.twimg.com/profile_images/955359649225756672/-qqAbnxd_normal.jpg"/>
    <hyperlink ref="V164" r:id="rId418" display="http://pbs.twimg.com/profile_images/955359649225756672/-qqAbnxd_normal.jpg"/>
    <hyperlink ref="V165" r:id="rId419" display="http://pbs.twimg.com/profile_images/955359649225756672/-qqAbnxd_normal.jpg"/>
    <hyperlink ref="V166" r:id="rId420" display="http://pbs.twimg.com/profile_images/1079215654824226817/iAfMNROe_normal.jpg"/>
    <hyperlink ref="V167" r:id="rId421" display="http://pbs.twimg.com/profile_images/1079215654824226817/iAfMNROe_normal.jpg"/>
    <hyperlink ref="V168" r:id="rId422" display="http://pbs.twimg.com/profile_images/1079215654824226817/iAfMNROe_normal.jpg"/>
    <hyperlink ref="V169" r:id="rId423" display="http://pbs.twimg.com/profile_images/1079215654824226817/iAfMNROe_normal.jpg"/>
    <hyperlink ref="V170" r:id="rId424" display="http://pbs.twimg.com/profile_images/1079215654824226817/iAfMNROe_normal.jpg"/>
    <hyperlink ref="V171" r:id="rId425" display="http://pbs.twimg.com/profile_images/1079215654824226817/iAfMNROe_normal.jpg"/>
    <hyperlink ref="V172" r:id="rId426" display="http://pbs.twimg.com/profile_images/862730030895570944/ZXdNJXJU_normal.jpg"/>
    <hyperlink ref="V173" r:id="rId427" display="http://pbs.twimg.com/profile_images/1143429117951401984/IhzZMVP3_normal.jpg"/>
    <hyperlink ref="V174" r:id="rId428" display="http://abs.twimg.com/sticky/default_profile_images/default_profile_normal.png"/>
    <hyperlink ref="V175" r:id="rId429" display="http://pbs.twimg.com/profile_images/775722760605544448/COxigSM6_normal.jpg"/>
    <hyperlink ref="V176" r:id="rId430" display="http://pbs.twimg.com/profile_images/775722760605544448/COxigSM6_normal.jpg"/>
    <hyperlink ref="V177" r:id="rId431" display="http://pbs.twimg.com/profile_images/775722760605544448/COxigSM6_normal.jpg"/>
    <hyperlink ref="V178" r:id="rId432" display="https://pbs.twimg.com/media/EAP7aJMUwAE-RD-.jpg"/>
    <hyperlink ref="V179" r:id="rId433" display="http://pbs.twimg.com/profile_images/1010125647665139713/fWf-9ej3_normal.jpg"/>
    <hyperlink ref="V180" r:id="rId434" display="http://pbs.twimg.com/profile_images/1010125647665139713/fWf-9ej3_normal.jpg"/>
    <hyperlink ref="V181" r:id="rId435" display="http://pbs.twimg.com/profile_images/1010125647665139713/fWf-9ej3_normal.jpg"/>
    <hyperlink ref="V182" r:id="rId436" display="http://pbs.twimg.com/profile_images/1010125647665139713/fWf-9ej3_normal.jpg"/>
    <hyperlink ref="V183" r:id="rId437" display="http://pbs.twimg.com/profile_images/802605790397927424/VXCCMtlZ_normal.jpg"/>
    <hyperlink ref="V184" r:id="rId438" display="http://pbs.twimg.com/profile_images/984113808317837313/2aRCVbI4_normal.jpg"/>
    <hyperlink ref="V185" r:id="rId439" display="http://pbs.twimg.com/profile_images/1010125647665139713/fWf-9ej3_normal.jpg"/>
    <hyperlink ref="V186" r:id="rId440" display="http://pbs.twimg.com/profile_images/984113808317837313/2aRCVbI4_normal.jpg"/>
    <hyperlink ref="V187" r:id="rId441" display="http://pbs.twimg.com/profile_images/1159057634265145344/aRy6-L8a_normal.jpg"/>
    <hyperlink ref="V188" r:id="rId442" display="http://pbs.twimg.com/profile_images/1159057634265145344/aRy6-L8a_normal.jpg"/>
    <hyperlink ref="V189" r:id="rId443" display="https://pbs.twimg.com/media/EAe3QmHVUAE1HPV.jpg"/>
    <hyperlink ref="V190" r:id="rId444" display="http://pbs.twimg.com/profile_images/1159057634265145344/aRy6-L8a_normal.jpg"/>
    <hyperlink ref="V191" r:id="rId445" display="http://pbs.twimg.com/profile_images/1159057634265145344/aRy6-L8a_normal.jpg"/>
    <hyperlink ref="V192" r:id="rId446" display="https://pbs.twimg.com/media/EAe3QmHVUAE1HPV.jpg"/>
    <hyperlink ref="V193" r:id="rId447" display="http://pbs.twimg.com/profile_images/1159057634265145344/aRy6-L8a_normal.jpg"/>
    <hyperlink ref="V194" r:id="rId448" display="http://pbs.twimg.com/profile_images/1152216679469998080/ku30H8WG_normal.jpg"/>
    <hyperlink ref="V195" r:id="rId449" display="http://pbs.twimg.com/profile_images/1152216679469998080/ku30H8WG_normal.jpg"/>
    <hyperlink ref="V196" r:id="rId450" display="http://pbs.twimg.com/profile_images/1152216679469998080/ku30H8WG_normal.jpg"/>
    <hyperlink ref="V197" r:id="rId451" display="https://pbs.twimg.com/media/EA0BWdRWkAMbPWc.jpg"/>
    <hyperlink ref="V198" r:id="rId452" display="http://pbs.twimg.com/profile_images/800682096582914048/tkExqs84_normal.jpg"/>
    <hyperlink ref="V199" r:id="rId453" display="https://pbs.twimg.com/media/EA0BWdRWkAMbPWc.jpg"/>
    <hyperlink ref="V200" r:id="rId454" display="http://pbs.twimg.com/profile_images/800682096582914048/tkExqs84_normal.jpg"/>
    <hyperlink ref="V201" r:id="rId455" display="https://pbs.twimg.com/media/EA0BWdRWkAMbPWc.jpg"/>
    <hyperlink ref="V202" r:id="rId456" display="http://pbs.twimg.com/profile_images/800682096582914048/tkExqs84_normal.jpg"/>
    <hyperlink ref="V203" r:id="rId457" display="https://pbs.twimg.com/media/EA0BWdRWkAMbPWc.jpg"/>
    <hyperlink ref="V204" r:id="rId458" display="http://pbs.twimg.com/profile_images/800682096582914048/tkExqs84_normal.jpg"/>
    <hyperlink ref="V205" r:id="rId459" display="http://pbs.twimg.com/profile_images/800682096582914048/tkExqs84_normal.jpg"/>
    <hyperlink ref="V206" r:id="rId460" display="http://abs.twimg.com/sticky/default_profile_images/default_profile_normal.png"/>
    <hyperlink ref="V207" r:id="rId461" display="http://abs.twimg.com/sticky/default_profile_images/default_profile_normal.png"/>
    <hyperlink ref="V208" r:id="rId462" display="http://abs.twimg.com/sticky/default_profile_images/default_profile_normal.png"/>
    <hyperlink ref="V209" r:id="rId463" display="http://pbs.twimg.com/profile_images/1419645222/image_normal.jpg"/>
    <hyperlink ref="V210" r:id="rId464" display="http://abs.twimg.com/sticky/default_profile_images/default_profile_normal.png"/>
    <hyperlink ref="V211" r:id="rId465" display="http://pbs.twimg.com/profile_images/705244349873917952/fcD6A8Ws_normal.jpg"/>
    <hyperlink ref="V212" r:id="rId466" display="https://pbs.twimg.com/media/D8-q0EjWsAIMsUh.jpg"/>
    <hyperlink ref="V213" r:id="rId467" display="https://pbs.twimg.com/media/D8_My2TXkAEAn-a.jpg"/>
    <hyperlink ref="V214" r:id="rId468" display="http://pbs.twimg.com/profile_images/705244349873917952/fcD6A8Ws_normal.jpg"/>
    <hyperlink ref="V215" r:id="rId469" display="http://pbs.twimg.com/profile_images/705244349873917952/fcD6A8Ws_normal.jpg"/>
    <hyperlink ref="V216" r:id="rId470" display="https://pbs.twimg.com/media/D8_My2TXkAEAn-a.jpg"/>
    <hyperlink ref="V217" r:id="rId471" display="http://pbs.twimg.com/profile_images/1031557788848324610/PilAQ6WP_normal.jpg"/>
    <hyperlink ref="V218" r:id="rId472" display="http://pbs.twimg.com/profile_images/1031557788848324610/PilAQ6WP_normal.jpg"/>
    <hyperlink ref="V219" r:id="rId473" display="http://pbs.twimg.com/profile_images/504729262/who_tweeted3_normal.gif"/>
    <hyperlink ref="V220" r:id="rId474" display="http://pbs.twimg.com/profile_images/504729262/who_tweeted3_normal.gif"/>
    <hyperlink ref="V221" r:id="rId475" display="http://pbs.twimg.com/profile_images/504729262/who_tweeted3_normal.gif"/>
    <hyperlink ref="V222" r:id="rId476" display="http://pbs.twimg.com/profile_images/1159405772373143553/lnBjoZkJ_normal.jpg"/>
    <hyperlink ref="V223" r:id="rId477" display="http://abs.twimg.com/sticky/default_profile_images/default_profile_normal.png"/>
    <hyperlink ref="V224" r:id="rId478" display="http://pbs.twimg.com/profile_images/291963316/Z1dju3l6_normal.jpg"/>
    <hyperlink ref="V225" r:id="rId479" display="http://pbs.twimg.com/profile_images/504729262/who_tweeted3_normal.gif"/>
    <hyperlink ref="V226" r:id="rId480" display="http://pbs.twimg.com/profile_images/686666576288845825/j138bbEs_normal.png"/>
    <hyperlink ref="V227" r:id="rId481" display="http://pbs.twimg.com/profile_images/504729262/who_tweeted3_normal.gif"/>
    <hyperlink ref="V228" r:id="rId482" display="http://pbs.twimg.com/profile_images/686666576288845825/j138bbEs_normal.png"/>
    <hyperlink ref="V229" r:id="rId483" display="http://pbs.twimg.com/profile_images/591339505874898944/1_KkSxp__normal.jpg"/>
    <hyperlink ref="V230" r:id="rId484" display="http://pbs.twimg.com/profile_images/591339505874898944/1_KkSxp__normal.jpg"/>
    <hyperlink ref="V231" r:id="rId485" display="http://pbs.twimg.com/profile_images/591339505874898944/1_KkSxp__normal.jpg"/>
    <hyperlink ref="V232" r:id="rId486" display="http://pbs.twimg.com/profile_images/686666576288845825/j138bbEs_normal.png"/>
    <hyperlink ref="V233" r:id="rId487" display="https://pbs.twimg.com/ext_tw_video_thumb/1140910198485221381/pu/img/AavoDua_nw4BWr8A.jpg"/>
    <hyperlink ref="V234" r:id="rId488" display="http://pbs.twimg.com/profile_images/686666576288845825/j138bbEs_normal.png"/>
    <hyperlink ref="V235" r:id="rId489" display="http://pbs.twimg.com/profile_images/856690870967336961/-wY6CITb_normal.jpg"/>
    <hyperlink ref="V236" r:id="rId490" display="https://pbs.twimg.com/media/D9_X-lBXoAA8RsI.jpg"/>
    <hyperlink ref="V237" r:id="rId491" display="http://pbs.twimg.com/profile_images/686666576288845825/j138bbEs_normal.png"/>
    <hyperlink ref="V238" r:id="rId492" display="https://pbs.twimg.com/media/D9_X-lBXoAA8RsI.jpg"/>
    <hyperlink ref="V239" r:id="rId493" display="http://pbs.twimg.com/profile_images/521086833665392640/LWY7m9NF_normal.png"/>
    <hyperlink ref="V240" r:id="rId494" display="http://pbs.twimg.com/profile_images/504729262/who_tweeted3_normal.gif"/>
    <hyperlink ref="V241" r:id="rId495" display="http://pbs.twimg.com/profile_images/686666576288845825/j138bbEs_normal.png"/>
    <hyperlink ref="V242" r:id="rId496" display="http://pbs.twimg.com/profile_images/504729262/who_tweeted3_normal.gif"/>
    <hyperlink ref="V243" r:id="rId497" display="http://pbs.twimg.com/profile_images/504729262/who_tweeted3_normal.gif"/>
    <hyperlink ref="V244" r:id="rId498" display="http://pbs.twimg.com/profile_images/686666576288845825/j138bbEs_normal.png"/>
    <hyperlink ref="V245" r:id="rId499" display="https://pbs.twimg.com/media/EByaszVX4AAz0Ys.png"/>
    <hyperlink ref="V246" r:id="rId500" display="http://pbs.twimg.com/profile_images/825386307362787329/WlTqtdn6_normal.jpg"/>
    <hyperlink ref="V247" r:id="rId501" display="http://pbs.twimg.com/profile_images/825386307362787329/WlTqtdn6_normal.jpg"/>
    <hyperlink ref="V248" r:id="rId502" display="http://pbs.twimg.com/profile_images/825386307362787329/WlTqtdn6_normal.jpg"/>
    <hyperlink ref="V249" r:id="rId503" display="http://pbs.twimg.com/profile_images/825386307362787329/WlTqtdn6_normal.jpg"/>
    <hyperlink ref="V250" r:id="rId504" display="http://pbs.twimg.com/profile_images/825386307362787329/WlTqtdn6_normal.jpg"/>
    <hyperlink ref="V251" r:id="rId505" display="http://pbs.twimg.com/profile_images/825386307362787329/WlTqtdn6_normal.jpg"/>
    <hyperlink ref="V252" r:id="rId506" display="http://pbs.twimg.com/profile_images/825386307362787329/WlTqtdn6_normal.jpg"/>
    <hyperlink ref="V253" r:id="rId507" display="http://pbs.twimg.com/profile_images/1123321995293331458/-AIli8L9_normal.jpg"/>
    <hyperlink ref="V254" r:id="rId508" display="http://pbs.twimg.com/profile_images/1123321995293331458/-AIli8L9_normal.jpg"/>
    <hyperlink ref="V255" r:id="rId509" display="http://pbs.twimg.com/profile_images/1123321995293331458/-AIli8L9_normal.jpg"/>
    <hyperlink ref="V256" r:id="rId510" display="https://pbs.twimg.com/media/D9hHKysXUAMb1Ct.jpg"/>
    <hyperlink ref="V257" r:id="rId511" display="http://pbs.twimg.com/profile_images/1147373229528379392/Hmj6G8S8_normal.jpg"/>
    <hyperlink ref="V258" r:id="rId512" display="http://pbs.twimg.com/profile_images/819331001922920448/TCb6gYtx_normal.jpg"/>
    <hyperlink ref="V259" r:id="rId513" display="http://pbs.twimg.com/profile_images/819331001922920448/TCb6gYtx_normal.jpg"/>
    <hyperlink ref="V260" r:id="rId514" display="http://pbs.twimg.com/profile_images/521086833665392640/LWY7m9NF_normal.png"/>
    <hyperlink ref="V261" r:id="rId515" display="http://pbs.twimg.com/profile_images/521086833665392640/LWY7m9NF_normal.png"/>
    <hyperlink ref="V262" r:id="rId516" display="https://pbs.twimg.com/ext_tw_video_thumb/1141022890957123585/pu/img/kOzSuWlMQBmyQy7A.jpg"/>
    <hyperlink ref="V263" r:id="rId517" display="http://pbs.twimg.com/profile_images/504729262/who_tweeted3_normal.gif"/>
    <hyperlink ref="V264" r:id="rId518" display="http://pbs.twimg.com/profile_images/504729262/who_tweeted3_normal.gif"/>
    <hyperlink ref="V265" r:id="rId519" display="http://pbs.twimg.com/profile_images/504729262/who_tweeted3_normal.gif"/>
    <hyperlink ref="V266" r:id="rId520" display="http://pbs.twimg.com/profile_images/504729262/who_tweeted3_normal.gif"/>
    <hyperlink ref="V267" r:id="rId521" display="http://pbs.twimg.com/profile_images/504729262/who_tweeted3_normal.gif"/>
    <hyperlink ref="V268" r:id="rId522" display="http://pbs.twimg.com/profile_images/504729262/who_tweeted3_normal.gif"/>
    <hyperlink ref="V269" r:id="rId523" display="http://pbs.twimg.com/profile_images/504729262/who_tweeted3_normal.gif"/>
    <hyperlink ref="V270" r:id="rId524" display="http://pbs.twimg.com/profile_images/504729262/who_tweeted3_normal.gif"/>
    <hyperlink ref="V271" r:id="rId525" display="http://pbs.twimg.com/profile_images/504729262/who_tweeted3_normal.gif"/>
    <hyperlink ref="V272" r:id="rId526" display="https://pbs.twimg.com/media/D8-q0EjWsAIMsUh.jpg"/>
    <hyperlink ref="V273" r:id="rId527" display="https://pbs.twimg.com/media/D8_My2TXkAEAn-a.jpg"/>
    <hyperlink ref="V274" r:id="rId528" display="https://pbs.twimg.com/ext_tw_video_thumb/1140910198485221381/pu/img/AavoDua_nw4BWr8A.jpg"/>
    <hyperlink ref="V275" r:id="rId529" display="https://pbs.twimg.com/ext_tw_video_thumb/1141320362317275138/pu/img/sIFIqqrUZdOjazom.jpg"/>
    <hyperlink ref="V276" r:id="rId530" display="https://pbs.twimg.com/ext_tw_video_thumb/1141320362317275138/pu/img/sIFIqqrUZdOjazom.jpg"/>
    <hyperlink ref="V277" r:id="rId531" display="https://pbs.twimg.com/ext_tw_video_thumb/1141398095802093568/pu/img/L9f5A0uFHT5p-RL6.jpg"/>
    <hyperlink ref="V278" r:id="rId532" display="https://pbs.twimg.com/ext_tw_video_thumb/1141692180328800257/pu/img/P4hgoeBwmCW07c86.jpg"/>
    <hyperlink ref="V279" r:id="rId533" display="https://pbs.twimg.com/ext_tw_video_thumb/1141692180328800257/pu/img/P4hgoeBwmCW07c86.jpg"/>
    <hyperlink ref="V280" r:id="rId534" display="http://pbs.twimg.com/profile_images/504729262/who_tweeted3_normal.gif"/>
    <hyperlink ref="V281" r:id="rId535" display="http://pbs.twimg.com/profile_images/504729262/who_tweeted3_normal.gif"/>
    <hyperlink ref="V282" r:id="rId536" display="http://pbs.twimg.com/profile_images/504729262/who_tweeted3_normal.gif"/>
    <hyperlink ref="V283" r:id="rId537" display="http://pbs.twimg.com/profile_images/504729262/who_tweeted3_normal.gif"/>
    <hyperlink ref="V284" r:id="rId538" display="http://pbs.twimg.com/profile_images/504729262/who_tweeted3_normal.gif"/>
    <hyperlink ref="V285" r:id="rId539" display="http://pbs.twimg.com/profile_images/504729262/who_tweeted3_normal.gif"/>
    <hyperlink ref="V286" r:id="rId540" display="http://pbs.twimg.com/profile_images/504729262/who_tweeted3_normal.gif"/>
    <hyperlink ref="V287" r:id="rId541" display="http://pbs.twimg.com/profile_images/504729262/who_tweeted3_normal.gif"/>
    <hyperlink ref="V288" r:id="rId542" display="http://pbs.twimg.com/profile_images/504729262/who_tweeted3_normal.gif"/>
    <hyperlink ref="V289" r:id="rId543" display="http://pbs.twimg.com/profile_images/504729262/who_tweeted3_normal.gif"/>
    <hyperlink ref="V290" r:id="rId544" display="http://pbs.twimg.com/profile_images/504729262/who_tweeted3_normal.gif"/>
    <hyperlink ref="V291" r:id="rId545" display="http://pbs.twimg.com/profile_images/504729262/who_tweeted3_normal.gif"/>
    <hyperlink ref="V292" r:id="rId546" display="http://pbs.twimg.com/profile_images/504729262/who_tweeted3_normal.gif"/>
    <hyperlink ref="V293" r:id="rId547" display="http://pbs.twimg.com/profile_images/504729262/who_tweeted3_normal.gif"/>
    <hyperlink ref="V294" r:id="rId548" display="http://pbs.twimg.com/profile_images/504729262/who_tweeted3_normal.gif"/>
    <hyperlink ref="V295" r:id="rId549" display="http://pbs.twimg.com/profile_images/686666576288845825/j138bbEs_normal.png"/>
    <hyperlink ref="V296" r:id="rId550" display="http://pbs.twimg.com/profile_images/686666576288845825/j138bbEs_normal.png"/>
    <hyperlink ref="V297" r:id="rId551" display="http://pbs.twimg.com/profile_images/686666576288845825/j138bbEs_normal.png"/>
    <hyperlink ref="V298" r:id="rId552" display="http://pbs.twimg.com/profile_images/686666576288845825/j138bbEs_normal.png"/>
    <hyperlink ref="V299" r:id="rId553" display="http://pbs.twimg.com/profile_images/686666576288845825/j138bbEs_normal.png"/>
    <hyperlink ref="V300" r:id="rId554" display="http://pbs.twimg.com/profile_images/686666576288845825/j138bbEs_normal.png"/>
    <hyperlink ref="V301" r:id="rId555" display="http://pbs.twimg.com/profile_images/686666576288845825/j138bbEs_normal.png"/>
    <hyperlink ref="V302" r:id="rId556" display="http://pbs.twimg.com/profile_images/686666576288845825/j138bbEs_normal.png"/>
    <hyperlink ref="V303" r:id="rId557" display="http://pbs.twimg.com/profile_images/686666576288845825/j138bbEs_normal.png"/>
    <hyperlink ref="V304" r:id="rId558" display="http://pbs.twimg.com/profile_images/686666576288845825/j138bbEs_normal.png"/>
    <hyperlink ref="V305" r:id="rId559" display="http://pbs.twimg.com/profile_images/686666576288845825/j138bbEs_normal.png"/>
    <hyperlink ref="V306" r:id="rId560" display="http://pbs.twimg.com/profile_images/1741241334/image_normal.jpg"/>
    <hyperlink ref="V307" r:id="rId561" display="http://pbs.twimg.com/profile_images/1147373229528379392/Hmj6G8S8_normal.jpg"/>
    <hyperlink ref="V308" r:id="rId562" display="http://pbs.twimg.com/profile_images/1741241334/image_normal.jpg"/>
    <hyperlink ref="V309" r:id="rId563" display="http://pbs.twimg.com/profile_images/1147373229528379392/Hmj6G8S8_normal.jpg"/>
    <hyperlink ref="V310" r:id="rId564" display="http://pbs.twimg.com/profile_images/2340199436/Greg_normal.jpg"/>
    <hyperlink ref="V311" r:id="rId565" display="http://pbs.twimg.com/profile_images/2340199436/Greg_normal.jpg"/>
    <hyperlink ref="V312" r:id="rId566" display="http://pbs.twimg.com/profile_images/2340199436/Greg_normal.jpg"/>
    <hyperlink ref="V313" r:id="rId567" display="https://pbs.twimg.com/media/D9gS45IXYAAK09R.jpg"/>
    <hyperlink ref="V314" r:id="rId568" display="http://pbs.twimg.com/profile_images/1741241334/image_normal.jpg"/>
    <hyperlink ref="V315" r:id="rId569" display="http://pbs.twimg.com/profile_images/1147373229528379392/Hmj6G8S8_normal.jpg"/>
    <hyperlink ref="V316" r:id="rId570" display="http://pbs.twimg.com/profile_images/1147373229528379392/Hmj6G8S8_normal.jpg"/>
    <hyperlink ref="V317" r:id="rId571" display="http://pbs.twimg.com/profile_images/1147373229528379392/Hmj6G8S8_normal.jpg"/>
    <hyperlink ref="V318" r:id="rId572" display="http://pbs.twimg.com/profile_images/686666576288845825/j138bbEs_normal.png"/>
    <hyperlink ref="V319" r:id="rId573" display="https://pbs.twimg.com/media/D9gS45IXYAAK09R.jpg"/>
    <hyperlink ref="V320" r:id="rId574" display="http://pbs.twimg.com/profile_images/819331001922920448/TCb6gYtx_normal.jpg"/>
    <hyperlink ref="V321" r:id="rId575" display="http://pbs.twimg.com/profile_images/819331001922920448/TCb6gYtx_normal.jpg"/>
    <hyperlink ref="V322" r:id="rId576" display="http://pbs.twimg.com/profile_images/1741241334/image_normal.jpg"/>
    <hyperlink ref="V323" r:id="rId577" display="http://pbs.twimg.com/profile_images/1741241334/image_normal.jpg"/>
    <hyperlink ref="V324" r:id="rId578" display="https://pbs.twimg.com/media/D9hHKysXUAMb1Ct.jpg"/>
    <hyperlink ref="V325" r:id="rId579" display="https://pbs.twimg.com/media/D9hHKysXUAMb1Ct.jpg"/>
    <hyperlink ref="V326" r:id="rId580" display="http://pbs.twimg.com/profile_images/1147373229528379392/Hmj6G8S8_normal.jpg"/>
    <hyperlink ref="V327" r:id="rId581" display="http://pbs.twimg.com/profile_images/1147373229528379392/Hmj6G8S8_normal.jpg"/>
    <hyperlink ref="V328" r:id="rId582" display="http://pbs.twimg.com/profile_images/1147373229528379392/Hmj6G8S8_normal.jpg"/>
    <hyperlink ref="V329" r:id="rId583" display="http://pbs.twimg.com/profile_images/1147373229528379392/Hmj6G8S8_normal.jpg"/>
    <hyperlink ref="V330" r:id="rId584" display="http://pbs.twimg.com/profile_images/1147373229528379392/Hmj6G8S8_normal.jpg"/>
    <hyperlink ref="V331" r:id="rId585" display="http://pbs.twimg.com/profile_images/1147373229528379392/Hmj6G8S8_normal.jpg"/>
    <hyperlink ref="V332" r:id="rId586" display="http://pbs.twimg.com/profile_images/686666576288845825/j138bbEs_normal.png"/>
    <hyperlink ref="V333" r:id="rId587" display="https://pbs.twimg.com/media/D9gS45IXYAAK09R.jpg"/>
    <hyperlink ref="V334" r:id="rId588" display="http://pbs.twimg.com/profile_images/819331001922920448/TCb6gYtx_normal.jpg"/>
    <hyperlink ref="V335" r:id="rId589" display="http://pbs.twimg.com/profile_images/819331001922920448/TCb6gYtx_normal.jpg"/>
    <hyperlink ref="V336" r:id="rId590" display="http://pbs.twimg.com/profile_images/1741241334/image_normal.jpg"/>
    <hyperlink ref="V337" r:id="rId591" display="http://pbs.twimg.com/profile_images/1741241334/image_normal.jpg"/>
    <hyperlink ref="V338" r:id="rId592" display="http://pbs.twimg.com/profile_images/521086833665392640/LWY7m9NF_normal.png"/>
    <hyperlink ref="V339" r:id="rId593" display="https://pbs.twimg.com/ext_tw_video_thumb/1141337083434491904/pu/img/ok8rRDG_wiQpUkLv.jpg"/>
    <hyperlink ref="V340" r:id="rId594" display="http://pbs.twimg.com/profile_images/686666576288845825/j138bbEs_normal.png"/>
    <hyperlink ref="V341" r:id="rId595" display="http://pbs.twimg.com/profile_images/686666576288845825/j138bbEs_normal.png"/>
    <hyperlink ref="V342" r:id="rId596" display="http://pbs.twimg.com/profile_images/686666576288845825/j138bbEs_normal.png"/>
    <hyperlink ref="V343" r:id="rId597" display="http://pbs.twimg.com/profile_images/819331001922920448/TCb6gYtx_normal.jpg"/>
    <hyperlink ref="V344" r:id="rId598" display="http://pbs.twimg.com/profile_images/819331001922920448/TCb6gYtx_normal.jpg"/>
    <hyperlink ref="V345" r:id="rId599" display="http://pbs.twimg.com/profile_images/819331001922920448/TCb6gYtx_normal.jpg"/>
    <hyperlink ref="V346" r:id="rId600" display="http://pbs.twimg.com/profile_images/819331001922920448/TCb6gYtx_normal.jpg"/>
    <hyperlink ref="V347" r:id="rId601" display="https://pbs.twimg.com/media/D9gS45IXYAAK09R.jpg"/>
    <hyperlink ref="V348" r:id="rId602" display="https://pbs.twimg.com/media/D9gS45IXYAAK09R.jpg"/>
    <hyperlink ref="V349" r:id="rId603" display="http://pbs.twimg.com/profile_images/819331001922920448/TCb6gYtx_normal.jpg"/>
    <hyperlink ref="V350" r:id="rId604" display="http://pbs.twimg.com/profile_images/819331001922920448/TCb6gYtx_normal.jpg"/>
    <hyperlink ref="V351" r:id="rId605" display="http://pbs.twimg.com/profile_images/819331001922920448/TCb6gYtx_normal.jpg"/>
    <hyperlink ref="V352" r:id="rId606" display="http://pbs.twimg.com/profile_images/819331001922920448/TCb6gYtx_normal.jpg"/>
    <hyperlink ref="V353" r:id="rId607" display="http://pbs.twimg.com/profile_images/819331001922920448/TCb6gYtx_normal.jpg"/>
    <hyperlink ref="V354" r:id="rId608" display="http://pbs.twimg.com/profile_images/819331001922920448/TCb6gYtx_normal.jpg"/>
    <hyperlink ref="V355" r:id="rId609" display="http://pbs.twimg.com/profile_images/819331001922920448/TCb6gYtx_normal.jpg"/>
    <hyperlink ref="V356" r:id="rId610" display="http://pbs.twimg.com/profile_images/819331001922920448/TCb6gYtx_normal.jpg"/>
    <hyperlink ref="V357" r:id="rId611" display="http://pbs.twimg.com/profile_images/819331001922920448/TCb6gYtx_normal.jpg"/>
    <hyperlink ref="V358" r:id="rId612" display="http://pbs.twimg.com/profile_images/819331001922920448/TCb6gYtx_normal.jpg"/>
    <hyperlink ref="V359" r:id="rId613" display="http://pbs.twimg.com/profile_images/819331001922920448/TCb6gYtx_normal.jpg"/>
    <hyperlink ref="V360" r:id="rId614" display="http://pbs.twimg.com/profile_images/1741241334/image_normal.jpg"/>
    <hyperlink ref="V361" r:id="rId615" display="http://pbs.twimg.com/profile_images/1741241334/image_normal.jpg"/>
    <hyperlink ref="V362" r:id="rId616" display="http://pbs.twimg.com/profile_images/1741241334/image_normal.jpg"/>
    <hyperlink ref="V363" r:id="rId617" display="http://pbs.twimg.com/profile_images/1741241334/image_normal.jpg"/>
    <hyperlink ref="V364" r:id="rId618" display="http://pbs.twimg.com/profile_images/1741241334/image_normal.jpg"/>
    <hyperlink ref="V365" r:id="rId619" display="http://pbs.twimg.com/profile_images/1741241334/image_normal.jpg"/>
    <hyperlink ref="V366" r:id="rId620" display="http://pbs.twimg.com/profile_images/1741241334/image_normal.jpg"/>
    <hyperlink ref="V367" r:id="rId621" display="http://pbs.twimg.com/profile_images/1741241334/image_normal.jpg"/>
    <hyperlink ref="V368" r:id="rId622" display="http://pbs.twimg.com/profile_images/1741241334/image_normal.jpg"/>
    <hyperlink ref="V369" r:id="rId623" display="http://pbs.twimg.com/profile_images/521086833665392640/LWY7m9NF_normal.png"/>
    <hyperlink ref="V370" r:id="rId624" display="https://pbs.twimg.com/ext_tw_video_thumb/1141337083434491904/pu/img/ok8rRDG_wiQpUkLv.jpg"/>
    <hyperlink ref="V371" r:id="rId625" display="http://pbs.twimg.com/profile_images/1741241334/image_normal.jpg"/>
    <hyperlink ref="V372" r:id="rId626" display="http://pbs.twimg.com/profile_images/1741241334/image_normal.jpg"/>
    <hyperlink ref="V373" r:id="rId627" display="http://pbs.twimg.com/profile_images/1741241334/image_normal.jpg"/>
    <hyperlink ref="V374" r:id="rId628" display="http://pbs.twimg.com/profile_images/1741241334/image_normal.jpg"/>
    <hyperlink ref="V375" r:id="rId629" display="http://pbs.twimg.com/profile_images/1741241334/image_normal.jpg"/>
    <hyperlink ref="V376" r:id="rId630" display="http://pbs.twimg.com/profile_images/1741241334/image_normal.jpg"/>
    <hyperlink ref="V377" r:id="rId631" display="http://pbs.twimg.com/profile_images/1741241334/image_normal.jpg"/>
    <hyperlink ref="V378" r:id="rId632" display="http://pbs.twimg.com/profile_images/1741241334/image_normal.jpg"/>
    <hyperlink ref="V379" r:id="rId633" display="http://pbs.twimg.com/profile_images/1741241334/image_normal.jpg"/>
    <hyperlink ref="V380" r:id="rId634" display="http://pbs.twimg.com/profile_images/1741241334/image_normal.jpg"/>
    <hyperlink ref="V381" r:id="rId635" display="http://pbs.twimg.com/profile_images/1741241334/image_normal.jpg"/>
    <hyperlink ref="V382" r:id="rId636" display="http://pbs.twimg.com/profile_images/1741241334/image_normal.jpg"/>
    <hyperlink ref="V383" r:id="rId637" display="http://pbs.twimg.com/profile_images/1741241334/image_normal.jpg"/>
    <hyperlink ref="V384" r:id="rId638" display="https://pbs.twimg.com/media/EBz7IEUW4AIEnkw.jpg"/>
    <hyperlink ref="V385" r:id="rId639" display="https://pbs.twimg.com/media/EB19gCSW4AIpdHX.jpg"/>
    <hyperlink ref="V386" r:id="rId640" display="http://pbs.twimg.com/profile_images/1158830616974020608/UVDZeFsY_normal.jpg"/>
    <hyperlink ref="V387" r:id="rId641" display="http://pbs.twimg.com/profile_images/72608427/David_03_06_normal.jpg"/>
    <hyperlink ref="V388" r:id="rId642" display="http://pbs.twimg.com/profile_images/72608427/David_03_06_normal.jpg"/>
    <hyperlink ref="V389" r:id="rId643" display="http://pbs.twimg.com/profile_images/1325597800/David_Shim_normal.png"/>
    <hyperlink ref="V390" r:id="rId644" display="http://pbs.twimg.com/profile_images/1007731980706836480/w3uc9HNL_normal.jpg"/>
    <hyperlink ref="V391" r:id="rId645" display="http://pbs.twimg.com/profile_images/686666576288845825/j138bbEs_normal.png"/>
    <hyperlink ref="V392" r:id="rId646" display="http://pbs.twimg.com/profile_images/686666576288845825/j138bbEs_normal.png"/>
    <hyperlink ref="V393" r:id="rId647" display="http://pbs.twimg.com/profile_images/686666576288845825/j138bbEs_normal.png"/>
    <hyperlink ref="V394" r:id="rId648" display="http://pbs.twimg.com/profile_images/950314498685939712/P-fb4dsM_normal.jpg"/>
    <hyperlink ref="V395" r:id="rId649" display="http://pbs.twimg.com/profile_images/1325597800/David_Shim_normal.png"/>
    <hyperlink ref="V396" r:id="rId650" display="http://pbs.twimg.com/profile_images/950314498685939712/P-fb4dsM_normal.jpg"/>
    <hyperlink ref="V397" r:id="rId651" display="http://pbs.twimg.com/profile_images/521086833665392640/LWY7m9NF_normal.png"/>
    <hyperlink ref="V398" r:id="rId652" display="http://pbs.twimg.com/profile_images/521086833665392640/LWY7m9NF_normal.png"/>
    <hyperlink ref="V399" r:id="rId653" display="http://pbs.twimg.com/profile_images/521086833665392640/LWY7m9NF_normal.png"/>
    <hyperlink ref="V400" r:id="rId654" display="http://pbs.twimg.com/profile_images/686666576288845825/j138bbEs_normal.png"/>
    <hyperlink ref="V401" r:id="rId655" display="http://pbs.twimg.com/profile_images/686666576288845825/j138bbEs_normal.png"/>
    <hyperlink ref="V402" r:id="rId656" display="http://pbs.twimg.com/profile_images/686666576288845825/j138bbEs_normal.png"/>
    <hyperlink ref="V403" r:id="rId657" display="http://pbs.twimg.com/profile_images/686666576288845825/j138bbEs_normal.png"/>
    <hyperlink ref="V404" r:id="rId658" display="http://pbs.twimg.com/profile_images/686666576288845825/j138bbEs_normal.png"/>
    <hyperlink ref="V405" r:id="rId659" display="http://pbs.twimg.com/profile_images/950314498685939712/P-fb4dsM_normal.jpg"/>
    <hyperlink ref="V406" r:id="rId660" display="http://pbs.twimg.com/profile_images/950314498685939712/P-fb4dsM_normal.jpg"/>
    <hyperlink ref="V407" r:id="rId661" display="http://pbs.twimg.com/profile_images/950314498685939712/P-fb4dsM_normal.jpg"/>
    <hyperlink ref="V408" r:id="rId662" display="http://pbs.twimg.com/profile_images/3531114501/0340b04f13f3ab2d3eb08fe8170365db_normal.jpeg"/>
    <hyperlink ref="V409" r:id="rId663" display="http://pbs.twimg.com/profile_images/3531114501/0340b04f13f3ab2d3eb08fe8170365db_normal.jpeg"/>
    <hyperlink ref="V410" r:id="rId664" display="http://pbs.twimg.com/profile_images/686666576288845825/j138bbEs_normal.png"/>
    <hyperlink ref="V411" r:id="rId665" display="http://pbs.twimg.com/profile_images/686666576288845825/j138bbEs_normal.png"/>
    <hyperlink ref="V412" r:id="rId666" display="http://pbs.twimg.com/profile_images/950314498685939712/P-fb4dsM_normal.jpg"/>
    <hyperlink ref="V413" r:id="rId667" display="http://pbs.twimg.com/profile_images/950314498685939712/P-fb4dsM_normal.jpg"/>
    <hyperlink ref="V414" r:id="rId668" display="https://pbs.twimg.com/media/Ck10xk8WkAAaDeG.jpg"/>
    <hyperlink ref="V415" r:id="rId669" display="https://pbs.twimg.com/ext_tw_video_thumb/1143240041084465152/pu/img/WXTeolei05oYkuIP.jpg"/>
    <hyperlink ref="V416" r:id="rId670" display="http://pbs.twimg.com/profile_images/686666576288845825/j138bbEs_normal.png"/>
    <hyperlink ref="V417" r:id="rId671" display="http://pbs.twimg.com/profile_images/686666576288845825/j138bbEs_normal.png"/>
    <hyperlink ref="V418" r:id="rId672" display="http://pbs.twimg.com/profile_images/686666576288845825/j138bbEs_normal.png"/>
    <hyperlink ref="V419" r:id="rId673" display="http://pbs.twimg.com/profile_images/950314498685939712/P-fb4dsM_normal.jpg"/>
    <hyperlink ref="V420" r:id="rId674" display="http://pbs.twimg.com/profile_images/950314498685939712/P-fb4dsM_normal.jpg"/>
    <hyperlink ref="V421" r:id="rId675" display="http://pbs.twimg.com/profile_images/950314498685939712/P-fb4dsM_normal.jpg"/>
    <hyperlink ref="X3" r:id="rId676" display="https://twitter.com/#!/john25422204/status/1135063780289896448"/>
    <hyperlink ref="X4" r:id="rId677" display="https://twitter.com/#!/john25422204/status/1135091843602014208"/>
    <hyperlink ref="X5" r:id="rId678" display="https://twitter.com/#!/john25422204/status/1135148975366004736"/>
    <hyperlink ref="X6" r:id="rId679" display="https://twitter.com/#!/brittan89813204/status/1135813616366759937"/>
    <hyperlink ref="X7" r:id="rId680" display="https://twitter.com/#!/brittan89813204/status/1135814121847435264"/>
    <hyperlink ref="X8" r:id="rId681" display="https://twitter.com/#!/brittan89813204/status/1135821636630929408"/>
    <hyperlink ref="X9" r:id="rId682" display="https://twitter.com/#!/4sqsude/status/1136341025943953413"/>
    <hyperlink ref="X10" r:id="rId683" display="https://twitter.com/#!/4sqsude/status/1136341025943953413"/>
    <hyperlink ref="X11" r:id="rId684" display="https://twitter.com/#!/corydavis321/status/1136627269147987969"/>
    <hyperlink ref="X12" r:id="rId685" display="https://twitter.com/#!/corydavis321/status/1136627269147987969"/>
    <hyperlink ref="X13" r:id="rId686" display="https://twitter.com/#!/corydavis321/status/1136627269147987969"/>
    <hyperlink ref="X14" r:id="rId687" display="https://twitter.com/#!/corydavis321/status/1136627269147987969"/>
    <hyperlink ref="X15" r:id="rId688" display="https://twitter.com/#!/trusignal/status/1136733284656975872"/>
    <hyperlink ref="X16" r:id="rId689" display="https://twitter.com/#!/trusignal/status/1136733284656975872"/>
    <hyperlink ref="X17" r:id="rId690" display="https://twitter.com/#!/ryanvaughn44/status/1137919484101058562"/>
    <hyperlink ref="X18" r:id="rId691" display="https://twitter.com/#!/httpsmapsappgo8/status/1138339763935559682"/>
    <hyperlink ref="X19" r:id="rId692" display="https://twitter.com/#!/docusignpartner/status/1138596359819464704"/>
    <hyperlink ref="X20" r:id="rId693" display="https://twitter.com/#!/docusignpartner/status/1138596359819464704"/>
    <hyperlink ref="X21" r:id="rId694" display="https://twitter.com/#!/kieranmarkdaley/status/1138628419720163329"/>
    <hyperlink ref="X22" r:id="rId695" display="https://twitter.com/#!/kieranmarkdaley/status/1138628419720163329"/>
    <hyperlink ref="X23" r:id="rId696" display="https://twitter.com/#!/kieranmarkdaley/status/1138628419720163329"/>
    <hyperlink ref="X24" r:id="rId697" display="https://twitter.com/#!/kieranmarkdaley/status/1138628419720163329"/>
    <hyperlink ref="X25" r:id="rId698" display="https://twitter.com/#!/kieranmarkdaley/status/1138628419720163329"/>
    <hyperlink ref="X26" r:id="rId699" display="https://twitter.com/#!/kieranmarkdaley/status/1138628419720163329"/>
    <hyperlink ref="X27" r:id="rId700" display="https://twitter.com/#!/malwknox/status/1138656711126863872"/>
    <hyperlink ref="X28" r:id="rId701" display="https://twitter.com/#!/malwknox/status/1138656711126863872"/>
    <hyperlink ref="X29" r:id="rId702" display="https://twitter.com/#!/malwknox/status/1138656711126863872"/>
    <hyperlink ref="X30" r:id="rId703" display="https://twitter.com/#!/malwknox/status/1138656711126863872"/>
    <hyperlink ref="X31" r:id="rId704" display="https://twitter.com/#!/malwknox/status/1138656711126863872"/>
    <hyperlink ref="X32" r:id="rId705" display="https://twitter.com/#!/malwknox/status/1138656711126863872"/>
    <hyperlink ref="X33" r:id="rId706" display="https://twitter.com/#!/amaneirom/status/1138841964584013831"/>
    <hyperlink ref="X34" r:id="rId707" display="https://twitter.com/#!/amaneirom/status/1138841964584013831"/>
    <hyperlink ref="X35" r:id="rId708" display="https://twitter.com/#!/amaneirom/status/1138841964584013831"/>
    <hyperlink ref="X36" r:id="rId709" display="https://twitter.com/#!/amaneirom/status/1138841964584013831"/>
    <hyperlink ref="X37" r:id="rId710" display="https://twitter.com/#!/amaneirom/status/1138841964584013831"/>
    <hyperlink ref="X38" r:id="rId711" display="https://twitter.com/#!/amaneirom/status/1138841964584013831"/>
    <hyperlink ref="X39" r:id="rId712" display="https://twitter.com/#!/docusign/status/1138597045382635520"/>
    <hyperlink ref="X40" r:id="rId713" display="https://twitter.com/#!/docusign/status/1138597045382635520"/>
    <hyperlink ref="X41" r:id="rId714" display="https://twitter.com/#!/docusign/status/1138597045382635520"/>
    <hyperlink ref="X42" r:id="rId715" display="https://twitter.com/#!/docusign/status/1138597045382635520"/>
    <hyperlink ref="X43" r:id="rId716" display="https://twitter.com/#!/docusign/status/1138597045382635520"/>
    <hyperlink ref="X44" r:id="rId717" display="https://twitter.com/#!/docusign/status/1138597045382635520"/>
    <hyperlink ref="X45" r:id="rId718" display="https://twitter.com/#!/alliedsolutions/status/1138876883385364481"/>
    <hyperlink ref="X46" r:id="rId719" display="https://twitter.com/#!/mic_mood/status/1140003296196775936"/>
    <hyperlink ref="X47" r:id="rId720" display="https://twitter.com/#!/sudipto_martech/status/1140250731997351936"/>
    <hyperlink ref="X48" r:id="rId721" display="https://twitter.com/#!/sudipto_martech/status/1140250731997351936"/>
    <hyperlink ref="X49" r:id="rId722" display="https://twitter.com/#!/laras5272/status/1140359587670974465"/>
    <hyperlink ref="X50" r:id="rId723" display="https://twitter.com/#!/laras5272/status/1140359587670974465"/>
    <hyperlink ref="X51" r:id="rId724" display="https://twitter.com/#!/laras5272/status/1140359587670974465"/>
    <hyperlink ref="X52" r:id="rId725" display="https://twitter.com/#!/laras5272/status/1140359587670974465"/>
    <hyperlink ref="X53" r:id="rId726" display="https://twitter.com/#!/laras5272/status/1140359587670974465"/>
    <hyperlink ref="X54" r:id="rId727" display="https://twitter.com/#!/laras5272/status/1140359587670974465"/>
    <hyperlink ref="X55" r:id="rId728" display="https://twitter.com/#!/rachlyall/status/1140916941835657216"/>
    <hyperlink ref="X56" r:id="rId729" display="https://twitter.com/#!/rachlyall/status/1140916941835657216"/>
    <hyperlink ref="X57" r:id="rId730" display="https://twitter.com/#!/boutonski/status/1140971328964628480"/>
    <hyperlink ref="X58" r:id="rId731" display="https://twitter.com/#!/boutonski/status/1140971328964628480"/>
    <hyperlink ref="X59" r:id="rId732" display="https://twitter.com/#!/chidambara09/status/1140978744917540864"/>
    <hyperlink ref="X60" r:id="rId733" display="https://twitter.com/#!/chidambara09/status/1140978744917540864"/>
    <hyperlink ref="X61" r:id="rId734" display="https://twitter.com/#!/chidambara09/status/1140978744917540864"/>
    <hyperlink ref="X62" r:id="rId735" display="https://twitter.com/#!/scottwax/status/1136325963858554881"/>
    <hyperlink ref="X63" r:id="rId736" display="https://twitter.com/#!/scottwax/status/1136325963858554881"/>
    <hyperlink ref="X64" r:id="rId737" display="https://twitter.com/#!/scottwax/status/1136325963858554881"/>
    <hyperlink ref="X65" r:id="rId738" display="https://twitter.com/#!/scottwax/status/1141036130256732162"/>
    <hyperlink ref="X66" r:id="rId739" display="https://twitter.com/#!/scottwax/status/1141036130256732162"/>
    <hyperlink ref="X67" r:id="rId740" display="https://twitter.com/#!/karankhanna/status/1141234698774958081"/>
    <hyperlink ref="X68" r:id="rId741" display="https://twitter.com/#!/karankhanna/status/1141234698774958081"/>
    <hyperlink ref="X69" r:id="rId742" display="https://twitter.com/#!/thommyzephyr/status/1141380462096654337"/>
    <hyperlink ref="X70" r:id="rId743" display="https://twitter.com/#!/pat62567909/status/1141761396666982400"/>
    <hyperlink ref="X71" r:id="rId744" display="https://twitter.com/#!/pat62567909/status/1141761396666982400"/>
    <hyperlink ref="X72" r:id="rId745" display="https://twitter.com/#!/pat62567909/status/1141761396666982400"/>
    <hyperlink ref="X73" r:id="rId746" display="https://twitter.com/#!/pat62567909/status/1141761396666982400"/>
    <hyperlink ref="X74" r:id="rId747" display="https://twitter.com/#!/pat62567909/status/1141761396666982400"/>
    <hyperlink ref="X75" r:id="rId748" display="https://twitter.com/#!/pat62567909/status/1141761396666982400"/>
    <hyperlink ref="X76" r:id="rId749" display="https://twitter.com/#!/baptistebloch/status/1142000464675901441"/>
    <hyperlink ref="X77" r:id="rId750" display="https://twitter.com/#!/baptistebloch/status/1142000464675901441"/>
    <hyperlink ref="X78" r:id="rId751" display="https://twitter.com/#!/baptistebloch/status/1142000464675901441"/>
    <hyperlink ref="X79" r:id="rId752" display="https://twitter.com/#!/alliedsolutions/status/1138876883385364481"/>
    <hyperlink ref="X80" r:id="rId753" display="https://twitter.com/#!/alliedsolutions/status/1138876883385364481"/>
    <hyperlink ref="X81" r:id="rId754" display="https://twitter.com/#!/alliedsolutions/status/1138876883385364481"/>
    <hyperlink ref="X82" r:id="rId755" display="https://twitter.com/#!/alliedsolutions/status/1138876883385364481"/>
    <hyperlink ref="X83" r:id="rId756" display="https://twitter.com/#!/alliedsolutions/status/1138876883385364481"/>
    <hyperlink ref="X84" r:id="rId757" display="https://twitter.com/#!/coreyhartman13/status/1142096118484033536"/>
    <hyperlink ref="X85" r:id="rId758" display="https://twitter.com/#!/coreyhartman13/status/1142096118484033536"/>
    <hyperlink ref="X86" r:id="rId759" display="https://twitter.com/#!/coreyhartman13/status/1142096118484033536"/>
    <hyperlink ref="X87" r:id="rId760" display="https://twitter.com/#!/coreyhartman13/status/1142096118484033536"/>
    <hyperlink ref="X88" r:id="rId761" display="https://twitter.com/#!/coreyhartman13/status/1142096118484033536"/>
    <hyperlink ref="X89" r:id="rId762" display="https://twitter.com/#!/coreyhartman13/status/1142096118484033536"/>
    <hyperlink ref="X90" r:id="rId763" display="https://twitter.com/#!/lgeezluiz/status/1140247775973502977"/>
    <hyperlink ref="X91" r:id="rId764" display="https://twitter.com/#!/lgeezluiz/status/1140247775973502977"/>
    <hyperlink ref="X92" r:id="rId765" display="https://twitter.com/#!/lgeezluiz/status/1141754296486072321"/>
    <hyperlink ref="X93" r:id="rId766" display="https://twitter.com/#!/lgeezluiz/status/1141754296486072321"/>
    <hyperlink ref="X94" r:id="rId767" display="https://twitter.com/#!/lgeezluiz/status/1141754296486072321"/>
    <hyperlink ref="X95" r:id="rId768" display="https://twitter.com/#!/lgeezluiz/status/1141754296486072321"/>
    <hyperlink ref="X96" r:id="rId769" display="https://twitter.com/#!/lgeezluiz/status/1141754296486072321"/>
    <hyperlink ref="X97" r:id="rId770" display="https://twitter.com/#!/lgeezluiz/status/1141779933917618176"/>
    <hyperlink ref="X98" r:id="rId771" display="https://twitter.com/#!/lgeezluiz/status/1140247775973502977"/>
    <hyperlink ref="X99" r:id="rId772" display="https://twitter.com/#!/lgeezluiz/status/1141680075718348803"/>
    <hyperlink ref="X100" r:id="rId773" display="https://twitter.com/#!/lgeezluiz/status/1141754296486072321"/>
    <hyperlink ref="X101" r:id="rId774" display="https://twitter.com/#!/lgeezluiz/status/1141779933917618176"/>
    <hyperlink ref="X102" r:id="rId775" display="https://twitter.com/#!/lgeezluiz/status/1140247775973502977"/>
    <hyperlink ref="X103" r:id="rId776" display="https://twitter.com/#!/lgeezluiz/status/1141680075718348803"/>
    <hyperlink ref="X104" r:id="rId777" display="https://twitter.com/#!/lgeezluiz/status/1141754296486072321"/>
    <hyperlink ref="X105" r:id="rId778" display="https://twitter.com/#!/lgeezluiz/status/1141779933917618176"/>
    <hyperlink ref="X106" r:id="rId779" display="https://twitter.com/#!/lgeezluiz/status/1142116534958977025"/>
    <hyperlink ref="X107" r:id="rId780" display="https://twitter.com/#!/lgeezluiz/status/1142116534958977025"/>
    <hyperlink ref="X108" r:id="rId781" display="https://twitter.com/#!/lgeezluiz/status/1140247775973502977"/>
    <hyperlink ref="X109" r:id="rId782" display="https://twitter.com/#!/lgeezluiz/status/1141680075718348803"/>
    <hyperlink ref="X110" r:id="rId783" display="https://twitter.com/#!/lgeezluiz/status/1141754296486072321"/>
    <hyperlink ref="X111" r:id="rId784" display="https://twitter.com/#!/lgeezluiz/status/1141779933917618176"/>
    <hyperlink ref="X112" r:id="rId785" display="https://twitter.com/#!/lgeezluiz/status/1142116534958977025"/>
    <hyperlink ref="X113" r:id="rId786" display="https://twitter.com/#!/madhivetech/status/1141740760238157824"/>
    <hyperlink ref="X114" r:id="rId787" display="https://twitter.com/#!/madhivetech/status/1143657836364193793"/>
    <hyperlink ref="X115" r:id="rId788" display="https://twitter.com/#!/martechseries/status/1137090649579294721"/>
    <hyperlink ref="X116" r:id="rId789" display="https://twitter.com/#!/martechseries/status/1141484601967333377"/>
    <hyperlink ref="X117" r:id="rId790" display="https://twitter.com/#!/martechseries/status/1141484601967333377"/>
    <hyperlink ref="X118" r:id="rId791" display="https://twitter.com/#!/martechseries/status/1141484601967333377"/>
    <hyperlink ref="X119" r:id="rId792" display="https://twitter.com/#!/martechseries/status/1144270566012014592"/>
    <hyperlink ref="X120" r:id="rId793" display="https://twitter.com/#!/rqveuefreb0dzve/status/1145349277897678850"/>
    <hyperlink ref="X121" r:id="rId794" display="https://twitter.com/#!/kirkstanley12/status/1145542126274535432"/>
    <hyperlink ref="X122" r:id="rId795" display="https://twitter.com/#!/codycardinal5/status/1145737703620612097"/>
    <hyperlink ref="X123" r:id="rId796" display="https://twitter.com/#!/nguyncm1975/status/1146506800201469953"/>
    <hyperlink ref="X124" r:id="rId797" display="https://twitter.com/#!/udom_2526/status/1146865953684066304"/>
    <hyperlink ref="X125" r:id="rId798" display="https://twitter.com/#!/udom_2526/status/1146866087289479168"/>
    <hyperlink ref="X126" r:id="rId799" display="https://twitter.com/#!/udom_2526/status/1146866668926189568"/>
    <hyperlink ref="X127" r:id="rId800" display="https://twitter.com/#!/udom_2526/status/1147271530734211072"/>
    <hyperlink ref="X128" r:id="rId801" display="https://twitter.com/#!/jackzimmerman/status/1147383618605584385"/>
    <hyperlink ref="X129" r:id="rId802" display="https://twitter.com/#!/bizcasthq/status/1060596613301878784"/>
    <hyperlink ref="X130" r:id="rId803" display="https://twitter.com/#!/bizcasthq/status/1060596613301878784"/>
    <hyperlink ref="X131" r:id="rId804" display="https://twitter.com/#!/anzhi_hu/status/1148542155691978752"/>
    <hyperlink ref="X132" r:id="rId805" display="https://twitter.com/#!/anzhi_hu/status/1148542155691978752"/>
    <hyperlink ref="X133" r:id="rId806" display="https://twitter.com/#!/anzhi_hu/status/1148542155691978752"/>
    <hyperlink ref="X134" r:id="rId807" display="https://twitter.com/#!/3g/status/1140994751136768000"/>
    <hyperlink ref="X135" r:id="rId808" display="https://twitter.com/#!/3g/status/1140994751136768000"/>
    <hyperlink ref="X136" r:id="rId809" display="https://twitter.com/#!/3g/status/1148961133224706048"/>
    <hyperlink ref="X137" r:id="rId810" display="https://twitter.com/#!/3g/status/1148961133224706048"/>
    <hyperlink ref="X138" r:id="rId811" display="https://twitter.com/#!/silent__type/status/1149384413848985601"/>
    <hyperlink ref="X139" r:id="rId812" display="https://twitter.com/#!/irishangels/status/1150405884255846401"/>
    <hyperlink ref="X140" r:id="rId813" display="https://twitter.com/#!/irishangels/status/1150405884255846401"/>
    <hyperlink ref="X141" r:id="rId814" display="https://twitter.com/#!/irishangels/status/1150405884255846401"/>
    <hyperlink ref="X142" r:id="rId815" display="https://twitter.com/#!/domerund/status/1150422877939929088"/>
    <hyperlink ref="X143" r:id="rId816" display="https://twitter.com/#!/amatiellesativa/status/1150475852842438656"/>
    <hyperlink ref="X144" r:id="rId817" display="https://twitter.com/#!/amatiellesativa/status/1150475852842438656"/>
    <hyperlink ref="X145" r:id="rId818" display="https://twitter.com/#!/amatiellesativa/status/1150475852842438656"/>
    <hyperlink ref="X146" r:id="rId819" display="https://twitter.com/#!/amatiellesativa/status/1150475852842438656"/>
    <hyperlink ref="X147" r:id="rId820" display="https://twitter.com/#!/amatiellesativa/status/1150475852842438656"/>
    <hyperlink ref="X148" r:id="rId821" display="https://twitter.com/#!/amatiellesativa/status/1150475852842438656"/>
    <hyperlink ref="X149" r:id="rId822" display="https://twitter.com/#!/amatiellesativa/status/1150475852842438656"/>
    <hyperlink ref="X150" r:id="rId823" display="https://twitter.com/#!/amatiellesativa/status/1150475852842438656"/>
    <hyperlink ref="X151" r:id="rId824" display="https://twitter.com/#!/nargiza83025894/status/1150508926741426176"/>
    <hyperlink ref="X152" r:id="rId825" display="https://twitter.com/#!/nargiza83025894/status/1150508926741426176"/>
    <hyperlink ref="X153" r:id="rId826" display="https://twitter.com/#!/irishangels/status/1150405884255846401"/>
    <hyperlink ref="X154" r:id="rId827" display="https://twitter.com/#!/chicagoedgehub/status/1150679290360582144"/>
    <hyperlink ref="X155" r:id="rId828" display="https://twitter.com/#!/marvinliao/status/1150777495391653900"/>
    <hyperlink ref="X156" r:id="rId829" display="https://twitter.com/#!/marvinliao/status/1150777495391653900"/>
    <hyperlink ref="X157" r:id="rId830" display="https://twitter.com/#!/marvinliao/status/1150777495391653900"/>
    <hyperlink ref="X158" r:id="rId831" display="https://twitter.com/#!/marvinliao/status/1150777495391653900"/>
    <hyperlink ref="X159" r:id="rId832" display="https://twitter.com/#!/marvinliao/status/1150777495391653900"/>
    <hyperlink ref="X160" r:id="rId833" display="https://twitter.com/#!/dativa4data/status/1136521205559771136"/>
    <hyperlink ref="X161" r:id="rId834" display="https://twitter.com/#!/dativa4data/status/1136521205559771136"/>
    <hyperlink ref="X162" r:id="rId835" display="https://twitter.com/#!/dativa4data/status/1136521205559771136"/>
    <hyperlink ref="X163" r:id="rId836" display="https://twitter.com/#!/dativa4data/status/1150782515210268673"/>
    <hyperlink ref="X164" r:id="rId837" display="https://twitter.com/#!/dativa4data/status/1150782515210268673"/>
    <hyperlink ref="X165" r:id="rId838" display="https://twitter.com/#!/dativa4data/status/1150782515210268673"/>
    <hyperlink ref="X166" r:id="rId839" display="https://twitter.com/#!/nurngalway/status/1150893030766981126"/>
    <hyperlink ref="X167" r:id="rId840" display="https://twitter.com/#!/nurngalway/status/1150893030766981126"/>
    <hyperlink ref="X168" r:id="rId841" display="https://twitter.com/#!/nurngalway/status/1150893030766981126"/>
    <hyperlink ref="X169" r:id="rId842" display="https://twitter.com/#!/nurngalway/status/1150893030766981126"/>
    <hyperlink ref="X170" r:id="rId843" display="https://twitter.com/#!/nurngalway/status/1150893030766981126"/>
    <hyperlink ref="X171" r:id="rId844" display="https://twitter.com/#!/nurngalway/status/1150893030766981126"/>
    <hyperlink ref="X172" r:id="rId845" display="https://twitter.com/#!/gerhardgrohs/status/1151258199036747783"/>
    <hyperlink ref="X173" r:id="rId846" display="https://twitter.com/#!/ronksley6/status/1151895630589001728"/>
    <hyperlink ref="X174" r:id="rId847" display="https://twitter.com/#!/kinivignesh/status/1152685581530365952"/>
    <hyperlink ref="X175" r:id="rId848" display="https://twitter.com/#!/vincentjv/status/1137049236741267457"/>
    <hyperlink ref="X176" r:id="rId849" display="https://twitter.com/#!/vincentjv/status/1137049236741267457"/>
    <hyperlink ref="X177" r:id="rId850" display="https://twitter.com/#!/vincentjv/status/1152815458086739968"/>
    <hyperlink ref="X178" r:id="rId851" display="https://twitter.com/#!/soundmotive/status/1154042359903948802"/>
    <hyperlink ref="X179" r:id="rId852" display="https://twitter.com/#!/mmmagtweets/status/1154794758977404930"/>
    <hyperlink ref="X180" r:id="rId853" display="https://twitter.com/#!/mmmagtweets/status/1154794758977404930"/>
    <hyperlink ref="X181" r:id="rId854" display="https://twitter.com/#!/mmmagtweets/status/1154794758977404930"/>
    <hyperlink ref="X182" r:id="rId855" display="https://twitter.com/#!/mmmagtweets/status/1154794758977404930"/>
    <hyperlink ref="X183" r:id="rId856" display="https://twitter.com/#!/mmmagtyrone/status/1154796125049802754"/>
    <hyperlink ref="X184" r:id="rId857" display="https://twitter.com/#!/alexvinogradov4/status/1154954285999898634"/>
    <hyperlink ref="X185" r:id="rId858" display="https://twitter.com/#!/mmmagtweets/status/1154794758977404930"/>
    <hyperlink ref="X186" r:id="rId859" display="https://twitter.com/#!/alexvinogradov4/status/1154954285999898634"/>
    <hyperlink ref="X187" r:id="rId860" display="https://twitter.com/#!/thomasa28522084/status/1155106792717737991"/>
    <hyperlink ref="X188" r:id="rId861" display="https://twitter.com/#!/thomasa28522084/status/1155106841770090498"/>
    <hyperlink ref="X189" r:id="rId862" display="https://twitter.com/#!/thomasa28522084/status/1155093332915134464"/>
    <hyperlink ref="X190" r:id="rId863" display="https://twitter.com/#!/thomasa28522084/status/1155093375369895936"/>
    <hyperlink ref="X191" r:id="rId864" display="https://twitter.com/#!/thomasa28522084/status/1155106792717737991"/>
    <hyperlink ref="X192" r:id="rId865" display="https://twitter.com/#!/thomasa28522084/status/1155106818290413569"/>
    <hyperlink ref="X193" r:id="rId866" display="https://twitter.com/#!/thomasa28522084/status/1155106841770090498"/>
    <hyperlink ref="X194" r:id="rId867" display="https://twitter.com/#!/amjidgaborhuss1/status/1156704160693313537"/>
    <hyperlink ref="X195" r:id="rId868" display="https://twitter.com/#!/amjidgaborhuss1/status/1156704160693313537"/>
    <hyperlink ref="X196" r:id="rId869" display="https://twitter.com/#!/amjidgaborhuss1/status/1156704160693313537"/>
    <hyperlink ref="X197" r:id="rId870" display="https://twitter.com/#!/khoprafive/status/1156582174008729600"/>
    <hyperlink ref="X198" r:id="rId871" display="https://twitter.com/#!/twice_eindhoven/status/1157188602285219841"/>
    <hyperlink ref="X199" r:id="rId872" display="https://twitter.com/#!/khoprafive/status/1156582174008729600"/>
    <hyperlink ref="X200" r:id="rId873" display="https://twitter.com/#!/twice_eindhoven/status/1157188602285219841"/>
    <hyperlink ref="X201" r:id="rId874" display="https://twitter.com/#!/khoprafive/status/1156582174008729600"/>
    <hyperlink ref="X202" r:id="rId875" display="https://twitter.com/#!/twice_eindhoven/status/1157188602285219841"/>
    <hyperlink ref="X203" r:id="rId876" display="https://twitter.com/#!/khoprafive/status/1156582174008729600"/>
    <hyperlink ref="X204" r:id="rId877" display="https://twitter.com/#!/twice_eindhoven/status/1157188602285219841"/>
    <hyperlink ref="X205" r:id="rId878" display="https://twitter.com/#!/twice_eindhoven/status/1157188602285219841"/>
    <hyperlink ref="X206" r:id="rId879" display="https://twitter.com/#!/svenke10/status/1157699361314418690"/>
    <hyperlink ref="X207" r:id="rId880" display="https://twitter.com/#!/svenke10/status/1157699361314418690"/>
    <hyperlink ref="X208" r:id="rId881" display="https://twitter.com/#!/svenke10/status/1157699361314418690"/>
    <hyperlink ref="X209" r:id="rId882" display="https://twitter.com/#!/awbrntyger/status/1157769730553450496"/>
    <hyperlink ref="X210" r:id="rId883" display="https://twitter.com/#!/chamberssomya/status/1158224620589391872"/>
    <hyperlink ref="X211" r:id="rId884" display="https://twitter.com/#!/locken8/status/1139342231230386177"/>
    <hyperlink ref="X212" r:id="rId885" display="https://twitter.com/#!/aarongoldman/status/1139317049820405760"/>
    <hyperlink ref="X213" r:id="rId886" display="https://twitter.com/#!/aarongoldman/status/1139354412739125249"/>
    <hyperlink ref="X214" r:id="rId887" display="https://twitter.com/#!/locken8/status/1139342231230386177"/>
    <hyperlink ref="X215" r:id="rId888" display="https://twitter.com/#!/locken8/status/1139342231230386177"/>
    <hyperlink ref="X216" r:id="rId889" display="https://twitter.com/#!/aarongoldman/status/1139354412739125249"/>
    <hyperlink ref="X217" r:id="rId890" display="https://twitter.com/#!/verdictuk/status/1147158693965914114"/>
    <hyperlink ref="X218" r:id="rId891" display="https://twitter.com/#!/verdictuk/status/1147158693965914114"/>
    <hyperlink ref="X219" r:id="rId892" display="https://twitter.com/#!/aarongoldman/status/1147171930191138816"/>
    <hyperlink ref="X220" r:id="rId893" display="https://twitter.com/#!/aarongoldman/status/1151564185278603264"/>
    <hyperlink ref="X221" r:id="rId894" display="https://twitter.com/#!/aarongoldman/status/1154081585706258437"/>
    <hyperlink ref="X222" r:id="rId895" display="https://twitter.com/#!/ester06242190/status/1160018581654036482"/>
    <hyperlink ref="X223" r:id="rId896" display="https://twitter.com/#!/nurisma21160800/status/1160410434064637952"/>
    <hyperlink ref="X224" r:id="rId897" display="https://twitter.com/#!/ivesfernandes/status/1160730801258061824"/>
    <hyperlink ref="X225" r:id="rId898" display="https://twitter.com/#!/aarongoldman/status/1136294101819777026"/>
    <hyperlink ref="X226" r:id="rId899" display="https://twitter.com/#!/4cinsights/status/1136368127321788416"/>
    <hyperlink ref="X227" r:id="rId900" display="https://twitter.com/#!/aarongoldman/status/1136294101819777026"/>
    <hyperlink ref="X228" r:id="rId901" display="https://twitter.com/#!/4cinsights/status/1136368127321788416"/>
    <hyperlink ref="X229" r:id="rId902" display="https://twitter.com/#!/ecava/status/1137052119469629442"/>
    <hyperlink ref="X230" r:id="rId903" display="https://twitter.com/#!/ecava/status/1137052119469629442"/>
    <hyperlink ref="X231" r:id="rId904" display="https://twitter.com/#!/ecava/status/1144292405908316160"/>
    <hyperlink ref="X232" r:id="rId905" display="https://twitter.com/#!/4cinsights/status/1138447826566995969"/>
    <hyperlink ref="X233" r:id="rId906" display="https://twitter.com/#!/aarongoldman/status/1140910985286340608"/>
    <hyperlink ref="X234" r:id="rId907" display="https://twitter.com/#!/4cinsights/status/1140917036350156801"/>
    <hyperlink ref="X235" r:id="rId908" display="https://twitter.com/#!/foundremote/status/1135763262832877568"/>
    <hyperlink ref="X236" r:id="rId909" display="https://twitter.com/#!/foundremote/status/1143870302369255424"/>
    <hyperlink ref="X237" r:id="rId910" display="https://twitter.com/#!/4cinsights/status/1135912864743428097"/>
    <hyperlink ref="X238" r:id="rId911" display="https://twitter.com/#!/4cinsights/status/1143892028721381382"/>
    <hyperlink ref="X239" r:id="rId912" display="https://twitter.com/#!/lanceneuhauser/status/1146226525072764928"/>
    <hyperlink ref="X240" r:id="rId913" display="https://twitter.com/#!/aarongoldman/status/1146192108023402496"/>
    <hyperlink ref="X241" r:id="rId914" display="https://twitter.com/#!/4cinsights/status/1148684457764896768"/>
    <hyperlink ref="X242" r:id="rId915" display="https://twitter.com/#!/aarongoldman/status/1148975652533690369"/>
    <hyperlink ref="X243" r:id="rId916" display="https://twitter.com/#!/aarongoldman/status/1151879639083704321"/>
    <hyperlink ref="X244" r:id="rId917" display="https://twitter.com/#!/4cinsights/status/1148959633282863104"/>
    <hyperlink ref="X245" r:id="rId918" display="https://twitter.com/#!/rapidtvnews/status/1160972902147264513"/>
    <hyperlink ref="X246" r:id="rId919" display="https://twitter.com/#!/broadsheetcomms/status/1161017720999223296"/>
    <hyperlink ref="X247" r:id="rId920" display="https://twitter.com/#!/broadsheetcomms/status/1161017720999223296"/>
    <hyperlink ref="X248" r:id="rId921" display="https://twitter.com/#!/broadsheetcomms/status/1143601042342461441"/>
    <hyperlink ref="X249" r:id="rId922" display="https://twitter.com/#!/broadsheetcomms/status/1143601042342461441"/>
    <hyperlink ref="X250" r:id="rId923" display="https://twitter.com/#!/broadsheetcomms/status/1143601042342461441"/>
    <hyperlink ref="X251" r:id="rId924" display="https://twitter.com/#!/broadsheetcomms/status/1161017720999223296"/>
    <hyperlink ref="X252" r:id="rId925" display="https://twitter.com/#!/broadsheetcomms/status/1161017720999223296"/>
    <hyperlink ref="X253" r:id="rId926" display="https://twitter.com/#!/michaeltilus/status/1161018021466562561"/>
    <hyperlink ref="X254" r:id="rId927" display="https://twitter.com/#!/michaeltilus/status/1161018021466562561"/>
    <hyperlink ref="X255" r:id="rId928" display="https://twitter.com/#!/michaeltilus/status/1161018021466562561"/>
    <hyperlink ref="X256" r:id="rId929" display="https://twitter.com/#!/madhivetech/status/1141740760238157824"/>
    <hyperlink ref="X257" r:id="rId930" display="https://twitter.com/#!/madhivetech/status/1143657836364193793"/>
    <hyperlink ref="X258" r:id="rId931" display="https://twitter.com/#!/inscapetv/status/1143866500241141761"/>
    <hyperlink ref="X259" r:id="rId932" display="https://twitter.com/#!/inscapetv/status/1150759420697227264"/>
    <hyperlink ref="X260" r:id="rId933" display="https://twitter.com/#!/lanceneuhauser/status/1141692717753393153"/>
    <hyperlink ref="X261" r:id="rId934" display="https://twitter.com/#!/lanceneuhauser/status/1146226525072764928"/>
    <hyperlink ref="X262" r:id="rId935" display="https://twitter.com/#!/aarongoldman/status/1141022958472839168"/>
    <hyperlink ref="X263" r:id="rId936" display="https://twitter.com/#!/aarongoldman/status/1160933293883346944"/>
    <hyperlink ref="X264" r:id="rId937" display="https://twitter.com/#!/aarongoldman/status/1135990806609833986"/>
    <hyperlink ref="X265" r:id="rId938" display="https://twitter.com/#!/aarongoldman/status/1135995213200134144"/>
    <hyperlink ref="X266" r:id="rId939" display="https://twitter.com/#!/aarongoldman/status/1136294101819777026"/>
    <hyperlink ref="X267" r:id="rId940" display="https://twitter.com/#!/aarongoldman/status/1136294101819777026"/>
    <hyperlink ref="X268" r:id="rId941" display="https://twitter.com/#!/aarongoldman/status/1136625165570334720"/>
    <hyperlink ref="X269" r:id="rId942" display="https://twitter.com/#!/aarongoldman/status/1136625165570334720"/>
    <hyperlink ref="X270" r:id="rId943" display="https://twitter.com/#!/aarongoldman/status/1136625165570334720"/>
    <hyperlink ref="X271" r:id="rId944" display="https://twitter.com/#!/aarongoldman/status/1136666920265179137"/>
    <hyperlink ref="X272" r:id="rId945" display="https://twitter.com/#!/aarongoldman/status/1139317049820405760"/>
    <hyperlink ref="X273" r:id="rId946" display="https://twitter.com/#!/aarongoldman/status/1139354412739125249"/>
    <hyperlink ref="X274" r:id="rId947" display="https://twitter.com/#!/aarongoldman/status/1140910985286340608"/>
    <hyperlink ref="X275" r:id="rId948" display="https://twitter.com/#!/aarongoldman/status/1141321350142930945"/>
    <hyperlink ref="X276" r:id="rId949" display="https://twitter.com/#!/aarongoldman/status/1141321350142930945"/>
    <hyperlink ref="X277" r:id="rId950" display="https://twitter.com/#!/aarongoldman/status/1141398174692773893"/>
    <hyperlink ref="X278" r:id="rId951" display="https://twitter.com/#!/aarongoldman/status/1141692573075083264"/>
    <hyperlink ref="X279" r:id="rId952" display="https://twitter.com/#!/aarongoldman/status/1141692573075083264"/>
    <hyperlink ref="X280" r:id="rId953" display="https://twitter.com/#!/aarongoldman/status/1144268734674145281"/>
    <hyperlink ref="X281" r:id="rId954" display="https://twitter.com/#!/aarongoldman/status/1144375768966991872"/>
    <hyperlink ref="X282" r:id="rId955" display="https://twitter.com/#!/aarongoldman/status/1144375768966991872"/>
    <hyperlink ref="X283" r:id="rId956" display="https://twitter.com/#!/aarongoldman/status/1144375768966991872"/>
    <hyperlink ref="X284" r:id="rId957" display="https://twitter.com/#!/aarongoldman/status/1146192108023402496"/>
    <hyperlink ref="X285" r:id="rId958" display="https://twitter.com/#!/aarongoldman/status/1146192108023402496"/>
    <hyperlink ref="X286" r:id="rId959" display="https://twitter.com/#!/aarongoldman/status/1146752001105158144"/>
    <hyperlink ref="X287" r:id="rId960" display="https://twitter.com/#!/aarongoldman/status/1146752001105158144"/>
    <hyperlink ref="X288" r:id="rId961" display="https://twitter.com/#!/aarongoldman/status/1146752001105158144"/>
    <hyperlink ref="X289" r:id="rId962" display="https://twitter.com/#!/aarongoldman/status/1148975652533690369"/>
    <hyperlink ref="X290" r:id="rId963" display="https://twitter.com/#!/aarongoldman/status/1151564185278603264"/>
    <hyperlink ref="X291" r:id="rId964" display="https://twitter.com/#!/aarongoldman/status/1151879639083704321"/>
    <hyperlink ref="X292" r:id="rId965" display="https://twitter.com/#!/aarongoldman/status/1154081585706258437"/>
    <hyperlink ref="X293" r:id="rId966" display="https://twitter.com/#!/aarongoldman/status/1156974155608334337"/>
    <hyperlink ref="X294" r:id="rId967" display="https://twitter.com/#!/aarongoldman/status/1159509660107517952"/>
    <hyperlink ref="X295" r:id="rId968" display="https://twitter.com/#!/4cinsights/status/1136368127321788416"/>
    <hyperlink ref="X296" r:id="rId969" display="https://twitter.com/#!/4cinsights/status/1136641720605642753"/>
    <hyperlink ref="X297" r:id="rId970" display="https://twitter.com/#!/4cinsights/status/1140701154038439938"/>
    <hyperlink ref="X298" r:id="rId971" display="https://twitter.com/#!/4cinsights/status/1140917036350156801"/>
    <hyperlink ref="X299" r:id="rId972" display="https://twitter.com/#!/4cinsights/status/1141079755745320960"/>
    <hyperlink ref="X300" r:id="rId973" display="https://twitter.com/#!/4cinsights/status/1141321738904657923"/>
    <hyperlink ref="X301" r:id="rId974" display="https://twitter.com/#!/4cinsights/status/1141423144563068929"/>
    <hyperlink ref="X302" r:id="rId975" display="https://twitter.com/#!/4cinsights/status/1141692829250535426"/>
    <hyperlink ref="X303" r:id="rId976" display="https://twitter.com/#!/4cinsights/status/1148684457764896768"/>
    <hyperlink ref="X304" r:id="rId977" display="https://twitter.com/#!/4cinsights/status/1158829220463894529"/>
    <hyperlink ref="X305" r:id="rId978" display="https://twitter.com/#!/4cinsights/status/1160941192986746880"/>
    <hyperlink ref="X306" r:id="rId979" display="https://twitter.com/#!/jcmcafee/status/1136655122488889345"/>
    <hyperlink ref="X307" r:id="rId980" display="https://twitter.com/#!/madhivetech/status/1142239375658369025"/>
    <hyperlink ref="X308" r:id="rId981" display="https://twitter.com/#!/jcmcafee/status/1141700556853039107"/>
    <hyperlink ref="X309" r:id="rId982" display="https://twitter.com/#!/madhivetech/status/1142239375658369025"/>
    <hyperlink ref="X310" r:id="rId983" display="https://twitter.com/#!/greg_hampton_sf/status/1146447812713832448"/>
    <hyperlink ref="X311" r:id="rId984" display="https://twitter.com/#!/greg_hampton_sf/status/1146447812713832448"/>
    <hyperlink ref="X312" r:id="rId985" display="https://twitter.com/#!/greg_hampton_sf/status/1146447812713832448"/>
    <hyperlink ref="X313" r:id="rId986" display="https://twitter.com/#!/inscapetv/status/1141683279596273666"/>
    <hyperlink ref="X314" r:id="rId987" display="https://twitter.com/#!/jcmcafee/status/1141700556853039107"/>
    <hyperlink ref="X315" r:id="rId988" display="https://twitter.com/#!/madhivetech/status/1142239375658369025"/>
    <hyperlink ref="X316" r:id="rId989" display="https://twitter.com/#!/madhivetech/status/1143657836364193793"/>
    <hyperlink ref="X317" r:id="rId990" display="https://twitter.com/#!/madhivetech/status/1143868899622105088"/>
    <hyperlink ref="X318" r:id="rId991" display="https://twitter.com/#!/4cinsights/status/1143937219025080320"/>
    <hyperlink ref="X319" r:id="rId992" display="https://twitter.com/#!/inscapetv/status/1141683279596273666"/>
    <hyperlink ref="X320" r:id="rId993" display="https://twitter.com/#!/inscapetv/status/1143866500241141761"/>
    <hyperlink ref="X321" r:id="rId994" display="https://twitter.com/#!/inscapetv/status/1144253555962011650"/>
    <hyperlink ref="X322" r:id="rId995" display="https://twitter.com/#!/jcmcafee/status/1141700556853039107"/>
    <hyperlink ref="X323" r:id="rId996" display="https://twitter.com/#!/jcmcafee/status/1143872692564746240"/>
    <hyperlink ref="X324" r:id="rId997" display="https://twitter.com/#!/madhivetech/status/1141740760238157824"/>
    <hyperlink ref="X325" r:id="rId998" display="https://twitter.com/#!/madhivetech/status/1141740760238157824"/>
    <hyperlink ref="X326" r:id="rId999" display="https://twitter.com/#!/madhivetech/status/1142239375658369025"/>
    <hyperlink ref="X327" r:id="rId1000" display="https://twitter.com/#!/madhivetech/status/1143657836364193793"/>
    <hyperlink ref="X328" r:id="rId1001" display="https://twitter.com/#!/madhivetech/status/1143657836364193793"/>
    <hyperlink ref="X329" r:id="rId1002" display="https://twitter.com/#!/madhivetech/status/1143868899622105088"/>
    <hyperlink ref="X330" r:id="rId1003" display="https://twitter.com/#!/madhivetech/status/1143868899622105088"/>
    <hyperlink ref="X331" r:id="rId1004" display="https://twitter.com/#!/madhivetech/status/1143868899622105088"/>
    <hyperlink ref="X332" r:id="rId1005" display="https://twitter.com/#!/4cinsights/status/1143937219025080320"/>
    <hyperlink ref="X333" r:id="rId1006" display="https://twitter.com/#!/inscapetv/status/1141683279596273666"/>
    <hyperlink ref="X334" r:id="rId1007" display="https://twitter.com/#!/inscapetv/status/1143866500241141761"/>
    <hyperlink ref="X335" r:id="rId1008" display="https://twitter.com/#!/inscapetv/status/1144253555962011650"/>
    <hyperlink ref="X336" r:id="rId1009" display="https://twitter.com/#!/jcmcafee/status/1141700556853039107"/>
    <hyperlink ref="X337" r:id="rId1010" display="https://twitter.com/#!/jcmcafee/status/1143872692564746240"/>
    <hyperlink ref="X338" r:id="rId1011" display="https://twitter.com/#!/lanceneuhauser/status/1144593623859814407"/>
    <hyperlink ref="X339" r:id="rId1012" display="https://twitter.com/#!/4cinsights/status/1141337108466061314"/>
    <hyperlink ref="X340" r:id="rId1013" display="https://twitter.com/#!/4cinsights/status/1143937219025080320"/>
    <hyperlink ref="X341" r:id="rId1014" display="https://twitter.com/#!/4cinsights/status/1146421358269739008"/>
    <hyperlink ref="X342" r:id="rId1015" display="https://twitter.com/#!/4cinsights/status/1151201833622343680"/>
    <hyperlink ref="X343" r:id="rId1016" display="https://twitter.com/#!/inscapetv/status/1136379561929654272"/>
    <hyperlink ref="X344" r:id="rId1017" display="https://twitter.com/#!/inscapetv/status/1136379561929654272"/>
    <hyperlink ref="X345" r:id="rId1018" display="https://twitter.com/#!/inscapetv/status/1141341422672646145"/>
    <hyperlink ref="X346" r:id="rId1019" display="https://twitter.com/#!/inscapetv/status/1141341422672646145"/>
    <hyperlink ref="X347" r:id="rId1020" display="https://twitter.com/#!/inscapetv/status/1141683279596273666"/>
    <hyperlink ref="X348" r:id="rId1021" display="https://twitter.com/#!/inscapetv/status/1141683279596273666"/>
    <hyperlink ref="X349" r:id="rId1022" display="https://twitter.com/#!/inscapetv/status/1143866500241141761"/>
    <hyperlink ref="X350" r:id="rId1023" display="https://twitter.com/#!/inscapetv/status/1143866500241141761"/>
    <hyperlink ref="X351" r:id="rId1024" display="https://twitter.com/#!/inscapetv/status/1144253555962011650"/>
    <hyperlink ref="X352" r:id="rId1025" display="https://twitter.com/#!/inscapetv/status/1144253555962011650"/>
    <hyperlink ref="X353" r:id="rId1026" display="https://twitter.com/#!/inscapetv/status/1144376418597367809"/>
    <hyperlink ref="X354" r:id="rId1027" display="https://twitter.com/#!/inscapetv/status/1144376418597367809"/>
    <hyperlink ref="X355" r:id="rId1028" display="https://twitter.com/#!/inscapetv/status/1146418318988857344"/>
    <hyperlink ref="X356" r:id="rId1029" display="https://twitter.com/#!/inscapetv/status/1146418318988857344"/>
    <hyperlink ref="X357" r:id="rId1030" display="https://twitter.com/#!/inscapetv/status/1150759420697227264"/>
    <hyperlink ref="X358" r:id="rId1031" display="https://twitter.com/#!/inscapetv/status/1150759420697227264"/>
    <hyperlink ref="X359" r:id="rId1032" display="https://twitter.com/#!/inscapetv/status/1161019401824378880"/>
    <hyperlink ref="X360" r:id="rId1033" display="https://twitter.com/#!/jcmcafee/status/1136399502183583744"/>
    <hyperlink ref="X361" r:id="rId1034" display="https://twitter.com/#!/jcmcafee/status/1136455819715735557"/>
    <hyperlink ref="X362" r:id="rId1035" display="https://twitter.com/#!/jcmcafee/status/1141355839862845440"/>
    <hyperlink ref="X363" r:id="rId1036" display="https://twitter.com/#!/jcmcafee/status/1141700556853039107"/>
    <hyperlink ref="X364" r:id="rId1037" display="https://twitter.com/#!/jcmcafee/status/1143872692564746240"/>
    <hyperlink ref="X365" r:id="rId1038" display="https://twitter.com/#!/jcmcafee/status/1144374664698957824"/>
    <hyperlink ref="X366" r:id="rId1039" display="https://twitter.com/#!/jcmcafee/status/1146662827576451072"/>
    <hyperlink ref="X367" r:id="rId1040" display="https://twitter.com/#!/jcmcafee/status/1150765952751026176"/>
    <hyperlink ref="X368" r:id="rId1041" display="https://twitter.com/#!/jcmcafee/status/1161042930783707136"/>
    <hyperlink ref="X369" r:id="rId1042" display="https://twitter.com/#!/lanceneuhauser/status/1144593623859814407"/>
    <hyperlink ref="X370" r:id="rId1043" display="https://twitter.com/#!/4cinsights/status/1141337108466061314"/>
    <hyperlink ref="X371" r:id="rId1044" display="https://twitter.com/#!/jcmcafee/status/1136399502183583744"/>
    <hyperlink ref="X372" r:id="rId1045" display="https://twitter.com/#!/jcmcafee/status/1136399502183583744"/>
    <hyperlink ref="X373" r:id="rId1046" display="https://twitter.com/#!/jcmcafee/status/1136455819715735557"/>
    <hyperlink ref="X374" r:id="rId1047" display="https://twitter.com/#!/jcmcafee/status/1136455819715735557"/>
    <hyperlink ref="X375" r:id="rId1048" display="https://twitter.com/#!/jcmcafee/status/1141355839862845440"/>
    <hyperlink ref="X376" r:id="rId1049" display="https://twitter.com/#!/jcmcafee/status/1143872692564746240"/>
    <hyperlink ref="X377" r:id="rId1050" display="https://twitter.com/#!/jcmcafee/status/1143872692564746240"/>
    <hyperlink ref="X378" r:id="rId1051" display="https://twitter.com/#!/jcmcafee/status/1144374664698957824"/>
    <hyperlink ref="X379" r:id="rId1052" display="https://twitter.com/#!/jcmcafee/status/1146662827576451072"/>
    <hyperlink ref="X380" r:id="rId1053" display="https://twitter.com/#!/jcmcafee/status/1146662827576451072"/>
    <hyperlink ref="X381" r:id="rId1054" display="https://twitter.com/#!/jcmcafee/status/1150765952751026176"/>
    <hyperlink ref="X382" r:id="rId1055" display="https://twitter.com/#!/jcmcafee/status/1150765952751026176"/>
    <hyperlink ref="X383" r:id="rId1056" display="https://twitter.com/#!/jcmcafee/status/1161042930783707136"/>
    <hyperlink ref="X384" r:id="rId1057" display="https://twitter.com/#!/cabinetm1/status/1161078921800146945"/>
    <hyperlink ref="X385" r:id="rId1058" display="https://twitter.com/#!/aithority/status/1161222269651312642"/>
    <hyperlink ref="X386" r:id="rId1059" display="https://twitter.com/#!/cdpinstitute/status/1161255762049536003"/>
    <hyperlink ref="X387" r:id="rId1060" display="https://twitter.com/#!/draab/status/1161255813513719808"/>
    <hyperlink ref="X388" r:id="rId1061" display="https://twitter.com/#!/draab/status/1161255813513719808"/>
    <hyperlink ref="X389" r:id="rId1062" display="https://twitter.com/#!/davidshim/status/1136336459181379584"/>
    <hyperlink ref="X390" r:id="rId1063" display="https://twitter.com/#!/placed/status/1136338418412036096"/>
    <hyperlink ref="X391" r:id="rId1064" display="https://twitter.com/#!/4cinsights/status/1136367969548820480"/>
    <hyperlink ref="X392" r:id="rId1065" display="https://twitter.com/#!/4cinsights/status/1136368127321788416"/>
    <hyperlink ref="X393" r:id="rId1066" display="https://twitter.com/#!/4cinsights/status/1138447826566995969"/>
    <hyperlink ref="X394" r:id="rId1067" display="https://twitter.com/#!/martechadvisor/status/1137094494246121475"/>
    <hyperlink ref="X395" r:id="rId1068" display="https://twitter.com/#!/davidshim/status/1136336459181379584"/>
    <hyperlink ref="X396" r:id="rId1069" display="https://twitter.com/#!/martechadvisor/status/1137094494246121475"/>
    <hyperlink ref="X397" r:id="rId1070" display="https://twitter.com/#!/lanceneuhauser/status/1141692717753393153"/>
    <hyperlink ref="X398" r:id="rId1071" display="https://twitter.com/#!/lanceneuhauser/status/1144593623859814407"/>
    <hyperlink ref="X399" r:id="rId1072" display="https://twitter.com/#!/lanceneuhauser/status/1146226525072764928"/>
    <hyperlink ref="X400" r:id="rId1073" display="https://twitter.com/#!/4cinsights/status/1141692829250535426"/>
    <hyperlink ref="X401" r:id="rId1074" display="https://twitter.com/#!/4cinsights/status/1143937219025080320"/>
    <hyperlink ref="X402" r:id="rId1075" display="https://twitter.com/#!/4cinsights/status/1146421358269739008"/>
    <hyperlink ref="X403" r:id="rId1076" display="https://twitter.com/#!/4cinsights/status/1148684457764896768"/>
    <hyperlink ref="X404" r:id="rId1077" display="https://twitter.com/#!/4cinsights/status/1151201833622343680"/>
    <hyperlink ref="X405" r:id="rId1078" display="https://twitter.com/#!/martechadvisor/status/1137094494246121475"/>
    <hyperlink ref="X406" r:id="rId1079" display="https://twitter.com/#!/martechadvisor/status/1142248352026898434"/>
    <hyperlink ref="X407" r:id="rId1080" display="https://twitter.com/#!/martechadvisor/status/1142248352026898434"/>
    <hyperlink ref="X408" r:id="rId1081" display="https://twitter.com/#!/iriworldwide/status/1141058090672054272"/>
    <hyperlink ref="X409" r:id="rId1082" display="https://twitter.com/#!/iriworldwide/status/1143226896831963136"/>
    <hyperlink ref="X410" r:id="rId1083" display="https://twitter.com/#!/4cinsights/status/1140989523050078209"/>
    <hyperlink ref="X411" r:id="rId1084" display="https://twitter.com/#!/4cinsights/status/1141321738904657923"/>
    <hyperlink ref="X412" r:id="rId1085" display="https://twitter.com/#!/martechadvisor/status/1142248352026898434"/>
    <hyperlink ref="X413" r:id="rId1086" display="https://twitter.com/#!/martechadvisor/status/1161424719226310663"/>
    <hyperlink ref="X414" r:id="rId1087" display="https://twitter.com/#!/4cinsights/status/742377913404776448"/>
    <hyperlink ref="X415" r:id="rId1088" display="https://twitter.com/#!/4cinsights/status/1143240081039380480"/>
    <hyperlink ref="X416" r:id="rId1089" display="https://twitter.com/#!/4cinsights/status/1143952569557049344"/>
    <hyperlink ref="X417" r:id="rId1090" display="https://twitter.com/#!/4cinsights/status/1160928739406045184"/>
    <hyperlink ref="X418" r:id="rId1091" display="https://twitter.com/#!/4cinsights/status/1160941192986746880"/>
    <hyperlink ref="X419" r:id="rId1092" display="https://twitter.com/#!/martechadvisor/status/1137094494246121475"/>
    <hyperlink ref="X420" r:id="rId1093" display="https://twitter.com/#!/martechadvisor/status/1142248352026898434"/>
    <hyperlink ref="X421" r:id="rId1094" display="https://twitter.com/#!/martechadvisor/status/1161424719226310663"/>
    <hyperlink ref="AZ6" r:id="rId1095" display="https://api.twitter.com/1.1/geo/id/e7aa53e3e1531b99.json"/>
    <hyperlink ref="AZ11" r:id="rId1096" display="https://api.twitter.com/1.1/geo/id/1d9a5370a355ab0c.json"/>
    <hyperlink ref="AZ12" r:id="rId1097" display="https://api.twitter.com/1.1/geo/id/1d9a5370a355ab0c.json"/>
    <hyperlink ref="AZ13" r:id="rId1098" display="https://api.twitter.com/1.1/geo/id/1d9a5370a355ab0c.json"/>
    <hyperlink ref="AZ14" r:id="rId1099" display="https://api.twitter.com/1.1/geo/id/1d9a5370a355ab0c.json"/>
    <hyperlink ref="AZ90" r:id="rId1100" display="https://api.twitter.com/1.1/geo/id/01c1a37921fc0226.json"/>
    <hyperlink ref="AZ91" r:id="rId1101" display="https://api.twitter.com/1.1/geo/id/01c1a37921fc0226.json"/>
    <hyperlink ref="AZ97" r:id="rId1102" display="https://api.twitter.com/1.1/geo/id/c8b06a459cc8f78a.json"/>
    <hyperlink ref="AZ98" r:id="rId1103" display="https://api.twitter.com/1.1/geo/id/01c1a37921fc0226.json"/>
    <hyperlink ref="AZ101" r:id="rId1104" display="https://api.twitter.com/1.1/geo/id/c8b06a459cc8f78a.json"/>
    <hyperlink ref="AZ102" r:id="rId1105" display="https://api.twitter.com/1.1/geo/id/01c1a37921fc0226.json"/>
    <hyperlink ref="AZ105" r:id="rId1106" display="https://api.twitter.com/1.1/geo/id/c8b06a459cc8f78a.json"/>
    <hyperlink ref="AZ106" r:id="rId1107" display="https://api.twitter.com/1.1/geo/id/c8b06a459cc8f78a.json"/>
    <hyperlink ref="AZ107" r:id="rId1108" display="https://api.twitter.com/1.1/geo/id/c8b06a459cc8f78a.json"/>
    <hyperlink ref="AZ108" r:id="rId1109" display="https://api.twitter.com/1.1/geo/id/01c1a37921fc0226.json"/>
    <hyperlink ref="AZ111" r:id="rId1110" display="https://api.twitter.com/1.1/geo/id/c8b06a459cc8f78a.json"/>
    <hyperlink ref="AZ112" r:id="rId1111" display="https://api.twitter.com/1.1/geo/id/c8b06a459cc8f78a.json"/>
    <hyperlink ref="AZ172" r:id="rId1112" display="https://api.twitter.com/1.1/geo/id/9f659d51e5c5deae.json"/>
    <hyperlink ref="AZ177" r:id="rId1113" display="https://api.twitter.com/1.1/geo/id/1d9a5370a355ab0c.json"/>
    <hyperlink ref="AZ209" r:id="rId1114" display="https://api.twitter.com/1.1/geo/id/36e9260970b09987.json"/>
    <hyperlink ref="AZ210" r:id="rId1115" display="https://api.twitter.com/1.1/geo/id/0139134865d963c2.json"/>
    <hyperlink ref="AZ262" r:id="rId1116" display="https://api.twitter.com/1.1/geo/id/002f75b6382e431e.json"/>
    <hyperlink ref="AZ275" r:id="rId1117" display="https://api.twitter.com/1.1/geo/id/002f75b6382e431e.json"/>
    <hyperlink ref="AZ276" r:id="rId1118" display="https://api.twitter.com/1.1/geo/id/002f75b6382e431e.json"/>
    <hyperlink ref="AZ278" r:id="rId1119" display="https://api.twitter.com/1.1/geo/id/09529a6338d67004.json"/>
    <hyperlink ref="AZ279" r:id="rId1120" display="https://api.twitter.com/1.1/geo/id/09529a6338d67004.json"/>
    <hyperlink ref="AZ313" r:id="rId1121" display="https://api.twitter.com/1.1/geo/id/002f75b6382e431e.json"/>
    <hyperlink ref="AZ319" r:id="rId1122" display="https://api.twitter.com/1.1/geo/id/002f75b6382e431e.json"/>
    <hyperlink ref="AZ333" r:id="rId1123" display="https://api.twitter.com/1.1/geo/id/002f75b6382e431e.json"/>
    <hyperlink ref="AZ347" r:id="rId1124" display="https://api.twitter.com/1.1/geo/id/002f75b6382e431e.json"/>
    <hyperlink ref="AZ348" r:id="rId1125" display="https://api.twitter.com/1.1/geo/id/002f75b6382e431e.json"/>
  </hyperlinks>
  <printOptions/>
  <pageMargins left="0.7" right="0.7" top="0.75" bottom="0.75" header="0.3" footer="0.3"/>
  <pageSetup horizontalDpi="600" verticalDpi="600" orientation="portrait" r:id="rId1129"/>
  <legacyDrawing r:id="rId1127"/>
  <tableParts>
    <tablePart r:id="rId112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0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2842</v>
      </c>
      <c r="B1" s="13" t="s">
        <v>2843</v>
      </c>
      <c r="C1" s="13" t="s">
        <v>2836</v>
      </c>
      <c r="D1" s="13" t="s">
        <v>2837</v>
      </c>
      <c r="E1" s="13" t="s">
        <v>2844</v>
      </c>
      <c r="F1" s="13" t="s">
        <v>144</v>
      </c>
      <c r="G1" s="13" t="s">
        <v>2845</v>
      </c>
      <c r="H1" s="13" t="s">
        <v>2846</v>
      </c>
      <c r="I1" s="13" t="s">
        <v>2847</v>
      </c>
      <c r="J1" s="13" t="s">
        <v>2848</v>
      </c>
      <c r="K1" s="13" t="s">
        <v>2849</v>
      </c>
      <c r="L1" s="13" t="s">
        <v>2850</v>
      </c>
    </row>
    <row r="2" spans="1:12" ht="15">
      <c r="A2" s="84" t="s">
        <v>2205</v>
      </c>
      <c r="B2" s="84" t="s">
        <v>282</v>
      </c>
      <c r="C2" s="84">
        <v>18</v>
      </c>
      <c r="D2" s="119">
        <v>0.008945616884375713</v>
      </c>
      <c r="E2" s="119">
        <v>1.5368946244848531</v>
      </c>
      <c r="F2" s="84" t="s">
        <v>2838</v>
      </c>
      <c r="G2" s="84" t="b">
        <v>0</v>
      </c>
      <c r="H2" s="84" t="b">
        <v>0</v>
      </c>
      <c r="I2" s="84" t="b">
        <v>0</v>
      </c>
      <c r="J2" s="84" t="b">
        <v>0</v>
      </c>
      <c r="K2" s="84" t="b">
        <v>0</v>
      </c>
      <c r="L2" s="84" t="b">
        <v>0</v>
      </c>
    </row>
    <row r="3" spans="1:12" ht="15">
      <c r="A3" s="84" t="s">
        <v>279</v>
      </c>
      <c r="B3" s="84" t="s">
        <v>2205</v>
      </c>
      <c r="C3" s="84">
        <v>17</v>
      </c>
      <c r="D3" s="119">
        <v>0.008657860242610551</v>
      </c>
      <c r="E3" s="119">
        <v>0.9660062366534702</v>
      </c>
      <c r="F3" s="84" t="s">
        <v>2838</v>
      </c>
      <c r="G3" s="84" t="b">
        <v>0</v>
      </c>
      <c r="H3" s="84" t="b">
        <v>0</v>
      </c>
      <c r="I3" s="84" t="b">
        <v>0</v>
      </c>
      <c r="J3" s="84" t="b">
        <v>0</v>
      </c>
      <c r="K3" s="84" t="b">
        <v>0</v>
      </c>
      <c r="L3" s="84" t="b">
        <v>0</v>
      </c>
    </row>
    <row r="4" spans="1:12" ht="15">
      <c r="A4" s="84" t="s">
        <v>2207</v>
      </c>
      <c r="B4" s="84" t="s">
        <v>586</v>
      </c>
      <c r="C4" s="84">
        <v>14</v>
      </c>
      <c r="D4" s="119">
        <v>0.007715273945797348</v>
      </c>
      <c r="E4" s="119">
        <v>1.6693219438765454</v>
      </c>
      <c r="F4" s="84" t="s">
        <v>2838</v>
      </c>
      <c r="G4" s="84" t="b">
        <v>0</v>
      </c>
      <c r="H4" s="84" t="b">
        <v>0</v>
      </c>
      <c r="I4" s="84" t="b">
        <v>0</v>
      </c>
      <c r="J4" s="84" t="b">
        <v>0</v>
      </c>
      <c r="K4" s="84" t="b">
        <v>0</v>
      </c>
      <c r="L4" s="84" t="b">
        <v>0</v>
      </c>
    </row>
    <row r="5" spans="1:12" ht="15">
      <c r="A5" s="84" t="s">
        <v>2210</v>
      </c>
      <c r="B5" s="84" t="s">
        <v>2211</v>
      </c>
      <c r="C5" s="84">
        <v>14</v>
      </c>
      <c r="D5" s="119">
        <v>0.007715273945797348</v>
      </c>
      <c r="E5" s="119">
        <v>2.1182174713718545</v>
      </c>
      <c r="F5" s="84" t="s">
        <v>2838</v>
      </c>
      <c r="G5" s="84" t="b">
        <v>0</v>
      </c>
      <c r="H5" s="84" t="b">
        <v>0</v>
      </c>
      <c r="I5" s="84" t="b">
        <v>0</v>
      </c>
      <c r="J5" s="84" t="b">
        <v>0</v>
      </c>
      <c r="K5" s="84" t="b">
        <v>0</v>
      </c>
      <c r="L5" s="84" t="b">
        <v>0</v>
      </c>
    </row>
    <row r="6" spans="1:12" ht="15">
      <c r="A6" s="84" t="s">
        <v>2211</v>
      </c>
      <c r="B6" s="84" t="s">
        <v>2203</v>
      </c>
      <c r="C6" s="84">
        <v>13</v>
      </c>
      <c r="D6" s="119">
        <v>0.007371620175166347</v>
      </c>
      <c r="E6" s="119">
        <v>1.6880927793284155</v>
      </c>
      <c r="F6" s="84" t="s">
        <v>2838</v>
      </c>
      <c r="G6" s="84" t="b">
        <v>0</v>
      </c>
      <c r="H6" s="84" t="b">
        <v>0</v>
      </c>
      <c r="I6" s="84" t="b">
        <v>0</v>
      </c>
      <c r="J6" s="84" t="b">
        <v>0</v>
      </c>
      <c r="K6" s="84" t="b">
        <v>0</v>
      </c>
      <c r="L6" s="84" t="b">
        <v>0</v>
      </c>
    </row>
    <row r="7" spans="1:12" ht="15">
      <c r="A7" s="84" t="s">
        <v>2205</v>
      </c>
      <c r="B7" s="84" t="s">
        <v>328</v>
      </c>
      <c r="C7" s="84">
        <v>10</v>
      </c>
      <c r="D7" s="119">
        <v>0.006235392041989017</v>
      </c>
      <c r="E7" s="119">
        <v>1.7729838132158198</v>
      </c>
      <c r="F7" s="84" t="s">
        <v>2838</v>
      </c>
      <c r="G7" s="84" t="b">
        <v>0</v>
      </c>
      <c r="H7" s="84" t="b">
        <v>0</v>
      </c>
      <c r="I7" s="84" t="b">
        <v>0</v>
      </c>
      <c r="J7" s="84" t="b">
        <v>0</v>
      </c>
      <c r="K7" s="84" t="b">
        <v>0</v>
      </c>
      <c r="L7" s="84" t="b">
        <v>0</v>
      </c>
    </row>
    <row r="8" spans="1:12" ht="15">
      <c r="A8" s="84" t="s">
        <v>2617</v>
      </c>
      <c r="B8" s="84" t="s">
        <v>2618</v>
      </c>
      <c r="C8" s="84">
        <v>9</v>
      </c>
      <c r="D8" s="119">
        <v>0.005816026072815437</v>
      </c>
      <c r="E8" s="119">
        <v>2.3101029976107674</v>
      </c>
      <c r="F8" s="84" t="s">
        <v>2838</v>
      </c>
      <c r="G8" s="84" t="b">
        <v>0</v>
      </c>
      <c r="H8" s="84" t="b">
        <v>0</v>
      </c>
      <c r="I8" s="84" t="b">
        <v>0</v>
      </c>
      <c r="J8" s="84" t="b">
        <v>0</v>
      </c>
      <c r="K8" s="84" t="b">
        <v>0</v>
      </c>
      <c r="L8" s="84" t="b">
        <v>0</v>
      </c>
    </row>
    <row r="9" spans="1:12" ht="15">
      <c r="A9" s="84" t="s">
        <v>238</v>
      </c>
      <c r="B9" s="84" t="s">
        <v>2205</v>
      </c>
      <c r="C9" s="84">
        <v>9</v>
      </c>
      <c r="D9" s="119">
        <v>0.005816026072815437</v>
      </c>
      <c r="E9" s="119">
        <v>1.7272263226551445</v>
      </c>
      <c r="F9" s="84" t="s">
        <v>2838</v>
      </c>
      <c r="G9" s="84" t="b">
        <v>0</v>
      </c>
      <c r="H9" s="84" t="b">
        <v>0</v>
      </c>
      <c r="I9" s="84" t="b">
        <v>0</v>
      </c>
      <c r="J9" s="84" t="b">
        <v>0</v>
      </c>
      <c r="K9" s="84" t="b">
        <v>0</v>
      </c>
      <c r="L9" s="84" t="b">
        <v>0</v>
      </c>
    </row>
    <row r="10" spans="1:12" ht="15">
      <c r="A10" s="84" t="s">
        <v>2614</v>
      </c>
      <c r="B10" s="84" t="s">
        <v>2613</v>
      </c>
      <c r="C10" s="84">
        <v>9</v>
      </c>
      <c r="D10" s="119">
        <v>0.005816026072815437</v>
      </c>
      <c r="E10" s="119">
        <v>2.2185880164894174</v>
      </c>
      <c r="F10" s="84" t="s">
        <v>2838</v>
      </c>
      <c r="G10" s="84" t="b">
        <v>0</v>
      </c>
      <c r="H10" s="84" t="b">
        <v>0</v>
      </c>
      <c r="I10" s="84" t="b">
        <v>0</v>
      </c>
      <c r="J10" s="84" t="b">
        <v>0</v>
      </c>
      <c r="K10" s="84" t="b">
        <v>0</v>
      </c>
      <c r="L10" s="84" t="b">
        <v>0</v>
      </c>
    </row>
    <row r="11" spans="1:12" ht="15">
      <c r="A11" s="84" t="s">
        <v>2624</v>
      </c>
      <c r="B11" s="84" t="s">
        <v>2207</v>
      </c>
      <c r="C11" s="84">
        <v>8</v>
      </c>
      <c r="D11" s="119">
        <v>0.005372686516121927</v>
      </c>
      <c r="E11" s="119">
        <v>1.8019475091511363</v>
      </c>
      <c r="F11" s="84" t="s">
        <v>2838</v>
      </c>
      <c r="G11" s="84" t="b">
        <v>0</v>
      </c>
      <c r="H11" s="84" t="b">
        <v>0</v>
      </c>
      <c r="I11" s="84" t="b">
        <v>0</v>
      </c>
      <c r="J11" s="84" t="b">
        <v>0</v>
      </c>
      <c r="K11" s="84" t="b">
        <v>0</v>
      </c>
      <c r="L11" s="84" t="b">
        <v>0</v>
      </c>
    </row>
    <row r="12" spans="1:12" ht="15">
      <c r="A12" s="84" t="s">
        <v>2213</v>
      </c>
      <c r="B12" s="84" t="s">
        <v>2204</v>
      </c>
      <c r="C12" s="84">
        <v>8</v>
      </c>
      <c r="D12" s="119">
        <v>0.005372686516121927</v>
      </c>
      <c r="E12" s="119">
        <v>1.6622855157221301</v>
      </c>
      <c r="F12" s="84" t="s">
        <v>2838</v>
      </c>
      <c r="G12" s="84" t="b">
        <v>0</v>
      </c>
      <c r="H12" s="84" t="b">
        <v>0</v>
      </c>
      <c r="I12" s="84" t="b">
        <v>0</v>
      </c>
      <c r="J12" s="84" t="b">
        <v>0</v>
      </c>
      <c r="K12" s="84" t="b">
        <v>0</v>
      </c>
      <c r="L12" s="84" t="b">
        <v>0</v>
      </c>
    </row>
    <row r="13" spans="1:12" ht="15">
      <c r="A13" s="84" t="s">
        <v>2204</v>
      </c>
      <c r="B13" s="84" t="s">
        <v>279</v>
      </c>
      <c r="C13" s="84">
        <v>8</v>
      </c>
      <c r="D13" s="119">
        <v>0.005372686516121927</v>
      </c>
      <c r="E13" s="119">
        <v>0.6092070722387104</v>
      </c>
      <c r="F13" s="84" t="s">
        <v>2838</v>
      </c>
      <c r="G13" s="84" t="b">
        <v>0</v>
      </c>
      <c r="H13" s="84" t="b">
        <v>0</v>
      </c>
      <c r="I13" s="84" t="b">
        <v>0</v>
      </c>
      <c r="J13" s="84" t="b">
        <v>0</v>
      </c>
      <c r="K13" s="84" t="b">
        <v>0</v>
      </c>
      <c r="L13" s="84" t="b">
        <v>0</v>
      </c>
    </row>
    <row r="14" spans="1:12" ht="15">
      <c r="A14" s="84" t="s">
        <v>2223</v>
      </c>
      <c r="B14" s="84" t="s">
        <v>2224</v>
      </c>
      <c r="C14" s="84">
        <v>8</v>
      </c>
      <c r="D14" s="119">
        <v>0.005372686516121927</v>
      </c>
      <c r="E14" s="119">
        <v>2.1851642610024675</v>
      </c>
      <c r="F14" s="84" t="s">
        <v>2838</v>
      </c>
      <c r="G14" s="84" t="b">
        <v>0</v>
      </c>
      <c r="H14" s="84" t="b">
        <v>0</v>
      </c>
      <c r="I14" s="84" t="b">
        <v>0</v>
      </c>
      <c r="J14" s="84" t="b">
        <v>0</v>
      </c>
      <c r="K14" s="84" t="b">
        <v>0</v>
      </c>
      <c r="L14" s="84" t="b">
        <v>0</v>
      </c>
    </row>
    <row r="15" spans="1:12" ht="15">
      <c r="A15" s="84" t="s">
        <v>2224</v>
      </c>
      <c r="B15" s="84" t="s">
        <v>2221</v>
      </c>
      <c r="C15" s="84">
        <v>8</v>
      </c>
      <c r="D15" s="119">
        <v>0.005372686516121927</v>
      </c>
      <c r="E15" s="119">
        <v>2.1504021547432557</v>
      </c>
      <c r="F15" s="84" t="s">
        <v>2838</v>
      </c>
      <c r="G15" s="84" t="b">
        <v>0</v>
      </c>
      <c r="H15" s="84" t="b">
        <v>0</v>
      </c>
      <c r="I15" s="84" t="b">
        <v>0</v>
      </c>
      <c r="J15" s="84" t="b">
        <v>0</v>
      </c>
      <c r="K15" s="84" t="b">
        <v>0</v>
      </c>
      <c r="L15" s="84" t="b">
        <v>0</v>
      </c>
    </row>
    <row r="16" spans="1:12" ht="15">
      <c r="A16" s="84" t="s">
        <v>2221</v>
      </c>
      <c r="B16" s="84" t="s">
        <v>2204</v>
      </c>
      <c r="C16" s="84">
        <v>8</v>
      </c>
      <c r="D16" s="119">
        <v>0.005372686516121927</v>
      </c>
      <c r="E16" s="119">
        <v>1.5483421634152934</v>
      </c>
      <c r="F16" s="84" t="s">
        <v>2838</v>
      </c>
      <c r="G16" s="84" t="b">
        <v>0</v>
      </c>
      <c r="H16" s="84" t="b">
        <v>0</v>
      </c>
      <c r="I16" s="84" t="b">
        <v>0</v>
      </c>
      <c r="J16" s="84" t="b">
        <v>0</v>
      </c>
      <c r="K16" s="84" t="b">
        <v>0</v>
      </c>
      <c r="L16" s="84" t="b">
        <v>0</v>
      </c>
    </row>
    <row r="17" spans="1:12" ht="15">
      <c r="A17" s="84" t="s">
        <v>2204</v>
      </c>
      <c r="B17" s="84" t="s">
        <v>2222</v>
      </c>
      <c r="C17" s="84">
        <v>8</v>
      </c>
      <c r="D17" s="119">
        <v>0.005372686516121927</v>
      </c>
      <c r="E17" s="119">
        <v>1.7080430062828054</v>
      </c>
      <c r="F17" s="84" t="s">
        <v>2838</v>
      </c>
      <c r="G17" s="84" t="b">
        <v>0</v>
      </c>
      <c r="H17" s="84" t="b">
        <v>0</v>
      </c>
      <c r="I17" s="84" t="b">
        <v>0</v>
      </c>
      <c r="J17" s="84" t="b">
        <v>0</v>
      </c>
      <c r="K17" s="84" t="b">
        <v>0</v>
      </c>
      <c r="L17" s="84" t="b">
        <v>0</v>
      </c>
    </row>
    <row r="18" spans="1:12" ht="15">
      <c r="A18" s="84" t="s">
        <v>2222</v>
      </c>
      <c r="B18" s="84" t="s">
        <v>300</v>
      </c>
      <c r="C18" s="84">
        <v>8</v>
      </c>
      <c r="D18" s="119">
        <v>0.005372686516121927</v>
      </c>
      <c r="E18" s="119">
        <v>2.310102997610768</v>
      </c>
      <c r="F18" s="84" t="s">
        <v>2838</v>
      </c>
      <c r="G18" s="84" t="b">
        <v>0</v>
      </c>
      <c r="H18" s="84" t="b">
        <v>0</v>
      </c>
      <c r="I18" s="84" t="b">
        <v>0</v>
      </c>
      <c r="J18" s="84" t="b">
        <v>0</v>
      </c>
      <c r="K18" s="84" t="b">
        <v>0</v>
      </c>
      <c r="L18" s="84" t="b">
        <v>0</v>
      </c>
    </row>
    <row r="19" spans="1:12" ht="15">
      <c r="A19" s="84" t="s">
        <v>300</v>
      </c>
      <c r="B19" s="84" t="s">
        <v>299</v>
      </c>
      <c r="C19" s="84">
        <v>8</v>
      </c>
      <c r="D19" s="119">
        <v>0.005372686516121927</v>
      </c>
      <c r="E19" s="119">
        <v>2.361255520058149</v>
      </c>
      <c r="F19" s="84" t="s">
        <v>2838</v>
      </c>
      <c r="G19" s="84" t="b">
        <v>0</v>
      </c>
      <c r="H19" s="84" t="b">
        <v>0</v>
      </c>
      <c r="I19" s="84" t="b">
        <v>0</v>
      </c>
      <c r="J19" s="84" t="b">
        <v>0</v>
      </c>
      <c r="K19" s="84" t="b">
        <v>1</v>
      </c>
      <c r="L19" s="84" t="b">
        <v>0</v>
      </c>
    </row>
    <row r="20" spans="1:12" ht="15">
      <c r="A20" s="84" t="s">
        <v>299</v>
      </c>
      <c r="B20" s="84" t="s">
        <v>298</v>
      </c>
      <c r="C20" s="84">
        <v>8</v>
      </c>
      <c r="D20" s="119">
        <v>0.005372686516121927</v>
      </c>
      <c r="E20" s="119">
        <v>2.361255520058149</v>
      </c>
      <c r="F20" s="84" t="s">
        <v>2838</v>
      </c>
      <c r="G20" s="84" t="b">
        <v>0</v>
      </c>
      <c r="H20" s="84" t="b">
        <v>1</v>
      </c>
      <c r="I20" s="84" t="b">
        <v>0</v>
      </c>
      <c r="J20" s="84" t="b">
        <v>0</v>
      </c>
      <c r="K20" s="84" t="b">
        <v>0</v>
      </c>
      <c r="L20" s="84" t="b">
        <v>0</v>
      </c>
    </row>
    <row r="21" spans="1:12" ht="15">
      <c r="A21" s="84" t="s">
        <v>298</v>
      </c>
      <c r="B21" s="84" t="s">
        <v>297</v>
      </c>
      <c r="C21" s="84">
        <v>8</v>
      </c>
      <c r="D21" s="119">
        <v>0.005372686516121927</v>
      </c>
      <c r="E21" s="119">
        <v>2.361255520058149</v>
      </c>
      <c r="F21" s="84" t="s">
        <v>2838</v>
      </c>
      <c r="G21" s="84" t="b">
        <v>0</v>
      </c>
      <c r="H21" s="84" t="b">
        <v>0</v>
      </c>
      <c r="I21" s="84" t="b">
        <v>0</v>
      </c>
      <c r="J21" s="84" t="b">
        <v>0</v>
      </c>
      <c r="K21" s="84" t="b">
        <v>0</v>
      </c>
      <c r="L21" s="84" t="b">
        <v>0</v>
      </c>
    </row>
    <row r="22" spans="1:12" ht="15">
      <c r="A22" s="84" t="s">
        <v>297</v>
      </c>
      <c r="B22" s="84" t="s">
        <v>279</v>
      </c>
      <c r="C22" s="84">
        <v>8</v>
      </c>
      <c r="D22" s="119">
        <v>0.005372686516121927</v>
      </c>
      <c r="E22" s="119">
        <v>1.2112670635666727</v>
      </c>
      <c r="F22" s="84" t="s">
        <v>2838</v>
      </c>
      <c r="G22" s="84" t="b">
        <v>0</v>
      </c>
      <c r="H22" s="84" t="b">
        <v>0</v>
      </c>
      <c r="I22" s="84" t="b">
        <v>0</v>
      </c>
      <c r="J22" s="84" t="b">
        <v>0</v>
      </c>
      <c r="K22" s="84" t="b">
        <v>0</v>
      </c>
      <c r="L22" s="84" t="b">
        <v>0</v>
      </c>
    </row>
    <row r="23" spans="1:12" ht="15">
      <c r="A23" s="84" t="s">
        <v>2609</v>
      </c>
      <c r="B23" s="84" t="s">
        <v>279</v>
      </c>
      <c r="C23" s="84">
        <v>7</v>
      </c>
      <c r="D23" s="119">
        <v>0.004902361796720126</v>
      </c>
      <c r="E23" s="119">
        <v>0.9102370679026915</v>
      </c>
      <c r="F23" s="84" t="s">
        <v>2838</v>
      </c>
      <c r="G23" s="84" t="b">
        <v>0</v>
      </c>
      <c r="H23" s="84" t="b">
        <v>0</v>
      </c>
      <c r="I23" s="84" t="b">
        <v>0</v>
      </c>
      <c r="J23" s="84" t="b">
        <v>0</v>
      </c>
      <c r="K23" s="84" t="b">
        <v>0</v>
      </c>
      <c r="L23" s="84" t="b">
        <v>0</v>
      </c>
    </row>
    <row r="24" spans="1:12" ht="15">
      <c r="A24" s="84" t="s">
        <v>279</v>
      </c>
      <c r="B24" s="84" t="s">
        <v>296</v>
      </c>
      <c r="C24" s="84">
        <v>7</v>
      </c>
      <c r="D24" s="119">
        <v>0.004902361796720126</v>
      </c>
      <c r="E24" s="119">
        <v>0.9928358030761009</v>
      </c>
      <c r="F24" s="84" t="s">
        <v>2838</v>
      </c>
      <c r="G24" s="84" t="b">
        <v>0</v>
      </c>
      <c r="H24" s="84" t="b">
        <v>0</v>
      </c>
      <c r="I24" s="84" t="b">
        <v>0</v>
      </c>
      <c r="J24" s="84" t="b">
        <v>0</v>
      </c>
      <c r="K24" s="84" t="b">
        <v>0</v>
      </c>
      <c r="L24" s="84" t="b">
        <v>0</v>
      </c>
    </row>
    <row r="25" spans="1:12" ht="15">
      <c r="A25" s="84" t="s">
        <v>2621</v>
      </c>
      <c r="B25" s="84" t="s">
        <v>2209</v>
      </c>
      <c r="C25" s="84">
        <v>7</v>
      </c>
      <c r="D25" s="119">
        <v>0.004902361796720126</v>
      </c>
      <c r="E25" s="119">
        <v>2.0090730019467866</v>
      </c>
      <c r="F25" s="84" t="s">
        <v>2838</v>
      </c>
      <c r="G25" s="84" t="b">
        <v>0</v>
      </c>
      <c r="H25" s="84" t="b">
        <v>0</v>
      </c>
      <c r="I25" s="84" t="b">
        <v>0</v>
      </c>
      <c r="J25" s="84" t="b">
        <v>0</v>
      </c>
      <c r="K25" s="84" t="b">
        <v>0</v>
      </c>
      <c r="L25" s="84" t="b">
        <v>0</v>
      </c>
    </row>
    <row r="26" spans="1:12" ht="15">
      <c r="A26" s="84" t="s">
        <v>282</v>
      </c>
      <c r="B26" s="84" t="s">
        <v>279</v>
      </c>
      <c r="C26" s="84">
        <v>6</v>
      </c>
      <c r="D26" s="119">
        <v>0.004401172011360062</v>
      </c>
      <c r="E26" s="119">
        <v>0.5122970592306539</v>
      </c>
      <c r="F26" s="84" t="s">
        <v>2838</v>
      </c>
      <c r="G26" s="84" t="b">
        <v>0</v>
      </c>
      <c r="H26" s="84" t="b">
        <v>0</v>
      </c>
      <c r="I26" s="84" t="b">
        <v>0</v>
      </c>
      <c r="J26" s="84" t="b">
        <v>0</v>
      </c>
      <c r="K26" s="84" t="b">
        <v>0</v>
      </c>
      <c r="L26" s="84" t="b">
        <v>0</v>
      </c>
    </row>
    <row r="27" spans="1:12" ht="15">
      <c r="A27" s="84" t="s">
        <v>2613</v>
      </c>
      <c r="B27" s="84" t="s">
        <v>279</v>
      </c>
      <c r="C27" s="84">
        <v>6</v>
      </c>
      <c r="D27" s="119">
        <v>0.004401172011360062</v>
      </c>
      <c r="E27" s="119">
        <v>0.9894183139503164</v>
      </c>
      <c r="F27" s="84" t="s">
        <v>2838</v>
      </c>
      <c r="G27" s="84" t="b">
        <v>0</v>
      </c>
      <c r="H27" s="84" t="b">
        <v>0</v>
      </c>
      <c r="I27" s="84" t="b">
        <v>0</v>
      </c>
      <c r="J27" s="84" t="b">
        <v>0</v>
      </c>
      <c r="K27" s="84" t="b">
        <v>0</v>
      </c>
      <c r="L27" s="84" t="b">
        <v>0</v>
      </c>
    </row>
    <row r="28" spans="1:12" ht="15">
      <c r="A28" s="84" t="s">
        <v>279</v>
      </c>
      <c r="B28" s="84" t="s">
        <v>294</v>
      </c>
      <c r="C28" s="84">
        <v>6</v>
      </c>
      <c r="D28" s="119">
        <v>0.004401172011360062</v>
      </c>
      <c r="E28" s="119">
        <v>0.8009502768371877</v>
      </c>
      <c r="F28" s="84" t="s">
        <v>2838</v>
      </c>
      <c r="G28" s="84" t="b">
        <v>0</v>
      </c>
      <c r="H28" s="84" t="b">
        <v>0</v>
      </c>
      <c r="I28" s="84" t="b">
        <v>0</v>
      </c>
      <c r="J28" s="84" t="b">
        <v>0</v>
      </c>
      <c r="K28" s="84" t="b">
        <v>0</v>
      </c>
      <c r="L28" s="84" t="b">
        <v>0</v>
      </c>
    </row>
    <row r="29" spans="1:12" ht="15">
      <c r="A29" s="84" t="s">
        <v>2218</v>
      </c>
      <c r="B29" s="84" t="s">
        <v>2215</v>
      </c>
      <c r="C29" s="84">
        <v>6</v>
      </c>
      <c r="D29" s="119">
        <v>0.004401172011360062</v>
      </c>
      <c r="E29" s="119">
        <v>1.7458315671722051</v>
      </c>
      <c r="F29" s="84" t="s">
        <v>2838</v>
      </c>
      <c r="G29" s="84" t="b">
        <v>0</v>
      </c>
      <c r="H29" s="84" t="b">
        <v>0</v>
      </c>
      <c r="I29" s="84" t="b">
        <v>0</v>
      </c>
      <c r="J29" s="84" t="b">
        <v>0</v>
      </c>
      <c r="K29" s="84" t="b">
        <v>0</v>
      </c>
      <c r="L29" s="84" t="b">
        <v>0</v>
      </c>
    </row>
    <row r="30" spans="1:12" ht="15">
      <c r="A30" s="84" t="s">
        <v>2216</v>
      </c>
      <c r="B30" s="84" t="s">
        <v>2642</v>
      </c>
      <c r="C30" s="84">
        <v>6</v>
      </c>
      <c r="D30" s="119">
        <v>0.00529665043177845</v>
      </c>
      <c r="E30" s="119">
        <v>1.9633155113861112</v>
      </c>
      <c r="F30" s="84" t="s">
        <v>2838</v>
      </c>
      <c r="G30" s="84" t="b">
        <v>0</v>
      </c>
      <c r="H30" s="84" t="b">
        <v>0</v>
      </c>
      <c r="I30" s="84" t="b">
        <v>0</v>
      </c>
      <c r="J30" s="84" t="b">
        <v>1</v>
      </c>
      <c r="K30" s="84" t="b">
        <v>0</v>
      </c>
      <c r="L30" s="84" t="b">
        <v>0</v>
      </c>
    </row>
    <row r="31" spans="1:12" ht="15">
      <c r="A31" s="84" t="s">
        <v>2642</v>
      </c>
      <c r="B31" s="84" t="s">
        <v>2643</v>
      </c>
      <c r="C31" s="84">
        <v>6</v>
      </c>
      <c r="D31" s="119">
        <v>0.00529665043177845</v>
      </c>
      <c r="E31" s="119">
        <v>2.4861942566664488</v>
      </c>
      <c r="F31" s="84" t="s">
        <v>2838</v>
      </c>
      <c r="G31" s="84" t="b">
        <v>1</v>
      </c>
      <c r="H31" s="84" t="b">
        <v>0</v>
      </c>
      <c r="I31" s="84" t="b">
        <v>0</v>
      </c>
      <c r="J31" s="84" t="b">
        <v>0</v>
      </c>
      <c r="K31" s="84" t="b">
        <v>0</v>
      </c>
      <c r="L31" s="84" t="b">
        <v>0</v>
      </c>
    </row>
    <row r="32" spans="1:12" ht="15">
      <c r="A32" s="84" t="s">
        <v>2207</v>
      </c>
      <c r="B32" s="84" t="s">
        <v>2616</v>
      </c>
      <c r="C32" s="84">
        <v>5</v>
      </c>
      <c r="D32" s="119">
        <v>0.0038639280380098314</v>
      </c>
      <c r="E32" s="119">
        <v>1.5466750040478303</v>
      </c>
      <c r="F32" s="84" t="s">
        <v>2838</v>
      </c>
      <c r="G32" s="84" t="b">
        <v>0</v>
      </c>
      <c r="H32" s="84" t="b">
        <v>0</v>
      </c>
      <c r="I32" s="84" t="b">
        <v>0</v>
      </c>
      <c r="J32" s="84" t="b">
        <v>0</v>
      </c>
      <c r="K32" s="84" t="b">
        <v>0</v>
      </c>
      <c r="L32" s="84" t="b">
        <v>0</v>
      </c>
    </row>
    <row r="33" spans="1:12" ht="15">
      <c r="A33" s="84" t="s">
        <v>2216</v>
      </c>
      <c r="B33" s="84" t="s">
        <v>2610</v>
      </c>
      <c r="C33" s="84">
        <v>5</v>
      </c>
      <c r="D33" s="119">
        <v>0.0038639280380098314</v>
      </c>
      <c r="E33" s="119">
        <v>1.5483421634152934</v>
      </c>
      <c r="F33" s="84" t="s">
        <v>2838</v>
      </c>
      <c r="G33" s="84" t="b">
        <v>0</v>
      </c>
      <c r="H33" s="84" t="b">
        <v>0</v>
      </c>
      <c r="I33" s="84" t="b">
        <v>0</v>
      </c>
      <c r="J33" s="84" t="b">
        <v>0</v>
      </c>
      <c r="K33" s="84" t="b">
        <v>0</v>
      </c>
      <c r="L33" s="84" t="b">
        <v>0</v>
      </c>
    </row>
    <row r="34" spans="1:12" ht="15">
      <c r="A34" s="84" t="s">
        <v>2610</v>
      </c>
      <c r="B34" s="84" t="s">
        <v>2648</v>
      </c>
      <c r="C34" s="84">
        <v>5</v>
      </c>
      <c r="D34" s="119">
        <v>0.0038639280380098314</v>
      </c>
      <c r="E34" s="119">
        <v>2.1851642610024675</v>
      </c>
      <c r="F34" s="84" t="s">
        <v>2838</v>
      </c>
      <c r="G34" s="84" t="b">
        <v>0</v>
      </c>
      <c r="H34" s="84" t="b">
        <v>0</v>
      </c>
      <c r="I34" s="84" t="b">
        <v>0</v>
      </c>
      <c r="J34" s="84" t="b">
        <v>0</v>
      </c>
      <c r="K34" s="84" t="b">
        <v>0</v>
      </c>
      <c r="L34" s="84" t="b">
        <v>0</v>
      </c>
    </row>
    <row r="35" spans="1:12" ht="15">
      <c r="A35" s="84" t="s">
        <v>2648</v>
      </c>
      <c r="B35" s="84" t="s">
        <v>2649</v>
      </c>
      <c r="C35" s="84">
        <v>5</v>
      </c>
      <c r="D35" s="119">
        <v>0.0038639280380098314</v>
      </c>
      <c r="E35" s="119">
        <v>2.5653755027140734</v>
      </c>
      <c r="F35" s="84" t="s">
        <v>2838</v>
      </c>
      <c r="G35" s="84" t="b">
        <v>0</v>
      </c>
      <c r="H35" s="84" t="b">
        <v>0</v>
      </c>
      <c r="I35" s="84" t="b">
        <v>0</v>
      </c>
      <c r="J35" s="84" t="b">
        <v>0</v>
      </c>
      <c r="K35" s="84" t="b">
        <v>0</v>
      </c>
      <c r="L35" s="84" t="b">
        <v>0</v>
      </c>
    </row>
    <row r="36" spans="1:12" ht="15">
      <c r="A36" s="84" t="s">
        <v>2240</v>
      </c>
      <c r="B36" s="84" t="s">
        <v>2650</v>
      </c>
      <c r="C36" s="84">
        <v>5</v>
      </c>
      <c r="D36" s="119">
        <v>0.0038639280380098314</v>
      </c>
      <c r="E36" s="119">
        <v>2.1851642610024675</v>
      </c>
      <c r="F36" s="84" t="s">
        <v>2838</v>
      </c>
      <c r="G36" s="84" t="b">
        <v>1</v>
      </c>
      <c r="H36" s="84" t="b">
        <v>0</v>
      </c>
      <c r="I36" s="84" t="b">
        <v>0</v>
      </c>
      <c r="J36" s="84" t="b">
        <v>0</v>
      </c>
      <c r="K36" s="84" t="b">
        <v>0</v>
      </c>
      <c r="L36" s="84" t="b">
        <v>0</v>
      </c>
    </row>
    <row r="37" spans="1:12" ht="15">
      <c r="A37" s="84" t="s">
        <v>2650</v>
      </c>
      <c r="B37" s="84" t="s">
        <v>2609</v>
      </c>
      <c r="C37" s="84">
        <v>5</v>
      </c>
      <c r="D37" s="119">
        <v>0.0038639280380098314</v>
      </c>
      <c r="E37" s="119">
        <v>2.1182174713718545</v>
      </c>
      <c r="F37" s="84" t="s">
        <v>2838</v>
      </c>
      <c r="G37" s="84" t="b">
        <v>0</v>
      </c>
      <c r="H37" s="84" t="b">
        <v>0</v>
      </c>
      <c r="I37" s="84" t="b">
        <v>0</v>
      </c>
      <c r="J37" s="84" t="b">
        <v>0</v>
      </c>
      <c r="K37" s="84" t="b">
        <v>0</v>
      </c>
      <c r="L37" s="84" t="b">
        <v>0</v>
      </c>
    </row>
    <row r="38" spans="1:12" ht="15">
      <c r="A38" s="84" t="s">
        <v>282</v>
      </c>
      <c r="B38" s="84" t="s">
        <v>238</v>
      </c>
      <c r="C38" s="84">
        <v>5</v>
      </c>
      <c r="D38" s="119">
        <v>0.0038639280380098314</v>
      </c>
      <c r="E38" s="119">
        <v>1.531951747227124</v>
      </c>
      <c r="F38" s="84" t="s">
        <v>2838</v>
      </c>
      <c r="G38" s="84" t="b">
        <v>0</v>
      </c>
      <c r="H38" s="84" t="b">
        <v>0</v>
      </c>
      <c r="I38" s="84" t="b">
        <v>0</v>
      </c>
      <c r="J38" s="84" t="b">
        <v>0</v>
      </c>
      <c r="K38" s="84" t="b">
        <v>0</v>
      </c>
      <c r="L38" s="84" t="b">
        <v>0</v>
      </c>
    </row>
    <row r="39" spans="1:12" ht="15">
      <c r="A39" s="84" t="s">
        <v>328</v>
      </c>
      <c r="B39" s="84" t="s">
        <v>2631</v>
      </c>
      <c r="C39" s="84">
        <v>5</v>
      </c>
      <c r="D39" s="119">
        <v>0.0038639280380098314</v>
      </c>
      <c r="E39" s="119">
        <v>2.1851642610024675</v>
      </c>
      <c r="F39" s="84" t="s">
        <v>2838</v>
      </c>
      <c r="G39" s="84" t="b">
        <v>0</v>
      </c>
      <c r="H39" s="84" t="b">
        <v>0</v>
      </c>
      <c r="I39" s="84" t="b">
        <v>0</v>
      </c>
      <c r="J39" s="84" t="b">
        <v>0</v>
      </c>
      <c r="K39" s="84" t="b">
        <v>0</v>
      </c>
      <c r="L39" s="84" t="b">
        <v>0</v>
      </c>
    </row>
    <row r="40" spans="1:12" ht="15">
      <c r="A40" s="84" t="s">
        <v>2631</v>
      </c>
      <c r="B40" s="84" t="s">
        <v>2632</v>
      </c>
      <c r="C40" s="84">
        <v>5</v>
      </c>
      <c r="D40" s="119">
        <v>0.0038639280380098314</v>
      </c>
      <c r="E40" s="119">
        <v>2.407013010618824</v>
      </c>
      <c r="F40" s="84" t="s">
        <v>2838</v>
      </c>
      <c r="G40" s="84" t="b">
        <v>0</v>
      </c>
      <c r="H40" s="84" t="b">
        <v>0</v>
      </c>
      <c r="I40" s="84" t="b">
        <v>0</v>
      </c>
      <c r="J40" s="84" t="b">
        <v>0</v>
      </c>
      <c r="K40" s="84" t="b">
        <v>0</v>
      </c>
      <c r="L40" s="84" t="b">
        <v>0</v>
      </c>
    </row>
    <row r="41" spans="1:12" ht="15">
      <c r="A41" s="84" t="s">
        <v>2632</v>
      </c>
      <c r="B41" s="84" t="s">
        <v>2651</v>
      </c>
      <c r="C41" s="84">
        <v>5</v>
      </c>
      <c r="D41" s="119">
        <v>0.0038639280380098314</v>
      </c>
      <c r="E41" s="119">
        <v>2.4861942566664488</v>
      </c>
      <c r="F41" s="84" t="s">
        <v>2838</v>
      </c>
      <c r="G41" s="84" t="b">
        <v>0</v>
      </c>
      <c r="H41" s="84" t="b">
        <v>0</v>
      </c>
      <c r="I41" s="84" t="b">
        <v>0</v>
      </c>
      <c r="J41" s="84" t="b">
        <v>0</v>
      </c>
      <c r="K41" s="84" t="b">
        <v>0</v>
      </c>
      <c r="L41" s="84" t="b">
        <v>0</v>
      </c>
    </row>
    <row r="42" spans="1:12" ht="15">
      <c r="A42" s="84" t="s">
        <v>279</v>
      </c>
      <c r="B42" s="84" t="s">
        <v>2628</v>
      </c>
      <c r="C42" s="84">
        <v>5</v>
      </c>
      <c r="D42" s="119">
        <v>0.0038639280380098314</v>
      </c>
      <c r="E42" s="119">
        <v>1.1477377630618442</v>
      </c>
      <c r="F42" s="84" t="s">
        <v>2838</v>
      </c>
      <c r="G42" s="84" t="b">
        <v>0</v>
      </c>
      <c r="H42" s="84" t="b">
        <v>0</v>
      </c>
      <c r="I42" s="84" t="b">
        <v>0</v>
      </c>
      <c r="J42" s="84" t="b">
        <v>0</v>
      </c>
      <c r="K42" s="84" t="b">
        <v>0</v>
      </c>
      <c r="L42" s="84" t="b">
        <v>0</v>
      </c>
    </row>
    <row r="43" spans="1:12" ht="15">
      <c r="A43" s="84" t="s">
        <v>279</v>
      </c>
      <c r="B43" s="84" t="s">
        <v>2217</v>
      </c>
      <c r="C43" s="84">
        <v>5</v>
      </c>
      <c r="D43" s="119">
        <v>0.0038639280380098314</v>
      </c>
      <c r="E43" s="119">
        <v>0.7497977543898063</v>
      </c>
      <c r="F43" s="84" t="s">
        <v>2838</v>
      </c>
      <c r="G43" s="84" t="b">
        <v>0</v>
      </c>
      <c r="H43" s="84" t="b">
        <v>0</v>
      </c>
      <c r="I43" s="84" t="b">
        <v>0</v>
      </c>
      <c r="J43" s="84" t="b">
        <v>0</v>
      </c>
      <c r="K43" s="84" t="b">
        <v>0</v>
      </c>
      <c r="L43" s="84" t="b">
        <v>0</v>
      </c>
    </row>
    <row r="44" spans="1:12" ht="15">
      <c r="A44" s="84" t="s">
        <v>2654</v>
      </c>
      <c r="B44" s="84" t="s">
        <v>2170</v>
      </c>
      <c r="C44" s="84">
        <v>5</v>
      </c>
      <c r="D44" s="119">
        <v>0.0038639280380098314</v>
      </c>
      <c r="E44" s="119">
        <v>2.2643455070500926</v>
      </c>
      <c r="F44" s="84" t="s">
        <v>2838</v>
      </c>
      <c r="G44" s="84" t="b">
        <v>0</v>
      </c>
      <c r="H44" s="84" t="b">
        <v>0</v>
      </c>
      <c r="I44" s="84" t="b">
        <v>0</v>
      </c>
      <c r="J44" s="84" t="b">
        <v>0</v>
      </c>
      <c r="K44" s="84" t="b">
        <v>0</v>
      </c>
      <c r="L44" s="84" t="b">
        <v>0</v>
      </c>
    </row>
    <row r="45" spans="1:12" ht="15">
      <c r="A45" s="84" t="s">
        <v>2639</v>
      </c>
      <c r="B45" s="84" t="s">
        <v>2168</v>
      </c>
      <c r="C45" s="84">
        <v>5</v>
      </c>
      <c r="D45" s="119">
        <v>0.0038639280380098314</v>
      </c>
      <c r="E45" s="119">
        <v>2.071220908695631</v>
      </c>
      <c r="F45" s="84" t="s">
        <v>2838</v>
      </c>
      <c r="G45" s="84" t="b">
        <v>0</v>
      </c>
      <c r="H45" s="84" t="b">
        <v>0</v>
      </c>
      <c r="I45" s="84" t="b">
        <v>0</v>
      </c>
      <c r="J45" s="84" t="b">
        <v>0</v>
      </c>
      <c r="K45" s="84" t="b">
        <v>0</v>
      </c>
      <c r="L45" s="84" t="b">
        <v>0</v>
      </c>
    </row>
    <row r="46" spans="1:12" ht="15">
      <c r="A46" s="84" t="s">
        <v>2657</v>
      </c>
      <c r="B46" s="84" t="s">
        <v>2658</v>
      </c>
      <c r="C46" s="84">
        <v>5</v>
      </c>
      <c r="D46" s="119">
        <v>0.0038639280380098314</v>
      </c>
      <c r="E46" s="119">
        <v>2.5653755027140734</v>
      </c>
      <c r="F46" s="84" t="s">
        <v>2838</v>
      </c>
      <c r="G46" s="84" t="b">
        <v>0</v>
      </c>
      <c r="H46" s="84" t="b">
        <v>0</v>
      </c>
      <c r="I46" s="84" t="b">
        <v>0</v>
      </c>
      <c r="J46" s="84" t="b">
        <v>0</v>
      </c>
      <c r="K46" s="84" t="b">
        <v>0</v>
      </c>
      <c r="L46" s="84" t="b">
        <v>0</v>
      </c>
    </row>
    <row r="47" spans="1:12" ht="15">
      <c r="A47" s="84" t="s">
        <v>2203</v>
      </c>
      <c r="B47" s="84" t="s">
        <v>2617</v>
      </c>
      <c r="C47" s="84">
        <v>5</v>
      </c>
      <c r="D47" s="119">
        <v>0.0038639280380098314</v>
      </c>
      <c r="E47" s="119">
        <v>1.4650049575965107</v>
      </c>
      <c r="F47" s="84" t="s">
        <v>2838</v>
      </c>
      <c r="G47" s="84" t="b">
        <v>0</v>
      </c>
      <c r="H47" s="84" t="b">
        <v>0</v>
      </c>
      <c r="I47" s="84" t="b">
        <v>0</v>
      </c>
      <c r="J47" s="84" t="b">
        <v>0</v>
      </c>
      <c r="K47" s="84" t="b">
        <v>0</v>
      </c>
      <c r="L47" s="84" t="b">
        <v>0</v>
      </c>
    </row>
    <row r="48" spans="1:12" ht="15">
      <c r="A48" s="84" t="s">
        <v>296</v>
      </c>
      <c r="B48" s="84" t="s">
        <v>2641</v>
      </c>
      <c r="C48" s="84">
        <v>5</v>
      </c>
      <c r="D48" s="119">
        <v>0.0038639280380098314</v>
      </c>
      <c r="E48" s="119">
        <v>2.105983014954843</v>
      </c>
      <c r="F48" s="84" t="s">
        <v>2838</v>
      </c>
      <c r="G48" s="84" t="b">
        <v>0</v>
      </c>
      <c r="H48" s="84" t="b">
        <v>0</v>
      </c>
      <c r="I48" s="84" t="b">
        <v>0</v>
      </c>
      <c r="J48" s="84" t="b">
        <v>0</v>
      </c>
      <c r="K48" s="84" t="b">
        <v>0</v>
      </c>
      <c r="L48" s="84" t="b">
        <v>0</v>
      </c>
    </row>
    <row r="49" spans="1:12" ht="15">
      <c r="A49" s="84" t="s">
        <v>2644</v>
      </c>
      <c r="B49" s="84" t="s">
        <v>2615</v>
      </c>
      <c r="C49" s="84">
        <v>4</v>
      </c>
      <c r="D49" s="119">
        <v>0.0032833288716732213</v>
      </c>
      <c r="E49" s="119">
        <v>2.213192984602711</v>
      </c>
      <c r="F49" s="84" t="s">
        <v>2838</v>
      </c>
      <c r="G49" s="84" t="b">
        <v>0</v>
      </c>
      <c r="H49" s="84" t="b">
        <v>0</v>
      </c>
      <c r="I49" s="84" t="b">
        <v>0</v>
      </c>
      <c r="J49" s="84" t="b">
        <v>0</v>
      </c>
      <c r="K49" s="84" t="b">
        <v>0</v>
      </c>
      <c r="L49" s="84" t="b">
        <v>0</v>
      </c>
    </row>
    <row r="50" spans="1:12" ht="15">
      <c r="A50" s="84" t="s">
        <v>2659</v>
      </c>
      <c r="B50" s="84" t="s">
        <v>2622</v>
      </c>
      <c r="C50" s="84">
        <v>4</v>
      </c>
      <c r="D50" s="119">
        <v>0.0032833288716732213</v>
      </c>
      <c r="E50" s="119">
        <v>2.361255520058149</v>
      </c>
      <c r="F50" s="84" t="s">
        <v>2838</v>
      </c>
      <c r="G50" s="84" t="b">
        <v>0</v>
      </c>
      <c r="H50" s="84" t="b">
        <v>0</v>
      </c>
      <c r="I50" s="84" t="b">
        <v>0</v>
      </c>
      <c r="J50" s="84" t="b">
        <v>0</v>
      </c>
      <c r="K50" s="84" t="b">
        <v>0</v>
      </c>
      <c r="L50" s="84" t="b">
        <v>0</v>
      </c>
    </row>
    <row r="51" spans="1:12" ht="15">
      <c r="A51" s="84" t="s">
        <v>2622</v>
      </c>
      <c r="B51" s="84" t="s">
        <v>2625</v>
      </c>
      <c r="C51" s="84">
        <v>4</v>
      </c>
      <c r="D51" s="119">
        <v>0.0032833288716732213</v>
      </c>
      <c r="E51" s="119">
        <v>2.1182174713718545</v>
      </c>
      <c r="F51" s="84" t="s">
        <v>2838</v>
      </c>
      <c r="G51" s="84" t="b">
        <v>0</v>
      </c>
      <c r="H51" s="84" t="b">
        <v>0</v>
      </c>
      <c r="I51" s="84" t="b">
        <v>0</v>
      </c>
      <c r="J51" s="84" t="b">
        <v>0</v>
      </c>
      <c r="K51" s="84" t="b">
        <v>0</v>
      </c>
      <c r="L51" s="84" t="b">
        <v>0</v>
      </c>
    </row>
    <row r="52" spans="1:12" ht="15">
      <c r="A52" s="84" t="s">
        <v>2662</v>
      </c>
      <c r="B52" s="84" t="s">
        <v>2208</v>
      </c>
      <c r="C52" s="84">
        <v>4</v>
      </c>
      <c r="D52" s="119">
        <v>0.0032833288716732213</v>
      </c>
      <c r="E52" s="119">
        <v>1.9633155113861114</v>
      </c>
      <c r="F52" s="84" t="s">
        <v>2838</v>
      </c>
      <c r="G52" s="84" t="b">
        <v>0</v>
      </c>
      <c r="H52" s="84" t="b">
        <v>0</v>
      </c>
      <c r="I52" s="84" t="b">
        <v>0</v>
      </c>
      <c r="J52" s="84" t="b">
        <v>0</v>
      </c>
      <c r="K52" s="84" t="b">
        <v>0</v>
      </c>
      <c r="L52" s="84" t="b">
        <v>0</v>
      </c>
    </row>
    <row r="53" spans="1:12" ht="15">
      <c r="A53" s="84" t="s">
        <v>282</v>
      </c>
      <c r="B53" s="84" t="s">
        <v>2664</v>
      </c>
      <c r="C53" s="84">
        <v>4</v>
      </c>
      <c r="D53" s="119">
        <v>0.0032833288716732213</v>
      </c>
      <c r="E53" s="119">
        <v>1.78722425233043</v>
      </c>
      <c r="F53" s="84" t="s">
        <v>2838</v>
      </c>
      <c r="G53" s="84" t="b">
        <v>0</v>
      </c>
      <c r="H53" s="84" t="b">
        <v>0</v>
      </c>
      <c r="I53" s="84" t="b">
        <v>0</v>
      </c>
      <c r="J53" s="84" t="b">
        <v>0</v>
      </c>
      <c r="K53" s="84" t="b">
        <v>0</v>
      </c>
      <c r="L53" s="84" t="b">
        <v>0</v>
      </c>
    </row>
    <row r="54" spans="1:12" ht="15">
      <c r="A54" s="84" t="s">
        <v>2664</v>
      </c>
      <c r="B54" s="84" t="s">
        <v>2665</v>
      </c>
      <c r="C54" s="84">
        <v>4</v>
      </c>
      <c r="D54" s="119">
        <v>0.0032833288716732213</v>
      </c>
      <c r="E54" s="119">
        <v>2.66228551572213</v>
      </c>
      <c r="F54" s="84" t="s">
        <v>2838</v>
      </c>
      <c r="G54" s="84" t="b">
        <v>0</v>
      </c>
      <c r="H54" s="84" t="b">
        <v>0</v>
      </c>
      <c r="I54" s="84" t="b">
        <v>0</v>
      </c>
      <c r="J54" s="84" t="b">
        <v>0</v>
      </c>
      <c r="K54" s="84" t="b">
        <v>0</v>
      </c>
      <c r="L54" s="84" t="b">
        <v>0</v>
      </c>
    </row>
    <row r="55" spans="1:12" ht="15">
      <c r="A55" s="84" t="s">
        <v>2665</v>
      </c>
      <c r="B55" s="84" t="s">
        <v>2627</v>
      </c>
      <c r="C55" s="84">
        <v>4</v>
      </c>
      <c r="D55" s="119">
        <v>0.0032833288716732213</v>
      </c>
      <c r="E55" s="119">
        <v>2.4192474670358357</v>
      </c>
      <c r="F55" s="84" t="s">
        <v>2838</v>
      </c>
      <c r="G55" s="84" t="b">
        <v>0</v>
      </c>
      <c r="H55" s="84" t="b">
        <v>0</v>
      </c>
      <c r="I55" s="84" t="b">
        <v>0</v>
      </c>
      <c r="J55" s="84" t="b">
        <v>0</v>
      </c>
      <c r="K55" s="84" t="b">
        <v>0</v>
      </c>
      <c r="L55" s="84" t="b">
        <v>0</v>
      </c>
    </row>
    <row r="56" spans="1:12" ht="15">
      <c r="A56" s="84" t="s">
        <v>2627</v>
      </c>
      <c r="B56" s="84" t="s">
        <v>2204</v>
      </c>
      <c r="C56" s="84">
        <v>4</v>
      </c>
      <c r="D56" s="119">
        <v>0.0032833288716732213</v>
      </c>
      <c r="E56" s="119">
        <v>1.516157480043892</v>
      </c>
      <c r="F56" s="84" t="s">
        <v>2838</v>
      </c>
      <c r="G56" s="84" t="b">
        <v>0</v>
      </c>
      <c r="H56" s="84" t="b">
        <v>0</v>
      </c>
      <c r="I56" s="84" t="b">
        <v>0</v>
      </c>
      <c r="J56" s="84" t="b">
        <v>0</v>
      </c>
      <c r="K56" s="84" t="b">
        <v>0</v>
      </c>
      <c r="L56" s="84" t="b">
        <v>0</v>
      </c>
    </row>
    <row r="57" spans="1:12" ht="15">
      <c r="A57" s="84" t="s">
        <v>2204</v>
      </c>
      <c r="B57" s="84" t="s">
        <v>2213</v>
      </c>
      <c r="C57" s="84">
        <v>4</v>
      </c>
      <c r="D57" s="119">
        <v>0.0032833288716732213</v>
      </c>
      <c r="E57" s="119">
        <v>1.282074274010524</v>
      </c>
      <c r="F57" s="84" t="s">
        <v>2838</v>
      </c>
      <c r="G57" s="84" t="b">
        <v>0</v>
      </c>
      <c r="H57" s="84" t="b">
        <v>0</v>
      </c>
      <c r="I57" s="84" t="b">
        <v>0</v>
      </c>
      <c r="J57" s="84" t="b">
        <v>0</v>
      </c>
      <c r="K57" s="84" t="b">
        <v>0</v>
      </c>
      <c r="L57" s="84" t="b">
        <v>0</v>
      </c>
    </row>
    <row r="58" spans="1:12" ht="15">
      <c r="A58" s="84" t="s">
        <v>2616</v>
      </c>
      <c r="B58" s="84" t="s">
        <v>2652</v>
      </c>
      <c r="C58" s="84">
        <v>4</v>
      </c>
      <c r="D58" s="119">
        <v>0.0032833288716732213</v>
      </c>
      <c r="E58" s="119">
        <v>2.213192984602711</v>
      </c>
      <c r="F58" s="84" t="s">
        <v>2838</v>
      </c>
      <c r="G58" s="84" t="b">
        <v>0</v>
      </c>
      <c r="H58" s="84" t="b">
        <v>0</v>
      </c>
      <c r="I58" s="84" t="b">
        <v>0</v>
      </c>
      <c r="J58" s="84" t="b">
        <v>0</v>
      </c>
      <c r="K58" s="84" t="b">
        <v>0</v>
      </c>
      <c r="L58" s="84" t="b">
        <v>0</v>
      </c>
    </row>
    <row r="59" spans="1:12" ht="15">
      <c r="A59" s="84" t="s">
        <v>2652</v>
      </c>
      <c r="B59" s="84" t="s">
        <v>2671</v>
      </c>
      <c r="C59" s="84">
        <v>4</v>
      </c>
      <c r="D59" s="119">
        <v>0.0032833288716732213</v>
      </c>
      <c r="E59" s="119">
        <v>2.565375502714074</v>
      </c>
      <c r="F59" s="84" t="s">
        <v>2838</v>
      </c>
      <c r="G59" s="84" t="b">
        <v>0</v>
      </c>
      <c r="H59" s="84" t="b">
        <v>0</v>
      </c>
      <c r="I59" s="84" t="b">
        <v>0</v>
      </c>
      <c r="J59" s="84" t="b">
        <v>0</v>
      </c>
      <c r="K59" s="84" t="b">
        <v>0</v>
      </c>
      <c r="L59" s="84" t="b">
        <v>0</v>
      </c>
    </row>
    <row r="60" spans="1:12" ht="15">
      <c r="A60" s="84" t="s">
        <v>2671</v>
      </c>
      <c r="B60" s="84" t="s">
        <v>2672</v>
      </c>
      <c r="C60" s="84">
        <v>4</v>
      </c>
      <c r="D60" s="119">
        <v>0.0032833288716732213</v>
      </c>
      <c r="E60" s="119">
        <v>2.66228551572213</v>
      </c>
      <c r="F60" s="84" t="s">
        <v>2838</v>
      </c>
      <c r="G60" s="84" t="b">
        <v>0</v>
      </c>
      <c r="H60" s="84" t="b">
        <v>0</v>
      </c>
      <c r="I60" s="84" t="b">
        <v>0</v>
      </c>
      <c r="J60" s="84" t="b">
        <v>0</v>
      </c>
      <c r="K60" s="84" t="b">
        <v>0</v>
      </c>
      <c r="L60" s="84" t="b">
        <v>0</v>
      </c>
    </row>
    <row r="61" spans="1:12" ht="15">
      <c r="A61" s="84" t="s">
        <v>2672</v>
      </c>
      <c r="B61" s="84" t="s">
        <v>279</v>
      </c>
      <c r="C61" s="84">
        <v>4</v>
      </c>
      <c r="D61" s="119">
        <v>0.0032833288716732213</v>
      </c>
      <c r="E61" s="119">
        <v>1.2112670635666727</v>
      </c>
      <c r="F61" s="84" t="s">
        <v>2838</v>
      </c>
      <c r="G61" s="84" t="b">
        <v>0</v>
      </c>
      <c r="H61" s="84" t="b">
        <v>0</v>
      </c>
      <c r="I61" s="84" t="b">
        <v>0</v>
      </c>
      <c r="J61" s="84" t="b">
        <v>0</v>
      </c>
      <c r="K61" s="84" t="b">
        <v>0</v>
      </c>
      <c r="L61" s="84" t="b">
        <v>0</v>
      </c>
    </row>
    <row r="62" spans="1:12" ht="15">
      <c r="A62" s="84" t="s">
        <v>2208</v>
      </c>
      <c r="B62" s="84" t="s">
        <v>294</v>
      </c>
      <c r="C62" s="84">
        <v>4</v>
      </c>
      <c r="D62" s="119">
        <v>0.0032833288716732213</v>
      </c>
      <c r="E62" s="119">
        <v>1.3612555200581489</v>
      </c>
      <c r="F62" s="84" t="s">
        <v>2838</v>
      </c>
      <c r="G62" s="84" t="b">
        <v>0</v>
      </c>
      <c r="H62" s="84" t="b">
        <v>0</v>
      </c>
      <c r="I62" s="84" t="b">
        <v>0</v>
      </c>
      <c r="J62" s="84" t="b">
        <v>0</v>
      </c>
      <c r="K62" s="84" t="b">
        <v>0</v>
      </c>
      <c r="L62" s="84" t="b">
        <v>0</v>
      </c>
    </row>
    <row r="63" spans="1:12" ht="15">
      <c r="A63" s="84" t="s">
        <v>2215</v>
      </c>
      <c r="B63" s="84" t="s">
        <v>2217</v>
      </c>
      <c r="C63" s="84">
        <v>4</v>
      </c>
      <c r="D63" s="119">
        <v>0.0032833288716732213</v>
      </c>
      <c r="E63" s="119">
        <v>1.6489215541641487</v>
      </c>
      <c r="F63" s="84" t="s">
        <v>2838</v>
      </c>
      <c r="G63" s="84" t="b">
        <v>0</v>
      </c>
      <c r="H63" s="84" t="b">
        <v>0</v>
      </c>
      <c r="I63" s="84" t="b">
        <v>0</v>
      </c>
      <c r="J63" s="84" t="b">
        <v>0</v>
      </c>
      <c r="K63" s="84" t="b">
        <v>0</v>
      </c>
      <c r="L63" s="84" t="b">
        <v>0</v>
      </c>
    </row>
    <row r="64" spans="1:12" ht="15">
      <c r="A64" s="84" t="s">
        <v>2676</v>
      </c>
      <c r="B64" s="84" t="s">
        <v>2629</v>
      </c>
      <c r="C64" s="84">
        <v>4</v>
      </c>
      <c r="D64" s="119">
        <v>0.0032833288716732213</v>
      </c>
      <c r="E64" s="119">
        <v>2.4192474670358357</v>
      </c>
      <c r="F64" s="84" t="s">
        <v>2838</v>
      </c>
      <c r="G64" s="84" t="b">
        <v>0</v>
      </c>
      <c r="H64" s="84" t="b">
        <v>0</v>
      </c>
      <c r="I64" s="84" t="b">
        <v>0</v>
      </c>
      <c r="J64" s="84" t="b">
        <v>0</v>
      </c>
      <c r="K64" s="84" t="b">
        <v>0</v>
      </c>
      <c r="L64" s="84" t="b">
        <v>0</v>
      </c>
    </row>
    <row r="65" spans="1:12" ht="15">
      <c r="A65" s="84" t="s">
        <v>2223</v>
      </c>
      <c r="B65" s="84" t="s">
        <v>279</v>
      </c>
      <c r="C65" s="84">
        <v>4</v>
      </c>
      <c r="D65" s="119">
        <v>0.0032833288716732213</v>
      </c>
      <c r="E65" s="119">
        <v>0.7341458088470103</v>
      </c>
      <c r="F65" s="84" t="s">
        <v>2838</v>
      </c>
      <c r="G65" s="84" t="b">
        <v>0</v>
      </c>
      <c r="H65" s="84" t="b">
        <v>0</v>
      </c>
      <c r="I65" s="84" t="b">
        <v>0</v>
      </c>
      <c r="J65" s="84" t="b">
        <v>0</v>
      </c>
      <c r="K65" s="84" t="b">
        <v>0</v>
      </c>
      <c r="L65" s="84" t="b">
        <v>0</v>
      </c>
    </row>
    <row r="66" spans="1:12" ht="15">
      <c r="A66" s="84" t="s">
        <v>2638</v>
      </c>
      <c r="B66" s="84" t="s">
        <v>286</v>
      </c>
      <c r="C66" s="84">
        <v>4</v>
      </c>
      <c r="D66" s="119">
        <v>0.0032833288716732213</v>
      </c>
      <c r="E66" s="119">
        <v>2.3892842436583925</v>
      </c>
      <c r="F66" s="84" t="s">
        <v>2838</v>
      </c>
      <c r="G66" s="84" t="b">
        <v>1</v>
      </c>
      <c r="H66" s="84" t="b">
        <v>0</v>
      </c>
      <c r="I66" s="84" t="b">
        <v>0</v>
      </c>
      <c r="J66" s="84" t="b">
        <v>0</v>
      </c>
      <c r="K66" s="84" t="b">
        <v>0</v>
      </c>
      <c r="L66" s="84" t="b">
        <v>0</v>
      </c>
    </row>
    <row r="67" spans="1:12" ht="15">
      <c r="A67" s="84" t="s">
        <v>286</v>
      </c>
      <c r="B67" s="84" t="s">
        <v>2204</v>
      </c>
      <c r="C67" s="84">
        <v>4</v>
      </c>
      <c r="D67" s="119">
        <v>0.0032833288716732213</v>
      </c>
      <c r="E67" s="119">
        <v>1.0188328392359427</v>
      </c>
      <c r="F67" s="84" t="s">
        <v>2838</v>
      </c>
      <c r="G67" s="84" t="b">
        <v>0</v>
      </c>
      <c r="H67" s="84" t="b">
        <v>0</v>
      </c>
      <c r="I67" s="84" t="b">
        <v>0</v>
      </c>
      <c r="J67" s="84" t="b">
        <v>0</v>
      </c>
      <c r="K67" s="84" t="b">
        <v>0</v>
      </c>
      <c r="L67" s="84" t="b">
        <v>0</v>
      </c>
    </row>
    <row r="68" spans="1:12" ht="15">
      <c r="A68" s="84" t="s">
        <v>286</v>
      </c>
      <c r="B68" s="84" t="s">
        <v>2213</v>
      </c>
      <c r="C68" s="84">
        <v>4</v>
      </c>
      <c r="D68" s="119">
        <v>0.0032833288716732213</v>
      </c>
      <c r="E68" s="119">
        <v>1.4448015715082239</v>
      </c>
      <c r="F68" s="84" t="s">
        <v>2838</v>
      </c>
      <c r="G68" s="84" t="b">
        <v>0</v>
      </c>
      <c r="H68" s="84" t="b">
        <v>0</v>
      </c>
      <c r="I68" s="84" t="b">
        <v>0</v>
      </c>
      <c r="J68" s="84" t="b">
        <v>0</v>
      </c>
      <c r="K68" s="84" t="b">
        <v>0</v>
      </c>
      <c r="L68" s="84" t="b">
        <v>0</v>
      </c>
    </row>
    <row r="69" spans="1:12" ht="15">
      <c r="A69" s="84" t="s">
        <v>2651</v>
      </c>
      <c r="B69" s="84" t="s">
        <v>2677</v>
      </c>
      <c r="C69" s="84">
        <v>4</v>
      </c>
      <c r="D69" s="119">
        <v>0.0032833288716732213</v>
      </c>
      <c r="E69" s="119">
        <v>2.565375502714074</v>
      </c>
      <c r="F69" s="84" t="s">
        <v>2838</v>
      </c>
      <c r="G69" s="84" t="b">
        <v>0</v>
      </c>
      <c r="H69" s="84" t="b">
        <v>0</v>
      </c>
      <c r="I69" s="84" t="b">
        <v>0</v>
      </c>
      <c r="J69" s="84" t="b">
        <v>0</v>
      </c>
      <c r="K69" s="84" t="b">
        <v>0</v>
      </c>
      <c r="L69" s="84" t="b">
        <v>0</v>
      </c>
    </row>
    <row r="70" spans="1:12" ht="15">
      <c r="A70" s="84" t="s">
        <v>2678</v>
      </c>
      <c r="B70" s="84" t="s">
        <v>2221</v>
      </c>
      <c r="C70" s="84">
        <v>4</v>
      </c>
      <c r="D70" s="119">
        <v>0.0032833288716732213</v>
      </c>
      <c r="E70" s="119">
        <v>2.1504021547432557</v>
      </c>
      <c r="F70" s="84" t="s">
        <v>2838</v>
      </c>
      <c r="G70" s="84" t="b">
        <v>0</v>
      </c>
      <c r="H70" s="84" t="b">
        <v>0</v>
      </c>
      <c r="I70" s="84" t="b">
        <v>0</v>
      </c>
      <c r="J70" s="84" t="b">
        <v>0</v>
      </c>
      <c r="K70" s="84" t="b">
        <v>0</v>
      </c>
      <c r="L70" s="84" t="b">
        <v>0</v>
      </c>
    </row>
    <row r="71" spans="1:12" ht="15">
      <c r="A71" s="84" t="s">
        <v>2221</v>
      </c>
      <c r="B71" s="84" t="s">
        <v>2654</v>
      </c>
      <c r="C71" s="84">
        <v>4</v>
      </c>
      <c r="D71" s="119">
        <v>0.0032833288716732213</v>
      </c>
      <c r="E71" s="119">
        <v>2.1504021547432557</v>
      </c>
      <c r="F71" s="84" t="s">
        <v>2838</v>
      </c>
      <c r="G71" s="84" t="b">
        <v>0</v>
      </c>
      <c r="H71" s="84" t="b">
        <v>0</v>
      </c>
      <c r="I71" s="84" t="b">
        <v>0</v>
      </c>
      <c r="J71" s="84" t="b">
        <v>0</v>
      </c>
      <c r="K71" s="84" t="b">
        <v>0</v>
      </c>
      <c r="L71" s="84" t="b">
        <v>0</v>
      </c>
    </row>
    <row r="72" spans="1:12" ht="15">
      <c r="A72" s="84" t="s">
        <v>2170</v>
      </c>
      <c r="B72" s="84" t="s">
        <v>2655</v>
      </c>
      <c r="C72" s="84">
        <v>4</v>
      </c>
      <c r="D72" s="119">
        <v>0.0032833288716732213</v>
      </c>
      <c r="E72" s="119">
        <v>2.167435494042036</v>
      </c>
      <c r="F72" s="84" t="s">
        <v>2838</v>
      </c>
      <c r="G72" s="84" t="b">
        <v>0</v>
      </c>
      <c r="H72" s="84" t="b">
        <v>0</v>
      </c>
      <c r="I72" s="84" t="b">
        <v>0</v>
      </c>
      <c r="J72" s="84" t="b">
        <v>0</v>
      </c>
      <c r="K72" s="84" t="b">
        <v>0</v>
      </c>
      <c r="L72" s="84" t="b">
        <v>0</v>
      </c>
    </row>
    <row r="73" spans="1:12" ht="15">
      <c r="A73" s="84" t="s">
        <v>2682</v>
      </c>
      <c r="B73" s="84" t="s">
        <v>2656</v>
      </c>
      <c r="C73" s="84">
        <v>4</v>
      </c>
      <c r="D73" s="119">
        <v>0.0032833288716732213</v>
      </c>
      <c r="E73" s="119">
        <v>2.565375502714074</v>
      </c>
      <c r="F73" s="84" t="s">
        <v>2838</v>
      </c>
      <c r="G73" s="84" t="b">
        <v>0</v>
      </c>
      <c r="H73" s="84" t="b">
        <v>0</v>
      </c>
      <c r="I73" s="84" t="b">
        <v>0</v>
      </c>
      <c r="J73" s="84" t="b">
        <v>0</v>
      </c>
      <c r="K73" s="84" t="b">
        <v>0</v>
      </c>
      <c r="L73" s="84" t="b">
        <v>0</v>
      </c>
    </row>
    <row r="74" spans="1:12" ht="15">
      <c r="A74" s="84" t="s">
        <v>311</v>
      </c>
      <c r="B74" s="84" t="s">
        <v>310</v>
      </c>
      <c r="C74" s="84">
        <v>4</v>
      </c>
      <c r="D74" s="119">
        <v>0.0032833288716732213</v>
      </c>
      <c r="E74" s="119">
        <v>2.66228551572213</v>
      </c>
      <c r="F74" s="84" t="s">
        <v>2838</v>
      </c>
      <c r="G74" s="84" t="b">
        <v>0</v>
      </c>
      <c r="H74" s="84" t="b">
        <v>0</v>
      </c>
      <c r="I74" s="84" t="b">
        <v>0</v>
      </c>
      <c r="J74" s="84" t="b">
        <v>0</v>
      </c>
      <c r="K74" s="84" t="b">
        <v>0</v>
      </c>
      <c r="L74" s="84" t="b">
        <v>0</v>
      </c>
    </row>
    <row r="75" spans="1:12" ht="15">
      <c r="A75" s="84" t="s">
        <v>279</v>
      </c>
      <c r="B75" s="84" t="s">
        <v>224</v>
      </c>
      <c r="C75" s="84">
        <v>4</v>
      </c>
      <c r="D75" s="119">
        <v>0.0032833288716732213</v>
      </c>
      <c r="E75" s="119">
        <v>1.2269190091094688</v>
      </c>
      <c r="F75" s="84" t="s">
        <v>2838</v>
      </c>
      <c r="G75" s="84" t="b">
        <v>0</v>
      </c>
      <c r="H75" s="84" t="b">
        <v>0</v>
      </c>
      <c r="I75" s="84" t="b">
        <v>0</v>
      </c>
      <c r="J75" s="84" t="b">
        <v>0</v>
      </c>
      <c r="K75" s="84" t="b">
        <v>0</v>
      </c>
      <c r="L75" s="84" t="b">
        <v>0</v>
      </c>
    </row>
    <row r="76" spans="1:12" ht="15">
      <c r="A76" s="84" t="s">
        <v>224</v>
      </c>
      <c r="B76" s="84" t="s">
        <v>2657</v>
      </c>
      <c r="C76" s="84">
        <v>4</v>
      </c>
      <c r="D76" s="119">
        <v>0.0032833288716732213</v>
      </c>
      <c r="E76" s="119">
        <v>2.565375502714074</v>
      </c>
      <c r="F76" s="84" t="s">
        <v>2838</v>
      </c>
      <c r="G76" s="84" t="b">
        <v>0</v>
      </c>
      <c r="H76" s="84" t="b">
        <v>0</v>
      </c>
      <c r="I76" s="84" t="b">
        <v>0</v>
      </c>
      <c r="J76" s="84" t="b">
        <v>0</v>
      </c>
      <c r="K76" s="84" t="b">
        <v>0</v>
      </c>
      <c r="L76" s="84" t="b">
        <v>0</v>
      </c>
    </row>
    <row r="77" spans="1:12" ht="15">
      <c r="A77" s="84" t="s">
        <v>2208</v>
      </c>
      <c r="B77" s="84" t="s">
        <v>2614</v>
      </c>
      <c r="C77" s="84">
        <v>4</v>
      </c>
      <c r="D77" s="119">
        <v>0.0032833288716732213</v>
      </c>
      <c r="E77" s="119">
        <v>1.5653755027140737</v>
      </c>
      <c r="F77" s="84" t="s">
        <v>2838</v>
      </c>
      <c r="G77" s="84" t="b">
        <v>0</v>
      </c>
      <c r="H77" s="84" t="b">
        <v>0</v>
      </c>
      <c r="I77" s="84" t="b">
        <v>0</v>
      </c>
      <c r="J77" s="84" t="b">
        <v>0</v>
      </c>
      <c r="K77" s="84" t="b">
        <v>0</v>
      </c>
      <c r="L77" s="84" t="b">
        <v>0</v>
      </c>
    </row>
    <row r="78" spans="1:12" ht="15">
      <c r="A78" s="84" t="s">
        <v>2611</v>
      </c>
      <c r="B78" s="84" t="s">
        <v>279</v>
      </c>
      <c r="C78" s="84">
        <v>4</v>
      </c>
      <c r="D78" s="119">
        <v>0.0032833288716732213</v>
      </c>
      <c r="E78" s="119">
        <v>0.9682290148803783</v>
      </c>
      <c r="F78" s="84" t="s">
        <v>2838</v>
      </c>
      <c r="G78" s="84" t="b">
        <v>0</v>
      </c>
      <c r="H78" s="84" t="b">
        <v>0</v>
      </c>
      <c r="I78" s="84" t="b">
        <v>0</v>
      </c>
      <c r="J78" s="84" t="b">
        <v>0</v>
      </c>
      <c r="K78" s="84" t="b">
        <v>0</v>
      </c>
      <c r="L78" s="84" t="b">
        <v>0</v>
      </c>
    </row>
    <row r="79" spans="1:12" ht="15">
      <c r="A79" s="84" t="s">
        <v>223</v>
      </c>
      <c r="B79" s="84" t="s">
        <v>2223</v>
      </c>
      <c r="C79" s="84">
        <v>4</v>
      </c>
      <c r="D79" s="119">
        <v>0.0032833288716732213</v>
      </c>
      <c r="E79" s="119">
        <v>2.322337454027779</v>
      </c>
      <c r="F79" s="84" t="s">
        <v>2838</v>
      </c>
      <c r="G79" s="84" t="b">
        <v>0</v>
      </c>
      <c r="H79" s="84" t="b">
        <v>0</v>
      </c>
      <c r="I79" s="84" t="b">
        <v>0</v>
      </c>
      <c r="J79" s="84" t="b">
        <v>0</v>
      </c>
      <c r="K79" s="84" t="b">
        <v>0</v>
      </c>
      <c r="L79" s="84" t="b">
        <v>0</v>
      </c>
    </row>
    <row r="80" spans="1:12" ht="15">
      <c r="A80" s="84" t="s">
        <v>279</v>
      </c>
      <c r="B80" s="84" t="s">
        <v>2365</v>
      </c>
      <c r="C80" s="84">
        <v>4</v>
      </c>
      <c r="D80" s="119">
        <v>0.0032833288716732213</v>
      </c>
      <c r="E80" s="119">
        <v>1.2269190091094688</v>
      </c>
      <c r="F80" s="84" t="s">
        <v>2838</v>
      </c>
      <c r="G80" s="84" t="b">
        <v>0</v>
      </c>
      <c r="H80" s="84" t="b">
        <v>0</v>
      </c>
      <c r="I80" s="84" t="b">
        <v>0</v>
      </c>
      <c r="J80" s="84" t="b">
        <v>0</v>
      </c>
      <c r="K80" s="84" t="b">
        <v>0</v>
      </c>
      <c r="L80" s="84" t="b">
        <v>0</v>
      </c>
    </row>
    <row r="81" spans="1:12" ht="15">
      <c r="A81" s="84" t="s">
        <v>2686</v>
      </c>
      <c r="B81" s="84" t="s">
        <v>2203</v>
      </c>
      <c r="C81" s="84">
        <v>4</v>
      </c>
      <c r="D81" s="119">
        <v>0.0032833288716732213</v>
      </c>
      <c r="E81" s="119">
        <v>1.7202774626998167</v>
      </c>
      <c r="F81" s="84" t="s">
        <v>2838</v>
      </c>
      <c r="G81" s="84" t="b">
        <v>0</v>
      </c>
      <c r="H81" s="84" t="b">
        <v>0</v>
      </c>
      <c r="I81" s="84" t="b">
        <v>0</v>
      </c>
      <c r="J81" s="84" t="b">
        <v>0</v>
      </c>
      <c r="K81" s="84" t="b">
        <v>0</v>
      </c>
      <c r="L81" s="84" t="b">
        <v>0</v>
      </c>
    </row>
    <row r="82" spans="1:12" ht="15">
      <c r="A82" s="84" t="s">
        <v>2203</v>
      </c>
      <c r="B82" s="84" t="s">
        <v>2687</v>
      </c>
      <c r="C82" s="84">
        <v>4</v>
      </c>
      <c r="D82" s="119">
        <v>0.00388031448528548</v>
      </c>
      <c r="E82" s="119">
        <v>1.7202774626998167</v>
      </c>
      <c r="F82" s="84" t="s">
        <v>2838</v>
      </c>
      <c r="G82" s="84" t="b">
        <v>0</v>
      </c>
      <c r="H82" s="84" t="b">
        <v>0</v>
      </c>
      <c r="I82" s="84" t="b">
        <v>0</v>
      </c>
      <c r="J82" s="84" t="b">
        <v>0</v>
      </c>
      <c r="K82" s="84" t="b">
        <v>0</v>
      </c>
      <c r="L82" s="84" t="b">
        <v>0</v>
      </c>
    </row>
    <row r="83" spans="1:12" ht="15">
      <c r="A83" s="84" t="s">
        <v>2688</v>
      </c>
      <c r="B83" s="84" t="s">
        <v>2208</v>
      </c>
      <c r="C83" s="84">
        <v>3</v>
      </c>
      <c r="D83" s="119">
        <v>0.002648325215889225</v>
      </c>
      <c r="E83" s="119">
        <v>1.9633155113861112</v>
      </c>
      <c r="F83" s="84" t="s">
        <v>2838</v>
      </c>
      <c r="G83" s="84" t="b">
        <v>0</v>
      </c>
      <c r="H83" s="84" t="b">
        <v>0</v>
      </c>
      <c r="I83" s="84" t="b">
        <v>0</v>
      </c>
      <c r="J83" s="84" t="b">
        <v>0</v>
      </c>
      <c r="K83" s="84" t="b">
        <v>0</v>
      </c>
      <c r="L83" s="84" t="b">
        <v>0</v>
      </c>
    </row>
    <row r="84" spans="1:12" ht="15">
      <c r="A84" s="84" t="s">
        <v>2208</v>
      </c>
      <c r="B84" s="84" t="s">
        <v>2644</v>
      </c>
      <c r="C84" s="84">
        <v>3</v>
      </c>
      <c r="D84" s="119">
        <v>0.002648325215889225</v>
      </c>
      <c r="E84" s="119">
        <v>1.741466761769755</v>
      </c>
      <c r="F84" s="84" t="s">
        <v>2838</v>
      </c>
      <c r="G84" s="84" t="b">
        <v>0</v>
      </c>
      <c r="H84" s="84" t="b">
        <v>0</v>
      </c>
      <c r="I84" s="84" t="b">
        <v>0</v>
      </c>
      <c r="J84" s="84" t="b">
        <v>0</v>
      </c>
      <c r="K84" s="84" t="b">
        <v>0</v>
      </c>
      <c r="L84" s="84" t="b">
        <v>0</v>
      </c>
    </row>
    <row r="85" spans="1:12" ht="15">
      <c r="A85" s="84" t="s">
        <v>2615</v>
      </c>
      <c r="B85" s="84" t="s">
        <v>2659</v>
      </c>
      <c r="C85" s="84">
        <v>3</v>
      </c>
      <c r="D85" s="119">
        <v>0.002648325215889225</v>
      </c>
      <c r="E85" s="119">
        <v>2.361255520058149</v>
      </c>
      <c r="F85" s="84" t="s">
        <v>2838</v>
      </c>
      <c r="G85" s="84" t="b">
        <v>0</v>
      </c>
      <c r="H85" s="84" t="b">
        <v>0</v>
      </c>
      <c r="I85" s="84" t="b">
        <v>0</v>
      </c>
      <c r="J85" s="84" t="b">
        <v>0</v>
      </c>
      <c r="K85" s="84" t="b">
        <v>0</v>
      </c>
      <c r="L85" s="84" t="b">
        <v>0</v>
      </c>
    </row>
    <row r="86" spans="1:12" ht="15">
      <c r="A86" s="84" t="s">
        <v>2689</v>
      </c>
      <c r="B86" s="84" t="s">
        <v>2623</v>
      </c>
      <c r="C86" s="84">
        <v>3</v>
      </c>
      <c r="D86" s="119">
        <v>0.002648325215889225</v>
      </c>
      <c r="E86" s="119">
        <v>2.361255520058149</v>
      </c>
      <c r="F86" s="84" t="s">
        <v>2838</v>
      </c>
      <c r="G86" s="84" t="b">
        <v>0</v>
      </c>
      <c r="H86" s="84" t="b">
        <v>0</v>
      </c>
      <c r="I86" s="84" t="b">
        <v>0</v>
      </c>
      <c r="J86" s="84" t="b">
        <v>0</v>
      </c>
      <c r="K86" s="84" t="b">
        <v>0</v>
      </c>
      <c r="L86" s="84" t="b">
        <v>0</v>
      </c>
    </row>
    <row r="87" spans="1:12" ht="15">
      <c r="A87" s="84" t="s">
        <v>294</v>
      </c>
      <c r="B87" s="84" t="s">
        <v>2207</v>
      </c>
      <c r="C87" s="84">
        <v>3</v>
      </c>
      <c r="D87" s="119">
        <v>0.002648325215889225</v>
      </c>
      <c r="E87" s="119">
        <v>1.0749487812148741</v>
      </c>
      <c r="F87" s="84" t="s">
        <v>2838</v>
      </c>
      <c r="G87" s="84" t="b">
        <v>0</v>
      </c>
      <c r="H87" s="84" t="b">
        <v>0</v>
      </c>
      <c r="I87" s="84" t="b">
        <v>0</v>
      </c>
      <c r="J87" s="84" t="b">
        <v>0</v>
      </c>
      <c r="K87" s="84" t="b">
        <v>0</v>
      </c>
      <c r="L87" s="84" t="b">
        <v>0</v>
      </c>
    </row>
    <row r="88" spans="1:12" ht="15">
      <c r="A88" s="84" t="s">
        <v>2694</v>
      </c>
      <c r="B88" s="84" t="s">
        <v>2646</v>
      </c>
      <c r="C88" s="84">
        <v>3</v>
      </c>
      <c r="D88" s="119">
        <v>0.002648325215889225</v>
      </c>
      <c r="E88" s="119">
        <v>2.5653755027140734</v>
      </c>
      <c r="F88" s="84" t="s">
        <v>2838</v>
      </c>
      <c r="G88" s="84" t="b">
        <v>0</v>
      </c>
      <c r="H88" s="84" t="b">
        <v>0</v>
      </c>
      <c r="I88" s="84" t="b">
        <v>0</v>
      </c>
      <c r="J88" s="84" t="b">
        <v>0</v>
      </c>
      <c r="K88" s="84" t="b">
        <v>0</v>
      </c>
      <c r="L88" s="84" t="b">
        <v>0</v>
      </c>
    </row>
    <row r="89" spans="1:12" ht="15">
      <c r="A89" s="84" t="s">
        <v>2646</v>
      </c>
      <c r="B89" s="84" t="s">
        <v>2213</v>
      </c>
      <c r="C89" s="84">
        <v>3</v>
      </c>
      <c r="D89" s="119">
        <v>0.002648325215889225</v>
      </c>
      <c r="E89" s="119">
        <v>2.0602255243941676</v>
      </c>
      <c r="F89" s="84" t="s">
        <v>2838</v>
      </c>
      <c r="G89" s="84" t="b">
        <v>0</v>
      </c>
      <c r="H89" s="84" t="b">
        <v>0</v>
      </c>
      <c r="I89" s="84" t="b">
        <v>0</v>
      </c>
      <c r="J89" s="84" t="b">
        <v>0</v>
      </c>
      <c r="K89" s="84" t="b">
        <v>0</v>
      </c>
      <c r="L89" s="84" t="b">
        <v>0</v>
      </c>
    </row>
    <row r="90" spans="1:12" ht="15">
      <c r="A90" s="84" t="s">
        <v>2204</v>
      </c>
      <c r="B90" s="84" t="s">
        <v>2647</v>
      </c>
      <c r="C90" s="84">
        <v>3</v>
      </c>
      <c r="D90" s="119">
        <v>0.002648325215889225</v>
      </c>
      <c r="E90" s="119">
        <v>1.53734677911383</v>
      </c>
      <c r="F90" s="84" t="s">
        <v>2838</v>
      </c>
      <c r="G90" s="84" t="b">
        <v>0</v>
      </c>
      <c r="H90" s="84" t="b">
        <v>0</v>
      </c>
      <c r="I90" s="84" t="b">
        <v>0</v>
      </c>
      <c r="J90" s="84" t="b">
        <v>0</v>
      </c>
      <c r="K90" s="84" t="b">
        <v>0</v>
      </c>
      <c r="L90" s="84" t="b">
        <v>0</v>
      </c>
    </row>
    <row r="91" spans="1:12" ht="15">
      <c r="A91" s="84" t="s">
        <v>2647</v>
      </c>
      <c r="B91" s="84" t="s">
        <v>2695</v>
      </c>
      <c r="C91" s="84">
        <v>3</v>
      </c>
      <c r="D91" s="119">
        <v>0.002648325215889225</v>
      </c>
      <c r="E91" s="119">
        <v>2.78722425233043</v>
      </c>
      <c r="F91" s="84" t="s">
        <v>2838</v>
      </c>
      <c r="G91" s="84" t="b">
        <v>0</v>
      </c>
      <c r="H91" s="84" t="b">
        <v>0</v>
      </c>
      <c r="I91" s="84" t="b">
        <v>0</v>
      </c>
      <c r="J91" s="84" t="b">
        <v>0</v>
      </c>
      <c r="K91" s="84" t="b">
        <v>0</v>
      </c>
      <c r="L91" s="84" t="b">
        <v>0</v>
      </c>
    </row>
    <row r="92" spans="1:12" ht="15">
      <c r="A92" s="84" t="s">
        <v>2695</v>
      </c>
      <c r="B92" s="84" t="s">
        <v>288</v>
      </c>
      <c r="C92" s="84">
        <v>3</v>
      </c>
      <c r="D92" s="119">
        <v>0.002648325215889225</v>
      </c>
      <c r="E92" s="119">
        <v>2.78722425233043</v>
      </c>
      <c r="F92" s="84" t="s">
        <v>2838</v>
      </c>
      <c r="G92" s="84" t="b">
        <v>0</v>
      </c>
      <c r="H92" s="84" t="b">
        <v>0</v>
      </c>
      <c r="I92" s="84" t="b">
        <v>0</v>
      </c>
      <c r="J92" s="84" t="b">
        <v>0</v>
      </c>
      <c r="K92" s="84" t="b">
        <v>0</v>
      </c>
      <c r="L92" s="84" t="b">
        <v>0</v>
      </c>
    </row>
    <row r="93" spans="1:12" ht="15">
      <c r="A93" s="84" t="s">
        <v>288</v>
      </c>
      <c r="B93" s="84" t="s">
        <v>238</v>
      </c>
      <c r="C93" s="84">
        <v>3</v>
      </c>
      <c r="D93" s="119">
        <v>0.002648325215889225</v>
      </c>
      <c r="E93" s="119">
        <v>2.3101029976107674</v>
      </c>
      <c r="F93" s="84" t="s">
        <v>2838</v>
      </c>
      <c r="G93" s="84" t="b">
        <v>0</v>
      </c>
      <c r="H93" s="84" t="b">
        <v>0</v>
      </c>
      <c r="I93" s="84" t="b">
        <v>0</v>
      </c>
      <c r="J93" s="84" t="b">
        <v>0</v>
      </c>
      <c r="K93" s="84" t="b">
        <v>0</v>
      </c>
      <c r="L93" s="84" t="b">
        <v>0</v>
      </c>
    </row>
    <row r="94" spans="1:12" ht="15">
      <c r="A94" s="84" t="s">
        <v>2696</v>
      </c>
      <c r="B94" s="84" t="s">
        <v>2697</v>
      </c>
      <c r="C94" s="84">
        <v>3</v>
      </c>
      <c r="D94" s="119">
        <v>0.002648325215889225</v>
      </c>
      <c r="E94" s="119">
        <v>2.78722425233043</v>
      </c>
      <c r="F94" s="84" t="s">
        <v>2838</v>
      </c>
      <c r="G94" s="84" t="b">
        <v>0</v>
      </c>
      <c r="H94" s="84" t="b">
        <v>0</v>
      </c>
      <c r="I94" s="84" t="b">
        <v>0</v>
      </c>
      <c r="J94" s="84" t="b">
        <v>0</v>
      </c>
      <c r="K94" s="84" t="b">
        <v>0</v>
      </c>
      <c r="L94" s="84" t="b">
        <v>0</v>
      </c>
    </row>
    <row r="95" spans="1:12" ht="15">
      <c r="A95" s="84" t="s">
        <v>2697</v>
      </c>
      <c r="B95" s="84" t="s">
        <v>2216</v>
      </c>
      <c r="C95" s="84">
        <v>3</v>
      </c>
      <c r="D95" s="119">
        <v>0.002648325215889225</v>
      </c>
      <c r="E95" s="119">
        <v>1.9855919060972635</v>
      </c>
      <c r="F95" s="84" t="s">
        <v>2838</v>
      </c>
      <c r="G95" s="84" t="b">
        <v>0</v>
      </c>
      <c r="H95" s="84" t="b">
        <v>0</v>
      </c>
      <c r="I95" s="84" t="b">
        <v>0</v>
      </c>
      <c r="J95" s="84" t="b">
        <v>0</v>
      </c>
      <c r="K95" s="84" t="b">
        <v>0</v>
      </c>
      <c r="L95" s="84" t="b">
        <v>0</v>
      </c>
    </row>
    <row r="96" spans="1:12" ht="15">
      <c r="A96" s="84" t="s">
        <v>2649</v>
      </c>
      <c r="B96" s="84" t="s">
        <v>2698</v>
      </c>
      <c r="C96" s="84">
        <v>3</v>
      </c>
      <c r="D96" s="119">
        <v>0.002648325215889225</v>
      </c>
      <c r="E96" s="119">
        <v>2.5653755027140734</v>
      </c>
      <c r="F96" s="84" t="s">
        <v>2838</v>
      </c>
      <c r="G96" s="84" t="b">
        <v>0</v>
      </c>
      <c r="H96" s="84" t="b">
        <v>0</v>
      </c>
      <c r="I96" s="84" t="b">
        <v>0</v>
      </c>
      <c r="J96" s="84" t="b">
        <v>0</v>
      </c>
      <c r="K96" s="84" t="b">
        <v>0</v>
      </c>
      <c r="L96" s="84" t="b">
        <v>0</v>
      </c>
    </row>
    <row r="97" spans="1:12" ht="15">
      <c r="A97" s="84" t="s">
        <v>2698</v>
      </c>
      <c r="B97" s="84" t="s">
        <v>2240</v>
      </c>
      <c r="C97" s="84">
        <v>3</v>
      </c>
      <c r="D97" s="119">
        <v>0.002648325215889225</v>
      </c>
      <c r="E97" s="119">
        <v>2.2229528218918673</v>
      </c>
      <c r="F97" s="84" t="s">
        <v>2838</v>
      </c>
      <c r="G97" s="84" t="b">
        <v>0</v>
      </c>
      <c r="H97" s="84" t="b">
        <v>0</v>
      </c>
      <c r="I97" s="84" t="b">
        <v>0</v>
      </c>
      <c r="J97" s="84" t="b">
        <v>1</v>
      </c>
      <c r="K97" s="84" t="b">
        <v>0</v>
      </c>
      <c r="L97" s="84" t="b">
        <v>0</v>
      </c>
    </row>
    <row r="98" spans="1:12" ht="15">
      <c r="A98" s="84" t="s">
        <v>2633</v>
      </c>
      <c r="B98" s="84" t="s">
        <v>2702</v>
      </c>
      <c r="C98" s="84">
        <v>3</v>
      </c>
      <c r="D98" s="119">
        <v>0.002648325215889225</v>
      </c>
      <c r="E98" s="119">
        <v>2.4861942566664488</v>
      </c>
      <c r="F98" s="84" t="s">
        <v>2838</v>
      </c>
      <c r="G98" s="84" t="b">
        <v>0</v>
      </c>
      <c r="H98" s="84" t="b">
        <v>0</v>
      </c>
      <c r="I98" s="84" t="b">
        <v>0</v>
      </c>
      <c r="J98" s="84" t="b">
        <v>0</v>
      </c>
      <c r="K98" s="84" t="b">
        <v>0</v>
      </c>
      <c r="L98" s="84" t="b">
        <v>0</v>
      </c>
    </row>
    <row r="99" spans="1:12" ht="15">
      <c r="A99" s="84" t="s">
        <v>2660</v>
      </c>
      <c r="B99" s="84" t="s">
        <v>2208</v>
      </c>
      <c r="C99" s="84">
        <v>3</v>
      </c>
      <c r="D99" s="119">
        <v>0.002648325215889225</v>
      </c>
      <c r="E99" s="119">
        <v>1.8383767747778113</v>
      </c>
      <c r="F99" s="84" t="s">
        <v>2838</v>
      </c>
      <c r="G99" s="84" t="b">
        <v>0</v>
      </c>
      <c r="H99" s="84" t="b">
        <v>0</v>
      </c>
      <c r="I99" s="84" t="b">
        <v>0</v>
      </c>
      <c r="J99" s="84" t="b">
        <v>0</v>
      </c>
      <c r="K99" s="84" t="b">
        <v>0</v>
      </c>
      <c r="L99" s="84" t="b">
        <v>0</v>
      </c>
    </row>
    <row r="100" spans="1:12" ht="15">
      <c r="A100" s="84" t="s">
        <v>294</v>
      </c>
      <c r="B100" s="84" t="s">
        <v>2209</v>
      </c>
      <c r="C100" s="84">
        <v>3</v>
      </c>
      <c r="D100" s="119">
        <v>0.002648325215889225</v>
      </c>
      <c r="E100" s="119">
        <v>1.391218743435592</v>
      </c>
      <c r="F100" s="84" t="s">
        <v>2838</v>
      </c>
      <c r="G100" s="84" t="b">
        <v>0</v>
      </c>
      <c r="H100" s="84" t="b">
        <v>0</v>
      </c>
      <c r="I100" s="84" t="b">
        <v>0</v>
      </c>
      <c r="J100" s="84" t="b">
        <v>0</v>
      </c>
      <c r="K100" s="84" t="b">
        <v>0</v>
      </c>
      <c r="L100" s="84" t="b">
        <v>0</v>
      </c>
    </row>
    <row r="101" spans="1:12" ht="15">
      <c r="A101" s="84" t="s">
        <v>2209</v>
      </c>
      <c r="B101" s="84" t="s">
        <v>2703</v>
      </c>
      <c r="C101" s="84">
        <v>3</v>
      </c>
      <c r="D101" s="119">
        <v>0.002648325215889225</v>
      </c>
      <c r="E101" s="119">
        <v>2.1182174713718545</v>
      </c>
      <c r="F101" s="84" t="s">
        <v>2838</v>
      </c>
      <c r="G101" s="84" t="b">
        <v>0</v>
      </c>
      <c r="H101" s="84" t="b">
        <v>0</v>
      </c>
      <c r="I101" s="84" t="b">
        <v>0</v>
      </c>
      <c r="J101" s="84" t="b">
        <v>1</v>
      </c>
      <c r="K101" s="84" t="b">
        <v>0</v>
      </c>
      <c r="L101" s="84" t="b">
        <v>0</v>
      </c>
    </row>
    <row r="102" spans="1:12" ht="15">
      <c r="A102" s="84" t="s">
        <v>2703</v>
      </c>
      <c r="B102" s="84" t="s">
        <v>2207</v>
      </c>
      <c r="C102" s="84">
        <v>3</v>
      </c>
      <c r="D102" s="119">
        <v>0.002648325215889225</v>
      </c>
      <c r="E102" s="119">
        <v>1.8019475091511363</v>
      </c>
      <c r="F102" s="84" t="s">
        <v>2838</v>
      </c>
      <c r="G102" s="84" t="b">
        <v>1</v>
      </c>
      <c r="H102" s="84" t="b">
        <v>0</v>
      </c>
      <c r="I102" s="84" t="b">
        <v>0</v>
      </c>
      <c r="J102" s="84" t="b">
        <v>0</v>
      </c>
      <c r="K102" s="84" t="b">
        <v>0</v>
      </c>
      <c r="L102" s="84" t="b">
        <v>0</v>
      </c>
    </row>
    <row r="103" spans="1:12" ht="15">
      <c r="A103" s="84" t="s">
        <v>2628</v>
      </c>
      <c r="B103" s="84" t="s">
        <v>2610</v>
      </c>
      <c r="C103" s="84">
        <v>3</v>
      </c>
      <c r="D103" s="119">
        <v>0.002648325215889225</v>
      </c>
      <c r="E103" s="119">
        <v>1.7824253694486614</v>
      </c>
      <c r="F103" s="84" t="s">
        <v>2838</v>
      </c>
      <c r="G103" s="84" t="b">
        <v>0</v>
      </c>
      <c r="H103" s="84" t="b">
        <v>0</v>
      </c>
      <c r="I103" s="84" t="b">
        <v>0</v>
      </c>
      <c r="J103" s="84" t="b">
        <v>0</v>
      </c>
      <c r="K103" s="84" t="b">
        <v>0</v>
      </c>
      <c r="L103" s="84" t="b">
        <v>0</v>
      </c>
    </row>
    <row r="104" spans="1:12" ht="15">
      <c r="A104" s="84" t="s">
        <v>2634</v>
      </c>
      <c r="B104" s="84" t="s">
        <v>2704</v>
      </c>
      <c r="C104" s="84">
        <v>3</v>
      </c>
      <c r="D104" s="119">
        <v>0.002648325215889225</v>
      </c>
      <c r="E104" s="119">
        <v>2.4861942566664488</v>
      </c>
      <c r="F104" s="84" t="s">
        <v>2838</v>
      </c>
      <c r="G104" s="84" t="b">
        <v>0</v>
      </c>
      <c r="H104" s="84" t="b">
        <v>0</v>
      </c>
      <c r="I104" s="84" t="b">
        <v>0</v>
      </c>
      <c r="J104" s="84" t="b">
        <v>0</v>
      </c>
      <c r="K104" s="84" t="b">
        <v>0</v>
      </c>
      <c r="L104" s="84" t="b">
        <v>0</v>
      </c>
    </row>
    <row r="105" spans="1:12" ht="15">
      <c r="A105" s="84" t="s">
        <v>2704</v>
      </c>
      <c r="B105" s="84" t="s">
        <v>2634</v>
      </c>
      <c r="C105" s="84">
        <v>3</v>
      </c>
      <c r="D105" s="119">
        <v>0.002648325215889225</v>
      </c>
      <c r="E105" s="119">
        <v>2.4861942566664488</v>
      </c>
      <c r="F105" s="84" t="s">
        <v>2838</v>
      </c>
      <c r="G105" s="84" t="b">
        <v>0</v>
      </c>
      <c r="H105" s="84" t="b">
        <v>0</v>
      </c>
      <c r="I105" s="84" t="b">
        <v>0</v>
      </c>
      <c r="J105" s="84" t="b">
        <v>0</v>
      </c>
      <c r="K105" s="84" t="b">
        <v>0</v>
      </c>
      <c r="L105" s="84" t="b">
        <v>0</v>
      </c>
    </row>
    <row r="106" spans="1:12" ht="15">
      <c r="A106" s="84" t="s">
        <v>2634</v>
      </c>
      <c r="B106" s="84" t="s">
        <v>2705</v>
      </c>
      <c r="C106" s="84">
        <v>3</v>
      </c>
      <c r="D106" s="119">
        <v>0.002648325215889225</v>
      </c>
      <c r="E106" s="119">
        <v>2.4861942566664488</v>
      </c>
      <c r="F106" s="84" t="s">
        <v>2838</v>
      </c>
      <c r="G106" s="84" t="b">
        <v>0</v>
      </c>
      <c r="H106" s="84" t="b">
        <v>0</v>
      </c>
      <c r="I106" s="84" t="b">
        <v>0</v>
      </c>
      <c r="J106" s="84" t="b">
        <v>0</v>
      </c>
      <c r="K106" s="84" t="b">
        <v>0</v>
      </c>
      <c r="L106" s="84" t="b">
        <v>0</v>
      </c>
    </row>
    <row r="107" spans="1:12" ht="15">
      <c r="A107" s="84" t="s">
        <v>279</v>
      </c>
      <c r="B107" s="84" t="s">
        <v>2215</v>
      </c>
      <c r="C107" s="84">
        <v>3</v>
      </c>
      <c r="D107" s="119">
        <v>0.002648325215889225</v>
      </c>
      <c r="E107" s="119">
        <v>0.44876775872582525</v>
      </c>
      <c r="F107" s="84" t="s">
        <v>2838</v>
      </c>
      <c r="G107" s="84" t="b">
        <v>0</v>
      </c>
      <c r="H107" s="84" t="b">
        <v>0</v>
      </c>
      <c r="I107" s="84" t="b">
        <v>0</v>
      </c>
      <c r="J107" s="84" t="b">
        <v>0</v>
      </c>
      <c r="K107" s="84" t="b">
        <v>0</v>
      </c>
      <c r="L107" s="84" t="b">
        <v>0</v>
      </c>
    </row>
    <row r="108" spans="1:12" ht="15">
      <c r="A108" s="84" t="s">
        <v>2217</v>
      </c>
      <c r="B108" s="84" t="s">
        <v>2215</v>
      </c>
      <c r="C108" s="84">
        <v>3</v>
      </c>
      <c r="D108" s="119">
        <v>0.002648325215889225</v>
      </c>
      <c r="E108" s="119">
        <v>1.641096216652192</v>
      </c>
      <c r="F108" s="84" t="s">
        <v>2838</v>
      </c>
      <c r="G108" s="84" t="b">
        <v>0</v>
      </c>
      <c r="H108" s="84" t="b">
        <v>0</v>
      </c>
      <c r="I108" s="84" t="b">
        <v>0</v>
      </c>
      <c r="J108" s="84" t="b">
        <v>0</v>
      </c>
      <c r="K108" s="84" t="b">
        <v>0</v>
      </c>
      <c r="L108" s="84" t="b">
        <v>0</v>
      </c>
    </row>
    <row r="109" spans="1:12" ht="15">
      <c r="A109" s="84" t="s">
        <v>340</v>
      </c>
      <c r="B109" s="84" t="s">
        <v>279</v>
      </c>
      <c r="C109" s="84">
        <v>3</v>
      </c>
      <c r="D109" s="119">
        <v>0.002648325215889225</v>
      </c>
      <c r="E109" s="119">
        <v>1.2112670635666727</v>
      </c>
      <c r="F109" s="84" t="s">
        <v>2838</v>
      </c>
      <c r="G109" s="84" t="b">
        <v>0</v>
      </c>
      <c r="H109" s="84" t="b">
        <v>0</v>
      </c>
      <c r="I109" s="84" t="b">
        <v>0</v>
      </c>
      <c r="J109" s="84" t="b">
        <v>0</v>
      </c>
      <c r="K109" s="84" t="b">
        <v>0</v>
      </c>
      <c r="L109" s="84" t="b">
        <v>0</v>
      </c>
    </row>
    <row r="110" spans="1:12" ht="15">
      <c r="A110" s="84" t="s">
        <v>2216</v>
      </c>
      <c r="B110" s="84" t="s">
        <v>2675</v>
      </c>
      <c r="C110" s="84">
        <v>3</v>
      </c>
      <c r="D110" s="119">
        <v>0.002648325215889225</v>
      </c>
      <c r="E110" s="119">
        <v>1.9633155113861112</v>
      </c>
      <c r="F110" s="84" t="s">
        <v>2838</v>
      </c>
      <c r="G110" s="84" t="b">
        <v>0</v>
      </c>
      <c r="H110" s="84" t="b">
        <v>0</v>
      </c>
      <c r="I110" s="84" t="b">
        <v>0</v>
      </c>
      <c r="J110" s="84" t="b">
        <v>0</v>
      </c>
      <c r="K110" s="84" t="b">
        <v>0</v>
      </c>
      <c r="L110" s="84" t="b">
        <v>0</v>
      </c>
    </row>
    <row r="111" spans="1:12" ht="15">
      <c r="A111" s="84" t="s">
        <v>2675</v>
      </c>
      <c r="B111" s="84" t="s">
        <v>2619</v>
      </c>
      <c r="C111" s="84">
        <v>3</v>
      </c>
      <c r="D111" s="119">
        <v>0.002648325215889225</v>
      </c>
      <c r="E111" s="119">
        <v>2.1851642610024675</v>
      </c>
      <c r="F111" s="84" t="s">
        <v>2838</v>
      </c>
      <c r="G111" s="84" t="b">
        <v>0</v>
      </c>
      <c r="H111" s="84" t="b">
        <v>0</v>
      </c>
      <c r="I111" s="84" t="b">
        <v>0</v>
      </c>
      <c r="J111" s="84" t="b">
        <v>1</v>
      </c>
      <c r="K111" s="84" t="b">
        <v>0</v>
      </c>
      <c r="L111" s="84" t="b">
        <v>0</v>
      </c>
    </row>
    <row r="112" spans="1:12" ht="15">
      <c r="A112" s="84" t="s">
        <v>2619</v>
      </c>
      <c r="B112" s="84" t="s">
        <v>2226</v>
      </c>
      <c r="C112" s="84">
        <v>3</v>
      </c>
      <c r="D112" s="119">
        <v>0.002648325215889225</v>
      </c>
      <c r="E112" s="119">
        <v>1.8329817428911053</v>
      </c>
      <c r="F112" s="84" t="s">
        <v>2838</v>
      </c>
      <c r="G112" s="84" t="b">
        <v>1</v>
      </c>
      <c r="H112" s="84" t="b">
        <v>0</v>
      </c>
      <c r="I112" s="84" t="b">
        <v>0</v>
      </c>
      <c r="J112" s="84" t="b">
        <v>0</v>
      </c>
      <c r="K112" s="84" t="b">
        <v>0</v>
      </c>
      <c r="L112" s="84" t="b">
        <v>0</v>
      </c>
    </row>
    <row r="113" spans="1:12" ht="15">
      <c r="A113" s="84" t="s">
        <v>2226</v>
      </c>
      <c r="B113" s="84" t="s">
        <v>2210</v>
      </c>
      <c r="C113" s="84">
        <v>3</v>
      </c>
      <c r="D113" s="119">
        <v>0.002648325215889225</v>
      </c>
      <c r="E113" s="119">
        <v>1.641096216652192</v>
      </c>
      <c r="F113" s="84" t="s">
        <v>2838</v>
      </c>
      <c r="G113" s="84" t="b">
        <v>0</v>
      </c>
      <c r="H113" s="84" t="b">
        <v>0</v>
      </c>
      <c r="I113" s="84" t="b">
        <v>0</v>
      </c>
      <c r="J113" s="84" t="b">
        <v>0</v>
      </c>
      <c r="K113" s="84" t="b">
        <v>0</v>
      </c>
      <c r="L113" s="84" t="b">
        <v>0</v>
      </c>
    </row>
    <row r="114" spans="1:12" ht="15">
      <c r="A114" s="84" t="s">
        <v>2203</v>
      </c>
      <c r="B114" s="84" t="s">
        <v>2708</v>
      </c>
      <c r="C114" s="84">
        <v>3</v>
      </c>
      <c r="D114" s="119">
        <v>0.002648325215889225</v>
      </c>
      <c r="E114" s="119">
        <v>1.7202774626998167</v>
      </c>
      <c r="F114" s="84" t="s">
        <v>2838</v>
      </c>
      <c r="G114" s="84" t="b">
        <v>0</v>
      </c>
      <c r="H114" s="84" t="b">
        <v>0</v>
      </c>
      <c r="I114" s="84" t="b">
        <v>0</v>
      </c>
      <c r="J114" s="84" t="b">
        <v>0</v>
      </c>
      <c r="K114" s="84" t="b">
        <v>0</v>
      </c>
      <c r="L114" s="84" t="b">
        <v>0</v>
      </c>
    </row>
    <row r="115" spans="1:12" ht="15">
      <c r="A115" s="84" t="s">
        <v>2708</v>
      </c>
      <c r="B115" s="84" t="s">
        <v>279</v>
      </c>
      <c r="C115" s="84">
        <v>3</v>
      </c>
      <c r="D115" s="119">
        <v>0.002648325215889225</v>
      </c>
      <c r="E115" s="119">
        <v>1.2112670635666727</v>
      </c>
      <c r="F115" s="84" t="s">
        <v>2838</v>
      </c>
      <c r="G115" s="84" t="b">
        <v>0</v>
      </c>
      <c r="H115" s="84" t="b">
        <v>0</v>
      </c>
      <c r="I115" s="84" t="b">
        <v>0</v>
      </c>
      <c r="J115" s="84" t="b">
        <v>0</v>
      </c>
      <c r="K115" s="84" t="b">
        <v>0</v>
      </c>
      <c r="L115" s="84" t="b">
        <v>0</v>
      </c>
    </row>
    <row r="116" spans="1:12" ht="15">
      <c r="A116" s="84" t="s">
        <v>296</v>
      </c>
      <c r="B116" s="84" t="s">
        <v>2676</v>
      </c>
      <c r="C116" s="84">
        <v>3</v>
      </c>
      <c r="D116" s="119">
        <v>0.002648325215889225</v>
      </c>
      <c r="E116" s="119">
        <v>2.0602255243941676</v>
      </c>
      <c r="F116" s="84" t="s">
        <v>2838</v>
      </c>
      <c r="G116" s="84" t="b">
        <v>0</v>
      </c>
      <c r="H116" s="84" t="b">
        <v>0</v>
      </c>
      <c r="I116" s="84" t="b">
        <v>0</v>
      </c>
      <c r="J116" s="84" t="b">
        <v>0</v>
      </c>
      <c r="K116" s="84" t="b">
        <v>0</v>
      </c>
      <c r="L116" s="84" t="b">
        <v>0</v>
      </c>
    </row>
    <row r="117" spans="1:12" ht="15">
      <c r="A117" s="84" t="s">
        <v>286</v>
      </c>
      <c r="B117" s="84" t="s">
        <v>279</v>
      </c>
      <c r="C117" s="84">
        <v>3</v>
      </c>
      <c r="D117" s="119">
        <v>0.002648325215889225</v>
      </c>
      <c r="E117" s="119">
        <v>0.34596563746412895</v>
      </c>
      <c r="F117" s="84" t="s">
        <v>2838</v>
      </c>
      <c r="G117" s="84" t="b">
        <v>0</v>
      </c>
      <c r="H117" s="84" t="b">
        <v>0</v>
      </c>
      <c r="I117" s="84" t="b">
        <v>0</v>
      </c>
      <c r="J117" s="84" t="b">
        <v>0</v>
      </c>
      <c r="K117" s="84" t="b">
        <v>0</v>
      </c>
      <c r="L117" s="84" t="b">
        <v>0</v>
      </c>
    </row>
    <row r="118" spans="1:12" ht="15">
      <c r="A118" s="84" t="s">
        <v>279</v>
      </c>
      <c r="B118" s="84" t="s">
        <v>2638</v>
      </c>
      <c r="C118" s="84">
        <v>3</v>
      </c>
      <c r="D118" s="119">
        <v>0.002648325215889225</v>
      </c>
      <c r="E118" s="119">
        <v>1.0050702594931125</v>
      </c>
      <c r="F118" s="84" t="s">
        <v>2838</v>
      </c>
      <c r="G118" s="84" t="b">
        <v>0</v>
      </c>
      <c r="H118" s="84" t="b">
        <v>0</v>
      </c>
      <c r="I118" s="84" t="b">
        <v>0</v>
      </c>
      <c r="J118" s="84" t="b">
        <v>1</v>
      </c>
      <c r="K118" s="84" t="b">
        <v>0</v>
      </c>
      <c r="L118" s="84" t="b">
        <v>0</v>
      </c>
    </row>
    <row r="119" spans="1:12" ht="15">
      <c r="A119" s="84" t="s">
        <v>2204</v>
      </c>
      <c r="B119" s="84" t="s">
        <v>2710</v>
      </c>
      <c r="C119" s="84">
        <v>3</v>
      </c>
      <c r="D119" s="119">
        <v>0.002648325215889225</v>
      </c>
      <c r="E119" s="119">
        <v>1.7591955287301866</v>
      </c>
      <c r="F119" s="84" t="s">
        <v>2838</v>
      </c>
      <c r="G119" s="84" t="b">
        <v>0</v>
      </c>
      <c r="H119" s="84" t="b">
        <v>0</v>
      </c>
      <c r="I119" s="84" t="b">
        <v>0</v>
      </c>
      <c r="J119" s="84" t="b">
        <v>1</v>
      </c>
      <c r="K119" s="84" t="b">
        <v>0</v>
      </c>
      <c r="L119" s="84" t="b">
        <v>0</v>
      </c>
    </row>
    <row r="120" spans="1:12" ht="15">
      <c r="A120" s="84" t="s">
        <v>2710</v>
      </c>
      <c r="B120" s="84" t="s">
        <v>2228</v>
      </c>
      <c r="C120" s="84">
        <v>3</v>
      </c>
      <c r="D120" s="119">
        <v>0.002648325215889225</v>
      </c>
      <c r="E120" s="119">
        <v>2.5653755027140734</v>
      </c>
      <c r="F120" s="84" t="s">
        <v>2838</v>
      </c>
      <c r="G120" s="84" t="b">
        <v>1</v>
      </c>
      <c r="H120" s="84" t="b">
        <v>0</v>
      </c>
      <c r="I120" s="84" t="b">
        <v>0</v>
      </c>
      <c r="J120" s="84" t="b">
        <v>0</v>
      </c>
      <c r="K120" s="84" t="b">
        <v>0</v>
      </c>
      <c r="L120" s="84" t="b">
        <v>0</v>
      </c>
    </row>
    <row r="121" spans="1:12" ht="15">
      <c r="A121" s="84" t="s">
        <v>2628</v>
      </c>
      <c r="B121" s="84" t="s">
        <v>2637</v>
      </c>
      <c r="C121" s="84">
        <v>3</v>
      </c>
      <c r="D121" s="119">
        <v>0.002648325215889225</v>
      </c>
      <c r="E121" s="119">
        <v>2.1182174713718545</v>
      </c>
      <c r="F121" s="84" t="s">
        <v>2838</v>
      </c>
      <c r="G121" s="84" t="b">
        <v>0</v>
      </c>
      <c r="H121" s="84" t="b">
        <v>0</v>
      </c>
      <c r="I121" s="84" t="b">
        <v>0</v>
      </c>
      <c r="J121" s="84" t="b">
        <v>0</v>
      </c>
      <c r="K121" s="84" t="b">
        <v>0</v>
      </c>
      <c r="L121" s="84" t="b">
        <v>0</v>
      </c>
    </row>
    <row r="122" spans="1:12" ht="15">
      <c r="A122" s="84" t="s">
        <v>2637</v>
      </c>
      <c r="B122" s="84" t="s">
        <v>2210</v>
      </c>
      <c r="C122" s="84">
        <v>3</v>
      </c>
      <c r="D122" s="119">
        <v>0.002648325215889225</v>
      </c>
      <c r="E122" s="119">
        <v>1.8171874757078732</v>
      </c>
      <c r="F122" s="84" t="s">
        <v>2838</v>
      </c>
      <c r="G122" s="84" t="b">
        <v>0</v>
      </c>
      <c r="H122" s="84" t="b">
        <v>0</v>
      </c>
      <c r="I122" s="84" t="b">
        <v>0</v>
      </c>
      <c r="J122" s="84" t="b">
        <v>0</v>
      </c>
      <c r="K122" s="84" t="b">
        <v>0</v>
      </c>
      <c r="L122" s="84" t="b">
        <v>0</v>
      </c>
    </row>
    <row r="123" spans="1:12" ht="15">
      <c r="A123" s="84" t="s">
        <v>2203</v>
      </c>
      <c r="B123" s="84" t="s">
        <v>2620</v>
      </c>
      <c r="C123" s="84">
        <v>3</v>
      </c>
      <c r="D123" s="119">
        <v>0.002648325215889225</v>
      </c>
      <c r="E123" s="119">
        <v>1.2431562079801544</v>
      </c>
      <c r="F123" s="84" t="s">
        <v>2838</v>
      </c>
      <c r="G123" s="84" t="b">
        <v>0</v>
      </c>
      <c r="H123" s="84" t="b">
        <v>0</v>
      </c>
      <c r="I123" s="84" t="b">
        <v>0</v>
      </c>
      <c r="J123" s="84" t="b">
        <v>0</v>
      </c>
      <c r="K123" s="84" t="b">
        <v>0</v>
      </c>
      <c r="L123" s="84" t="b">
        <v>0</v>
      </c>
    </row>
    <row r="124" spans="1:12" ht="15">
      <c r="A124" s="84" t="s">
        <v>2620</v>
      </c>
      <c r="B124" s="84" t="s">
        <v>2711</v>
      </c>
      <c r="C124" s="84">
        <v>3</v>
      </c>
      <c r="D124" s="119">
        <v>0.002648325215889225</v>
      </c>
      <c r="E124" s="119">
        <v>2.3101029976107674</v>
      </c>
      <c r="F124" s="84" t="s">
        <v>2838</v>
      </c>
      <c r="G124" s="84" t="b">
        <v>0</v>
      </c>
      <c r="H124" s="84" t="b">
        <v>0</v>
      </c>
      <c r="I124" s="84" t="b">
        <v>0</v>
      </c>
      <c r="J124" s="84" t="b">
        <v>0</v>
      </c>
      <c r="K124" s="84" t="b">
        <v>0</v>
      </c>
      <c r="L124" s="84" t="b">
        <v>0</v>
      </c>
    </row>
    <row r="125" spans="1:12" ht="15">
      <c r="A125" s="84" t="s">
        <v>2711</v>
      </c>
      <c r="B125" s="84" t="s">
        <v>287</v>
      </c>
      <c r="C125" s="84">
        <v>3</v>
      </c>
      <c r="D125" s="119">
        <v>0.002648325215889225</v>
      </c>
      <c r="E125" s="119">
        <v>2.66228551572213</v>
      </c>
      <c r="F125" s="84" t="s">
        <v>2838</v>
      </c>
      <c r="G125" s="84" t="b">
        <v>0</v>
      </c>
      <c r="H125" s="84" t="b">
        <v>0</v>
      </c>
      <c r="I125" s="84" t="b">
        <v>0</v>
      </c>
      <c r="J125" s="84" t="b">
        <v>0</v>
      </c>
      <c r="K125" s="84" t="b">
        <v>0</v>
      </c>
      <c r="L125" s="84" t="b">
        <v>0</v>
      </c>
    </row>
    <row r="126" spans="1:12" ht="15">
      <c r="A126" s="84" t="s">
        <v>287</v>
      </c>
      <c r="B126" s="84" t="s">
        <v>2678</v>
      </c>
      <c r="C126" s="84">
        <v>3</v>
      </c>
      <c r="D126" s="119">
        <v>0.002648325215889225</v>
      </c>
      <c r="E126" s="119">
        <v>2.4192474670358357</v>
      </c>
      <c r="F126" s="84" t="s">
        <v>2838</v>
      </c>
      <c r="G126" s="84" t="b">
        <v>0</v>
      </c>
      <c r="H126" s="84" t="b">
        <v>0</v>
      </c>
      <c r="I126" s="84" t="b">
        <v>0</v>
      </c>
      <c r="J126" s="84" t="b">
        <v>0</v>
      </c>
      <c r="K126" s="84" t="b">
        <v>0</v>
      </c>
      <c r="L126" s="84" t="b">
        <v>0</v>
      </c>
    </row>
    <row r="127" spans="1:12" ht="15">
      <c r="A127" s="84" t="s">
        <v>2712</v>
      </c>
      <c r="B127" s="84" t="s">
        <v>2204</v>
      </c>
      <c r="C127" s="84">
        <v>3</v>
      </c>
      <c r="D127" s="119">
        <v>0.002648325215889225</v>
      </c>
      <c r="E127" s="119">
        <v>1.7591955287301866</v>
      </c>
      <c r="F127" s="84" t="s">
        <v>2838</v>
      </c>
      <c r="G127" s="84" t="b">
        <v>1</v>
      </c>
      <c r="H127" s="84" t="b">
        <v>0</v>
      </c>
      <c r="I127" s="84" t="b">
        <v>0</v>
      </c>
      <c r="J127" s="84" t="b">
        <v>0</v>
      </c>
      <c r="K127" s="84" t="b">
        <v>0</v>
      </c>
      <c r="L127" s="84" t="b">
        <v>0</v>
      </c>
    </row>
    <row r="128" spans="1:12" ht="15">
      <c r="A128" s="84" t="s">
        <v>294</v>
      </c>
      <c r="B128" s="84" t="s">
        <v>2627</v>
      </c>
      <c r="C128" s="84">
        <v>3</v>
      </c>
      <c r="D128" s="119">
        <v>0.002648325215889225</v>
      </c>
      <c r="E128" s="119">
        <v>1.6922487390995733</v>
      </c>
      <c r="F128" s="84" t="s">
        <v>2838</v>
      </c>
      <c r="G128" s="84" t="b">
        <v>0</v>
      </c>
      <c r="H128" s="84" t="b">
        <v>0</v>
      </c>
      <c r="I128" s="84" t="b">
        <v>0</v>
      </c>
      <c r="J128" s="84" t="b">
        <v>0</v>
      </c>
      <c r="K128" s="84" t="b">
        <v>0</v>
      </c>
      <c r="L128" s="84" t="b">
        <v>0</v>
      </c>
    </row>
    <row r="129" spans="1:12" ht="15">
      <c r="A129" s="84" t="s">
        <v>2627</v>
      </c>
      <c r="B129" s="84" t="s">
        <v>2679</v>
      </c>
      <c r="C129" s="84">
        <v>3</v>
      </c>
      <c r="D129" s="119">
        <v>0.002648325215889225</v>
      </c>
      <c r="E129" s="119">
        <v>2.294308730427536</v>
      </c>
      <c r="F129" s="84" t="s">
        <v>2838</v>
      </c>
      <c r="G129" s="84" t="b">
        <v>0</v>
      </c>
      <c r="H129" s="84" t="b">
        <v>0</v>
      </c>
      <c r="I129" s="84" t="b">
        <v>0</v>
      </c>
      <c r="J129" s="84" t="b">
        <v>0</v>
      </c>
      <c r="K129" s="84" t="b">
        <v>0</v>
      </c>
      <c r="L129" s="84" t="b">
        <v>0</v>
      </c>
    </row>
    <row r="130" spans="1:12" ht="15">
      <c r="A130" s="84" t="s">
        <v>2679</v>
      </c>
      <c r="B130" s="84" t="s">
        <v>2639</v>
      </c>
      <c r="C130" s="84">
        <v>3</v>
      </c>
      <c r="D130" s="119">
        <v>0.002648325215889225</v>
      </c>
      <c r="E130" s="119">
        <v>2.361255520058149</v>
      </c>
      <c r="F130" s="84" t="s">
        <v>2838</v>
      </c>
      <c r="G130" s="84" t="b">
        <v>0</v>
      </c>
      <c r="H130" s="84" t="b">
        <v>0</v>
      </c>
      <c r="I130" s="84" t="b">
        <v>0</v>
      </c>
      <c r="J130" s="84" t="b">
        <v>0</v>
      </c>
      <c r="K130" s="84" t="b">
        <v>0</v>
      </c>
      <c r="L130" s="84" t="b">
        <v>0</v>
      </c>
    </row>
    <row r="131" spans="1:12" ht="15">
      <c r="A131" s="84" t="s">
        <v>2168</v>
      </c>
      <c r="B131" s="84" t="s">
        <v>2713</v>
      </c>
      <c r="C131" s="84">
        <v>3</v>
      </c>
      <c r="D131" s="119">
        <v>0.002648325215889225</v>
      </c>
      <c r="E131" s="119">
        <v>2.1504021547432557</v>
      </c>
      <c r="F131" s="84" t="s">
        <v>2838</v>
      </c>
      <c r="G131" s="84" t="b">
        <v>0</v>
      </c>
      <c r="H131" s="84" t="b">
        <v>0</v>
      </c>
      <c r="I131" s="84" t="b">
        <v>0</v>
      </c>
      <c r="J131" s="84" t="b">
        <v>0</v>
      </c>
      <c r="K131" s="84" t="b">
        <v>0</v>
      </c>
      <c r="L131" s="84" t="b">
        <v>0</v>
      </c>
    </row>
    <row r="132" spans="1:12" ht="15">
      <c r="A132" s="84" t="s">
        <v>2713</v>
      </c>
      <c r="B132" s="84" t="s">
        <v>2612</v>
      </c>
      <c r="C132" s="84">
        <v>3</v>
      </c>
      <c r="D132" s="119">
        <v>0.002648325215889225</v>
      </c>
      <c r="E132" s="119">
        <v>2.2229528218918673</v>
      </c>
      <c r="F132" s="84" t="s">
        <v>2838</v>
      </c>
      <c r="G132" s="84" t="b">
        <v>0</v>
      </c>
      <c r="H132" s="84" t="b">
        <v>0</v>
      </c>
      <c r="I132" s="84" t="b">
        <v>0</v>
      </c>
      <c r="J132" s="84" t="b">
        <v>0</v>
      </c>
      <c r="K132" s="84" t="b">
        <v>0</v>
      </c>
      <c r="L132" s="84" t="b">
        <v>0</v>
      </c>
    </row>
    <row r="133" spans="1:12" ht="15">
      <c r="A133" s="84" t="s">
        <v>2612</v>
      </c>
      <c r="B133" s="84" t="s">
        <v>2207</v>
      </c>
      <c r="C133" s="84">
        <v>3</v>
      </c>
      <c r="D133" s="119">
        <v>0.002648325215889225</v>
      </c>
      <c r="E133" s="119">
        <v>1.279068763870799</v>
      </c>
      <c r="F133" s="84" t="s">
        <v>2838</v>
      </c>
      <c r="G133" s="84" t="b">
        <v>0</v>
      </c>
      <c r="H133" s="84" t="b">
        <v>0</v>
      </c>
      <c r="I133" s="84" t="b">
        <v>0</v>
      </c>
      <c r="J133" s="84" t="b">
        <v>0</v>
      </c>
      <c r="K133" s="84" t="b">
        <v>0</v>
      </c>
      <c r="L133" s="84" t="b">
        <v>0</v>
      </c>
    </row>
    <row r="134" spans="1:12" ht="15">
      <c r="A134" s="84" t="s">
        <v>2207</v>
      </c>
      <c r="B134" s="84" t="s">
        <v>2645</v>
      </c>
      <c r="C134" s="84">
        <v>3</v>
      </c>
      <c r="D134" s="119">
        <v>0.002648325215889225</v>
      </c>
      <c r="E134" s="119">
        <v>1.5800987595347802</v>
      </c>
      <c r="F134" s="84" t="s">
        <v>2838</v>
      </c>
      <c r="G134" s="84" t="b">
        <v>0</v>
      </c>
      <c r="H134" s="84" t="b">
        <v>0</v>
      </c>
      <c r="I134" s="84" t="b">
        <v>0</v>
      </c>
      <c r="J134" s="84" t="b">
        <v>0</v>
      </c>
      <c r="K134" s="84" t="b">
        <v>0</v>
      </c>
      <c r="L134" s="84" t="b">
        <v>0</v>
      </c>
    </row>
    <row r="135" spans="1:12" ht="15">
      <c r="A135" s="84" t="s">
        <v>2714</v>
      </c>
      <c r="B135" s="84" t="s">
        <v>2715</v>
      </c>
      <c r="C135" s="84">
        <v>3</v>
      </c>
      <c r="D135" s="119">
        <v>0.002648325215889225</v>
      </c>
      <c r="E135" s="119">
        <v>2.78722425233043</v>
      </c>
      <c r="F135" s="84" t="s">
        <v>2838</v>
      </c>
      <c r="G135" s="84" t="b">
        <v>0</v>
      </c>
      <c r="H135" s="84" t="b">
        <v>0</v>
      </c>
      <c r="I135" s="84" t="b">
        <v>0</v>
      </c>
      <c r="J135" s="84" t="b">
        <v>0</v>
      </c>
      <c r="K135" s="84" t="b">
        <v>0</v>
      </c>
      <c r="L135" s="84" t="b">
        <v>0</v>
      </c>
    </row>
    <row r="136" spans="1:12" ht="15">
      <c r="A136" s="84" t="s">
        <v>2715</v>
      </c>
      <c r="B136" s="84" t="s">
        <v>2716</v>
      </c>
      <c r="C136" s="84">
        <v>3</v>
      </c>
      <c r="D136" s="119">
        <v>0.002648325215889225</v>
      </c>
      <c r="E136" s="119">
        <v>2.78722425233043</v>
      </c>
      <c r="F136" s="84" t="s">
        <v>2838</v>
      </c>
      <c r="G136" s="84" t="b">
        <v>0</v>
      </c>
      <c r="H136" s="84" t="b">
        <v>0</v>
      </c>
      <c r="I136" s="84" t="b">
        <v>0</v>
      </c>
      <c r="J136" s="84" t="b">
        <v>0</v>
      </c>
      <c r="K136" s="84" t="b">
        <v>0</v>
      </c>
      <c r="L136" s="84" t="b">
        <v>0</v>
      </c>
    </row>
    <row r="137" spans="1:12" ht="15">
      <c r="A137" s="84" t="s">
        <v>2716</v>
      </c>
      <c r="B137" s="84" t="s">
        <v>2612</v>
      </c>
      <c r="C137" s="84">
        <v>3</v>
      </c>
      <c r="D137" s="119">
        <v>0.002648325215889225</v>
      </c>
      <c r="E137" s="119">
        <v>2.2229528218918673</v>
      </c>
      <c r="F137" s="84" t="s">
        <v>2838</v>
      </c>
      <c r="G137" s="84" t="b">
        <v>0</v>
      </c>
      <c r="H137" s="84" t="b">
        <v>0</v>
      </c>
      <c r="I137" s="84" t="b">
        <v>0</v>
      </c>
      <c r="J137" s="84" t="b">
        <v>0</v>
      </c>
      <c r="K137" s="84" t="b">
        <v>0</v>
      </c>
      <c r="L137" s="84" t="b">
        <v>0</v>
      </c>
    </row>
    <row r="138" spans="1:12" ht="15">
      <c r="A138" s="84" t="s">
        <v>2612</v>
      </c>
      <c r="B138" s="84" t="s">
        <v>2636</v>
      </c>
      <c r="C138" s="84">
        <v>3</v>
      </c>
      <c r="D138" s="119">
        <v>0.002648325215889225</v>
      </c>
      <c r="E138" s="119">
        <v>1.9633155113861112</v>
      </c>
      <c r="F138" s="84" t="s">
        <v>2838</v>
      </c>
      <c r="G138" s="84" t="b">
        <v>0</v>
      </c>
      <c r="H138" s="84" t="b">
        <v>0</v>
      </c>
      <c r="I138" s="84" t="b">
        <v>0</v>
      </c>
      <c r="J138" s="84" t="b">
        <v>0</v>
      </c>
      <c r="K138" s="84" t="b">
        <v>0</v>
      </c>
      <c r="L138" s="84" t="b">
        <v>0</v>
      </c>
    </row>
    <row r="139" spans="1:12" ht="15">
      <c r="A139" s="84" t="s">
        <v>2636</v>
      </c>
      <c r="B139" s="84" t="s">
        <v>2680</v>
      </c>
      <c r="C139" s="84">
        <v>3</v>
      </c>
      <c r="D139" s="119">
        <v>0.002648325215889225</v>
      </c>
      <c r="E139" s="119">
        <v>2.4861942566664488</v>
      </c>
      <c r="F139" s="84" t="s">
        <v>2838</v>
      </c>
      <c r="G139" s="84" t="b">
        <v>0</v>
      </c>
      <c r="H139" s="84" t="b">
        <v>0</v>
      </c>
      <c r="I139" s="84" t="b">
        <v>0</v>
      </c>
      <c r="J139" s="84" t="b">
        <v>0</v>
      </c>
      <c r="K139" s="84" t="b">
        <v>0</v>
      </c>
      <c r="L139" s="84" t="b">
        <v>0</v>
      </c>
    </row>
    <row r="140" spans="1:12" ht="15">
      <c r="A140" s="84" t="s">
        <v>2680</v>
      </c>
      <c r="B140" s="84" t="s">
        <v>2717</v>
      </c>
      <c r="C140" s="84">
        <v>3</v>
      </c>
      <c r="D140" s="119">
        <v>0.002648325215889225</v>
      </c>
      <c r="E140" s="119">
        <v>2.66228551572213</v>
      </c>
      <c r="F140" s="84" t="s">
        <v>2838</v>
      </c>
      <c r="G140" s="84" t="b">
        <v>0</v>
      </c>
      <c r="H140" s="84" t="b">
        <v>0</v>
      </c>
      <c r="I140" s="84" t="b">
        <v>0</v>
      </c>
      <c r="J140" s="84" t="b">
        <v>0</v>
      </c>
      <c r="K140" s="84" t="b">
        <v>0</v>
      </c>
      <c r="L140" s="84" t="b">
        <v>0</v>
      </c>
    </row>
    <row r="141" spans="1:12" ht="15">
      <c r="A141" s="84" t="s">
        <v>2717</v>
      </c>
      <c r="B141" s="84" t="s">
        <v>2718</v>
      </c>
      <c r="C141" s="84">
        <v>3</v>
      </c>
      <c r="D141" s="119">
        <v>0.002648325215889225</v>
      </c>
      <c r="E141" s="119">
        <v>2.78722425233043</v>
      </c>
      <c r="F141" s="84" t="s">
        <v>2838</v>
      </c>
      <c r="G141" s="84" t="b">
        <v>0</v>
      </c>
      <c r="H141" s="84" t="b">
        <v>0</v>
      </c>
      <c r="I141" s="84" t="b">
        <v>0</v>
      </c>
      <c r="J141" s="84" t="b">
        <v>1</v>
      </c>
      <c r="K141" s="84" t="b">
        <v>0</v>
      </c>
      <c r="L141" s="84" t="b">
        <v>0</v>
      </c>
    </row>
    <row r="142" spans="1:12" ht="15">
      <c r="A142" s="84" t="s">
        <v>2718</v>
      </c>
      <c r="B142" s="84" t="s">
        <v>2719</v>
      </c>
      <c r="C142" s="84">
        <v>3</v>
      </c>
      <c r="D142" s="119">
        <v>0.002648325215889225</v>
      </c>
      <c r="E142" s="119">
        <v>2.78722425233043</v>
      </c>
      <c r="F142" s="84" t="s">
        <v>2838</v>
      </c>
      <c r="G142" s="84" t="b">
        <v>1</v>
      </c>
      <c r="H142" s="84" t="b">
        <v>0</v>
      </c>
      <c r="I142" s="84" t="b">
        <v>0</v>
      </c>
      <c r="J142" s="84" t="b">
        <v>0</v>
      </c>
      <c r="K142" s="84" t="b">
        <v>0</v>
      </c>
      <c r="L142" s="84" t="b">
        <v>0</v>
      </c>
    </row>
    <row r="143" spans="1:12" ht="15">
      <c r="A143" s="84" t="s">
        <v>2681</v>
      </c>
      <c r="B143" s="84" t="s">
        <v>2720</v>
      </c>
      <c r="C143" s="84">
        <v>3</v>
      </c>
      <c r="D143" s="119">
        <v>0.002648325215889225</v>
      </c>
      <c r="E143" s="119">
        <v>2.66228551572213</v>
      </c>
      <c r="F143" s="84" t="s">
        <v>2838</v>
      </c>
      <c r="G143" s="84" t="b">
        <v>0</v>
      </c>
      <c r="H143" s="84" t="b">
        <v>0</v>
      </c>
      <c r="I143" s="84" t="b">
        <v>0</v>
      </c>
      <c r="J143" s="84" t="b">
        <v>1</v>
      </c>
      <c r="K143" s="84" t="b">
        <v>0</v>
      </c>
      <c r="L143" s="84" t="b">
        <v>0</v>
      </c>
    </row>
    <row r="144" spans="1:12" ht="15">
      <c r="A144" s="84" t="s">
        <v>2720</v>
      </c>
      <c r="B144" s="84" t="s">
        <v>2721</v>
      </c>
      <c r="C144" s="84">
        <v>3</v>
      </c>
      <c r="D144" s="119">
        <v>0.002648325215889225</v>
      </c>
      <c r="E144" s="119">
        <v>2.78722425233043</v>
      </c>
      <c r="F144" s="84" t="s">
        <v>2838</v>
      </c>
      <c r="G144" s="84" t="b">
        <v>1</v>
      </c>
      <c r="H144" s="84" t="b">
        <v>0</v>
      </c>
      <c r="I144" s="84" t="b">
        <v>0</v>
      </c>
      <c r="J144" s="84" t="b">
        <v>0</v>
      </c>
      <c r="K144" s="84" t="b">
        <v>0</v>
      </c>
      <c r="L144" s="84" t="b">
        <v>0</v>
      </c>
    </row>
    <row r="145" spans="1:12" ht="15">
      <c r="A145" s="84" t="s">
        <v>2721</v>
      </c>
      <c r="B145" s="84" t="s">
        <v>2722</v>
      </c>
      <c r="C145" s="84">
        <v>3</v>
      </c>
      <c r="D145" s="119">
        <v>0.002648325215889225</v>
      </c>
      <c r="E145" s="119">
        <v>2.78722425233043</v>
      </c>
      <c r="F145" s="84" t="s">
        <v>2838</v>
      </c>
      <c r="G145" s="84" t="b">
        <v>0</v>
      </c>
      <c r="H145" s="84" t="b">
        <v>0</v>
      </c>
      <c r="I145" s="84" t="b">
        <v>0</v>
      </c>
      <c r="J145" s="84" t="b">
        <v>0</v>
      </c>
      <c r="K145" s="84" t="b">
        <v>0</v>
      </c>
      <c r="L145" s="84" t="b">
        <v>0</v>
      </c>
    </row>
    <row r="146" spans="1:12" ht="15">
      <c r="A146" s="84" t="s">
        <v>2722</v>
      </c>
      <c r="B146" s="84" t="s">
        <v>2723</v>
      </c>
      <c r="C146" s="84">
        <v>3</v>
      </c>
      <c r="D146" s="119">
        <v>0.002648325215889225</v>
      </c>
      <c r="E146" s="119">
        <v>2.78722425233043</v>
      </c>
      <c r="F146" s="84" t="s">
        <v>2838</v>
      </c>
      <c r="G146" s="84" t="b">
        <v>0</v>
      </c>
      <c r="H146" s="84" t="b">
        <v>0</v>
      </c>
      <c r="I146" s="84" t="b">
        <v>0</v>
      </c>
      <c r="J146" s="84" t="b">
        <v>0</v>
      </c>
      <c r="K146" s="84" t="b">
        <v>0</v>
      </c>
      <c r="L146" s="84" t="b">
        <v>0</v>
      </c>
    </row>
    <row r="147" spans="1:12" ht="15">
      <c r="A147" s="84" t="s">
        <v>2723</v>
      </c>
      <c r="B147" s="84" t="s">
        <v>2724</v>
      </c>
      <c r="C147" s="84">
        <v>3</v>
      </c>
      <c r="D147" s="119">
        <v>0.002648325215889225</v>
      </c>
      <c r="E147" s="119">
        <v>2.78722425233043</v>
      </c>
      <c r="F147" s="84" t="s">
        <v>2838</v>
      </c>
      <c r="G147" s="84" t="b">
        <v>0</v>
      </c>
      <c r="H147" s="84" t="b">
        <v>0</v>
      </c>
      <c r="I147" s="84" t="b">
        <v>0</v>
      </c>
      <c r="J147" s="84" t="b">
        <v>0</v>
      </c>
      <c r="K147" s="84" t="b">
        <v>0</v>
      </c>
      <c r="L147" s="84" t="b">
        <v>0</v>
      </c>
    </row>
    <row r="148" spans="1:12" ht="15">
      <c r="A148" s="84" t="s">
        <v>2724</v>
      </c>
      <c r="B148" s="84" t="s">
        <v>2609</v>
      </c>
      <c r="C148" s="84">
        <v>3</v>
      </c>
      <c r="D148" s="119">
        <v>0.002648325215889225</v>
      </c>
      <c r="E148" s="119">
        <v>2.1182174713718545</v>
      </c>
      <c r="F148" s="84" t="s">
        <v>2838</v>
      </c>
      <c r="G148" s="84" t="b">
        <v>0</v>
      </c>
      <c r="H148" s="84" t="b">
        <v>0</v>
      </c>
      <c r="I148" s="84" t="b">
        <v>0</v>
      </c>
      <c r="J148" s="84" t="b">
        <v>0</v>
      </c>
      <c r="K148" s="84" t="b">
        <v>0</v>
      </c>
      <c r="L148" s="84" t="b">
        <v>0</v>
      </c>
    </row>
    <row r="149" spans="1:12" ht="15">
      <c r="A149" s="84" t="s">
        <v>2609</v>
      </c>
      <c r="B149" s="84" t="s">
        <v>2217</v>
      </c>
      <c r="C149" s="84">
        <v>3</v>
      </c>
      <c r="D149" s="119">
        <v>0.002648325215889225</v>
      </c>
      <c r="E149" s="119">
        <v>1.4192474670358357</v>
      </c>
      <c r="F149" s="84" t="s">
        <v>2838</v>
      </c>
      <c r="G149" s="84" t="b">
        <v>0</v>
      </c>
      <c r="H149" s="84" t="b">
        <v>0</v>
      </c>
      <c r="I149" s="84" t="b">
        <v>0</v>
      </c>
      <c r="J149" s="84" t="b">
        <v>0</v>
      </c>
      <c r="K149" s="84" t="b">
        <v>0</v>
      </c>
      <c r="L149" s="84" t="b">
        <v>0</v>
      </c>
    </row>
    <row r="150" spans="1:12" ht="15">
      <c r="A150" s="84" t="s">
        <v>2231</v>
      </c>
      <c r="B150" s="84" t="s">
        <v>264</v>
      </c>
      <c r="C150" s="84">
        <v>3</v>
      </c>
      <c r="D150" s="119">
        <v>0.002648325215889225</v>
      </c>
      <c r="E150" s="119">
        <v>2.78722425233043</v>
      </c>
      <c r="F150" s="84" t="s">
        <v>2838</v>
      </c>
      <c r="G150" s="84" t="b">
        <v>0</v>
      </c>
      <c r="H150" s="84" t="b">
        <v>0</v>
      </c>
      <c r="I150" s="84" t="b">
        <v>0</v>
      </c>
      <c r="J150" s="84" t="b">
        <v>0</v>
      </c>
      <c r="K150" s="84" t="b">
        <v>0</v>
      </c>
      <c r="L150" s="84" t="b">
        <v>0</v>
      </c>
    </row>
    <row r="151" spans="1:12" ht="15">
      <c r="A151" s="84" t="s">
        <v>264</v>
      </c>
      <c r="B151" s="84" t="s">
        <v>2232</v>
      </c>
      <c r="C151" s="84">
        <v>3</v>
      </c>
      <c r="D151" s="119">
        <v>0.002648325215889225</v>
      </c>
      <c r="E151" s="119">
        <v>2.66228551572213</v>
      </c>
      <c r="F151" s="84" t="s">
        <v>2838</v>
      </c>
      <c r="G151" s="84" t="b">
        <v>0</v>
      </c>
      <c r="H151" s="84" t="b">
        <v>0</v>
      </c>
      <c r="I151" s="84" t="b">
        <v>0</v>
      </c>
      <c r="J151" s="84" t="b">
        <v>0</v>
      </c>
      <c r="K151" s="84" t="b">
        <v>0</v>
      </c>
      <c r="L151" s="84" t="b">
        <v>0</v>
      </c>
    </row>
    <row r="152" spans="1:12" ht="15">
      <c r="A152" s="84" t="s">
        <v>2232</v>
      </c>
      <c r="B152" s="84" t="s">
        <v>2233</v>
      </c>
      <c r="C152" s="84">
        <v>3</v>
      </c>
      <c r="D152" s="119">
        <v>0.002648325215889225</v>
      </c>
      <c r="E152" s="119">
        <v>2.66228551572213</v>
      </c>
      <c r="F152" s="84" t="s">
        <v>2838</v>
      </c>
      <c r="G152" s="84" t="b">
        <v>0</v>
      </c>
      <c r="H152" s="84" t="b">
        <v>0</v>
      </c>
      <c r="I152" s="84" t="b">
        <v>0</v>
      </c>
      <c r="J152" s="84" t="b">
        <v>0</v>
      </c>
      <c r="K152" s="84" t="b">
        <v>0</v>
      </c>
      <c r="L152" s="84" t="b">
        <v>0</v>
      </c>
    </row>
    <row r="153" spans="1:12" ht="15">
      <c r="A153" s="84" t="s">
        <v>2233</v>
      </c>
      <c r="B153" s="84" t="s">
        <v>2234</v>
      </c>
      <c r="C153" s="84">
        <v>3</v>
      </c>
      <c r="D153" s="119">
        <v>0.002648325215889225</v>
      </c>
      <c r="E153" s="119">
        <v>2.78722425233043</v>
      </c>
      <c r="F153" s="84" t="s">
        <v>2838</v>
      </c>
      <c r="G153" s="84" t="b">
        <v>0</v>
      </c>
      <c r="H153" s="84" t="b">
        <v>0</v>
      </c>
      <c r="I153" s="84" t="b">
        <v>0</v>
      </c>
      <c r="J153" s="84" t="b">
        <v>0</v>
      </c>
      <c r="K153" s="84" t="b">
        <v>0</v>
      </c>
      <c r="L153" s="84" t="b">
        <v>0</v>
      </c>
    </row>
    <row r="154" spans="1:12" ht="15">
      <c r="A154" s="84" t="s">
        <v>2234</v>
      </c>
      <c r="B154" s="84" t="s">
        <v>2235</v>
      </c>
      <c r="C154" s="84">
        <v>3</v>
      </c>
      <c r="D154" s="119">
        <v>0.002648325215889225</v>
      </c>
      <c r="E154" s="119">
        <v>2.78722425233043</v>
      </c>
      <c r="F154" s="84" t="s">
        <v>2838</v>
      </c>
      <c r="G154" s="84" t="b">
        <v>0</v>
      </c>
      <c r="H154" s="84" t="b">
        <v>0</v>
      </c>
      <c r="I154" s="84" t="b">
        <v>0</v>
      </c>
      <c r="J154" s="84" t="b">
        <v>0</v>
      </c>
      <c r="K154" s="84" t="b">
        <v>0</v>
      </c>
      <c r="L154" s="84" t="b">
        <v>0</v>
      </c>
    </row>
    <row r="155" spans="1:12" ht="15">
      <c r="A155" s="84" t="s">
        <v>2235</v>
      </c>
      <c r="B155" s="84" t="s">
        <v>2236</v>
      </c>
      <c r="C155" s="84">
        <v>3</v>
      </c>
      <c r="D155" s="119">
        <v>0.002648325215889225</v>
      </c>
      <c r="E155" s="119">
        <v>2.78722425233043</v>
      </c>
      <c r="F155" s="84" t="s">
        <v>2838</v>
      </c>
      <c r="G155" s="84" t="b">
        <v>0</v>
      </c>
      <c r="H155" s="84" t="b">
        <v>0</v>
      </c>
      <c r="I155" s="84" t="b">
        <v>0</v>
      </c>
      <c r="J155" s="84" t="b">
        <v>0</v>
      </c>
      <c r="K155" s="84" t="b">
        <v>0</v>
      </c>
      <c r="L155" s="84" t="b">
        <v>0</v>
      </c>
    </row>
    <row r="156" spans="1:12" ht="15">
      <c r="A156" s="84" t="s">
        <v>2236</v>
      </c>
      <c r="B156" s="84" t="s">
        <v>2166</v>
      </c>
      <c r="C156" s="84">
        <v>3</v>
      </c>
      <c r="D156" s="119">
        <v>0.002648325215889225</v>
      </c>
      <c r="E156" s="119">
        <v>2.66228551572213</v>
      </c>
      <c r="F156" s="84" t="s">
        <v>2838</v>
      </c>
      <c r="G156" s="84" t="b">
        <v>0</v>
      </c>
      <c r="H156" s="84" t="b">
        <v>0</v>
      </c>
      <c r="I156" s="84" t="b">
        <v>0</v>
      </c>
      <c r="J156" s="84" t="b">
        <v>0</v>
      </c>
      <c r="K156" s="84" t="b">
        <v>0</v>
      </c>
      <c r="L156" s="84" t="b">
        <v>0</v>
      </c>
    </row>
    <row r="157" spans="1:12" ht="15">
      <c r="A157" s="84" t="s">
        <v>2166</v>
      </c>
      <c r="B157" s="84" t="s">
        <v>2237</v>
      </c>
      <c r="C157" s="84">
        <v>3</v>
      </c>
      <c r="D157" s="119">
        <v>0.002648325215889225</v>
      </c>
      <c r="E157" s="119">
        <v>2.66228551572213</v>
      </c>
      <c r="F157" s="84" t="s">
        <v>2838</v>
      </c>
      <c r="G157" s="84" t="b">
        <v>0</v>
      </c>
      <c r="H157" s="84" t="b">
        <v>0</v>
      </c>
      <c r="I157" s="84" t="b">
        <v>0</v>
      </c>
      <c r="J157" s="84" t="b">
        <v>0</v>
      </c>
      <c r="K157" s="84" t="b">
        <v>0</v>
      </c>
      <c r="L157" s="84" t="b">
        <v>0</v>
      </c>
    </row>
    <row r="158" spans="1:12" ht="15">
      <c r="A158" s="84" t="s">
        <v>2237</v>
      </c>
      <c r="B158" s="84" t="s">
        <v>2238</v>
      </c>
      <c r="C158" s="84">
        <v>3</v>
      </c>
      <c r="D158" s="119">
        <v>0.002648325215889225</v>
      </c>
      <c r="E158" s="119">
        <v>2.78722425233043</v>
      </c>
      <c r="F158" s="84" t="s">
        <v>2838</v>
      </c>
      <c r="G158" s="84" t="b">
        <v>0</v>
      </c>
      <c r="H158" s="84" t="b">
        <v>0</v>
      </c>
      <c r="I158" s="84" t="b">
        <v>0</v>
      </c>
      <c r="J158" s="84" t="b">
        <v>0</v>
      </c>
      <c r="K158" s="84" t="b">
        <v>0</v>
      </c>
      <c r="L158" s="84" t="b">
        <v>0</v>
      </c>
    </row>
    <row r="159" spans="1:12" ht="15">
      <c r="A159" s="84" t="s">
        <v>2238</v>
      </c>
      <c r="B159" s="84" t="s">
        <v>2725</v>
      </c>
      <c r="C159" s="84">
        <v>3</v>
      </c>
      <c r="D159" s="119">
        <v>0.002648325215889225</v>
      </c>
      <c r="E159" s="119">
        <v>2.78722425233043</v>
      </c>
      <c r="F159" s="84" t="s">
        <v>2838</v>
      </c>
      <c r="G159" s="84" t="b">
        <v>0</v>
      </c>
      <c r="H159" s="84" t="b">
        <v>0</v>
      </c>
      <c r="I159" s="84" t="b">
        <v>0</v>
      </c>
      <c r="J159" s="84" t="b">
        <v>1</v>
      </c>
      <c r="K159" s="84" t="b">
        <v>0</v>
      </c>
      <c r="L159" s="84" t="b">
        <v>0</v>
      </c>
    </row>
    <row r="160" spans="1:12" ht="15">
      <c r="A160" s="84" t="s">
        <v>2725</v>
      </c>
      <c r="B160" s="84" t="s">
        <v>2726</v>
      </c>
      <c r="C160" s="84">
        <v>3</v>
      </c>
      <c r="D160" s="119">
        <v>0.002648325215889225</v>
      </c>
      <c r="E160" s="119">
        <v>2.78722425233043</v>
      </c>
      <c r="F160" s="84" t="s">
        <v>2838</v>
      </c>
      <c r="G160" s="84" t="b">
        <v>1</v>
      </c>
      <c r="H160" s="84" t="b">
        <v>0</v>
      </c>
      <c r="I160" s="84" t="b">
        <v>0</v>
      </c>
      <c r="J160" s="84" t="b">
        <v>0</v>
      </c>
      <c r="K160" s="84" t="b">
        <v>0</v>
      </c>
      <c r="L160" s="84" t="b">
        <v>0</v>
      </c>
    </row>
    <row r="161" spans="1:12" ht="15">
      <c r="A161" s="84" t="s">
        <v>2728</v>
      </c>
      <c r="B161" s="84" t="s">
        <v>2729</v>
      </c>
      <c r="C161" s="84">
        <v>3</v>
      </c>
      <c r="D161" s="119">
        <v>0.002648325215889225</v>
      </c>
      <c r="E161" s="119">
        <v>2.78722425233043</v>
      </c>
      <c r="F161" s="84" t="s">
        <v>2838</v>
      </c>
      <c r="G161" s="84" t="b">
        <v>0</v>
      </c>
      <c r="H161" s="84" t="b">
        <v>0</v>
      </c>
      <c r="I161" s="84" t="b">
        <v>0</v>
      </c>
      <c r="J161" s="84" t="b">
        <v>0</v>
      </c>
      <c r="K161" s="84" t="b">
        <v>0</v>
      </c>
      <c r="L161" s="84" t="b">
        <v>0</v>
      </c>
    </row>
    <row r="162" spans="1:12" ht="15">
      <c r="A162" s="84" t="s">
        <v>2729</v>
      </c>
      <c r="B162" s="84" t="s">
        <v>2730</v>
      </c>
      <c r="C162" s="84">
        <v>3</v>
      </c>
      <c r="D162" s="119">
        <v>0.002648325215889225</v>
      </c>
      <c r="E162" s="119">
        <v>2.78722425233043</v>
      </c>
      <c r="F162" s="84" t="s">
        <v>2838</v>
      </c>
      <c r="G162" s="84" t="b">
        <v>0</v>
      </c>
      <c r="H162" s="84" t="b">
        <v>0</v>
      </c>
      <c r="I162" s="84" t="b">
        <v>0</v>
      </c>
      <c r="J162" s="84" t="b">
        <v>0</v>
      </c>
      <c r="K162" s="84" t="b">
        <v>0</v>
      </c>
      <c r="L162" s="84" t="b">
        <v>0</v>
      </c>
    </row>
    <row r="163" spans="1:12" ht="15">
      <c r="A163" s="84" t="s">
        <v>2730</v>
      </c>
      <c r="B163" s="84" t="s">
        <v>332</v>
      </c>
      <c r="C163" s="84">
        <v>3</v>
      </c>
      <c r="D163" s="119">
        <v>0.002648325215889225</v>
      </c>
      <c r="E163" s="119">
        <v>2.66228551572213</v>
      </c>
      <c r="F163" s="84" t="s">
        <v>2838</v>
      </c>
      <c r="G163" s="84" t="b">
        <v>0</v>
      </c>
      <c r="H163" s="84" t="b">
        <v>0</v>
      </c>
      <c r="I163" s="84" t="b">
        <v>0</v>
      </c>
      <c r="J163" s="84" t="b">
        <v>0</v>
      </c>
      <c r="K163" s="84" t="b">
        <v>0</v>
      </c>
      <c r="L163" s="84" t="b">
        <v>0</v>
      </c>
    </row>
    <row r="164" spans="1:12" ht="15">
      <c r="A164" s="84" t="s">
        <v>332</v>
      </c>
      <c r="B164" s="84" t="s">
        <v>282</v>
      </c>
      <c r="C164" s="84">
        <v>3</v>
      </c>
      <c r="D164" s="119">
        <v>0.002648325215889225</v>
      </c>
      <c r="E164" s="119">
        <v>1.6480450766075199</v>
      </c>
      <c r="F164" s="84" t="s">
        <v>2838</v>
      </c>
      <c r="G164" s="84" t="b">
        <v>0</v>
      </c>
      <c r="H164" s="84" t="b">
        <v>0</v>
      </c>
      <c r="I164" s="84" t="b">
        <v>0</v>
      </c>
      <c r="J164" s="84" t="b">
        <v>0</v>
      </c>
      <c r="K164" s="84" t="b">
        <v>0</v>
      </c>
      <c r="L164" s="84" t="b">
        <v>0</v>
      </c>
    </row>
    <row r="165" spans="1:12" ht="15">
      <c r="A165" s="84" t="s">
        <v>2241</v>
      </c>
      <c r="B165" s="84" t="s">
        <v>2242</v>
      </c>
      <c r="C165" s="84">
        <v>3</v>
      </c>
      <c r="D165" s="119">
        <v>0.002648325215889225</v>
      </c>
      <c r="E165" s="119">
        <v>2.5653755027140734</v>
      </c>
      <c r="F165" s="84" t="s">
        <v>2838</v>
      </c>
      <c r="G165" s="84" t="b">
        <v>0</v>
      </c>
      <c r="H165" s="84" t="b">
        <v>0</v>
      </c>
      <c r="I165" s="84" t="b">
        <v>0</v>
      </c>
      <c r="J165" s="84" t="b">
        <v>0</v>
      </c>
      <c r="K165" s="84" t="b">
        <v>0</v>
      </c>
      <c r="L165" s="84" t="b">
        <v>0</v>
      </c>
    </row>
    <row r="166" spans="1:12" ht="15">
      <c r="A166" s="84" t="s">
        <v>2242</v>
      </c>
      <c r="B166" s="84" t="s">
        <v>2243</v>
      </c>
      <c r="C166" s="84">
        <v>3</v>
      </c>
      <c r="D166" s="119">
        <v>0.002648325215889225</v>
      </c>
      <c r="E166" s="119">
        <v>2.78722425233043</v>
      </c>
      <c r="F166" s="84" t="s">
        <v>2838</v>
      </c>
      <c r="G166" s="84" t="b">
        <v>0</v>
      </c>
      <c r="H166" s="84" t="b">
        <v>0</v>
      </c>
      <c r="I166" s="84" t="b">
        <v>0</v>
      </c>
      <c r="J166" s="84" t="b">
        <v>0</v>
      </c>
      <c r="K166" s="84" t="b">
        <v>0</v>
      </c>
      <c r="L166" s="84" t="b">
        <v>0</v>
      </c>
    </row>
    <row r="167" spans="1:12" ht="15">
      <c r="A167" s="84" t="s">
        <v>2243</v>
      </c>
      <c r="B167" s="84" t="s">
        <v>2240</v>
      </c>
      <c r="C167" s="84">
        <v>3</v>
      </c>
      <c r="D167" s="119">
        <v>0.002648325215889225</v>
      </c>
      <c r="E167" s="119">
        <v>2.2229528218918673</v>
      </c>
      <c r="F167" s="84" t="s">
        <v>2838</v>
      </c>
      <c r="G167" s="84" t="b">
        <v>0</v>
      </c>
      <c r="H167" s="84" t="b">
        <v>0</v>
      </c>
      <c r="I167" s="84" t="b">
        <v>0</v>
      </c>
      <c r="J167" s="84" t="b">
        <v>1</v>
      </c>
      <c r="K167" s="84" t="b">
        <v>0</v>
      </c>
      <c r="L167" s="84" t="b">
        <v>0</v>
      </c>
    </row>
    <row r="168" spans="1:12" ht="15">
      <c r="A168" s="84" t="s">
        <v>2240</v>
      </c>
      <c r="B168" s="84" t="s">
        <v>2244</v>
      </c>
      <c r="C168" s="84">
        <v>3</v>
      </c>
      <c r="D168" s="119">
        <v>0.002648325215889225</v>
      </c>
      <c r="E168" s="119">
        <v>2.1851642610024675</v>
      </c>
      <c r="F168" s="84" t="s">
        <v>2838</v>
      </c>
      <c r="G168" s="84" t="b">
        <v>1</v>
      </c>
      <c r="H168" s="84" t="b">
        <v>0</v>
      </c>
      <c r="I168" s="84" t="b">
        <v>0</v>
      </c>
      <c r="J168" s="84" t="b">
        <v>0</v>
      </c>
      <c r="K168" s="84" t="b">
        <v>0</v>
      </c>
      <c r="L168" s="84" t="b">
        <v>0</v>
      </c>
    </row>
    <row r="169" spans="1:12" ht="15">
      <c r="A169" s="84" t="s">
        <v>2244</v>
      </c>
      <c r="B169" s="84" t="s">
        <v>2240</v>
      </c>
      <c r="C169" s="84">
        <v>3</v>
      </c>
      <c r="D169" s="119">
        <v>0.002648325215889225</v>
      </c>
      <c r="E169" s="119">
        <v>2.2229528218918673</v>
      </c>
      <c r="F169" s="84" t="s">
        <v>2838</v>
      </c>
      <c r="G169" s="84" t="b">
        <v>0</v>
      </c>
      <c r="H169" s="84" t="b">
        <v>0</v>
      </c>
      <c r="I169" s="84" t="b">
        <v>0</v>
      </c>
      <c r="J169" s="84" t="b">
        <v>1</v>
      </c>
      <c r="K169" s="84" t="b">
        <v>0</v>
      </c>
      <c r="L169" s="84" t="b">
        <v>0</v>
      </c>
    </row>
    <row r="170" spans="1:12" ht="15">
      <c r="A170" s="84" t="s">
        <v>2240</v>
      </c>
      <c r="B170" s="84" t="s">
        <v>2245</v>
      </c>
      <c r="C170" s="84">
        <v>3</v>
      </c>
      <c r="D170" s="119">
        <v>0.002648325215889225</v>
      </c>
      <c r="E170" s="119">
        <v>2.1851642610024675</v>
      </c>
      <c r="F170" s="84" t="s">
        <v>2838</v>
      </c>
      <c r="G170" s="84" t="b">
        <v>1</v>
      </c>
      <c r="H170" s="84" t="b">
        <v>0</v>
      </c>
      <c r="I170" s="84" t="b">
        <v>0</v>
      </c>
      <c r="J170" s="84" t="b">
        <v>0</v>
      </c>
      <c r="K170" s="84" t="b">
        <v>0</v>
      </c>
      <c r="L170" s="84" t="b">
        <v>0</v>
      </c>
    </row>
    <row r="171" spans="1:12" ht="15">
      <c r="A171" s="84" t="s">
        <v>2245</v>
      </c>
      <c r="B171" s="84" t="s">
        <v>2246</v>
      </c>
      <c r="C171" s="84">
        <v>3</v>
      </c>
      <c r="D171" s="119">
        <v>0.002648325215889225</v>
      </c>
      <c r="E171" s="119">
        <v>2.78722425233043</v>
      </c>
      <c r="F171" s="84" t="s">
        <v>2838</v>
      </c>
      <c r="G171" s="84" t="b">
        <v>0</v>
      </c>
      <c r="H171" s="84" t="b">
        <v>0</v>
      </c>
      <c r="I171" s="84" t="b">
        <v>0</v>
      </c>
      <c r="J171" s="84" t="b">
        <v>0</v>
      </c>
      <c r="K171" s="84" t="b">
        <v>0</v>
      </c>
      <c r="L171" s="84" t="b">
        <v>0</v>
      </c>
    </row>
    <row r="172" spans="1:12" ht="15">
      <c r="A172" s="84" t="s">
        <v>2246</v>
      </c>
      <c r="B172" s="84" t="s">
        <v>2247</v>
      </c>
      <c r="C172" s="84">
        <v>3</v>
      </c>
      <c r="D172" s="119">
        <v>0.002648325215889225</v>
      </c>
      <c r="E172" s="119">
        <v>2.78722425233043</v>
      </c>
      <c r="F172" s="84" t="s">
        <v>2838</v>
      </c>
      <c r="G172" s="84" t="b">
        <v>0</v>
      </c>
      <c r="H172" s="84" t="b">
        <v>0</v>
      </c>
      <c r="I172" s="84" t="b">
        <v>0</v>
      </c>
      <c r="J172" s="84" t="b">
        <v>1</v>
      </c>
      <c r="K172" s="84" t="b">
        <v>0</v>
      </c>
      <c r="L172" s="84" t="b">
        <v>0</v>
      </c>
    </row>
    <row r="173" spans="1:12" ht="15">
      <c r="A173" s="84" t="s">
        <v>2247</v>
      </c>
      <c r="B173" s="84" t="s">
        <v>2248</v>
      </c>
      <c r="C173" s="84">
        <v>3</v>
      </c>
      <c r="D173" s="119">
        <v>0.002648325215889225</v>
      </c>
      <c r="E173" s="119">
        <v>2.78722425233043</v>
      </c>
      <c r="F173" s="84" t="s">
        <v>2838</v>
      </c>
      <c r="G173" s="84" t="b">
        <v>1</v>
      </c>
      <c r="H173" s="84" t="b">
        <v>0</v>
      </c>
      <c r="I173" s="84" t="b">
        <v>0</v>
      </c>
      <c r="J173" s="84" t="b">
        <v>0</v>
      </c>
      <c r="K173" s="84" t="b">
        <v>0</v>
      </c>
      <c r="L173" s="84" t="b">
        <v>0</v>
      </c>
    </row>
    <row r="174" spans="1:12" ht="15">
      <c r="A174" s="84" t="s">
        <v>2248</v>
      </c>
      <c r="B174" s="84" t="s">
        <v>2249</v>
      </c>
      <c r="C174" s="84">
        <v>3</v>
      </c>
      <c r="D174" s="119">
        <v>0.002648325215889225</v>
      </c>
      <c r="E174" s="119">
        <v>2.4192474670358357</v>
      </c>
      <c r="F174" s="84" t="s">
        <v>2838</v>
      </c>
      <c r="G174" s="84" t="b">
        <v>0</v>
      </c>
      <c r="H174" s="84" t="b">
        <v>0</v>
      </c>
      <c r="I174" s="84" t="b">
        <v>0</v>
      </c>
      <c r="J174" s="84" t="b">
        <v>0</v>
      </c>
      <c r="K174" s="84" t="b">
        <v>0</v>
      </c>
      <c r="L174" s="84" t="b">
        <v>0</v>
      </c>
    </row>
    <row r="175" spans="1:12" ht="15">
      <c r="A175" s="84" t="s">
        <v>2249</v>
      </c>
      <c r="B175" s="84" t="s">
        <v>2732</v>
      </c>
      <c r="C175" s="84">
        <v>3</v>
      </c>
      <c r="D175" s="119">
        <v>0.002648325215889225</v>
      </c>
      <c r="E175" s="119">
        <v>2.66228551572213</v>
      </c>
      <c r="F175" s="84" t="s">
        <v>2838</v>
      </c>
      <c r="G175" s="84" t="b">
        <v>0</v>
      </c>
      <c r="H175" s="84" t="b">
        <v>0</v>
      </c>
      <c r="I175" s="84" t="b">
        <v>0</v>
      </c>
      <c r="J175" s="84" t="b">
        <v>0</v>
      </c>
      <c r="K175" s="84" t="b">
        <v>0</v>
      </c>
      <c r="L175" s="84" t="b">
        <v>0</v>
      </c>
    </row>
    <row r="176" spans="1:12" ht="15">
      <c r="A176" s="84" t="s">
        <v>2732</v>
      </c>
      <c r="B176" s="84" t="s">
        <v>2733</v>
      </c>
      <c r="C176" s="84">
        <v>3</v>
      </c>
      <c r="D176" s="119">
        <v>0.002648325215889225</v>
      </c>
      <c r="E176" s="119">
        <v>2.78722425233043</v>
      </c>
      <c r="F176" s="84" t="s">
        <v>2838</v>
      </c>
      <c r="G176" s="84" t="b">
        <v>0</v>
      </c>
      <c r="H176" s="84" t="b">
        <v>0</v>
      </c>
      <c r="I176" s="84" t="b">
        <v>0</v>
      </c>
      <c r="J176" s="84" t="b">
        <v>0</v>
      </c>
      <c r="K176" s="84" t="b">
        <v>0</v>
      </c>
      <c r="L176" s="84" t="b">
        <v>0</v>
      </c>
    </row>
    <row r="177" spans="1:12" ht="15">
      <c r="A177" s="84" t="s">
        <v>2683</v>
      </c>
      <c r="B177" s="84" t="s">
        <v>279</v>
      </c>
      <c r="C177" s="84">
        <v>3</v>
      </c>
      <c r="D177" s="119">
        <v>0.002648325215889225</v>
      </c>
      <c r="E177" s="119">
        <v>1.0863283269583728</v>
      </c>
      <c r="F177" s="84" t="s">
        <v>2838</v>
      </c>
      <c r="G177" s="84" t="b">
        <v>0</v>
      </c>
      <c r="H177" s="84" t="b">
        <v>0</v>
      </c>
      <c r="I177" s="84" t="b">
        <v>0</v>
      </c>
      <c r="J177" s="84" t="b">
        <v>0</v>
      </c>
      <c r="K177" s="84" t="b">
        <v>0</v>
      </c>
      <c r="L177" s="84" t="b">
        <v>0</v>
      </c>
    </row>
    <row r="178" spans="1:12" ht="15">
      <c r="A178" s="84" t="s">
        <v>2735</v>
      </c>
      <c r="B178" s="84" t="s">
        <v>2667</v>
      </c>
      <c r="C178" s="84">
        <v>3</v>
      </c>
      <c r="D178" s="119">
        <v>0.002648325215889225</v>
      </c>
      <c r="E178" s="119">
        <v>2.66228551572213</v>
      </c>
      <c r="F178" s="84" t="s">
        <v>2838</v>
      </c>
      <c r="G178" s="84" t="b">
        <v>0</v>
      </c>
      <c r="H178" s="84" t="b">
        <v>0</v>
      </c>
      <c r="I178" s="84" t="b">
        <v>0</v>
      </c>
      <c r="J178" s="84" t="b">
        <v>0</v>
      </c>
      <c r="K178" s="84" t="b">
        <v>0</v>
      </c>
      <c r="L178" s="84" t="b">
        <v>0</v>
      </c>
    </row>
    <row r="179" spans="1:12" ht="15">
      <c r="A179" s="84" t="s">
        <v>2667</v>
      </c>
      <c r="B179" s="84" t="s">
        <v>2170</v>
      </c>
      <c r="C179" s="84">
        <v>3</v>
      </c>
      <c r="D179" s="119">
        <v>0.002648325215889225</v>
      </c>
      <c r="E179" s="119">
        <v>2.1394067704417923</v>
      </c>
      <c r="F179" s="84" t="s">
        <v>2838</v>
      </c>
      <c r="G179" s="84" t="b">
        <v>0</v>
      </c>
      <c r="H179" s="84" t="b">
        <v>0</v>
      </c>
      <c r="I179" s="84" t="b">
        <v>0</v>
      </c>
      <c r="J179" s="84" t="b">
        <v>0</v>
      </c>
      <c r="K179" s="84" t="b">
        <v>0</v>
      </c>
      <c r="L179" s="84" t="b">
        <v>0</v>
      </c>
    </row>
    <row r="180" spans="1:12" ht="15">
      <c r="A180" s="84" t="s">
        <v>2170</v>
      </c>
      <c r="B180" s="84" t="s">
        <v>2668</v>
      </c>
      <c r="C180" s="84">
        <v>3</v>
      </c>
      <c r="D180" s="119">
        <v>0.002648325215889225</v>
      </c>
      <c r="E180" s="119">
        <v>2.1394067704417923</v>
      </c>
      <c r="F180" s="84" t="s">
        <v>2838</v>
      </c>
      <c r="G180" s="84" t="b">
        <v>0</v>
      </c>
      <c r="H180" s="84" t="b">
        <v>0</v>
      </c>
      <c r="I180" s="84" t="b">
        <v>0</v>
      </c>
      <c r="J180" s="84" t="b">
        <v>0</v>
      </c>
      <c r="K180" s="84" t="b">
        <v>0</v>
      </c>
      <c r="L180" s="84" t="b">
        <v>0</v>
      </c>
    </row>
    <row r="181" spans="1:12" ht="15">
      <c r="A181" s="84" t="s">
        <v>2668</v>
      </c>
      <c r="B181" s="84" t="s">
        <v>2666</v>
      </c>
      <c r="C181" s="84">
        <v>3</v>
      </c>
      <c r="D181" s="119">
        <v>0.002648325215889225</v>
      </c>
      <c r="E181" s="119">
        <v>2.53734677911383</v>
      </c>
      <c r="F181" s="84" t="s">
        <v>2838</v>
      </c>
      <c r="G181" s="84" t="b">
        <v>0</v>
      </c>
      <c r="H181" s="84" t="b">
        <v>0</v>
      </c>
      <c r="I181" s="84" t="b">
        <v>0</v>
      </c>
      <c r="J181" s="84" t="b">
        <v>0</v>
      </c>
      <c r="K181" s="84" t="b">
        <v>0</v>
      </c>
      <c r="L181" s="84" t="b">
        <v>0</v>
      </c>
    </row>
    <row r="182" spans="1:12" ht="15">
      <c r="A182" s="84" t="s">
        <v>2666</v>
      </c>
      <c r="B182" s="84" t="s">
        <v>2736</v>
      </c>
      <c r="C182" s="84">
        <v>3</v>
      </c>
      <c r="D182" s="119">
        <v>0.002648325215889225</v>
      </c>
      <c r="E182" s="119">
        <v>2.66228551572213</v>
      </c>
      <c r="F182" s="84" t="s">
        <v>2838</v>
      </c>
      <c r="G182" s="84" t="b">
        <v>0</v>
      </c>
      <c r="H182" s="84" t="b">
        <v>0</v>
      </c>
      <c r="I182" s="84" t="b">
        <v>0</v>
      </c>
      <c r="J182" s="84" t="b">
        <v>0</v>
      </c>
      <c r="K182" s="84" t="b">
        <v>0</v>
      </c>
      <c r="L182" s="84" t="b">
        <v>0</v>
      </c>
    </row>
    <row r="183" spans="1:12" ht="15">
      <c r="A183" s="84" t="s">
        <v>2736</v>
      </c>
      <c r="B183" s="84" t="s">
        <v>2168</v>
      </c>
      <c r="C183" s="84">
        <v>3</v>
      </c>
      <c r="D183" s="119">
        <v>0.002648325215889225</v>
      </c>
      <c r="E183" s="119">
        <v>2.1504021547432557</v>
      </c>
      <c r="F183" s="84" t="s">
        <v>2838</v>
      </c>
      <c r="G183" s="84" t="b">
        <v>0</v>
      </c>
      <c r="H183" s="84" t="b">
        <v>0</v>
      </c>
      <c r="I183" s="84" t="b">
        <v>0</v>
      </c>
      <c r="J183" s="84" t="b">
        <v>0</v>
      </c>
      <c r="K183" s="84" t="b">
        <v>0</v>
      </c>
      <c r="L183" s="84" t="b">
        <v>0</v>
      </c>
    </row>
    <row r="184" spans="1:12" ht="15">
      <c r="A184" s="84" t="s">
        <v>2168</v>
      </c>
      <c r="B184" s="84" t="s">
        <v>2737</v>
      </c>
      <c r="C184" s="84">
        <v>3</v>
      </c>
      <c r="D184" s="119">
        <v>0.002648325215889225</v>
      </c>
      <c r="E184" s="119">
        <v>2.1504021547432557</v>
      </c>
      <c r="F184" s="84" t="s">
        <v>2838</v>
      </c>
      <c r="G184" s="84" t="b">
        <v>0</v>
      </c>
      <c r="H184" s="84" t="b">
        <v>0</v>
      </c>
      <c r="I184" s="84" t="b">
        <v>0</v>
      </c>
      <c r="J184" s="84" t="b">
        <v>0</v>
      </c>
      <c r="K184" s="84" t="b">
        <v>0</v>
      </c>
      <c r="L184" s="84" t="b">
        <v>0</v>
      </c>
    </row>
    <row r="185" spans="1:12" ht="15">
      <c r="A185" s="84" t="s">
        <v>2737</v>
      </c>
      <c r="B185" s="84" t="s">
        <v>2738</v>
      </c>
      <c r="C185" s="84">
        <v>3</v>
      </c>
      <c r="D185" s="119">
        <v>0.002648325215889225</v>
      </c>
      <c r="E185" s="119">
        <v>2.78722425233043</v>
      </c>
      <c r="F185" s="84" t="s">
        <v>2838</v>
      </c>
      <c r="G185" s="84" t="b">
        <v>0</v>
      </c>
      <c r="H185" s="84" t="b">
        <v>0</v>
      </c>
      <c r="I185" s="84" t="b">
        <v>0</v>
      </c>
      <c r="J185" s="84" t="b">
        <v>0</v>
      </c>
      <c r="K185" s="84" t="b">
        <v>0</v>
      </c>
      <c r="L185" s="84" t="b">
        <v>0</v>
      </c>
    </row>
    <row r="186" spans="1:12" ht="15">
      <c r="A186" s="84" t="s">
        <v>2738</v>
      </c>
      <c r="B186" s="84" t="s">
        <v>2616</v>
      </c>
      <c r="C186" s="84">
        <v>3</v>
      </c>
      <c r="D186" s="119">
        <v>0.002648325215889225</v>
      </c>
      <c r="E186" s="119">
        <v>2.3101029976107674</v>
      </c>
      <c r="F186" s="84" t="s">
        <v>2838</v>
      </c>
      <c r="G186" s="84" t="b">
        <v>0</v>
      </c>
      <c r="H186" s="84" t="b">
        <v>0</v>
      </c>
      <c r="I186" s="84" t="b">
        <v>0</v>
      </c>
      <c r="J186" s="84" t="b">
        <v>0</v>
      </c>
      <c r="K186" s="84" t="b">
        <v>0</v>
      </c>
      <c r="L186" s="84" t="b">
        <v>0</v>
      </c>
    </row>
    <row r="187" spans="1:12" ht="15">
      <c r="A187" s="84" t="s">
        <v>2616</v>
      </c>
      <c r="B187" s="84" t="s">
        <v>2739</v>
      </c>
      <c r="C187" s="84">
        <v>3</v>
      </c>
      <c r="D187" s="119">
        <v>0.002648325215889225</v>
      </c>
      <c r="E187" s="119">
        <v>2.3101029976107674</v>
      </c>
      <c r="F187" s="84" t="s">
        <v>2838</v>
      </c>
      <c r="G187" s="84" t="b">
        <v>0</v>
      </c>
      <c r="H187" s="84" t="b">
        <v>0</v>
      </c>
      <c r="I187" s="84" t="b">
        <v>0</v>
      </c>
      <c r="J187" s="84" t="b">
        <v>0</v>
      </c>
      <c r="K187" s="84" t="b">
        <v>0</v>
      </c>
      <c r="L187" s="84" t="b">
        <v>0</v>
      </c>
    </row>
    <row r="188" spans="1:12" ht="15">
      <c r="A188" s="84" t="s">
        <v>2208</v>
      </c>
      <c r="B188" s="84" t="s">
        <v>2740</v>
      </c>
      <c r="C188" s="84">
        <v>3</v>
      </c>
      <c r="D188" s="119">
        <v>0.002648325215889225</v>
      </c>
      <c r="E188" s="119">
        <v>1.9633155113861112</v>
      </c>
      <c r="F188" s="84" t="s">
        <v>2838</v>
      </c>
      <c r="G188" s="84" t="b">
        <v>0</v>
      </c>
      <c r="H188" s="84" t="b">
        <v>0</v>
      </c>
      <c r="I188" s="84" t="b">
        <v>0</v>
      </c>
      <c r="J188" s="84" t="b">
        <v>0</v>
      </c>
      <c r="K188" s="84" t="b">
        <v>0</v>
      </c>
      <c r="L188" s="84" t="b">
        <v>0</v>
      </c>
    </row>
    <row r="189" spans="1:12" ht="15">
      <c r="A189" s="84" t="s">
        <v>2623</v>
      </c>
      <c r="B189" s="84" t="s">
        <v>2249</v>
      </c>
      <c r="C189" s="84">
        <v>3</v>
      </c>
      <c r="D189" s="119">
        <v>0.002648325215889225</v>
      </c>
      <c r="E189" s="119">
        <v>2.1182174713718545</v>
      </c>
      <c r="F189" s="84" t="s">
        <v>2838</v>
      </c>
      <c r="G189" s="84" t="b">
        <v>0</v>
      </c>
      <c r="H189" s="84" t="b">
        <v>0</v>
      </c>
      <c r="I189" s="84" t="b">
        <v>0</v>
      </c>
      <c r="J189" s="84" t="b">
        <v>0</v>
      </c>
      <c r="K189" s="84" t="b">
        <v>0</v>
      </c>
      <c r="L189" s="84" t="b">
        <v>0</v>
      </c>
    </row>
    <row r="190" spans="1:12" ht="15">
      <c r="A190" s="84" t="s">
        <v>2209</v>
      </c>
      <c r="B190" s="84" t="s">
        <v>2742</v>
      </c>
      <c r="C190" s="84">
        <v>3</v>
      </c>
      <c r="D190" s="119">
        <v>0.002648325215889225</v>
      </c>
      <c r="E190" s="119">
        <v>2.1182174713718545</v>
      </c>
      <c r="F190" s="84" t="s">
        <v>2838</v>
      </c>
      <c r="G190" s="84" t="b">
        <v>0</v>
      </c>
      <c r="H190" s="84" t="b">
        <v>0</v>
      </c>
      <c r="I190" s="84" t="b">
        <v>0</v>
      </c>
      <c r="J190" s="84" t="b">
        <v>0</v>
      </c>
      <c r="K190" s="84" t="b">
        <v>0</v>
      </c>
      <c r="L190" s="84" t="b">
        <v>0</v>
      </c>
    </row>
    <row r="191" spans="1:12" ht="15">
      <c r="A191" s="84" t="s">
        <v>2742</v>
      </c>
      <c r="B191" s="84" t="s">
        <v>2210</v>
      </c>
      <c r="C191" s="84">
        <v>3</v>
      </c>
      <c r="D191" s="119">
        <v>0.002648325215889225</v>
      </c>
      <c r="E191" s="119">
        <v>2.1182174713718545</v>
      </c>
      <c r="F191" s="84" t="s">
        <v>2838</v>
      </c>
      <c r="G191" s="84" t="b">
        <v>0</v>
      </c>
      <c r="H191" s="84" t="b">
        <v>0</v>
      </c>
      <c r="I191" s="84" t="b">
        <v>0</v>
      </c>
      <c r="J191" s="84" t="b">
        <v>0</v>
      </c>
      <c r="K191" s="84" t="b">
        <v>0</v>
      </c>
      <c r="L191" s="84" t="b">
        <v>0</v>
      </c>
    </row>
    <row r="192" spans="1:12" ht="15">
      <c r="A192" s="84" t="s">
        <v>2618</v>
      </c>
      <c r="B192" s="84" t="s">
        <v>296</v>
      </c>
      <c r="C192" s="84">
        <v>3</v>
      </c>
      <c r="D192" s="119">
        <v>0.002648325215889225</v>
      </c>
      <c r="E192" s="119">
        <v>1.7080430062828051</v>
      </c>
      <c r="F192" s="84" t="s">
        <v>2838</v>
      </c>
      <c r="G192" s="84" t="b">
        <v>0</v>
      </c>
      <c r="H192" s="84" t="b">
        <v>0</v>
      </c>
      <c r="I192" s="84" t="b">
        <v>0</v>
      </c>
      <c r="J192" s="84" t="b">
        <v>0</v>
      </c>
      <c r="K192" s="84" t="b">
        <v>0</v>
      </c>
      <c r="L192" s="84" t="b">
        <v>0</v>
      </c>
    </row>
    <row r="193" spans="1:12" ht="15">
      <c r="A193" s="84" t="s">
        <v>2641</v>
      </c>
      <c r="B193" s="84" t="s">
        <v>2208</v>
      </c>
      <c r="C193" s="84">
        <v>3</v>
      </c>
      <c r="D193" s="119">
        <v>0.002648325215889225</v>
      </c>
      <c r="E193" s="119">
        <v>1.6622855157221301</v>
      </c>
      <c r="F193" s="84" t="s">
        <v>2838</v>
      </c>
      <c r="G193" s="84" t="b">
        <v>0</v>
      </c>
      <c r="H193" s="84" t="b">
        <v>0</v>
      </c>
      <c r="I193" s="84" t="b">
        <v>0</v>
      </c>
      <c r="J193" s="84" t="b">
        <v>0</v>
      </c>
      <c r="K193" s="84" t="b">
        <v>0</v>
      </c>
      <c r="L193" s="84" t="b">
        <v>0</v>
      </c>
    </row>
    <row r="194" spans="1:12" ht="15">
      <c r="A194" s="84" t="s">
        <v>2619</v>
      </c>
      <c r="B194" s="84" t="s">
        <v>2743</v>
      </c>
      <c r="C194" s="84">
        <v>3</v>
      </c>
      <c r="D194" s="119">
        <v>0.002648325215889225</v>
      </c>
      <c r="E194" s="119">
        <v>2.3101029976107674</v>
      </c>
      <c r="F194" s="84" t="s">
        <v>2838</v>
      </c>
      <c r="G194" s="84" t="b">
        <v>1</v>
      </c>
      <c r="H194" s="84" t="b">
        <v>0</v>
      </c>
      <c r="I194" s="84" t="b">
        <v>0</v>
      </c>
      <c r="J194" s="84" t="b">
        <v>0</v>
      </c>
      <c r="K194" s="84" t="b">
        <v>0</v>
      </c>
      <c r="L194" s="84" t="b">
        <v>0</v>
      </c>
    </row>
    <row r="195" spans="1:12" ht="15">
      <c r="A195" s="84" t="s">
        <v>2743</v>
      </c>
      <c r="B195" s="84" t="s">
        <v>2210</v>
      </c>
      <c r="C195" s="84">
        <v>3</v>
      </c>
      <c r="D195" s="119">
        <v>0.002648325215889225</v>
      </c>
      <c r="E195" s="119">
        <v>2.1182174713718545</v>
      </c>
      <c r="F195" s="84" t="s">
        <v>2838</v>
      </c>
      <c r="G195" s="84" t="b">
        <v>0</v>
      </c>
      <c r="H195" s="84" t="b">
        <v>0</v>
      </c>
      <c r="I195" s="84" t="b">
        <v>0</v>
      </c>
      <c r="J195" s="84" t="b">
        <v>0</v>
      </c>
      <c r="K195" s="84" t="b">
        <v>0</v>
      </c>
      <c r="L195" s="84" t="b">
        <v>0</v>
      </c>
    </row>
    <row r="196" spans="1:12" ht="15">
      <c r="A196" s="84" t="s">
        <v>2641</v>
      </c>
      <c r="B196" s="84" t="s">
        <v>2661</v>
      </c>
      <c r="C196" s="84">
        <v>3</v>
      </c>
      <c r="D196" s="119">
        <v>0.002648325215889225</v>
      </c>
      <c r="E196" s="119">
        <v>2.361255520058149</v>
      </c>
      <c r="F196" s="84" t="s">
        <v>2838</v>
      </c>
      <c r="G196" s="84" t="b">
        <v>0</v>
      </c>
      <c r="H196" s="84" t="b">
        <v>0</v>
      </c>
      <c r="I196" s="84" t="b">
        <v>0</v>
      </c>
      <c r="J196" s="84" t="b">
        <v>0</v>
      </c>
      <c r="K196" s="84" t="b">
        <v>0</v>
      </c>
      <c r="L196" s="84" t="b">
        <v>0</v>
      </c>
    </row>
    <row r="197" spans="1:12" ht="15">
      <c r="A197" s="84" t="s">
        <v>586</v>
      </c>
      <c r="B197" s="84" t="s">
        <v>2218</v>
      </c>
      <c r="C197" s="84">
        <v>3</v>
      </c>
      <c r="D197" s="119">
        <v>0.002648325215889225</v>
      </c>
      <c r="E197" s="119">
        <v>1.53734677911383</v>
      </c>
      <c r="F197" s="84" t="s">
        <v>2838</v>
      </c>
      <c r="G197" s="84" t="b">
        <v>0</v>
      </c>
      <c r="H197" s="84" t="b">
        <v>0</v>
      </c>
      <c r="I197" s="84" t="b">
        <v>0</v>
      </c>
      <c r="J197" s="84" t="b">
        <v>0</v>
      </c>
      <c r="K197" s="84" t="b">
        <v>0</v>
      </c>
      <c r="L197" s="84" t="b">
        <v>0</v>
      </c>
    </row>
    <row r="198" spans="1:12" ht="15">
      <c r="A198" s="84" t="s">
        <v>2744</v>
      </c>
      <c r="B198" s="84" t="s">
        <v>2216</v>
      </c>
      <c r="C198" s="84">
        <v>3</v>
      </c>
      <c r="D198" s="119">
        <v>0.002648325215889225</v>
      </c>
      <c r="E198" s="119">
        <v>1.9855919060972635</v>
      </c>
      <c r="F198" s="84" t="s">
        <v>2838</v>
      </c>
      <c r="G198" s="84" t="b">
        <v>0</v>
      </c>
      <c r="H198" s="84" t="b">
        <v>0</v>
      </c>
      <c r="I198" s="84" t="b">
        <v>0</v>
      </c>
      <c r="J198" s="84" t="b">
        <v>0</v>
      </c>
      <c r="K198" s="84" t="b">
        <v>0</v>
      </c>
      <c r="L198" s="84" t="b">
        <v>0</v>
      </c>
    </row>
    <row r="199" spans="1:12" ht="15">
      <c r="A199" s="84" t="s">
        <v>2643</v>
      </c>
      <c r="B199" s="84" t="s">
        <v>2685</v>
      </c>
      <c r="C199" s="84">
        <v>3</v>
      </c>
      <c r="D199" s="119">
        <v>0.002648325215889225</v>
      </c>
      <c r="E199" s="119">
        <v>2.361255520058149</v>
      </c>
      <c r="F199" s="84" t="s">
        <v>2838</v>
      </c>
      <c r="G199" s="84" t="b">
        <v>0</v>
      </c>
      <c r="H199" s="84" t="b">
        <v>0</v>
      </c>
      <c r="I199" s="84" t="b">
        <v>0</v>
      </c>
      <c r="J199" s="84" t="b">
        <v>0</v>
      </c>
      <c r="K199" s="84" t="b">
        <v>0</v>
      </c>
      <c r="L199" s="84" t="b">
        <v>0</v>
      </c>
    </row>
    <row r="200" spans="1:12" ht="15">
      <c r="A200" s="84" t="s">
        <v>2685</v>
      </c>
      <c r="B200" s="84" t="s">
        <v>2203</v>
      </c>
      <c r="C200" s="84">
        <v>3</v>
      </c>
      <c r="D200" s="119">
        <v>0.002648325215889225</v>
      </c>
      <c r="E200" s="119">
        <v>1.5953387260915168</v>
      </c>
      <c r="F200" s="84" t="s">
        <v>2838</v>
      </c>
      <c r="G200" s="84" t="b">
        <v>0</v>
      </c>
      <c r="H200" s="84" t="b">
        <v>0</v>
      </c>
      <c r="I200" s="84" t="b">
        <v>0</v>
      </c>
      <c r="J200" s="84" t="b">
        <v>0</v>
      </c>
      <c r="K200" s="84" t="b">
        <v>0</v>
      </c>
      <c r="L200" s="84" t="b">
        <v>0</v>
      </c>
    </row>
    <row r="201" spans="1:12" ht="15">
      <c r="A201" s="84" t="s">
        <v>2203</v>
      </c>
      <c r="B201" s="84" t="s">
        <v>2216</v>
      </c>
      <c r="C201" s="84">
        <v>3</v>
      </c>
      <c r="D201" s="119">
        <v>0.002648325215889225</v>
      </c>
      <c r="E201" s="119">
        <v>0.9186451164666504</v>
      </c>
      <c r="F201" s="84" t="s">
        <v>2838</v>
      </c>
      <c r="G201" s="84" t="b">
        <v>0</v>
      </c>
      <c r="H201" s="84" t="b">
        <v>0</v>
      </c>
      <c r="I201" s="84" t="b">
        <v>0</v>
      </c>
      <c r="J201" s="84" t="b">
        <v>0</v>
      </c>
      <c r="K201" s="84" t="b">
        <v>0</v>
      </c>
      <c r="L201" s="84" t="b">
        <v>0</v>
      </c>
    </row>
    <row r="202" spans="1:12" ht="15">
      <c r="A202" s="84" t="s">
        <v>2643</v>
      </c>
      <c r="B202" s="84" t="s">
        <v>2745</v>
      </c>
      <c r="C202" s="84">
        <v>3</v>
      </c>
      <c r="D202" s="119">
        <v>0.002648325215889225</v>
      </c>
      <c r="E202" s="119">
        <v>2.4861942566664488</v>
      </c>
      <c r="F202" s="84" t="s">
        <v>2838</v>
      </c>
      <c r="G202" s="84" t="b">
        <v>0</v>
      </c>
      <c r="H202" s="84" t="b">
        <v>0</v>
      </c>
      <c r="I202" s="84" t="b">
        <v>0</v>
      </c>
      <c r="J202" s="84" t="b">
        <v>0</v>
      </c>
      <c r="K202" s="84" t="b">
        <v>0</v>
      </c>
      <c r="L202" s="84" t="b">
        <v>0</v>
      </c>
    </row>
    <row r="203" spans="1:12" ht="15">
      <c r="A203" s="84" t="s">
        <v>2745</v>
      </c>
      <c r="B203" s="84" t="s">
        <v>2746</v>
      </c>
      <c r="C203" s="84">
        <v>3</v>
      </c>
      <c r="D203" s="119">
        <v>0.002648325215889225</v>
      </c>
      <c r="E203" s="119">
        <v>2.78722425233043</v>
      </c>
      <c r="F203" s="84" t="s">
        <v>2838</v>
      </c>
      <c r="G203" s="84" t="b">
        <v>0</v>
      </c>
      <c r="H203" s="84" t="b">
        <v>0</v>
      </c>
      <c r="I203" s="84" t="b">
        <v>0</v>
      </c>
      <c r="J203" s="84" t="b">
        <v>0</v>
      </c>
      <c r="K203" s="84" t="b">
        <v>0</v>
      </c>
      <c r="L203" s="84" t="b">
        <v>0</v>
      </c>
    </row>
    <row r="204" spans="1:12" ht="15">
      <c r="A204" s="84" t="s">
        <v>2746</v>
      </c>
      <c r="B204" s="84" t="s">
        <v>2219</v>
      </c>
      <c r="C204" s="84">
        <v>3</v>
      </c>
      <c r="D204" s="119">
        <v>0.002648325215889225</v>
      </c>
      <c r="E204" s="119">
        <v>2.3101029976107674</v>
      </c>
      <c r="F204" s="84" t="s">
        <v>2838</v>
      </c>
      <c r="G204" s="84" t="b">
        <v>0</v>
      </c>
      <c r="H204" s="84" t="b">
        <v>0</v>
      </c>
      <c r="I204" s="84" t="b">
        <v>0</v>
      </c>
      <c r="J204" s="84" t="b">
        <v>0</v>
      </c>
      <c r="K204" s="84" t="b">
        <v>0</v>
      </c>
      <c r="L204" s="84" t="b">
        <v>0</v>
      </c>
    </row>
    <row r="205" spans="1:12" ht="15">
      <c r="A205" s="84" t="s">
        <v>2219</v>
      </c>
      <c r="B205" s="84" t="s">
        <v>2204</v>
      </c>
      <c r="C205" s="84">
        <v>3</v>
      </c>
      <c r="D205" s="119">
        <v>0.002648325215889225</v>
      </c>
      <c r="E205" s="119">
        <v>1.2820742740105242</v>
      </c>
      <c r="F205" s="84" t="s">
        <v>2838</v>
      </c>
      <c r="G205" s="84" t="b">
        <v>0</v>
      </c>
      <c r="H205" s="84" t="b">
        <v>0</v>
      </c>
      <c r="I205" s="84" t="b">
        <v>0</v>
      </c>
      <c r="J205" s="84" t="b">
        <v>0</v>
      </c>
      <c r="K205" s="84" t="b">
        <v>0</v>
      </c>
      <c r="L205" s="84" t="b">
        <v>0</v>
      </c>
    </row>
    <row r="206" spans="1:12" ht="15">
      <c r="A206" s="84" t="s">
        <v>2204</v>
      </c>
      <c r="B206" s="84" t="s">
        <v>301</v>
      </c>
      <c r="C206" s="84">
        <v>3</v>
      </c>
      <c r="D206" s="119">
        <v>0.002648325215889225</v>
      </c>
      <c r="E206" s="119">
        <v>1.7591955287301866</v>
      </c>
      <c r="F206" s="84" t="s">
        <v>2838</v>
      </c>
      <c r="G206" s="84" t="b">
        <v>0</v>
      </c>
      <c r="H206" s="84" t="b">
        <v>0</v>
      </c>
      <c r="I206" s="84" t="b">
        <v>0</v>
      </c>
      <c r="J206" s="84" t="b">
        <v>0</v>
      </c>
      <c r="K206" s="84" t="b">
        <v>0</v>
      </c>
      <c r="L206" s="84" t="b">
        <v>0</v>
      </c>
    </row>
    <row r="207" spans="1:12" ht="15">
      <c r="A207" s="84" t="s">
        <v>2203</v>
      </c>
      <c r="B207" s="84" t="s">
        <v>279</v>
      </c>
      <c r="C207" s="84">
        <v>3</v>
      </c>
      <c r="D207" s="119">
        <v>0.002648325215889225</v>
      </c>
      <c r="E207" s="119">
        <v>0.14432027393605953</v>
      </c>
      <c r="F207" s="84" t="s">
        <v>2838</v>
      </c>
      <c r="G207" s="84" t="b">
        <v>0</v>
      </c>
      <c r="H207" s="84" t="b">
        <v>0</v>
      </c>
      <c r="I207" s="84" t="b">
        <v>0</v>
      </c>
      <c r="J207" s="84" t="b">
        <v>0</v>
      </c>
      <c r="K207" s="84" t="b">
        <v>0</v>
      </c>
      <c r="L207" s="84" t="b">
        <v>0</v>
      </c>
    </row>
    <row r="208" spans="1:12" ht="15">
      <c r="A208" s="84" t="s">
        <v>2218</v>
      </c>
      <c r="B208" s="84" t="s">
        <v>282</v>
      </c>
      <c r="C208" s="84">
        <v>3</v>
      </c>
      <c r="D208" s="119">
        <v>0.002648325215889225</v>
      </c>
      <c r="E208" s="119">
        <v>1.2087123827772572</v>
      </c>
      <c r="F208" s="84" t="s">
        <v>2838</v>
      </c>
      <c r="G208" s="84" t="b">
        <v>0</v>
      </c>
      <c r="H208" s="84" t="b">
        <v>0</v>
      </c>
      <c r="I208" s="84" t="b">
        <v>0</v>
      </c>
      <c r="J208" s="84" t="b">
        <v>0</v>
      </c>
      <c r="K208" s="84" t="b">
        <v>0</v>
      </c>
      <c r="L208" s="84" t="b">
        <v>0</v>
      </c>
    </row>
    <row r="209" spans="1:12" ht="15">
      <c r="A209" s="84" t="s">
        <v>282</v>
      </c>
      <c r="B209" s="84" t="s">
        <v>2747</v>
      </c>
      <c r="C209" s="84">
        <v>3</v>
      </c>
      <c r="D209" s="119">
        <v>0.002648325215889225</v>
      </c>
      <c r="E209" s="119">
        <v>1.78722425233043</v>
      </c>
      <c r="F209" s="84" t="s">
        <v>2838</v>
      </c>
      <c r="G209" s="84" t="b">
        <v>0</v>
      </c>
      <c r="H209" s="84" t="b">
        <v>0</v>
      </c>
      <c r="I209" s="84" t="b">
        <v>0</v>
      </c>
      <c r="J209" s="84" t="b">
        <v>0</v>
      </c>
      <c r="K209" s="84" t="b">
        <v>0</v>
      </c>
      <c r="L209" s="84" t="b">
        <v>0</v>
      </c>
    </row>
    <row r="210" spans="1:12" ht="15">
      <c r="A210" s="84" t="s">
        <v>2747</v>
      </c>
      <c r="B210" s="84" t="s">
        <v>2748</v>
      </c>
      <c r="C210" s="84">
        <v>3</v>
      </c>
      <c r="D210" s="119">
        <v>0.002648325215889225</v>
      </c>
      <c r="E210" s="119">
        <v>2.78722425233043</v>
      </c>
      <c r="F210" s="84" t="s">
        <v>2838</v>
      </c>
      <c r="G210" s="84" t="b">
        <v>0</v>
      </c>
      <c r="H210" s="84" t="b">
        <v>0</v>
      </c>
      <c r="I210" s="84" t="b">
        <v>0</v>
      </c>
      <c r="J210" s="84" t="b">
        <v>0</v>
      </c>
      <c r="K210" s="84" t="b">
        <v>0</v>
      </c>
      <c r="L210" s="84" t="b">
        <v>0</v>
      </c>
    </row>
    <row r="211" spans="1:12" ht="15">
      <c r="A211" s="84" t="s">
        <v>2748</v>
      </c>
      <c r="B211" s="84" t="s">
        <v>2749</v>
      </c>
      <c r="C211" s="84">
        <v>3</v>
      </c>
      <c r="D211" s="119">
        <v>0.002648325215889225</v>
      </c>
      <c r="E211" s="119">
        <v>2.78722425233043</v>
      </c>
      <c r="F211" s="84" t="s">
        <v>2838</v>
      </c>
      <c r="G211" s="84" t="b">
        <v>0</v>
      </c>
      <c r="H211" s="84" t="b">
        <v>0</v>
      </c>
      <c r="I211" s="84" t="b">
        <v>0</v>
      </c>
      <c r="J211" s="84" t="b">
        <v>0</v>
      </c>
      <c r="K211" s="84" t="b">
        <v>0</v>
      </c>
      <c r="L211" s="84" t="b">
        <v>0</v>
      </c>
    </row>
    <row r="212" spans="1:12" ht="15">
      <c r="A212" s="84" t="s">
        <v>2749</v>
      </c>
      <c r="B212" s="84" t="s">
        <v>2611</v>
      </c>
      <c r="C212" s="84">
        <v>3</v>
      </c>
      <c r="D212" s="119">
        <v>0.002648325215889225</v>
      </c>
      <c r="E212" s="119">
        <v>2.2229528218918673</v>
      </c>
      <c r="F212" s="84" t="s">
        <v>2838</v>
      </c>
      <c r="G212" s="84" t="b">
        <v>0</v>
      </c>
      <c r="H212" s="84" t="b">
        <v>0</v>
      </c>
      <c r="I212" s="84" t="b">
        <v>0</v>
      </c>
      <c r="J212" s="84" t="b">
        <v>0</v>
      </c>
      <c r="K212" s="84" t="b">
        <v>0</v>
      </c>
      <c r="L212" s="84" t="b">
        <v>0</v>
      </c>
    </row>
    <row r="213" spans="1:12" ht="15">
      <c r="A213" s="84" t="s">
        <v>2623</v>
      </c>
      <c r="B213" s="84" t="s">
        <v>2750</v>
      </c>
      <c r="C213" s="84">
        <v>2</v>
      </c>
      <c r="D213" s="119">
        <v>0.00194015724264274</v>
      </c>
      <c r="E213" s="119">
        <v>2.4861942566664488</v>
      </c>
      <c r="F213" s="84" t="s">
        <v>2838</v>
      </c>
      <c r="G213" s="84" t="b">
        <v>0</v>
      </c>
      <c r="H213" s="84" t="b">
        <v>0</v>
      </c>
      <c r="I213" s="84" t="b">
        <v>0</v>
      </c>
      <c r="J213" s="84" t="b">
        <v>0</v>
      </c>
      <c r="K213" s="84" t="b">
        <v>0</v>
      </c>
      <c r="L213" s="84" t="b">
        <v>0</v>
      </c>
    </row>
    <row r="214" spans="1:12" ht="15">
      <c r="A214" s="84" t="s">
        <v>2691</v>
      </c>
      <c r="B214" s="84" t="s">
        <v>2752</v>
      </c>
      <c r="C214" s="84">
        <v>2</v>
      </c>
      <c r="D214" s="119">
        <v>0.00194015724264274</v>
      </c>
      <c r="E214" s="119">
        <v>2.78722425233043</v>
      </c>
      <c r="F214" s="84" t="s">
        <v>2838</v>
      </c>
      <c r="G214" s="84" t="b">
        <v>0</v>
      </c>
      <c r="H214" s="84" t="b">
        <v>0</v>
      </c>
      <c r="I214" s="84" t="b">
        <v>0</v>
      </c>
      <c r="J214" s="84" t="b">
        <v>0</v>
      </c>
      <c r="K214" s="84" t="b">
        <v>0</v>
      </c>
      <c r="L214" s="84" t="b">
        <v>0</v>
      </c>
    </row>
    <row r="215" spans="1:12" ht="15">
      <c r="A215" s="84" t="s">
        <v>2752</v>
      </c>
      <c r="B215" s="84" t="s">
        <v>2209</v>
      </c>
      <c r="C215" s="84">
        <v>2</v>
      </c>
      <c r="D215" s="119">
        <v>0.00194015724264274</v>
      </c>
      <c r="E215" s="119">
        <v>2.1182174713718545</v>
      </c>
      <c r="F215" s="84" t="s">
        <v>2838</v>
      </c>
      <c r="G215" s="84" t="b">
        <v>0</v>
      </c>
      <c r="H215" s="84" t="b">
        <v>0</v>
      </c>
      <c r="I215" s="84" t="b">
        <v>0</v>
      </c>
      <c r="J215" s="84" t="b">
        <v>0</v>
      </c>
      <c r="K215" s="84" t="b">
        <v>0</v>
      </c>
      <c r="L215" s="84" t="b">
        <v>0</v>
      </c>
    </row>
    <row r="216" spans="1:12" ht="15">
      <c r="A216" s="84" t="s">
        <v>2209</v>
      </c>
      <c r="B216" s="84" t="s">
        <v>279</v>
      </c>
      <c r="C216" s="84">
        <v>2</v>
      </c>
      <c r="D216" s="119">
        <v>0.00194015724264274</v>
      </c>
      <c r="E216" s="119">
        <v>0.3661690235524159</v>
      </c>
      <c r="F216" s="84" t="s">
        <v>2838</v>
      </c>
      <c r="G216" s="84" t="b">
        <v>0</v>
      </c>
      <c r="H216" s="84" t="b">
        <v>0</v>
      </c>
      <c r="I216" s="84" t="b">
        <v>0</v>
      </c>
      <c r="J216" s="84" t="b">
        <v>0</v>
      </c>
      <c r="K216" s="84" t="b">
        <v>0</v>
      </c>
      <c r="L216" s="84" t="b">
        <v>0</v>
      </c>
    </row>
    <row r="217" spans="1:12" ht="15">
      <c r="A217" s="84" t="s">
        <v>279</v>
      </c>
      <c r="B217" s="84" t="s">
        <v>2753</v>
      </c>
      <c r="C217" s="84">
        <v>2</v>
      </c>
      <c r="D217" s="119">
        <v>0.00194015724264274</v>
      </c>
      <c r="E217" s="119">
        <v>1.2269190091094688</v>
      </c>
      <c r="F217" s="84" t="s">
        <v>2838</v>
      </c>
      <c r="G217" s="84" t="b">
        <v>0</v>
      </c>
      <c r="H217" s="84" t="b">
        <v>0</v>
      </c>
      <c r="I217" s="84" t="b">
        <v>0</v>
      </c>
      <c r="J217" s="84" t="b">
        <v>0</v>
      </c>
      <c r="K217" s="84" t="b">
        <v>0</v>
      </c>
      <c r="L217" s="84" t="b">
        <v>0</v>
      </c>
    </row>
    <row r="218" spans="1:12" ht="15">
      <c r="A218" s="84" t="s">
        <v>2753</v>
      </c>
      <c r="B218" s="84" t="s">
        <v>2754</v>
      </c>
      <c r="C218" s="84">
        <v>2</v>
      </c>
      <c r="D218" s="119">
        <v>0.00194015724264274</v>
      </c>
      <c r="E218" s="119">
        <v>2.9633155113861114</v>
      </c>
      <c r="F218" s="84" t="s">
        <v>2838</v>
      </c>
      <c r="G218" s="84" t="b">
        <v>0</v>
      </c>
      <c r="H218" s="84" t="b">
        <v>0</v>
      </c>
      <c r="I218" s="84" t="b">
        <v>0</v>
      </c>
      <c r="J218" s="84" t="b">
        <v>0</v>
      </c>
      <c r="K218" s="84" t="b">
        <v>0</v>
      </c>
      <c r="L218" s="84" t="b">
        <v>0</v>
      </c>
    </row>
    <row r="219" spans="1:12" ht="15">
      <c r="A219" s="84" t="s">
        <v>2754</v>
      </c>
      <c r="B219" s="84" t="s">
        <v>2662</v>
      </c>
      <c r="C219" s="84">
        <v>2</v>
      </c>
      <c r="D219" s="119">
        <v>0.00194015724264274</v>
      </c>
      <c r="E219" s="119">
        <v>2.66228551572213</v>
      </c>
      <c r="F219" s="84" t="s">
        <v>2838</v>
      </c>
      <c r="G219" s="84" t="b">
        <v>0</v>
      </c>
      <c r="H219" s="84" t="b">
        <v>0</v>
      </c>
      <c r="I219" s="84" t="b">
        <v>0</v>
      </c>
      <c r="J219" s="84" t="b">
        <v>0</v>
      </c>
      <c r="K219" s="84" t="b">
        <v>0</v>
      </c>
      <c r="L219" s="84" t="b">
        <v>0</v>
      </c>
    </row>
    <row r="220" spans="1:12" ht="15">
      <c r="A220" s="84" t="s">
        <v>2208</v>
      </c>
      <c r="B220" s="84" t="s">
        <v>2755</v>
      </c>
      <c r="C220" s="84">
        <v>2</v>
      </c>
      <c r="D220" s="119">
        <v>0.00194015724264274</v>
      </c>
      <c r="E220" s="119">
        <v>1.9633155113861114</v>
      </c>
      <c r="F220" s="84" t="s">
        <v>2838</v>
      </c>
      <c r="G220" s="84" t="b">
        <v>0</v>
      </c>
      <c r="H220" s="84" t="b">
        <v>0</v>
      </c>
      <c r="I220" s="84" t="b">
        <v>0</v>
      </c>
      <c r="J220" s="84" t="b">
        <v>0</v>
      </c>
      <c r="K220" s="84" t="b">
        <v>0</v>
      </c>
      <c r="L220" s="84" t="b">
        <v>0</v>
      </c>
    </row>
    <row r="221" spans="1:12" ht="15">
      <c r="A221" s="84" t="s">
        <v>347</v>
      </c>
      <c r="B221" s="84" t="s">
        <v>2692</v>
      </c>
      <c r="C221" s="84">
        <v>2</v>
      </c>
      <c r="D221" s="119">
        <v>0.00194015724264274</v>
      </c>
      <c r="E221" s="119">
        <v>2.0882542479944113</v>
      </c>
      <c r="F221" s="84" t="s">
        <v>2838</v>
      </c>
      <c r="G221" s="84" t="b">
        <v>0</v>
      </c>
      <c r="H221" s="84" t="b">
        <v>0</v>
      </c>
      <c r="I221" s="84" t="b">
        <v>0</v>
      </c>
      <c r="J221" s="84" t="b">
        <v>0</v>
      </c>
      <c r="K221" s="84" t="b">
        <v>0</v>
      </c>
      <c r="L221" s="84" t="b">
        <v>0</v>
      </c>
    </row>
    <row r="222" spans="1:12" ht="15">
      <c r="A222" s="84" t="s">
        <v>2756</v>
      </c>
      <c r="B222" s="84" t="s">
        <v>2757</v>
      </c>
      <c r="C222" s="84">
        <v>2</v>
      </c>
      <c r="D222" s="119">
        <v>0.00194015724264274</v>
      </c>
      <c r="E222" s="119">
        <v>2.9633155113861114</v>
      </c>
      <c r="F222" s="84" t="s">
        <v>2838</v>
      </c>
      <c r="G222" s="84" t="b">
        <v>0</v>
      </c>
      <c r="H222" s="84" t="b">
        <v>0</v>
      </c>
      <c r="I222" s="84" t="b">
        <v>0</v>
      </c>
      <c r="J222" s="84" t="b">
        <v>0</v>
      </c>
      <c r="K222" s="84" t="b">
        <v>0</v>
      </c>
      <c r="L222" s="84" t="b">
        <v>0</v>
      </c>
    </row>
    <row r="223" spans="1:12" ht="15">
      <c r="A223" s="84" t="s">
        <v>2757</v>
      </c>
      <c r="B223" s="84" t="s">
        <v>2644</v>
      </c>
      <c r="C223" s="84">
        <v>2</v>
      </c>
      <c r="D223" s="119">
        <v>0.00194015724264274</v>
      </c>
      <c r="E223" s="119">
        <v>2.565375502714074</v>
      </c>
      <c r="F223" s="84" t="s">
        <v>2838</v>
      </c>
      <c r="G223" s="84" t="b">
        <v>0</v>
      </c>
      <c r="H223" s="84" t="b">
        <v>0</v>
      </c>
      <c r="I223" s="84" t="b">
        <v>0</v>
      </c>
      <c r="J223" s="84" t="b">
        <v>0</v>
      </c>
      <c r="K223" s="84" t="b">
        <v>0</v>
      </c>
      <c r="L223" s="84" t="b">
        <v>0</v>
      </c>
    </row>
    <row r="224" spans="1:12" ht="15">
      <c r="A224" s="84" t="s">
        <v>2616</v>
      </c>
      <c r="B224" s="84" t="s">
        <v>2170</v>
      </c>
      <c r="C224" s="84">
        <v>2</v>
      </c>
      <c r="D224" s="119">
        <v>0.00194015724264274</v>
      </c>
      <c r="E224" s="119">
        <v>1.611132993274749</v>
      </c>
      <c r="F224" s="84" t="s">
        <v>2838</v>
      </c>
      <c r="G224" s="84" t="b">
        <v>0</v>
      </c>
      <c r="H224" s="84" t="b">
        <v>0</v>
      </c>
      <c r="I224" s="84" t="b">
        <v>0</v>
      </c>
      <c r="J224" s="84" t="b">
        <v>0</v>
      </c>
      <c r="K224" s="84" t="b">
        <v>0</v>
      </c>
      <c r="L224" s="84" t="b">
        <v>0</v>
      </c>
    </row>
    <row r="225" spans="1:12" ht="15">
      <c r="A225" s="84" t="s">
        <v>286</v>
      </c>
      <c r="B225" s="84" t="s">
        <v>2694</v>
      </c>
      <c r="C225" s="84">
        <v>2</v>
      </c>
      <c r="D225" s="119">
        <v>0.00194015724264274</v>
      </c>
      <c r="E225" s="119">
        <v>1.9219228262278862</v>
      </c>
      <c r="F225" s="84" t="s">
        <v>2838</v>
      </c>
      <c r="G225" s="84" t="b">
        <v>0</v>
      </c>
      <c r="H225" s="84" t="b">
        <v>0</v>
      </c>
      <c r="I225" s="84" t="b">
        <v>0</v>
      </c>
      <c r="J225" s="84" t="b">
        <v>0</v>
      </c>
      <c r="K225" s="84" t="b">
        <v>0</v>
      </c>
      <c r="L225" s="84" t="b">
        <v>0</v>
      </c>
    </row>
    <row r="226" spans="1:12" ht="15">
      <c r="A226" s="84" t="s">
        <v>328</v>
      </c>
      <c r="B226" s="84" t="s">
        <v>347</v>
      </c>
      <c r="C226" s="84">
        <v>2</v>
      </c>
      <c r="D226" s="119">
        <v>0.00194015724264274</v>
      </c>
      <c r="E226" s="119">
        <v>1.6622855157221301</v>
      </c>
      <c r="F226" s="84" t="s">
        <v>2838</v>
      </c>
      <c r="G226" s="84" t="b">
        <v>0</v>
      </c>
      <c r="H226" s="84" t="b">
        <v>0</v>
      </c>
      <c r="I226" s="84" t="b">
        <v>0</v>
      </c>
      <c r="J226" s="84" t="b">
        <v>0</v>
      </c>
      <c r="K226" s="84" t="b">
        <v>0</v>
      </c>
      <c r="L226" s="84" t="b">
        <v>0</v>
      </c>
    </row>
    <row r="227" spans="1:12" ht="15">
      <c r="A227" s="84" t="s">
        <v>328</v>
      </c>
      <c r="B227" s="84" t="s">
        <v>279</v>
      </c>
      <c r="C227" s="84">
        <v>2</v>
      </c>
      <c r="D227" s="119">
        <v>0.00194015724264274</v>
      </c>
      <c r="E227" s="119">
        <v>0.5122970592306539</v>
      </c>
      <c r="F227" s="84" t="s">
        <v>2838</v>
      </c>
      <c r="G227" s="84" t="b">
        <v>0</v>
      </c>
      <c r="H227" s="84" t="b">
        <v>0</v>
      </c>
      <c r="I227" s="84" t="b">
        <v>0</v>
      </c>
      <c r="J227" s="84" t="b">
        <v>0</v>
      </c>
      <c r="K227" s="84" t="b">
        <v>0</v>
      </c>
      <c r="L227" s="84" t="b">
        <v>0</v>
      </c>
    </row>
    <row r="228" spans="1:12" ht="15">
      <c r="A228" s="84" t="s">
        <v>282</v>
      </c>
      <c r="B228" s="84" t="s">
        <v>2611</v>
      </c>
      <c r="C228" s="84">
        <v>2</v>
      </c>
      <c r="D228" s="119">
        <v>0.00194015724264274</v>
      </c>
      <c r="E228" s="119">
        <v>1.0468615628361861</v>
      </c>
      <c r="F228" s="84" t="s">
        <v>2838</v>
      </c>
      <c r="G228" s="84" t="b">
        <v>0</v>
      </c>
      <c r="H228" s="84" t="b">
        <v>0</v>
      </c>
      <c r="I228" s="84" t="b">
        <v>0</v>
      </c>
      <c r="J228" s="84" t="b">
        <v>0</v>
      </c>
      <c r="K228" s="84" t="b">
        <v>0</v>
      </c>
      <c r="L228" s="84" t="b">
        <v>0</v>
      </c>
    </row>
    <row r="229" spans="1:12" ht="15">
      <c r="A229" s="84" t="s">
        <v>286</v>
      </c>
      <c r="B229" s="84" t="s">
        <v>2696</v>
      </c>
      <c r="C229" s="84">
        <v>2</v>
      </c>
      <c r="D229" s="119">
        <v>0.00194015724264274</v>
      </c>
      <c r="E229" s="119">
        <v>1.9219228262278862</v>
      </c>
      <c r="F229" s="84" t="s">
        <v>2838</v>
      </c>
      <c r="G229" s="84" t="b">
        <v>0</v>
      </c>
      <c r="H229" s="84" t="b">
        <v>0</v>
      </c>
      <c r="I229" s="84" t="b">
        <v>0</v>
      </c>
      <c r="J229" s="84" t="b">
        <v>0</v>
      </c>
      <c r="K229" s="84" t="b">
        <v>0</v>
      </c>
      <c r="L229" s="84" t="b">
        <v>0</v>
      </c>
    </row>
    <row r="230" spans="1:12" ht="15">
      <c r="A230" s="84" t="s">
        <v>282</v>
      </c>
      <c r="B230" s="84" t="s">
        <v>2759</v>
      </c>
      <c r="C230" s="84">
        <v>2</v>
      </c>
      <c r="D230" s="119">
        <v>0.00194015724264274</v>
      </c>
      <c r="E230" s="119">
        <v>1.78722425233043</v>
      </c>
      <c r="F230" s="84" t="s">
        <v>2838</v>
      </c>
      <c r="G230" s="84" t="b">
        <v>0</v>
      </c>
      <c r="H230" s="84" t="b">
        <v>0</v>
      </c>
      <c r="I230" s="84" t="b">
        <v>0</v>
      </c>
      <c r="J230" s="84" t="b">
        <v>0</v>
      </c>
      <c r="K230" s="84" t="b">
        <v>0</v>
      </c>
      <c r="L230" s="84" t="b">
        <v>0</v>
      </c>
    </row>
    <row r="231" spans="1:12" ht="15">
      <c r="A231" s="84" t="s">
        <v>274</v>
      </c>
      <c r="B231" s="84" t="s">
        <v>2699</v>
      </c>
      <c r="C231" s="84">
        <v>2</v>
      </c>
      <c r="D231" s="119">
        <v>0.00194015724264274</v>
      </c>
      <c r="E231" s="119">
        <v>1.7265264119768182</v>
      </c>
      <c r="F231" s="84" t="s">
        <v>2838</v>
      </c>
      <c r="G231" s="84" t="b">
        <v>0</v>
      </c>
      <c r="H231" s="84" t="b">
        <v>0</v>
      </c>
      <c r="I231" s="84" t="b">
        <v>0</v>
      </c>
      <c r="J231" s="84" t="b">
        <v>0</v>
      </c>
      <c r="K231" s="84" t="b">
        <v>0</v>
      </c>
      <c r="L231" s="84" t="b">
        <v>0</v>
      </c>
    </row>
    <row r="232" spans="1:12" ht="15">
      <c r="A232" s="84" t="s">
        <v>2699</v>
      </c>
      <c r="B232" s="84" t="s">
        <v>279</v>
      </c>
      <c r="C232" s="84">
        <v>2</v>
      </c>
      <c r="D232" s="119">
        <v>0.00194015724264274</v>
      </c>
      <c r="E232" s="119">
        <v>1.0351758045109916</v>
      </c>
      <c r="F232" s="84" t="s">
        <v>2838</v>
      </c>
      <c r="G232" s="84" t="b">
        <v>0</v>
      </c>
      <c r="H232" s="84" t="b">
        <v>0</v>
      </c>
      <c r="I232" s="84" t="b">
        <v>0</v>
      </c>
      <c r="J232" s="84" t="b">
        <v>0</v>
      </c>
      <c r="K232" s="84" t="b">
        <v>0</v>
      </c>
      <c r="L232" s="84" t="b">
        <v>0</v>
      </c>
    </row>
    <row r="233" spans="1:12" ht="15">
      <c r="A233" s="84" t="s">
        <v>279</v>
      </c>
      <c r="B233" s="84" t="s">
        <v>2622</v>
      </c>
      <c r="C233" s="84">
        <v>2</v>
      </c>
      <c r="D233" s="119">
        <v>0.00194015724264274</v>
      </c>
      <c r="E233" s="119">
        <v>0.6248590177815064</v>
      </c>
      <c r="F233" s="84" t="s">
        <v>2838</v>
      </c>
      <c r="G233" s="84" t="b">
        <v>0</v>
      </c>
      <c r="H233" s="84" t="b">
        <v>0</v>
      </c>
      <c r="I233" s="84" t="b">
        <v>0</v>
      </c>
      <c r="J233" s="84" t="b">
        <v>0</v>
      </c>
      <c r="K233" s="84" t="b">
        <v>0</v>
      </c>
      <c r="L233" s="84" t="b">
        <v>0</v>
      </c>
    </row>
    <row r="234" spans="1:12" ht="15">
      <c r="A234" s="84" t="s">
        <v>2622</v>
      </c>
      <c r="B234" s="84" t="s">
        <v>2760</v>
      </c>
      <c r="C234" s="84">
        <v>2</v>
      </c>
      <c r="D234" s="119">
        <v>0.00194015724264274</v>
      </c>
      <c r="E234" s="119">
        <v>2.361255520058149</v>
      </c>
      <c r="F234" s="84" t="s">
        <v>2838</v>
      </c>
      <c r="G234" s="84" t="b">
        <v>0</v>
      </c>
      <c r="H234" s="84" t="b">
        <v>0</v>
      </c>
      <c r="I234" s="84" t="b">
        <v>0</v>
      </c>
      <c r="J234" s="84" t="b">
        <v>0</v>
      </c>
      <c r="K234" s="84" t="b">
        <v>0</v>
      </c>
      <c r="L234" s="84" t="b">
        <v>0</v>
      </c>
    </row>
    <row r="235" spans="1:12" ht="15">
      <c r="A235" s="84" t="s">
        <v>2760</v>
      </c>
      <c r="B235" s="84" t="s">
        <v>2693</v>
      </c>
      <c r="C235" s="84">
        <v>2</v>
      </c>
      <c r="D235" s="119">
        <v>0.00194015724264274</v>
      </c>
      <c r="E235" s="119">
        <v>2.78722425233043</v>
      </c>
      <c r="F235" s="84" t="s">
        <v>2838</v>
      </c>
      <c r="G235" s="84" t="b">
        <v>0</v>
      </c>
      <c r="H235" s="84" t="b">
        <v>0</v>
      </c>
      <c r="I235" s="84" t="b">
        <v>0</v>
      </c>
      <c r="J235" s="84" t="b">
        <v>0</v>
      </c>
      <c r="K235" s="84" t="b">
        <v>0</v>
      </c>
      <c r="L235" s="84" t="b">
        <v>0</v>
      </c>
    </row>
    <row r="236" spans="1:12" ht="15">
      <c r="A236" s="84" t="s">
        <v>2693</v>
      </c>
      <c r="B236" s="84" t="s">
        <v>2663</v>
      </c>
      <c r="C236" s="84">
        <v>2</v>
      </c>
      <c r="D236" s="119">
        <v>0.00194015724264274</v>
      </c>
      <c r="E236" s="119">
        <v>2.4861942566664488</v>
      </c>
      <c r="F236" s="84" t="s">
        <v>2838</v>
      </c>
      <c r="G236" s="84" t="b">
        <v>0</v>
      </c>
      <c r="H236" s="84" t="b">
        <v>0</v>
      </c>
      <c r="I236" s="84" t="b">
        <v>0</v>
      </c>
      <c r="J236" s="84" t="b">
        <v>0</v>
      </c>
      <c r="K236" s="84" t="b">
        <v>0</v>
      </c>
      <c r="L236" s="84" t="b">
        <v>0</v>
      </c>
    </row>
    <row r="237" spans="1:12" ht="15">
      <c r="A237" s="84" t="s">
        <v>2663</v>
      </c>
      <c r="B237" s="84" t="s">
        <v>2626</v>
      </c>
      <c r="C237" s="84">
        <v>2</v>
      </c>
      <c r="D237" s="119">
        <v>0.00194015724264274</v>
      </c>
      <c r="E237" s="119">
        <v>2.1851642610024675</v>
      </c>
      <c r="F237" s="84" t="s">
        <v>2838</v>
      </c>
      <c r="G237" s="84" t="b">
        <v>0</v>
      </c>
      <c r="H237" s="84" t="b">
        <v>0</v>
      </c>
      <c r="I237" s="84" t="b">
        <v>0</v>
      </c>
      <c r="J237" s="84" t="b">
        <v>0</v>
      </c>
      <c r="K237" s="84" t="b">
        <v>0</v>
      </c>
      <c r="L237" s="84" t="b">
        <v>0</v>
      </c>
    </row>
    <row r="238" spans="1:12" ht="15">
      <c r="A238" s="84" t="s">
        <v>2626</v>
      </c>
      <c r="B238" s="84" t="s">
        <v>2609</v>
      </c>
      <c r="C238" s="84">
        <v>2</v>
      </c>
      <c r="D238" s="119">
        <v>0.00194015724264274</v>
      </c>
      <c r="E238" s="119">
        <v>1.5741494270215788</v>
      </c>
      <c r="F238" s="84" t="s">
        <v>2838</v>
      </c>
      <c r="G238" s="84" t="b">
        <v>0</v>
      </c>
      <c r="H238" s="84" t="b">
        <v>0</v>
      </c>
      <c r="I238" s="84" t="b">
        <v>0</v>
      </c>
      <c r="J238" s="84" t="b">
        <v>0</v>
      </c>
      <c r="K238" s="84" t="b">
        <v>0</v>
      </c>
      <c r="L238" s="84" t="b">
        <v>0</v>
      </c>
    </row>
    <row r="239" spans="1:12" ht="15">
      <c r="A239" s="84" t="s">
        <v>2609</v>
      </c>
      <c r="B239" s="84" t="s">
        <v>2761</v>
      </c>
      <c r="C239" s="84">
        <v>2</v>
      </c>
      <c r="D239" s="119">
        <v>0.00194015724264274</v>
      </c>
      <c r="E239" s="119">
        <v>2.1182174713718545</v>
      </c>
      <c r="F239" s="84" t="s">
        <v>2838</v>
      </c>
      <c r="G239" s="84" t="b">
        <v>0</v>
      </c>
      <c r="H239" s="84" t="b">
        <v>0</v>
      </c>
      <c r="I239" s="84" t="b">
        <v>0</v>
      </c>
      <c r="J239" s="84" t="b">
        <v>0</v>
      </c>
      <c r="K239" s="84" t="b">
        <v>0</v>
      </c>
      <c r="L239" s="84" t="b">
        <v>0</v>
      </c>
    </row>
    <row r="240" spans="1:12" ht="15">
      <c r="A240" s="84" t="s">
        <v>2761</v>
      </c>
      <c r="B240" s="84" t="s">
        <v>2219</v>
      </c>
      <c r="C240" s="84">
        <v>2</v>
      </c>
      <c r="D240" s="119">
        <v>0.00194015724264274</v>
      </c>
      <c r="E240" s="119">
        <v>2.310102997610768</v>
      </c>
      <c r="F240" s="84" t="s">
        <v>2838</v>
      </c>
      <c r="G240" s="84" t="b">
        <v>0</v>
      </c>
      <c r="H240" s="84" t="b">
        <v>0</v>
      </c>
      <c r="I240" s="84" t="b">
        <v>0</v>
      </c>
      <c r="J240" s="84" t="b">
        <v>0</v>
      </c>
      <c r="K240" s="84" t="b">
        <v>0</v>
      </c>
      <c r="L240" s="84" t="b">
        <v>0</v>
      </c>
    </row>
    <row r="241" spans="1:12" ht="15">
      <c r="A241" s="84" t="s">
        <v>2762</v>
      </c>
      <c r="B241" s="84" t="s">
        <v>2763</v>
      </c>
      <c r="C241" s="84">
        <v>2</v>
      </c>
      <c r="D241" s="119">
        <v>0.00194015724264274</v>
      </c>
      <c r="E241" s="119">
        <v>2.9633155113861114</v>
      </c>
      <c r="F241" s="84" t="s">
        <v>2838</v>
      </c>
      <c r="G241" s="84" t="b">
        <v>0</v>
      </c>
      <c r="H241" s="84" t="b">
        <v>0</v>
      </c>
      <c r="I241" s="84" t="b">
        <v>0</v>
      </c>
      <c r="J241" s="84" t="b">
        <v>0</v>
      </c>
      <c r="K241" s="84" t="b">
        <v>0</v>
      </c>
      <c r="L241" s="84" t="b">
        <v>0</v>
      </c>
    </row>
    <row r="242" spans="1:12" ht="15">
      <c r="A242" s="84" t="s">
        <v>346</v>
      </c>
      <c r="B242" s="84" t="s">
        <v>2764</v>
      </c>
      <c r="C242" s="84">
        <v>2</v>
      </c>
      <c r="D242" s="119">
        <v>0.00194015724264274</v>
      </c>
      <c r="E242" s="119">
        <v>2.66228551572213</v>
      </c>
      <c r="F242" s="84" t="s">
        <v>2838</v>
      </c>
      <c r="G242" s="84" t="b">
        <v>1</v>
      </c>
      <c r="H242" s="84" t="b">
        <v>0</v>
      </c>
      <c r="I242" s="84" t="b">
        <v>0</v>
      </c>
      <c r="J242" s="84" t="b">
        <v>0</v>
      </c>
      <c r="K242" s="84" t="b">
        <v>0</v>
      </c>
      <c r="L242" s="84" t="b">
        <v>0</v>
      </c>
    </row>
    <row r="243" spans="1:12" ht="15">
      <c r="A243" s="84" t="s">
        <v>282</v>
      </c>
      <c r="B243" s="84" t="s">
        <v>2205</v>
      </c>
      <c r="C243" s="84">
        <v>2</v>
      </c>
      <c r="D243" s="119">
        <v>0.00194015724264274</v>
      </c>
      <c r="E243" s="119">
        <v>0.5968925541601385</v>
      </c>
      <c r="F243" s="84" t="s">
        <v>2838</v>
      </c>
      <c r="G243" s="84" t="b">
        <v>0</v>
      </c>
      <c r="H243" s="84" t="b">
        <v>0</v>
      </c>
      <c r="I243" s="84" t="b">
        <v>0</v>
      </c>
      <c r="J243" s="84" t="b">
        <v>0</v>
      </c>
      <c r="K243" s="84" t="b">
        <v>0</v>
      </c>
      <c r="L243" s="84" t="b">
        <v>0</v>
      </c>
    </row>
    <row r="244" spans="1:12" ht="15">
      <c r="A244" s="84" t="s">
        <v>2205</v>
      </c>
      <c r="B244" s="84" t="s">
        <v>279</v>
      </c>
      <c r="C244" s="84">
        <v>2</v>
      </c>
      <c r="D244" s="119">
        <v>0.00194015724264274</v>
      </c>
      <c r="E244" s="119">
        <v>0.02093536539638134</v>
      </c>
      <c r="F244" s="84" t="s">
        <v>2838</v>
      </c>
      <c r="G244" s="84" t="b">
        <v>0</v>
      </c>
      <c r="H244" s="84" t="b">
        <v>0</v>
      </c>
      <c r="I244" s="84" t="b">
        <v>0</v>
      </c>
      <c r="J244" s="84" t="b">
        <v>0</v>
      </c>
      <c r="K244" s="84" t="b">
        <v>0</v>
      </c>
      <c r="L244" s="84" t="b">
        <v>0</v>
      </c>
    </row>
    <row r="245" spans="1:12" ht="15">
      <c r="A245" s="84" t="s">
        <v>2610</v>
      </c>
      <c r="B245" s="84" t="s">
        <v>2767</v>
      </c>
      <c r="C245" s="84">
        <v>2</v>
      </c>
      <c r="D245" s="119">
        <v>0.00194015724264274</v>
      </c>
      <c r="E245" s="119">
        <v>2.1851642610024675</v>
      </c>
      <c r="F245" s="84" t="s">
        <v>2838</v>
      </c>
      <c r="G245" s="84" t="b">
        <v>0</v>
      </c>
      <c r="H245" s="84" t="b">
        <v>0</v>
      </c>
      <c r="I245" s="84" t="b">
        <v>0</v>
      </c>
      <c r="J245" s="84" t="b">
        <v>1</v>
      </c>
      <c r="K245" s="84" t="b">
        <v>0</v>
      </c>
      <c r="L245" s="84" t="b">
        <v>0</v>
      </c>
    </row>
    <row r="246" spans="1:12" ht="15">
      <c r="A246" s="84" t="s">
        <v>2768</v>
      </c>
      <c r="B246" s="84" t="s">
        <v>2769</v>
      </c>
      <c r="C246" s="84">
        <v>2</v>
      </c>
      <c r="D246" s="119">
        <v>0.00194015724264274</v>
      </c>
      <c r="E246" s="119">
        <v>2.9633155113861114</v>
      </c>
      <c r="F246" s="84" t="s">
        <v>2838</v>
      </c>
      <c r="G246" s="84" t="b">
        <v>0</v>
      </c>
      <c r="H246" s="84" t="b">
        <v>0</v>
      </c>
      <c r="I246" s="84" t="b">
        <v>0</v>
      </c>
      <c r="J246" s="84" t="b">
        <v>0</v>
      </c>
      <c r="K246" s="84" t="b">
        <v>0</v>
      </c>
      <c r="L246" s="84" t="b">
        <v>0</v>
      </c>
    </row>
    <row r="247" spans="1:12" ht="15">
      <c r="A247" s="84" t="s">
        <v>2769</v>
      </c>
      <c r="B247" s="84" t="s">
        <v>2670</v>
      </c>
      <c r="C247" s="84">
        <v>2</v>
      </c>
      <c r="D247" s="119">
        <v>0.00194015724264274</v>
      </c>
      <c r="E247" s="119">
        <v>2.66228551572213</v>
      </c>
      <c r="F247" s="84" t="s">
        <v>2838</v>
      </c>
      <c r="G247" s="84" t="b">
        <v>0</v>
      </c>
      <c r="H247" s="84" t="b">
        <v>0</v>
      </c>
      <c r="I247" s="84" t="b">
        <v>0</v>
      </c>
      <c r="J247" s="84" t="b">
        <v>1</v>
      </c>
      <c r="K247" s="84" t="b">
        <v>0</v>
      </c>
      <c r="L247" s="84" t="b">
        <v>0</v>
      </c>
    </row>
    <row r="248" spans="1:12" ht="15">
      <c r="A248" s="84" t="s">
        <v>2670</v>
      </c>
      <c r="B248" s="84" t="s">
        <v>2207</v>
      </c>
      <c r="C248" s="84">
        <v>2</v>
      </c>
      <c r="D248" s="119">
        <v>0.00194015724264274</v>
      </c>
      <c r="E248" s="119">
        <v>1.500917513487155</v>
      </c>
      <c r="F248" s="84" t="s">
        <v>2838</v>
      </c>
      <c r="G248" s="84" t="b">
        <v>1</v>
      </c>
      <c r="H248" s="84" t="b">
        <v>0</v>
      </c>
      <c r="I248" s="84" t="b">
        <v>0</v>
      </c>
      <c r="J248" s="84" t="b">
        <v>0</v>
      </c>
      <c r="K248" s="84" t="b">
        <v>0</v>
      </c>
      <c r="L248" s="84" t="b">
        <v>0</v>
      </c>
    </row>
    <row r="249" spans="1:12" ht="15">
      <c r="A249" s="84" t="s">
        <v>2673</v>
      </c>
      <c r="B249" s="84" t="s">
        <v>2770</v>
      </c>
      <c r="C249" s="84">
        <v>2</v>
      </c>
      <c r="D249" s="119">
        <v>0.00194015724264274</v>
      </c>
      <c r="E249" s="119">
        <v>2.66228551572213</v>
      </c>
      <c r="F249" s="84" t="s">
        <v>2838</v>
      </c>
      <c r="G249" s="84" t="b">
        <v>0</v>
      </c>
      <c r="H249" s="84" t="b">
        <v>0</v>
      </c>
      <c r="I249" s="84" t="b">
        <v>0</v>
      </c>
      <c r="J249" s="84" t="b">
        <v>0</v>
      </c>
      <c r="K249" s="84" t="b">
        <v>0</v>
      </c>
      <c r="L249" s="84" t="b">
        <v>0</v>
      </c>
    </row>
    <row r="250" spans="1:12" ht="15">
      <c r="A250" s="84" t="s">
        <v>2770</v>
      </c>
      <c r="B250" s="84" t="s">
        <v>2771</v>
      </c>
      <c r="C250" s="84">
        <v>2</v>
      </c>
      <c r="D250" s="119">
        <v>0.00194015724264274</v>
      </c>
      <c r="E250" s="119">
        <v>2.9633155113861114</v>
      </c>
      <c r="F250" s="84" t="s">
        <v>2838</v>
      </c>
      <c r="G250" s="84" t="b">
        <v>0</v>
      </c>
      <c r="H250" s="84" t="b">
        <v>0</v>
      </c>
      <c r="I250" s="84" t="b">
        <v>0</v>
      </c>
      <c r="J250" s="84" t="b">
        <v>0</v>
      </c>
      <c r="K250" s="84" t="b">
        <v>0</v>
      </c>
      <c r="L250" s="84" t="b">
        <v>0</v>
      </c>
    </row>
    <row r="251" spans="1:12" ht="15">
      <c r="A251" s="84" t="s">
        <v>2771</v>
      </c>
      <c r="B251" s="84" t="s">
        <v>2670</v>
      </c>
      <c r="C251" s="84">
        <v>2</v>
      </c>
      <c r="D251" s="119">
        <v>0.00194015724264274</v>
      </c>
      <c r="E251" s="119">
        <v>2.66228551572213</v>
      </c>
      <c r="F251" s="84" t="s">
        <v>2838</v>
      </c>
      <c r="G251" s="84" t="b">
        <v>0</v>
      </c>
      <c r="H251" s="84" t="b">
        <v>0</v>
      </c>
      <c r="I251" s="84" t="b">
        <v>0</v>
      </c>
      <c r="J251" s="84" t="b">
        <v>1</v>
      </c>
      <c r="K251" s="84" t="b">
        <v>0</v>
      </c>
      <c r="L251" s="84" t="b">
        <v>0</v>
      </c>
    </row>
    <row r="252" spans="1:12" ht="15">
      <c r="A252" s="84" t="s">
        <v>2670</v>
      </c>
      <c r="B252" s="84" t="s">
        <v>2772</v>
      </c>
      <c r="C252" s="84">
        <v>2</v>
      </c>
      <c r="D252" s="119">
        <v>0.00194015724264274</v>
      </c>
      <c r="E252" s="119">
        <v>2.66228551572213</v>
      </c>
      <c r="F252" s="84" t="s">
        <v>2838</v>
      </c>
      <c r="G252" s="84" t="b">
        <v>1</v>
      </c>
      <c r="H252" s="84" t="b">
        <v>0</v>
      </c>
      <c r="I252" s="84" t="b">
        <v>0</v>
      </c>
      <c r="J252" s="84" t="b">
        <v>0</v>
      </c>
      <c r="K252" s="84" t="b">
        <v>0</v>
      </c>
      <c r="L252" s="84" t="b">
        <v>0</v>
      </c>
    </row>
    <row r="253" spans="1:12" ht="15">
      <c r="A253" s="84" t="s">
        <v>2772</v>
      </c>
      <c r="B253" s="84" t="s">
        <v>2207</v>
      </c>
      <c r="C253" s="84">
        <v>2</v>
      </c>
      <c r="D253" s="119">
        <v>0.00194015724264274</v>
      </c>
      <c r="E253" s="119">
        <v>1.8019475091511363</v>
      </c>
      <c r="F253" s="84" t="s">
        <v>2838</v>
      </c>
      <c r="G253" s="84" t="b">
        <v>0</v>
      </c>
      <c r="H253" s="84" t="b">
        <v>0</v>
      </c>
      <c r="I253" s="84" t="b">
        <v>0</v>
      </c>
      <c r="J253" s="84" t="b">
        <v>0</v>
      </c>
      <c r="K253" s="84" t="b">
        <v>0</v>
      </c>
      <c r="L253" s="84" t="b">
        <v>0</v>
      </c>
    </row>
    <row r="254" spans="1:12" ht="15">
      <c r="A254" s="84" t="s">
        <v>586</v>
      </c>
      <c r="B254" s="84" t="s">
        <v>2617</v>
      </c>
      <c r="C254" s="84">
        <v>2</v>
      </c>
      <c r="D254" s="119">
        <v>0.00194015724264274</v>
      </c>
      <c r="E254" s="119">
        <v>1.4070130106188241</v>
      </c>
      <c r="F254" s="84" t="s">
        <v>2838</v>
      </c>
      <c r="G254" s="84" t="b">
        <v>0</v>
      </c>
      <c r="H254" s="84" t="b">
        <v>0</v>
      </c>
      <c r="I254" s="84" t="b">
        <v>0</v>
      </c>
      <c r="J254" s="84" t="b">
        <v>0</v>
      </c>
      <c r="K254" s="84" t="b">
        <v>0</v>
      </c>
      <c r="L254" s="84" t="b">
        <v>0</v>
      </c>
    </row>
    <row r="255" spans="1:12" ht="15">
      <c r="A255" s="84" t="s">
        <v>2618</v>
      </c>
      <c r="B255" s="84" t="s">
        <v>2614</v>
      </c>
      <c r="C255" s="84">
        <v>2</v>
      </c>
      <c r="D255" s="119">
        <v>0.00194015724264274</v>
      </c>
      <c r="E255" s="119">
        <v>1.611132993274749</v>
      </c>
      <c r="F255" s="84" t="s">
        <v>2838</v>
      </c>
      <c r="G255" s="84" t="b">
        <v>0</v>
      </c>
      <c r="H255" s="84" t="b">
        <v>0</v>
      </c>
      <c r="I255" s="84" t="b">
        <v>0</v>
      </c>
      <c r="J255" s="84" t="b">
        <v>0</v>
      </c>
      <c r="K255" s="84" t="b">
        <v>0</v>
      </c>
      <c r="L255" s="84" t="b">
        <v>0</v>
      </c>
    </row>
    <row r="256" spans="1:12" ht="15">
      <c r="A256" s="84" t="s">
        <v>2610</v>
      </c>
      <c r="B256" s="84" t="s">
        <v>2653</v>
      </c>
      <c r="C256" s="84">
        <v>2</v>
      </c>
      <c r="D256" s="119">
        <v>0.00194015724264274</v>
      </c>
      <c r="E256" s="119">
        <v>1.8841342653384865</v>
      </c>
      <c r="F256" s="84" t="s">
        <v>2838</v>
      </c>
      <c r="G256" s="84" t="b">
        <v>0</v>
      </c>
      <c r="H256" s="84" t="b">
        <v>0</v>
      </c>
      <c r="I256" s="84" t="b">
        <v>0</v>
      </c>
      <c r="J256" s="84" t="b">
        <v>0</v>
      </c>
      <c r="K256" s="84" t="b">
        <v>0</v>
      </c>
      <c r="L256" s="84" t="b">
        <v>0</v>
      </c>
    </row>
    <row r="257" spans="1:12" ht="15">
      <c r="A257" s="84" t="s">
        <v>2653</v>
      </c>
      <c r="B257" s="84" t="s">
        <v>2773</v>
      </c>
      <c r="C257" s="84">
        <v>2</v>
      </c>
      <c r="D257" s="119">
        <v>0.00194015724264274</v>
      </c>
      <c r="E257" s="119">
        <v>2.66228551572213</v>
      </c>
      <c r="F257" s="84" t="s">
        <v>2838</v>
      </c>
      <c r="G257" s="84" t="b">
        <v>0</v>
      </c>
      <c r="H257" s="84" t="b">
        <v>0</v>
      </c>
      <c r="I257" s="84" t="b">
        <v>0</v>
      </c>
      <c r="J257" s="84" t="b">
        <v>0</v>
      </c>
      <c r="K257" s="84" t="b">
        <v>0</v>
      </c>
      <c r="L257" s="84" t="b">
        <v>0</v>
      </c>
    </row>
    <row r="258" spans="1:12" ht="15">
      <c r="A258" s="84" t="s">
        <v>2776</v>
      </c>
      <c r="B258" s="84" t="s">
        <v>2706</v>
      </c>
      <c r="C258" s="84">
        <v>2</v>
      </c>
      <c r="D258" s="119">
        <v>0.00194015724264274</v>
      </c>
      <c r="E258" s="119">
        <v>2.78722425233043</v>
      </c>
      <c r="F258" s="84" t="s">
        <v>2838</v>
      </c>
      <c r="G258" s="84" t="b">
        <v>1</v>
      </c>
      <c r="H258" s="84" t="b">
        <v>0</v>
      </c>
      <c r="I258" s="84" t="b">
        <v>0</v>
      </c>
      <c r="J258" s="84" t="b">
        <v>0</v>
      </c>
      <c r="K258" s="84" t="b">
        <v>0</v>
      </c>
      <c r="L258" s="84" t="b">
        <v>0</v>
      </c>
    </row>
    <row r="259" spans="1:12" ht="15">
      <c r="A259" s="84" t="s">
        <v>2706</v>
      </c>
      <c r="B259" s="84" t="s">
        <v>2777</v>
      </c>
      <c r="C259" s="84">
        <v>2</v>
      </c>
      <c r="D259" s="119">
        <v>0.00194015724264274</v>
      </c>
      <c r="E259" s="119">
        <v>2.78722425233043</v>
      </c>
      <c r="F259" s="84" t="s">
        <v>2838</v>
      </c>
      <c r="G259" s="84" t="b">
        <v>0</v>
      </c>
      <c r="H259" s="84" t="b">
        <v>0</v>
      </c>
      <c r="I259" s="84" t="b">
        <v>0</v>
      </c>
      <c r="J259" s="84" t="b">
        <v>0</v>
      </c>
      <c r="K259" s="84" t="b">
        <v>0</v>
      </c>
      <c r="L259" s="84" t="b">
        <v>0</v>
      </c>
    </row>
    <row r="260" spans="1:12" ht="15">
      <c r="A260" s="84" t="s">
        <v>2777</v>
      </c>
      <c r="B260" s="84" t="s">
        <v>2635</v>
      </c>
      <c r="C260" s="84">
        <v>2</v>
      </c>
      <c r="D260" s="119">
        <v>0.00194015724264274</v>
      </c>
      <c r="E260" s="119">
        <v>2.4861942566664488</v>
      </c>
      <c r="F260" s="84" t="s">
        <v>2838</v>
      </c>
      <c r="G260" s="84" t="b">
        <v>0</v>
      </c>
      <c r="H260" s="84" t="b">
        <v>0</v>
      </c>
      <c r="I260" s="84" t="b">
        <v>0</v>
      </c>
      <c r="J260" s="84" t="b">
        <v>0</v>
      </c>
      <c r="K260" s="84" t="b">
        <v>0</v>
      </c>
      <c r="L260" s="84" t="b">
        <v>0</v>
      </c>
    </row>
    <row r="261" spans="1:12" ht="15">
      <c r="A261" s="84" t="s">
        <v>2635</v>
      </c>
      <c r="B261" s="84" t="s">
        <v>2778</v>
      </c>
      <c r="C261" s="84">
        <v>2</v>
      </c>
      <c r="D261" s="119">
        <v>0.00194015724264274</v>
      </c>
      <c r="E261" s="119">
        <v>2.4861942566664488</v>
      </c>
      <c r="F261" s="84" t="s">
        <v>2838</v>
      </c>
      <c r="G261" s="84" t="b">
        <v>0</v>
      </c>
      <c r="H261" s="84" t="b">
        <v>0</v>
      </c>
      <c r="I261" s="84" t="b">
        <v>0</v>
      </c>
      <c r="J261" s="84" t="b">
        <v>0</v>
      </c>
      <c r="K261" s="84" t="b">
        <v>0</v>
      </c>
      <c r="L261" s="84" t="b">
        <v>0</v>
      </c>
    </row>
    <row r="262" spans="1:12" ht="15">
      <c r="A262" s="84" t="s">
        <v>2778</v>
      </c>
      <c r="B262" s="84" t="s">
        <v>279</v>
      </c>
      <c r="C262" s="84">
        <v>2</v>
      </c>
      <c r="D262" s="119">
        <v>0.00194015724264274</v>
      </c>
      <c r="E262" s="119">
        <v>1.2112670635666727</v>
      </c>
      <c r="F262" s="84" t="s">
        <v>2838</v>
      </c>
      <c r="G262" s="84" t="b">
        <v>0</v>
      </c>
      <c r="H262" s="84" t="b">
        <v>0</v>
      </c>
      <c r="I262" s="84" t="b">
        <v>0</v>
      </c>
      <c r="J262" s="84" t="b">
        <v>0</v>
      </c>
      <c r="K262" s="84" t="b">
        <v>0</v>
      </c>
      <c r="L262" s="84" t="b">
        <v>0</v>
      </c>
    </row>
    <row r="263" spans="1:12" ht="15">
      <c r="A263" s="84" t="s">
        <v>294</v>
      </c>
      <c r="B263" s="84" t="s">
        <v>2636</v>
      </c>
      <c r="C263" s="84">
        <v>2</v>
      </c>
      <c r="D263" s="119">
        <v>0.00194015724264274</v>
      </c>
      <c r="E263" s="119">
        <v>1.5831042696745052</v>
      </c>
      <c r="F263" s="84" t="s">
        <v>2838</v>
      </c>
      <c r="G263" s="84" t="b">
        <v>0</v>
      </c>
      <c r="H263" s="84" t="b">
        <v>0</v>
      </c>
      <c r="I263" s="84" t="b">
        <v>0</v>
      </c>
      <c r="J263" s="84" t="b">
        <v>0</v>
      </c>
      <c r="K263" s="84" t="b">
        <v>0</v>
      </c>
      <c r="L263" s="84" t="b">
        <v>0</v>
      </c>
    </row>
    <row r="264" spans="1:12" ht="15">
      <c r="A264" s="84" t="s">
        <v>2636</v>
      </c>
      <c r="B264" s="84" t="s">
        <v>2207</v>
      </c>
      <c r="C264" s="84">
        <v>2</v>
      </c>
      <c r="D264" s="119">
        <v>0.00194015724264274</v>
      </c>
      <c r="E264" s="119">
        <v>1.324826254431474</v>
      </c>
      <c r="F264" s="84" t="s">
        <v>2838</v>
      </c>
      <c r="G264" s="84" t="b">
        <v>0</v>
      </c>
      <c r="H264" s="84" t="b">
        <v>0</v>
      </c>
      <c r="I264" s="84" t="b">
        <v>0</v>
      </c>
      <c r="J264" s="84" t="b">
        <v>0</v>
      </c>
      <c r="K264" s="84" t="b">
        <v>0</v>
      </c>
      <c r="L264" s="84" t="b">
        <v>0</v>
      </c>
    </row>
    <row r="265" spans="1:12" ht="15">
      <c r="A265" s="84" t="s">
        <v>586</v>
      </c>
      <c r="B265" s="84" t="s">
        <v>343</v>
      </c>
      <c r="C265" s="84">
        <v>2</v>
      </c>
      <c r="D265" s="119">
        <v>0.00194015724264274</v>
      </c>
      <c r="E265" s="119">
        <v>2.0602255243941676</v>
      </c>
      <c r="F265" s="84" t="s">
        <v>2838</v>
      </c>
      <c r="G265" s="84" t="b">
        <v>0</v>
      </c>
      <c r="H265" s="84" t="b">
        <v>0</v>
      </c>
      <c r="I265" s="84" t="b">
        <v>0</v>
      </c>
      <c r="J265" s="84" t="b">
        <v>0</v>
      </c>
      <c r="K265" s="84" t="b">
        <v>0</v>
      </c>
      <c r="L265" s="84" t="b">
        <v>0</v>
      </c>
    </row>
    <row r="266" spans="1:12" ht="15">
      <c r="A266" s="84" t="s">
        <v>343</v>
      </c>
      <c r="B266" s="84" t="s">
        <v>302</v>
      </c>
      <c r="C266" s="84">
        <v>2</v>
      </c>
      <c r="D266" s="119">
        <v>0.00194015724264274</v>
      </c>
      <c r="E266" s="119">
        <v>2.78722425233043</v>
      </c>
      <c r="F266" s="84" t="s">
        <v>2838</v>
      </c>
      <c r="G266" s="84" t="b">
        <v>0</v>
      </c>
      <c r="H266" s="84" t="b">
        <v>0</v>
      </c>
      <c r="I266" s="84" t="b">
        <v>0</v>
      </c>
      <c r="J266" s="84" t="b">
        <v>0</v>
      </c>
      <c r="K266" s="84" t="b">
        <v>0</v>
      </c>
      <c r="L266" s="84" t="b">
        <v>0</v>
      </c>
    </row>
    <row r="267" spans="1:12" ht="15">
      <c r="A267" s="84" t="s">
        <v>274</v>
      </c>
      <c r="B267" s="84" t="s">
        <v>2216</v>
      </c>
      <c r="C267" s="84">
        <v>2</v>
      </c>
      <c r="D267" s="119">
        <v>0.00194015724264274</v>
      </c>
      <c r="E267" s="119">
        <v>0.9248940657436517</v>
      </c>
      <c r="F267" s="84" t="s">
        <v>2838</v>
      </c>
      <c r="G267" s="84" t="b">
        <v>0</v>
      </c>
      <c r="H267" s="84" t="b">
        <v>0</v>
      </c>
      <c r="I267" s="84" t="b">
        <v>0</v>
      </c>
      <c r="J267" s="84" t="b">
        <v>0</v>
      </c>
      <c r="K267" s="84" t="b">
        <v>0</v>
      </c>
      <c r="L267" s="84" t="b">
        <v>0</v>
      </c>
    </row>
    <row r="268" spans="1:12" ht="15">
      <c r="A268" s="84" t="s">
        <v>279</v>
      </c>
      <c r="B268" s="84" t="s">
        <v>339</v>
      </c>
      <c r="C268" s="84">
        <v>2</v>
      </c>
      <c r="D268" s="119">
        <v>0.00194015724264274</v>
      </c>
      <c r="E268" s="119">
        <v>1.2269190091094688</v>
      </c>
      <c r="F268" s="84" t="s">
        <v>2838</v>
      </c>
      <c r="G268" s="84" t="b">
        <v>0</v>
      </c>
      <c r="H268" s="84" t="b">
        <v>0</v>
      </c>
      <c r="I268" s="84" t="b">
        <v>0</v>
      </c>
      <c r="J268" s="84" t="b">
        <v>0</v>
      </c>
      <c r="K268" s="84" t="b">
        <v>0</v>
      </c>
      <c r="L268" s="84" t="b">
        <v>0</v>
      </c>
    </row>
    <row r="269" spans="1:12" ht="15">
      <c r="A269" s="84" t="s">
        <v>339</v>
      </c>
      <c r="B269" s="84" t="s">
        <v>338</v>
      </c>
      <c r="C269" s="84">
        <v>2</v>
      </c>
      <c r="D269" s="119">
        <v>0.00194015724264274</v>
      </c>
      <c r="E269" s="119">
        <v>2.9633155113861114</v>
      </c>
      <c r="F269" s="84" t="s">
        <v>2838</v>
      </c>
      <c r="G269" s="84" t="b">
        <v>0</v>
      </c>
      <c r="H269" s="84" t="b">
        <v>0</v>
      </c>
      <c r="I269" s="84" t="b">
        <v>0</v>
      </c>
      <c r="J269" s="84" t="b">
        <v>0</v>
      </c>
      <c r="K269" s="84" t="b">
        <v>0</v>
      </c>
      <c r="L269" s="84" t="b">
        <v>0</v>
      </c>
    </row>
    <row r="270" spans="1:12" ht="15">
      <c r="A270" s="84" t="s">
        <v>338</v>
      </c>
      <c r="B270" s="84" t="s">
        <v>337</v>
      </c>
      <c r="C270" s="84">
        <v>2</v>
      </c>
      <c r="D270" s="119">
        <v>0.00194015724264274</v>
      </c>
      <c r="E270" s="119">
        <v>2.9633155113861114</v>
      </c>
      <c r="F270" s="84" t="s">
        <v>2838</v>
      </c>
      <c r="G270" s="84" t="b">
        <v>0</v>
      </c>
      <c r="H270" s="84" t="b">
        <v>0</v>
      </c>
      <c r="I270" s="84" t="b">
        <v>0</v>
      </c>
      <c r="J270" s="84" t="b">
        <v>0</v>
      </c>
      <c r="K270" s="84" t="b">
        <v>0</v>
      </c>
      <c r="L270" s="84" t="b">
        <v>0</v>
      </c>
    </row>
    <row r="271" spans="1:12" ht="15">
      <c r="A271" s="84" t="s">
        <v>2781</v>
      </c>
      <c r="B271" s="84" t="s">
        <v>2782</v>
      </c>
      <c r="C271" s="84">
        <v>2</v>
      </c>
      <c r="D271" s="119">
        <v>0.00194015724264274</v>
      </c>
      <c r="E271" s="119">
        <v>2.9633155113861114</v>
      </c>
      <c r="F271" s="84" t="s">
        <v>2838</v>
      </c>
      <c r="G271" s="84" t="b">
        <v>1</v>
      </c>
      <c r="H271" s="84" t="b">
        <v>0</v>
      </c>
      <c r="I271" s="84" t="b">
        <v>0</v>
      </c>
      <c r="J271" s="84" t="b">
        <v>1</v>
      </c>
      <c r="K271" s="84" t="b">
        <v>0</v>
      </c>
      <c r="L271" s="84" t="b">
        <v>0</v>
      </c>
    </row>
    <row r="272" spans="1:12" ht="15">
      <c r="A272" s="84" t="s">
        <v>2782</v>
      </c>
      <c r="B272" s="84" t="s">
        <v>2609</v>
      </c>
      <c r="C272" s="84">
        <v>2</v>
      </c>
      <c r="D272" s="119">
        <v>0.00194015724264274</v>
      </c>
      <c r="E272" s="119">
        <v>2.1182174713718545</v>
      </c>
      <c r="F272" s="84" t="s">
        <v>2838</v>
      </c>
      <c r="G272" s="84" t="b">
        <v>1</v>
      </c>
      <c r="H272" s="84" t="b">
        <v>0</v>
      </c>
      <c r="I272" s="84" t="b">
        <v>0</v>
      </c>
      <c r="J272" s="84" t="b">
        <v>0</v>
      </c>
      <c r="K272" s="84" t="b">
        <v>0</v>
      </c>
      <c r="L272" s="84" t="b">
        <v>0</v>
      </c>
    </row>
    <row r="273" spans="1:12" ht="15">
      <c r="A273" s="84" t="s">
        <v>279</v>
      </c>
      <c r="B273" s="84" t="s">
        <v>2783</v>
      </c>
      <c r="C273" s="84">
        <v>2</v>
      </c>
      <c r="D273" s="119">
        <v>0.00194015724264274</v>
      </c>
      <c r="E273" s="119">
        <v>1.2269190091094688</v>
      </c>
      <c r="F273" s="84" t="s">
        <v>2838</v>
      </c>
      <c r="G273" s="84" t="b">
        <v>0</v>
      </c>
      <c r="H273" s="84" t="b">
        <v>0</v>
      </c>
      <c r="I273" s="84" t="b">
        <v>0</v>
      </c>
      <c r="J273" s="84" t="b">
        <v>0</v>
      </c>
      <c r="K273" s="84" t="b">
        <v>0</v>
      </c>
      <c r="L273" s="84" t="b">
        <v>0</v>
      </c>
    </row>
    <row r="274" spans="1:12" ht="15">
      <c r="A274" s="84" t="s">
        <v>2783</v>
      </c>
      <c r="B274" s="84" t="s">
        <v>2168</v>
      </c>
      <c r="C274" s="84">
        <v>2</v>
      </c>
      <c r="D274" s="119">
        <v>0.00194015724264274</v>
      </c>
      <c r="E274" s="119">
        <v>2.1504021547432557</v>
      </c>
      <c r="F274" s="84" t="s">
        <v>2838</v>
      </c>
      <c r="G274" s="84" t="b">
        <v>0</v>
      </c>
      <c r="H274" s="84" t="b">
        <v>0</v>
      </c>
      <c r="I274" s="84" t="b">
        <v>0</v>
      </c>
      <c r="J274" s="84" t="b">
        <v>0</v>
      </c>
      <c r="K274" s="84" t="b">
        <v>0</v>
      </c>
      <c r="L274" s="84" t="b">
        <v>0</v>
      </c>
    </row>
    <row r="275" spans="1:12" ht="15">
      <c r="A275" s="84" t="s">
        <v>2168</v>
      </c>
      <c r="B275" s="84" t="s">
        <v>2709</v>
      </c>
      <c r="C275" s="84">
        <v>2</v>
      </c>
      <c r="D275" s="119">
        <v>0.00194015724264274</v>
      </c>
      <c r="E275" s="119">
        <v>1.9743108956875746</v>
      </c>
      <c r="F275" s="84" t="s">
        <v>2838</v>
      </c>
      <c r="G275" s="84" t="b">
        <v>0</v>
      </c>
      <c r="H275" s="84" t="b">
        <v>0</v>
      </c>
      <c r="I275" s="84" t="b">
        <v>0</v>
      </c>
      <c r="J275" s="84" t="b">
        <v>0</v>
      </c>
      <c r="K275" s="84" t="b">
        <v>0</v>
      </c>
      <c r="L275" s="84" t="b">
        <v>0</v>
      </c>
    </row>
    <row r="276" spans="1:12" ht="15">
      <c r="A276" s="84" t="s">
        <v>2709</v>
      </c>
      <c r="B276" s="84" t="s">
        <v>2226</v>
      </c>
      <c r="C276" s="84">
        <v>2</v>
      </c>
      <c r="D276" s="119">
        <v>0.00194015724264274</v>
      </c>
      <c r="E276" s="119">
        <v>2.1340117385550865</v>
      </c>
      <c r="F276" s="84" t="s">
        <v>2838</v>
      </c>
      <c r="G276" s="84" t="b">
        <v>0</v>
      </c>
      <c r="H276" s="84" t="b">
        <v>0</v>
      </c>
      <c r="I276" s="84" t="b">
        <v>0</v>
      </c>
      <c r="J276" s="84" t="b">
        <v>0</v>
      </c>
      <c r="K276" s="84" t="b">
        <v>0</v>
      </c>
      <c r="L276" s="84" t="b">
        <v>0</v>
      </c>
    </row>
    <row r="277" spans="1:12" ht="15">
      <c r="A277" s="84" t="s">
        <v>2226</v>
      </c>
      <c r="B277" s="84" t="s">
        <v>2784</v>
      </c>
      <c r="C277" s="84">
        <v>2</v>
      </c>
      <c r="D277" s="119">
        <v>0.00194015724264274</v>
      </c>
      <c r="E277" s="119">
        <v>2.310102997610768</v>
      </c>
      <c r="F277" s="84" t="s">
        <v>2838</v>
      </c>
      <c r="G277" s="84" t="b">
        <v>0</v>
      </c>
      <c r="H277" s="84" t="b">
        <v>0</v>
      </c>
      <c r="I277" s="84" t="b">
        <v>0</v>
      </c>
      <c r="J277" s="84" t="b">
        <v>0</v>
      </c>
      <c r="K277" s="84" t="b">
        <v>0</v>
      </c>
      <c r="L277" s="84" t="b">
        <v>0</v>
      </c>
    </row>
    <row r="278" spans="1:12" ht="15">
      <c r="A278" s="84" t="s">
        <v>2784</v>
      </c>
      <c r="B278" s="84" t="s">
        <v>2620</v>
      </c>
      <c r="C278" s="84">
        <v>2</v>
      </c>
      <c r="D278" s="119">
        <v>0.00194015724264274</v>
      </c>
      <c r="E278" s="119">
        <v>2.310102997610768</v>
      </c>
      <c r="F278" s="84" t="s">
        <v>2838</v>
      </c>
      <c r="G278" s="84" t="b">
        <v>0</v>
      </c>
      <c r="H278" s="84" t="b">
        <v>0</v>
      </c>
      <c r="I278" s="84" t="b">
        <v>0</v>
      </c>
      <c r="J278" s="84" t="b">
        <v>0</v>
      </c>
      <c r="K278" s="84" t="b">
        <v>0</v>
      </c>
      <c r="L278" s="84" t="b">
        <v>0</v>
      </c>
    </row>
    <row r="279" spans="1:12" ht="15">
      <c r="A279" s="84" t="s">
        <v>2620</v>
      </c>
      <c r="B279" s="84" t="s">
        <v>2785</v>
      </c>
      <c r="C279" s="84">
        <v>2</v>
      </c>
      <c r="D279" s="119">
        <v>0.00194015724264274</v>
      </c>
      <c r="E279" s="119">
        <v>2.310102997610768</v>
      </c>
      <c r="F279" s="84" t="s">
        <v>2838</v>
      </c>
      <c r="G279" s="84" t="b">
        <v>0</v>
      </c>
      <c r="H279" s="84" t="b">
        <v>0</v>
      </c>
      <c r="I279" s="84" t="b">
        <v>0</v>
      </c>
      <c r="J279" s="84" t="b">
        <v>0</v>
      </c>
      <c r="K279" s="84" t="b">
        <v>0</v>
      </c>
      <c r="L279" s="84" t="b">
        <v>0</v>
      </c>
    </row>
    <row r="280" spans="1:12" ht="15">
      <c r="A280" s="84" t="s">
        <v>2785</v>
      </c>
      <c r="B280" s="84" t="s">
        <v>2633</v>
      </c>
      <c r="C280" s="84">
        <v>2</v>
      </c>
      <c r="D280" s="119">
        <v>0.00194015724264274</v>
      </c>
      <c r="E280" s="119">
        <v>2.4861942566664488</v>
      </c>
      <c r="F280" s="84" t="s">
        <v>2838</v>
      </c>
      <c r="G280" s="84" t="b">
        <v>0</v>
      </c>
      <c r="H280" s="84" t="b">
        <v>0</v>
      </c>
      <c r="I280" s="84" t="b">
        <v>0</v>
      </c>
      <c r="J280" s="84" t="b">
        <v>0</v>
      </c>
      <c r="K280" s="84" t="b">
        <v>0</v>
      </c>
      <c r="L280" s="84" t="b">
        <v>0</v>
      </c>
    </row>
    <row r="281" spans="1:12" ht="15">
      <c r="A281" s="84" t="s">
        <v>286</v>
      </c>
      <c r="B281" s="84" t="s">
        <v>2216</v>
      </c>
      <c r="C281" s="84">
        <v>2</v>
      </c>
      <c r="D281" s="119">
        <v>0.00194015724264274</v>
      </c>
      <c r="E281" s="119">
        <v>0.9441992209390384</v>
      </c>
      <c r="F281" s="84" t="s">
        <v>2838</v>
      </c>
      <c r="G281" s="84" t="b">
        <v>0</v>
      </c>
      <c r="H281" s="84" t="b">
        <v>0</v>
      </c>
      <c r="I281" s="84" t="b">
        <v>0</v>
      </c>
      <c r="J281" s="84" t="b">
        <v>0</v>
      </c>
      <c r="K281" s="84" t="b">
        <v>0</v>
      </c>
      <c r="L281" s="84" t="b">
        <v>0</v>
      </c>
    </row>
    <row r="282" spans="1:12" ht="15">
      <c r="A282" s="84" t="s">
        <v>2649</v>
      </c>
      <c r="B282" s="84" t="s">
        <v>2786</v>
      </c>
      <c r="C282" s="84">
        <v>2</v>
      </c>
      <c r="D282" s="119">
        <v>0.00194015724264274</v>
      </c>
      <c r="E282" s="119">
        <v>2.565375502714074</v>
      </c>
      <c r="F282" s="84" t="s">
        <v>2838</v>
      </c>
      <c r="G282" s="84" t="b">
        <v>0</v>
      </c>
      <c r="H282" s="84" t="b">
        <v>0</v>
      </c>
      <c r="I282" s="84" t="b">
        <v>0</v>
      </c>
      <c r="J282" s="84" t="b">
        <v>0</v>
      </c>
      <c r="K282" s="84" t="b">
        <v>0</v>
      </c>
      <c r="L282" s="84" t="b">
        <v>0</v>
      </c>
    </row>
    <row r="283" spans="1:12" ht="15">
      <c r="A283" s="84" t="s">
        <v>2786</v>
      </c>
      <c r="B283" s="84" t="s">
        <v>2240</v>
      </c>
      <c r="C283" s="84">
        <v>2</v>
      </c>
      <c r="D283" s="119">
        <v>0.00194015724264274</v>
      </c>
      <c r="E283" s="119">
        <v>2.2229528218918673</v>
      </c>
      <c r="F283" s="84" t="s">
        <v>2838</v>
      </c>
      <c r="G283" s="84" t="b">
        <v>0</v>
      </c>
      <c r="H283" s="84" t="b">
        <v>0</v>
      </c>
      <c r="I283" s="84" t="b">
        <v>0</v>
      </c>
      <c r="J283" s="84" t="b">
        <v>1</v>
      </c>
      <c r="K283" s="84" t="b">
        <v>0</v>
      </c>
      <c r="L283" s="84" t="b">
        <v>0</v>
      </c>
    </row>
    <row r="284" spans="1:12" ht="15">
      <c r="A284" s="84" t="s">
        <v>286</v>
      </c>
      <c r="B284" s="84" t="s">
        <v>2712</v>
      </c>
      <c r="C284" s="84">
        <v>2</v>
      </c>
      <c r="D284" s="119">
        <v>0.00194015724264274</v>
      </c>
      <c r="E284" s="119">
        <v>1.9219228262278862</v>
      </c>
      <c r="F284" s="84" t="s">
        <v>2838</v>
      </c>
      <c r="G284" s="84" t="b">
        <v>0</v>
      </c>
      <c r="H284" s="84" t="b">
        <v>0</v>
      </c>
      <c r="I284" s="84" t="b">
        <v>0</v>
      </c>
      <c r="J284" s="84" t="b">
        <v>1</v>
      </c>
      <c r="K284" s="84" t="b">
        <v>0</v>
      </c>
      <c r="L284" s="84" t="b">
        <v>0</v>
      </c>
    </row>
    <row r="285" spans="1:12" ht="15">
      <c r="A285" s="84" t="s">
        <v>287</v>
      </c>
      <c r="B285" s="84" t="s">
        <v>2223</v>
      </c>
      <c r="C285" s="84">
        <v>2</v>
      </c>
      <c r="D285" s="119">
        <v>0.00194015724264274</v>
      </c>
      <c r="E285" s="119">
        <v>1.87517942268556</v>
      </c>
      <c r="F285" s="84" t="s">
        <v>2838</v>
      </c>
      <c r="G285" s="84" t="b">
        <v>0</v>
      </c>
      <c r="H285" s="84" t="b">
        <v>0</v>
      </c>
      <c r="I285" s="84" t="b">
        <v>0</v>
      </c>
      <c r="J285" s="84" t="b">
        <v>0</v>
      </c>
      <c r="K285" s="84" t="b">
        <v>0</v>
      </c>
      <c r="L285" s="84" t="b">
        <v>0</v>
      </c>
    </row>
    <row r="286" spans="1:12" ht="15">
      <c r="A286" s="84" t="s">
        <v>274</v>
      </c>
      <c r="B286" s="84" t="s">
        <v>2714</v>
      </c>
      <c r="C286" s="84">
        <v>2</v>
      </c>
      <c r="D286" s="119">
        <v>0.00194015724264274</v>
      </c>
      <c r="E286" s="119">
        <v>1.9026176710324996</v>
      </c>
      <c r="F286" s="84" t="s">
        <v>2838</v>
      </c>
      <c r="G286" s="84" t="b">
        <v>0</v>
      </c>
      <c r="H286" s="84" t="b">
        <v>0</v>
      </c>
      <c r="I286" s="84" t="b">
        <v>0</v>
      </c>
      <c r="J286" s="84" t="b">
        <v>0</v>
      </c>
      <c r="K286" s="84" t="b">
        <v>0</v>
      </c>
      <c r="L286" s="84" t="b">
        <v>0</v>
      </c>
    </row>
    <row r="287" spans="1:12" ht="15">
      <c r="A287" s="84" t="s">
        <v>2719</v>
      </c>
      <c r="B287" s="84" t="s">
        <v>2787</v>
      </c>
      <c r="C287" s="84">
        <v>2</v>
      </c>
      <c r="D287" s="119">
        <v>0.00194015724264274</v>
      </c>
      <c r="E287" s="119">
        <v>2.78722425233043</v>
      </c>
      <c r="F287" s="84" t="s">
        <v>2838</v>
      </c>
      <c r="G287" s="84" t="b">
        <v>0</v>
      </c>
      <c r="H287" s="84" t="b">
        <v>0</v>
      </c>
      <c r="I287" s="84" t="b">
        <v>0</v>
      </c>
      <c r="J287" s="84" t="b">
        <v>0</v>
      </c>
      <c r="K287" s="84" t="b">
        <v>0</v>
      </c>
      <c r="L287" s="84" t="b">
        <v>0</v>
      </c>
    </row>
    <row r="288" spans="1:12" ht="15">
      <c r="A288" s="84" t="s">
        <v>279</v>
      </c>
      <c r="B288" s="84" t="s">
        <v>286</v>
      </c>
      <c r="C288" s="84">
        <v>2</v>
      </c>
      <c r="D288" s="119">
        <v>0.00194015724264274</v>
      </c>
      <c r="E288" s="119">
        <v>0.7497977543898064</v>
      </c>
      <c r="F288" s="84" t="s">
        <v>2838</v>
      </c>
      <c r="G288" s="84" t="b">
        <v>0</v>
      </c>
      <c r="H288" s="84" t="b">
        <v>0</v>
      </c>
      <c r="I288" s="84" t="b">
        <v>0</v>
      </c>
      <c r="J288" s="84" t="b">
        <v>0</v>
      </c>
      <c r="K288" s="84" t="b">
        <v>0</v>
      </c>
      <c r="L288" s="84" t="b">
        <v>0</v>
      </c>
    </row>
    <row r="289" spans="1:12" ht="15">
      <c r="A289" s="84" t="s">
        <v>266</v>
      </c>
      <c r="B289" s="84" t="s">
        <v>279</v>
      </c>
      <c r="C289" s="84">
        <v>2</v>
      </c>
      <c r="D289" s="119">
        <v>0.00194015724264274</v>
      </c>
      <c r="E289" s="119">
        <v>1.2112670635666727</v>
      </c>
      <c r="F289" s="84" t="s">
        <v>2838</v>
      </c>
      <c r="G289" s="84" t="b">
        <v>0</v>
      </c>
      <c r="H289" s="84" t="b">
        <v>0</v>
      </c>
      <c r="I289" s="84" t="b">
        <v>0</v>
      </c>
      <c r="J289" s="84" t="b">
        <v>0</v>
      </c>
      <c r="K289" s="84" t="b">
        <v>0</v>
      </c>
      <c r="L289" s="84" t="b">
        <v>0</v>
      </c>
    </row>
    <row r="290" spans="1:12" ht="15">
      <c r="A290" s="84" t="s">
        <v>279</v>
      </c>
      <c r="B290" s="84" t="s">
        <v>336</v>
      </c>
      <c r="C290" s="84">
        <v>2</v>
      </c>
      <c r="D290" s="119">
        <v>0.00194015724264274</v>
      </c>
      <c r="E290" s="119">
        <v>1.2269190091094688</v>
      </c>
      <c r="F290" s="84" t="s">
        <v>2838</v>
      </c>
      <c r="G290" s="84" t="b">
        <v>0</v>
      </c>
      <c r="H290" s="84" t="b">
        <v>0</v>
      </c>
      <c r="I290" s="84" t="b">
        <v>0</v>
      </c>
      <c r="J290" s="84" t="b">
        <v>0</v>
      </c>
      <c r="K290" s="84" t="b">
        <v>0</v>
      </c>
      <c r="L290" s="84" t="b">
        <v>0</v>
      </c>
    </row>
    <row r="291" spans="1:12" ht="15">
      <c r="A291" s="84" t="s">
        <v>336</v>
      </c>
      <c r="B291" s="84" t="s">
        <v>2789</v>
      </c>
      <c r="C291" s="84">
        <v>2</v>
      </c>
      <c r="D291" s="119">
        <v>0.00194015724264274</v>
      </c>
      <c r="E291" s="119">
        <v>2.9633155113861114</v>
      </c>
      <c r="F291" s="84" t="s">
        <v>2838</v>
      </c>
      <c r="G291" s="84" t="b">
        <v>0</v>
      </c>
      <c r="H291" s="84" t="b">
        <v>0</v>
      </c>
      <c r="I291" s="84" t="b">
        <v>0</v>
      </c>
      <c r="J291" s="84" t="b">
        <v>0</v>
      </c>
      <c r="K291" s="84" t="b">
        <v>0</v>
      </c>
      <c r="L291" s="84" t="b">
        <v>0</v>
      </c>
    </row>
    <row r="292" spans="1:12" ht="15">
      <c r="A292" s="84" t="s">
        <v>279</v>
      </c>
      <c r="B292" s="84" t="s">
        <v>2681</v>
      </c>
      <c r="C292" s="84">
        <v>2</v>
      </c>
      <c r="D292" s="119">
        <v>0.00194015724264274</v>
      </c>
      <c r="E292" s="119">
        <v>1.2269190091094688</v>
      </c>
      <c r="F292" s="84" t="s">
        <v>2838</v>
      </c>
      <c r="G292" s="84" t="b">
        <v>0</v>
      </c>
      <c r="H292" s="84" t="b">
        <v>0</v>
      </c>
      <c r="I292" s="84" t="b">
        <v>0</v>
      </c>
      <c r="J292" s="84" t="b">
        <v>0</v>
      </c>
      <c r="K292" s="84" t="b">
        <v>0</v>
      </c>
      <c r="L292" s="84" t="b">
        <v>0</v>
      </c>
    </row>
    <row r="293" spans="1:12" ht="15">
      <c r="A293" s="84" t="s">
        <v>2217</v>
      </c>
      <c r="B293" s="84" t="s">
        <v>2790</v>
      </c>
      <c r="C293" s="84">
        <v>2</v>
      </c>
      <c r="D293" s="119">
        <v>0.00194015724264274</v>
      </c>
      <c r="E293" s="119">
        <v>2.4192474670358357</v>
      </c>
      <c r="F293" s="84" t="s">
        <v>2838</v>
      </c>
      <c r="G293" s="84" t="b">
        <v>0</v>
      </c>
      <c r="H293" s="84" t="b">
        <v>0</v>
      </c>
      <c r="I293" s="84" t="b">
        <v>0</v>
      </c>
      <c r="J293" s="84" t="b">
        <v>0</v>
      </c>
      <c r="K293" s="84" t="b">
        <v>0</v>
      </c>
      <c r="L293" s="84" t="b">
        <v>0</v>
      </c>
    </row>
    <row r="294" spans="1:12" ht="15">
      <c r="A294" s="84" t="s">
        <v>263</v>
      </c>
      <c r="B294" s="84" t="s">
        <v>2231</v>
      </c>
      <c r="C294" s="84">
        <v>2</v>
      </c>
      <c r="D294" s="119">
        <v>0.00194015724264274</v>
      </c>
      <c r="E294" s="119">
        <v>2.78722425233043</v>
      </c>
      <c r="F294" s="84" t="s">
        <v>2838</v>
      </c>
      <c r="G294" s="84" t="b">
        <v>0</v>
      </c>
      <c r="H294" s="84" t="b">
        <v>0</v>
      </c>
      <c r="I294" s="84" t="b">
        <v>0</v>
      </c>
      <c r="J294" s="84" t="b">
        <v>0</v>
      </c>
      <c r="K294" s="84" t="b">
        <v>0</v>
      </c>
      <c r="L294" s="84" t="b">
        <v>0</v>
      </c>
    </row>
    <row r="295" spans="1:12" ht="15">
      <c r="A295" s="84" t="s">
        <v>2726</v>
      </c>
      <c r="B295" s="84" t="s">
        <v>2791</v>
      </c>
      <c r="C295" s="84">
        <v>2</v>
      </c>
      <c r="D295" s="119">
        <v>0.00194015724264274</v>
      </c>
      <c r="E295" s="119">
        <v>2.78722425233043</v>
      </c>
      <c r="F295" s="84" t="s">
        <v>2838</v>
      </c>
      <c r="G295" s="84" t="b">
        <v>0</v>
      </c>
      <c r="H295" s="84" t="b">
        <v>0</v>
      </c>
      <c r="I295" s="84" t="b">
        <v>0</v>
      </c>
      <c r="J295" s="84" t="b">
        <v>0</v>
      </c>
      <c r="K295" s="84" t="b">
        <v>0</v>
      </c>
      <c r="L295" s="84" t="b">
        <v>0</v>
      </c>
    </row>
    <row r="296" spans="1:12" ht="15">
      <c r="A296" s="84" t="s">
        <v>2168</v>
      </c>
      <c r="B296" s="84" t="s">
        <v>2793</v>
      </c>
      <c r="C296" s="84">
        <v>2</v>
      </c>
      <c r="D296" s="119">
        <v>0.00194015724264274</v>
      </c>
      <c r="E296" s="119">
        <v>2.1504021547432557</v>
      </c>
      <c r="F296" s="84" t="s">
        <v>2838</v>
      </c>
      <c r="G296" s="84" t="b">
        <v>0</v>
      </c>
      <c r="H296" s="84" t="b">
        <v>0</v>
      </c>
      <c r="I296" s="84" t="b">
        <v>0</v>
      </c>
      <c r="J296" s="84" t="b">
        <v>0</v>
      </c>
      <c r="K296" s="84" t="b">
        <v>0</v>
      </c>
      <c r="L296" s="84" t="b">
        <v>0</v>
      </c>
    </row>
    <row r="297" spans="1:12" ht="15">
      <c r="A297" s="84" t="s">
        <v>274</v>
      </c>
      <c r="B297" s="84" t="s">
        <v>2728</v>
      </c>
      <c r="C297" s="84">
        <v>2</v>
      </c>
      <c r="D297" s="119">
        <v>0.00194015724264274</v>
      </c>
      <c r="E297" s="119">
        <v>1.9026176710324996</v>
      </c>
      <c r="F297" s="84" t="s">
        <v>2838</v>
      </c>
      <c r="G297" s="84" t="b">
        <v>0</v>
      </c>
      <c r="H297" s="84" t="b">
        <v>0</v>
      </c>
      <c r="I297" s="84" t="b">
        <v>0</v>
      </c>
      <c r="J297" s="84" t="b">
        <v>0</v>
      </c>
      <c r="K297" s="84" t="b">
        <v>0</v>
      </c>
      <c r="L297" s="84" t="b">
        <v>0</v>
      </c>
    </row>
    <row r="298" spans="1:12" ht="15">
      <c r="A298" s="84" t="s">
        <v>250</v>
      </c>
      <c r="B298" s="84" t="s">
        <v>2241</v>
      </c>
      <c r="C298" s="84">
        <v>2</v>
      </c>
      <c r="D298" s="119">
        <v>0.00194015724264274</v>
      </c>
      <c r="E298" s="119">
        <v>2.66228551572213</v>
      </c>
      <c r="F298" s="84" t="s">
        <v>2838</v>
      </c>
      <c r="G298" s="84" t="b">
        <v>0</v>
      </c>
      <c r="H298" s="84" t="b">
        <v>0</v>
      </c>
      <c r="I298" s="84" t="b">
        <v>0</v>
      </c>
      <c r="J298" s="84" t="b">
        <v>0</v>
      </c>
      <c r="K298" s="84" t="b">
        <v>0</v>
      </c>
      <c r="L298" s="84" t="b">
        <v>0</v>
      </c>
    </row>
    <row r="299" spans="1:12" ht="15">
      <c r="A299" s="84" t="s">
        <v>2733</v>
      </c>
      <c r="B299" s="84" t="s">
        <v>2797</v>
      </c>
      <c r="C299" s="84">
        <v>2</v>
      </c>
      <c r="D299" s="119">
        <v>0.00194015724264274</v>
      </c>
      <c r="E299" s="119">
        <v>2.78722425233043</v>
      </c>
      <c r="F299" s="84" t="s">
        <v>2838</v>
      </c>
      <c r="G299" s="84" t="b">
        <v>0</v>
      </c>
      <c r="H299" s="84" t="b">
        <v>0</v>
      </c>
      <c r="I299" s="84" t="b">
        <v>0</v>
      </c>
      <c r="J299" s="84" t="b">
        <v>0</v>
      </c>
      <c r="K299" s="84" t="b">
        <v>0</v>
      </c>
      <c r="L299" s="84" t="b">
        <v>0</v>
      </c>
    </row>
    <row r="300" spans="1:12" ht="15">
      <c r="A300" s="84" t="s">
        <v>2798</v>
      </c>
      <c r="B300" s="84" t="s">
        <v>2203</v>
      </c>
      <c r="C300" s="84">
        <v>2</v>
      </c>
      <c r="D300" s="119">
        <v>0.00194015724264274</v>
      </c>
      <c r="E300" s="119">
        <v>1.7202774626998167</v>
      </c>
      <c r="F300" s="84" t="s">
        <v>2838</v>
      </c>
      <c r="G300" s="84" t="b">
        <v>1</v>
      </c>
      <c r="H300" s="84" t="b">
        <v>0</v>
      </c>
      <c r="I300" s="84" t="b">
        <v>0</v>
      </c>
      <c r="J300" s="84" t="b">
        <v>0</v>
      </c>
      <c r="K300" s="84" t="b">
        <v>0</v>
      </c>
      <c r="L300" s="84" t="b">
        <v>0</v>
      </c>
    </row>
    <row r="301" spans="1:12" ht="15">
      <c r="A301" s="84" t="s">
        <v>2203</v>
      </c>
      <c r="B301" s="84" t="s">
        <v>2626</v>
      </c>
      <c r="C301" s="84">
        <v>2</v>
      </c>
      <c r="D301" s="119">
        <v>0.00194015724264274</v>
      </c>
      <c r="E301" s="119">
        <v>1.2431562079801544</v>
      </c>
      <c r="F301" s="84" t="s">
        <v>2838</v>
      </c>
      <c r="G301" s="84" t="b">
        <v>0</v>
      </c>
      <c r="H301" s="84" t="b">
        <v>0</v>
      </c>
      <c r="I301" s="84" t="b">
        <v>0</v>
      </c>
      <c r="J301" s="84" t="b">
        <v>0</v>
      </c>
      <c r="K301" s="84" t="b">
        <v>0</v>
      </c>
      <c r="L301" s="84" t="b">
        <v>0</v>
      </c>
    </row>
    <row r="302" spans="1:12" ht="15">
      <c r="A302" s="84" t="s">
        <v>2630</v>
      </c>
      <c r="B302" s="84" t="s">
        <v>2734</v>
      </c>
      <c r="C302" s="84">
        <v>2</v>
      </c>
      <c r="D302" s="119">
        <v>0.00194015724264274</v>
      </c>
      <c r="E302" s="119">
        <v>2.3101029976107674</v>
      </c>
      <c r="F302" s="84" t="s">
        <v>2838</v>
      </c>
      <c r="G302" s="84" t="b">
        <v>0</v>
      </c>
      <c r="H302" s="84" t="b">
        <v>0</v>
      </c>
      <c r="I302" s="84" t="b">
        <v>0</v>
      </c>
      <c r="J302" s="84" t="b">
        <v>0</v>
      </c>
      <c r="K302" s="84" t="b">
        <v>0</v>
      </c>
      <c r="L302" s="84" t="b">
        <v>0</v>
      </c>
    </row>
    <row r="303" spans="1:12" ht="15">
      <c r="A303" s="84" t="s">
        <v>2734</v>
      </c>
      <c r="B303" s="84" t="s">
        <v>2683</v>
      </c>
      <c r="C303" s="84">
        <v>2</v>
      </c>
      <c r="D303" s="119">
        <v>0.00194015724264274</v>
      </c>
      <c r="E303" s="119">
        <v>2.4861942566664488</v>
      </c>
      <c r="F303" s="84" t="s">
        <v>2838</v>
      </c>
      <c r="G303" s="84" t="b">
        <v>0</v>
      </c>
      <c r="H303" s="84" t="b">
        <v>0</v>
      </c>
      <c r="I303" s="84" t="b">
        <v>0</v>
      </c>
      <c r="J303" s="84" t="b">
        <v>0</v>
      </c>
      <c r="K303" s="84" t="b">
        <v>0</v>
      </c>
      <c r="L303" s="84" t="b">
        <v>0</v>
      </c>
    </row>
    <row r="304" spans="1:12" ht="15">
      <c r="A304" s="84" t="s">
        <v>2799</v>
      </c>
      <c r="B304" s="84" t="s">
        <v>316</v>
      </c>
      <c r="C304" s="84">
        <v>2</v>
      </c>
      <c r="D304" s="119">
        <v>0.00194015724264274</v>
      </c>
      <c r="E304" s="119">
        <v>2.565375502714074</v>
      </c>
      <c r="F304" s="84" t="s">
        <v>2838</v>
      </c>
      <c r="G304" s="84" t="b">
        <v>0</v>
      </c>
      <c r="H304" s="84" t="b">
        <v>0</v>
      </c>
      <c r="I304" s="84" t="b">
        <v>0</v>
      </c>
      <c r="J304" s="84" t="b">
        <v>0</v>
      </c>
      <c r="K304" s="84" t="b">
        <v>0</v>
      </c>
      <c r="L304" s="84" t="b">
        <v>0</v>
      </c>
    </row>
    <row r="305" spans="1:12" ht="15">
      <c r="A305" s="84" t="s">
        <v>2803</v>
      </c>
      <c r="B305" s="84" t="s">
        <v>2804</v>
      </c>
      <c r="C305" s="84">
        <v>2</v>
      </c>
      <c r="D305" s="119">
        <v>0.00194015724264274</v>
      </c>
      <c r="E305" s="119">
        <v>2.9633155113861114</v>
      </c>
      <c r="F305" s="84" t="s">
        <v>2838</v>
      </c>
      <c r="G305" s="84" t="b">
        <v>0</v>
      </c>
      <c r="H305" s="84" t="b">
        <v>0</v>
      </c>
      <c r="I305" s="84" t="b">
        <v>0</v>
      </c>
      <c r="J305" s="84" t="b">
        <v>0</v>
      </c>
      <c r="K305" s="84" t="b">
        <v>0</v>
      </c>
      <c r="L305" s="84" t="b">
        <v>0</v>
      </c>
    </row>
    <row r="306" spans="1:12" ht="15">
      <c r="A306" s="84" t="s">
        <v>2804</v>
      </c>
      <c r="B306" s="84" t="s">
        <v>274</v>
      </c>
      <c r="C306" s="84">
        <v>2</v>
      </c>
      <c r="D306" s="119">
        <v>0.00194015724264274</v>
      </c>
      <c r="E306" s="119">
        <v>2.565375502714074</v>
      </c>
      <c r="F306" s="84" t="s">
        <v>2838</v>
      </c>
      <c r="G306" s="84" t="b">
        <v>0</v>
      </c>
      <c r="H306" s="84" t="b">
        <v>0</v>
      </c>
      <c r="I306" s="84" t="b">
        <v>0</v>
      </c>
      <c r="J306" s="84" t="b">
        <v>0</v>
      </c>
      <c r="K306" s="84" t="b">
        <v>0</v>
      </c>
      <c r="L306" s="84" t="b">
        <v>0</v>
      </c>
    </row>
    <row r="307" spans="1:12" ht="15">
      <c r="A307" s="84" t="s">
        <v>274</v>
      </c>
      <c r="B307" s="84" t="s">
        <v>279</v>
      </c>
      <c r="C307" s="84">
        <v>2</v>
      </c>
      <c r="D307" s="119">
        <v>0.00194015724264274</v>
      </c>
      <c r="E307" s="119">
        <v>0.150569223213061</v>
      </c>
      <c r="F307" s="84" t="s">
        <v>2838</v>
      </c>
      <c r="G307" s="84" t="b">
        <v>0</v>
      </c>
      <c r="H307" s="84" t="b">
        <v>0</v>
      </c>
      <c r="I307" s="84" t="b">
        <v>0</v>
      </c>
      <c r="J307" s="84" t="b">
        <v>0</v>
      </c>
      <c r="K307" s="84" t="b">
        <v>0</v>
      </c>
      <c r="L307" s="84" t="b">
        <v>0</v>
      </c>
    </row>
    <row r="308" spans="1:12" ht="15">
      <c r="A308" s="84" t="s">
        <v>279</v>
      </c>
      <c r="B308" s="84" t="s">
        <v>2700</v>
      </c>
      <c r="C308" s="84">
        <v>2</v>
      </c>
      <c r="D308" s="119">
        <v>0.00194015724264274</v>
      </c>
      <c r="E308" s="119">
        <v>1.0508277500537877</v>
      </c>
      <c r="F308" s="84" t="s">
        <v>2838</v>
      </c>
      <c r="G308" s="84" t="b">
        <v>0</v>
      </c>
      <c r="H308" s="84" t="b">
        <v>0</v>
      </c>
      <c r="I308" s="84" t="b">
        <v>0</v>
      </c>
      <c r="J308" s="84" t="b">
        <v>0</v>
      </c>
      <c r="K308" s="84" t="b">
        <v>0</v>
      </c>
      <c r="L308" s="84" t="b">
        <v>0</v>
      </c>
    </row>
    <row r="309" spans="1:12" ht="15">
      <c r="A309" s="84" t="s">
        <v>2700</v>
      </c>
      <c r="B309" s="84" t="s">
        <v>2216</v>
      </c>
      <c r="C309" s="84">
        <v>2</v>
      </c>
      <c r="D309" s="119">
        <v>0.00194015724264274</v>
      </c>
      <c r="E309" s="119">
        <v>1.8095006470415822</v>
      </c>
      <c r="F309" s="84" t="s">
        <v>2838</v>
      </c>
      <c r="G309" s="84" t="b">
        <v>0</v>
      </c>
      <c r="H309" s="84" t="b">
        <v>0</v>
      </c>
      <c r="I309" s="84" t="b">
        <v>0</v>
      </c>
      <c r="J309" s="84" t="b">
        <v>0</v>
      </c>
      <c r="K309" s="84" t="b">
        <v>0</v>
      </c>
      <c r="L309" s="84" t="b">
        <v>0</v>
      </c>
    </row>
    <row r="310" spans="1:12" ht="15">
      <c r="A310" s="84" t="s">
        <v>2216</v>
      </c>
      <c r="B310" s="84" t="s">
        <v>2805</v>
      </c>
      <c r="C310" s="84">
        <v>2</v>
      </c>
      <c r="D310" s="119">
        <v>0.00194015724264274</v>
      </c>
      <c r="E310" s="119">
        <v>1.9633155113861114</v>
      </c>
      <c r="F310" s="84" t="s">
        <v>2838</v>
      </c>
      <c r="G310" s="84" t="b">
        <v>0</v>
      </c>
      <c r="H310" s="84" t="b">
        <v>0</v>
      </c>
      <c r="I310" s="84" t="b">
        <v>0</v>
      </c>
      <c r="J310" s="84" t="b">
        <v>0</v>
      </c>
      <c r="K310" s="84" t="b">
        <v>0</v>
      </c>
      <c r="L310" s="84" t="b">
        <v>0</v>
      </c>
    </row>
    <row r="311" spans="1:12" ht="15">
      <c r="A311" s="84" t="s">
        <v>2805</v>
      </c>
      <c r="B311" s="84" t="s">
        <v>2806</v>
      </c>
      <c r="C311" s="84">
        <v>2</v>
      </c>
      <c r="D311" s="119">
        <v>0.00194015724264274</v>
      </c>
      <c r="E311" s="119">
        <v>2.9633155113861114</v>
      </c>
      <c r="F311" s="84" t="s">
        <v>2838</v>
      </c>
      <c r="G311" s="84" t="b">
        <v>0</v>
      </c>
      <c r="H311" s="84" t="b">
        <v>0</v>
      </c>
      <c r="I311" s="84" t="b">
        <v>0</v>
      </c>
      <c r="J311" s="84" t="b">
        <v>0</v>
      </c>
      <c r="K311" s="84" t="b">
        <v>0</v>
      </c>
      <c r="L311" s="84" t="b">
        <v>0</v>
      </c>
    </row>
    <row r="312" spans="1:12" ht="15">
      <c r="A312" s="84" t="s">
        <v>2806</v>
      </c>
      <c r="B312" s="84" t="s">
        <v>2807</v>
      </c>
      <c r="C312" s="84">
        <v>2</v>
      </c>
      <c r="D312" s="119">
        <v>0.00194015724264274</v>
      </c>
      <c r="E312" s="119">
        <v>2.9633155113861114</v>
      </c>
      <c r="F312" s="84" t="s">
        <v>2838</v>
      </c>
      <c r="G312" s="84" t="b">
        <v>0</v>
      </c>
      <c r="H312" s="84" t="b">
        <v>0</v>
      </c>
      <c r="I312" s="84" t="b">
        <v>0</v>
      </c>
      <c r="J312" s="84" t="b">
        <v>0</v>
      </c>
      <c r="K312" s="84" t="b">
        <v>0</v>
      </c>
      <c r="L312" s="84" t="b">
        <v>0</v>
      </c>
    </row>
    <row r="313" spans="1:12" ht="15">
      <c r="A313" s="84" t="s">
        <v>275</v>
      </c>
      <c r="B313" s="84" t="s">
        <v>2735</v>
      </c>
      <c r="C313" s="84">
        <v>2</v>
      </c>
      <c r="D313" s="119">
        <v>0.00194015724264274</v>
      </c>
      <c r="E313" s="119">
        <v>2.9633155113861114</v>
      </c>
      <c r="F313" s="84" t="s">
        <v>2838</v>
      </c>
      <c r="G313" s="84" t="b">
        <v>0</v>
      </c>
      <c r="H313" s="84" t="b">
        <v>0</v>
      </c>
      <c r="I313" s="84" t="b">
        <v>0</v>
      </c>
      <c r="J313" s="84" t="b">
        <v>0</v>
      </c>
      <c r="K313" s="84" t="b">
        <v>0</v>
      </c>
      <c r="L313" s="84" t="b">
        <v>0</v>
      </c>
    </row>
    <row r="314" spans="1:12" ht="15">
      <c r="A314" s="84" t="s">
        <v>2739</v>
      </c>
      <c r="B314" s="84" t="s">
        <v>2808</v>
      </c>
      <c r="C314" s="84">
        <v>2</v>
      </c>
      <c r="D314" s="119">
        <v>0.00194015724264274</v>
      </c>
      <c r="E314" s="119">
        <v>2.78722425233043</v>
      </c>
      <c r="F314" s="84" t="s">
        <v>2838</v>
      </c>
      <c r="G314" s="84" t="b">
        <v>0</v>
      </c>
      <c r="H314" s="84" t="b">
        <v>0</v>
      </c>
      <c r="I314" s="84" t="b">
        <v>0</v>
      </c>
      <c r="J314" s="84" t="b">
        <v>0</v>
      </c>
      <c r="K314" s="84" t="b">
        <v>0</v>
      </c>
      <c r="L314" s="84" t="b">
        <v>0</v>
      </c>
    </row>
    <row r="315" spans="1:12" ht="15">
      <c r="A315" s="84" t="s">
        <v>2809</v>
      </c>
      <c r="B315" s="84" t="s">
        <v>2624</v>
      </c>
      <c r="C315" s="84">
        <v>2</v>
      </c>
      <c r="D315" s="119">
        <v>0.00194015724264274</v>
      </c>
      <c r="E315" s="119">
        <v>2.361255520058149</v>
      </c>
      <c r="F315" s="84" t="s">
        <v>2838</v>
      </c>
      <c r="G315" s="84" t="b">
        <v>0</v>
      </c>
      <c r="H315" s="84" t="b">
        <v>0</v>
      </c>
      <c r="I315" s="84" t="b">
        <v>0</v>
      </c>
      <c r="J315" s="84" t="b">
        <v>0</v>
      </c>
      <c r="K315" s="84" t="b">
        <v>0</v>
      </c>
      <c r="L315" s="84" t="b">
        <v>0</v>
      </c>
    </row>
    <row r="316" spans="1:12" ht="15">
      <c r="A316" s="84" t="s">
        <v>2207</v>
      </c>
      <c r="B316" s="84" t="s">
        <v>2625</v>
      </c>
      <c r="C316" s="84">
        <v>2</v>
      </c>
      <c r="D316" s="119">
        <v>0.00194015724264274</v>
      </c>
      <c r="E316" s="119">
        <v>1.2578794648008607</v>
      </c>
      <c r="F316" s="84" t="s">
        <v>2838</v>
      </c>
      <c r="G316" s="84" t="b">
        <v>0</v>
      </c>
      <c r="H316" s="84" t="b">
        <v>0</v>
      </c>
      <c r="I316" s="84" t="b">
        <v>0</v>
      </c>
      <c r="J316" s="84" t="b">
        <v>0</v>
      </c>
      <c r="K316" s="84" t="b">
        <v>0</v>
      </c>
      <c r="L316" s="84" t="b">
        <v>0</v>
      </c>
    </row>
    <row r="317" spans="1:12" ht="15">
      <c r="A317" s="84" t="s">
        <v>2625</v>
      </c>
      <c r="B317" s="84" t="s">
        <v>2208</v>
      </c>
      <c r="C317" s="84">
        <v>2</v>
      </c>
      <c r="D317" s="119">
        <v>0.00194015724264274</v>
      </c>
      <c r="E317" s="119">
        <v>1.4192474670358357</v>
      </c>
      <c r="F317" s="84" t="s">
        <v>2838</v>
      </c>
      <c r="G317" s="84" t="b">
        <v>0</v>
      </c>
      <c r="H317" s="84" t="b">
        <v>0</v>
      </c>
      <c r="I317" s="84" t="b">
        <v>0</v>
      </c>
      <c r="J317" s="84" t="b">
        <v>0</v>
      </c>
      <c r="K317" s="84" t="b">
        <v>0</v>
      </c>
      <c r="L317" s="84" t="b">
        <v>0</v>
      </c>
    </row>
    <row r="318" spans="1:12" ht="15">
      <c r="A318" s="84" t="s">
        <v>2740</v>
      </c>
      <c r="B318" s="84" t="s">
        <v>2810</v>
      </c>
      <c r="C318" s="84">
        <v>2</v>
      </c>
      <c r="D318" s="119">
        <v>0.00194015724264274</v>
      </c>
      <c r="E318" s="119">
        <v>2.78722425233043</v>
      </c>
      <c r="F318" s="84" t="s">
        <v>2838</v>
      </c>
      <c r="G318" s="84" t="b">
        <v>0</v>
      </c>
      <c r="H318" s="84" t="b">
        <v>0</v>
      </c>
      <c r="I318" s="84" t="b">
        <v>0</v>
      </c>
      <c r="J318" s="84" t="b">
        <v>0</v>
      </c>
      <c r="K318" s="84" t="b">
        <v>0</v>
      </c>
      <c r="L318" s="84" t="b">
        <v>0</v>
      </c>
    </row>
    <row r="319" spans="1:12" ht="15">
      <c r="A319" s="84" t="s">
        <v>2810</v>
      </c>
      <c r="B319" s="84" t="s">
        <v>2731</v>
      </c>
      <c r="C319" s="84">
        <v>2</v>
      </c>
      <c r="D319" s="119">
        <v>0.00194015724264274</v>
      </c>
      <c r="E319" s="119">
        <v>2.78722425233043</v>
      </c>
      <c r="F319" s="84" t="s">
        <v>2838</v>
      </c>
      <c r="G319" s="84" t="b">
        <v>0</v>
      </c>
      <c r="H319" s="84" t="b">
        <v>0</v>
      </c>
      <c r="I319" s="84" t="b">
        <v>0</v>
      </c>
      <c r="J319" s="84" t="b">
        <v>0</v>
      </c>
      <c r="K319" s="84" t="b">
        <v>0</v>
      </c>
      <c r="L319" s="84" t="b">
        <v>0</v>
      </c>
    </row>
    <row r="320" spans="1:12" ht="15">
      <c r="A320" s="84" t="s">
        <v>2731</v>
      </c>
      <c r="B320" s="84" t="s">
        <v>2811</v>
      </c>
      <c r="C320" s="84">
        <v>2</v>
      </c>
      <c r="D320" s="119">
        <v>0.00194015724264274</v>
      </c>
      <c r="E320" s="119">
        <v>2.78722425233043</v>
      </c>
      <c r="F320" s="84" t="s">
        <v>2838</v>
      </c>
      <c r="G320" s="84" t="b">
        <v>0</v>
      </c>
      <c r="H320" s="84" t="b">
        <v>0</v>
      </c>
      <c r="I320" s="84" t="b">
        <v>0</v>
      </c>
      <c r="J320" s="84" t="b">
        <v>0</v>
      </c>
      <c r="K320" s="84" t="b">
        <v>0</v>
      </c>
      <c r="L320" s="84" t="b">
        <v>0</v>
      </c>
    </row>
    <row r="321" spans="1:12" ht="15">
      <c r="A321" s="84" t="s">
        <v>2811</v>
      </c>
      <c r="B321" s="84" t="s">
        <v>2619</v>
      </c>
      <c r="C321" s="84">
        <v>2</v>
      </c>
      <c r="D321" s="119">
        <v>0.00194015724264274</v>
      </c>
      <c r="E321" s="119">
        <v>2.310102997610768</v>
      </c>
      <c r="F321" s="84" t="s">
        <v>2838</v>
      </c>
      <c r="G321" s="84" t="b">
        <v>0</v>
      </c>
      <c r="H321" s="84" t="b">
        <v>0</v>
      </c>
      <c r="I321" s="84" t="b">
        <v>0</v>
      </c>
      <c r="J321" s="84" t="b">
        <v>1</v>
      </c>
      <c r="K321" s="84" t="b">
        <v>0</v>
      </c>
      <c r="L321" s="84" t="b">
        <v>0</v>
      </c>
    </row>
    <row r="322" spans="1:12" ht="15">
      <c r="A322" s="84" t="s">
        <v>2619</v>
      </c>
      <c r="B322" s="84" t="s">
        <v>2640</v>
      </c>
      <c r="C322" s="84">
        <v>2</v>
      </c>
      <c r="D322" s="119">
        <v>0.00194015724264274</v>
      </c>
      <c r="E322" s="119">
        <v>1.8329817428911053</v>
      </c>
      <c r="F322" s="84" t="s">
        <v>2838</v>
      </c>
      <c r="G322" s="84" t="b">
        <v>1</v>
      </c>
      <c r="H322" s="84" t="b">
        <v>0</v>
      </c>
      <c r="I322" s="84" t="b">
        <v>0</v>
      </c>
      <c r="J322" s="84" t="b">
        <v>0</v>
      </c>
      <c r="K322" s="84" t="b">
        <v>0</v>
      </c>
      <c r="L322" s="84" t="b">
        <v>0</v>
      </c>
    </row>
    <row r="323" spans="1:12" ht="15">
      <c r="A323" s="84" t="s">
        <v>2640</v>
      </c>
      <c r="B323" s="84" t="s">
        <v>2812</v>
      </c>
      <c r="C323" s="84">
        <v>2</v>
      </c>
      <c r="D323" s="119">
        <v>0.00194015724264274</v>
      </c>
      <c r="E323" s="119">
        <v>2.4861942566664488</v>
      </c>
      <c r="F323" s="84" t="s">
        <v>2838</v>
      </c>
      <c r="G323" s="84" t="b">
        <v>0</v>
      </c>
      <c r="H323" s="84" t="b">
        <v>0</v>
      </c>
      <c r="I323" s="84" t="b">
        <v>0</v>
      </c>
      <c r="J323" s="84" t="b">
        <v>0</v>
      </c>
      <c r="K323" s="84" t="b">
        <v>0</v>
      </c>
      <c r="L323" s="84" t="b">
        <v>0</v>
      </c>
    </row>
    <row r="324" spans="1:12" ht="15">
      <c r="A324" s="84" t="s">
        <v>2812</v>
      </c>
      <c r="B324" s="84" t="s">
        <v>2741</v>
      </c>
      <c r="C324" s="84">
        <v>2</v>
      </c>
      <c r="D324" s="119">
        <v>0.00194015724264274</v>
      </c>
      <c r="E324" s="119">
        <v>2.9633155113861114</v>
      </c>
      <c r="F324" s="84" t="s">
        <v>2838</v>
      </c>
      <c r="G324" s="84" t="b">
        <v>0</v>
      </c>
      <c r="H324" s="84" t="b">
        <v>0</v>
      </c>
      <c r="I324" s="84" t="b">
        <v>0</v>
      </c>
      <c r="J324" s="84" t="b">
        <v>0</v>
      </c>
      <c r="K324" s="84" t="b">
        <v>0</v>
      </c>
      <c r="L324" s="84" t="b">
        <v>0</v>
      </c>
    </row>
    <row r="325" spans="1:12" ht="15">
      <c r="A325" s="84" t="s">
        <v>296</v>
      </c>
      <c r="B325" s="84" t="s">
        <v>315</v>
      </c>
      <c r="C325" s="84">
        <v>2</v>
      </c>
      <c r="D325" s="119">
        <v>0.00194015724264274</v>
      </c>
      <c r="E325" s="119">
        <v>2.1851642610024675</v>
      </c>
      <c r="F325" s="84" t="s">
        <v>2838</v>
      </c>
      <c r="G325" s="84" t="b">
        <v>0</v>
      </c>
      <c r="H325" s="84" t="b">
        <v>0</v>
      </c>
      <c r="I325" s="84" t="b">
        <v>0</v>
      </c>
      <c r="J325" s="84" t="b">
        <v>0</v>
      </c>
      <c r="K325" s="84" t="b">
        <v>0</v>
      </c>
      <c r="L325" s="84" t="b">
        <v>0</v>
      </c>
    </row>
    <row r="326" spans="1:12" ht="15">
      <c r="A326" s="84" t="s">
        <v>2629</v>
      </c>
      <c r="B326" s="84" t="s">
        <v>2624</v>
      </c>
      <c r="C326" s="84">
        <v>2</v>
      </c>
      <c r="D326" s="119">
        <v>0.00194015724264274</v>
      </c>
      <c r="E326" s="119">
        <v>1.9633155113861114</v>
      </c>
      <c r="F326" s="84" t="s">
        <v>2838</v>
      </c>
      <c r="G326" s="84" t="b">
        <v>0</v>
      </c>
      <c r="H326" s="84" t="b">
        <v>0</v>
      </c>
      <c r="I326" s="84" t="b">
        <v>0</v>
      </c>
      <c r="J326" s="84" t="b">
        <v>0</v>
      </c>
      <c r="K326" s="84" t="b">
        <v>0</v>
      </c>
      <c r="L326" s="84" t="b">
        <v>0</v>
      </c>
    </row>
    <row r="327" spans="1:12" ht="15">
      <c r="A327" s="84" t="s">
        <v>310</v>
      </c>
      <c r="B327" s="84" t="s">
        <v>309</v>
      </c>
      <c r="C327" s="84">
        <v>2</v>
      </c>
      <c r="D327" s="119">
        <v>0.00194015724264274</v>
      </c>
      <c r="E327" s="119">
        <v>2.66228551572213</v>
      </c>
      <c r="F327" s="84" t="s">
        <v>2838</v>
      </c>
      <c r="G327" s="84" t="b">
        <v>0</v>
      </c>
      <c r="H327" s="84" t="b">
        <v>0</v>
      </c>
      <c r="I327" s="84" t="b">
        <v>0</v>
      </c>
      <c r="J327" s="84" t="b">
        <v>0</v>
      </c>
      <c r="K327" s="84" t="b">
        <v>0</v>
      </c>
      <c r="L327" s="84" t="b">
        <v>0</v>
      </c>
    </row>
    <row r="328" spans="1:12" ht="15">
      <c r="A328" s="84" t="s">
        <v>2227</v>
      </c>
      <c r="B328" s="84" t="s">
        <v>2228</v>
      </c>
      <c r="C328" s="84">
        <v>2</v>
      </c>
      <c r="D328" s="119">
        <v>0.002238650049448869</v>
      </c>
      <c r="E328" s="119">
        <v>2.565375502714074</v>
      </c>
      <c r="F328" s="84" t="s">
        <v>2838</v>
      </c>
      <c r="G328" s="84" t="b">
        <v>0</v>
      </c>
      <c r="H328" s="84" t="b">
        <v>0</v>
      </c>
      <c r="I328" s="84" t="b">
        <v>0</v>
      </c>
      <c r="J328" s="84" t="b">
        <v>0</v>
      </c>
      <c r="K328" s="84" t="b">
        <v>0</v>
      </c>
      <c r="L328" s="84" t="b">
        <v>0</v>
      </c>
    </row>
    <row r="329" spans="1:12" ht="15">
      <c r="A329" s="84" t="s">
        <v>274</v>
      </c>
      <c r="B329" s="84" t="s">
        <v>282</v>
      </c>
      <c r="C329" s="84">
        <v>2</v>
      </c>
      <c r="D329" s="119">
        <v>0.00194015724264274</v>
      </c>
      <c r="E329" s="119">
        <v>0.7122859728622081</v>
      </c>
      <c r="F329" s="84" t="s">
        <v>2838</v>
      </c>
      <c r="G329" s="84" t="b">
        <v>0</v>
      </c>
      <c r="H329" s="84" t="b">
        <v>0</v>
      </c>
      <c r="I329" s="84" t="b">
        <v>0</v>
      </c>
      <c r="J329" s="84" t="b">
        <v>0</v>
      </c>
      <c r="K329" s="84" t="b">
        <v>0</v>
      </c>
      <c r="L329" s="84" t="b">
        <v>0</v>
      </c>
    </row>
    <row r="330" spans="1:12" ht="15">
      <c r="A330" s="84" t="s">
        <v>586</v>
      </c>
      <c r="B330" s="84" t="s">
        <v>2614</v>
      </c>
      <c r="C330" s="84">
        <v>2</v>
      </c>
      <c r="D330" s="119">
        <v>0.00194015724264274</v>
      </c>
      <c r="E330" s="119">
        <v>1.3612555200581489</v>
      </c>
      <c r="F330" s="84" t="s">
        <v>2838</v>
      </c>
      <c r="G330" s="84" t="b">
        <v>0</v>
      </c>
      <c r="H330" s="84" t="b">
        <v>0</v>
      </c>
      <c r="I330" s="84" t="b">
        <v>0</v>
      </c>
      <c r="J330" s="84" t="b">
        <v>0</v>
      </c>
      <c r="K330" s="84" t="b">
        <v>0</v>
      </c>
      <c r="L330" s="84" t="b">
        <v>0</v>
      </c>
    </row>
    <row r="331" spans="1:12" ht="15">
      <c r="A331" s="84" t="s">
        <v>296</v>
      </c>
      <c r="B331" s="84" t="s">
        <v>2814</v>
      </c>
      <c r="C331" s="84">
        <v>2</v>
      </c>
      <c r="D331" s="119">
        <v>0.00194015724264274</v>
      </c>
      <c r="E331" s="119">
        <v>2.1851642610024675</v>
      </c>
      <c r="F331" s="84" t="s">
        <v>2838</v>
      </c>
      <c r="G331" s="84" t="b">
        <v>0</v>
      </c>
      <c r="H331" s="84" t="b">
        <v>0</v>
      </c>
      <c r="I331" s="84" t="b">
        <v>0</v>
      </c>
      <c r="J331" s="84" t="b">
        <v>0</v>
      </c>
      <c r="K331" s="84" t="b">
        <v>0</v>
      </c>
      <c r="L331" s="84" t="b">
        <v>0</v>
      </c>
    </row>
    <row r="332" spans="1:12" ht="15">
      <c r="A332" s="84" t="s">
        <v>2814</v>
      </c>
      <c r="B332" s="84" t="s">
        <v>2629</v>
      </c>
      <c r="C332" s="84">
        <v>2</v>
      </c>
      <c r="D332" s="119">
        <v>0.00194015724264274</v>
      </c>
      <c r="E332" s="119">
        <v>2.4192474670358357</v>
      </c>
      <c r="F332" s="84" t="s">
        <v>2838</v>
      </c>
      <c r="G332" s="84" t="b">
        <v>0</v>
      </c>
      <c r="H332" s="84" t="b">
        <v>0</v>
      </c>
      <c r="I332" s="84" t="b">
        <v>0</v>
      </c>
      <c r="J332" s="84" t="b">
        <v>0</v>
      </c>
      <c r="K332" s="84" t="b">
        <v>0</v>
      </c>
      <c r="L332" s="84" t="b">
        <v>0</v>
      </c>
    </row>
    <row r="333" spans="1:12" ht="15">
      <c r="A333" s="84" t="s">
        <v>2629</v>
      </c>
      <c r="B333" s="84" t="s">
        <v>2815</v>
      </c>
      <c r="C333" s="84">
        <v>2</v>
      </c>
      <c r="D333" s="119">
        <v>0.00194015724264274</v>
      </c>
      <c r="E333" s="119">
        <v>2.565375502714074</v>
      </c>
      <c r="F333" s="84" t="s">
        <v>2838</v>
      </c>
      <c r="G333" s="84" t="b">
        <v>0</v>
      </c>
      <c r="H333" s="84" t="b">
        <v>0</v>
      </c>
      <c r="I333" s="84" t="b">
        <v>0</v>
      </c>
      <c r="J333" s="84" t="b">
        <v>0</v>
      </c>
      <c r="K333" s="84" t="b">
        <v>0</v>
      </c>
      <c r="L333" s="84" t="b">
        <v>0</v>
      </c>
    </row>
    <row r="334" spans="1:12" ht="15">
      <c r="A334" s="84" t="s">
        <v>2815</v>
      </c>
      <c r="B334" s="84" t="s">
        <v>2816</v>
      </c>
      <c r="C334" s="84">
        <v>2</v>
      </c>
      <c r="D334" s="119">
        <v>0.00194015724264274</v>
      </c>
      <c r="E334" s="119">
        <v>2.9633155113861114</v>
      </c>
      <c r="F334" s="84" t="s">
        <v>2838</v>
      </c>
      <c r="G334" s="84" t="b">
        <v>0</v>
      </c>
      <c r="H334" s="84" t="b">
        <v>0</v>
      </c>
      <c r="I334" s="84" t="b">
        <v>0</v>
      </c>
      <c r="J334" s="84" t="b">
        <v>0</v>
      </c>
      <c r="K334" s="84" t="b">
        <v>0</v>
      </c>
      <c r="L334" s="84" t="b">
        <v>0</v>
      </c>
    </row>
    <row r="335" spans="1:12" ht="15">
      <c r="A335" s="84" t="s">
        <v>2816</v>
      </c>
      <c r="B335" s="84" t="s">
        <v>2817</v>
      </c>
      <c r="C335" s="84">
        <v>2</v>
      </c>
      <c r="D335" s="119">
        <v>0.00194015724264274</v>
      </c>
      <c r="E335" s="119">
        <v>2.9633155113861114</v>
      </c>
      <c r="F335" s="84" t="s">
        <v>2838</v>
      </c>
      <c r="G335" s="84" t="b">
        <v>0</v>
      </c>
      <c r="H335" s="84" t="b">
        <v>0</v>
      </c>
      <c r="I335" s="84" t="b">
        <v>0</v>
      </c>
      <c r="J335" s="84" t="b">
        <v>0</v>
      </c>
      <c r="K335" s="84" t="b">
        <v>0</v>
      </c>
      <c r="L335" s="84" t="b">
        <v>0</v>
      </c>
    </row>
    <row r="336" spans="1:12" ht="15">
      <c r="A336" s="84" t="s">
        <v>2817</v>
      </c>
      <c r="B336" s="84" t="s">
        <v>2818</v>
      </c>
      <c r="C336" s="84">
        <v>2</v>
      </c>
      <c r="D336" s="119">
        <v>0.00194015724264274</v>
      </c>
      <c r="E336" s="119">
        <v>2.9633155113861114</v>
      </c>
      <c r="F336" s="84" t="s">
        <v>2838</v>
      </c>
      <c r="G336" s="84" t="b">
        <v>0</v>
      </c>
      <c r="H336" s="84" t="b">
        <v>0</v>
      </c>
      <c r="I336" s="84" t="b">
        <v>0</v>
      </c>
      <c r="J336" s="84" t="b">
        <v>0</v>
      </c>
      <c r="K336" s="84" t="b">
        <v>0</v>
      </c>
      <c r="L336" s="84" t="b">
        <v>0</v>
      </c>
    </row>
    <row r="337" spans="1:12" ht="15">
      <c r="A337" s="84" t="s">
        <v>2209</v>
      </c>
      <c r="B337" s="84" t="s">
        <v>2619</v>
      </c>
      <c r="C337" s="84">
        <v>2</v>
      </c>
      <c r="D337" s="119">
        <v>0.00194015724264274</v>
      </c>
      <c r="E337" s="119">
        <v>1.4650049575965107</v>
      </c>
      <c r="F337" s="84" t="s">
        <v>2838</v>
      </c>
      <c r="G337" s="84" t="b">
        <v>0</v>
      </c>
      <c r="H337" s="84" t="b">
        <v>0</v>
      </c>
      <c r="I337" s="84" t="b">
        <v>0</v>
      </c>
      <c r="J337" s="84" t="b">
        <v>1</v>
      </c>
      <c r="K337" s="84" t="b">
        <v>0</v>
      </c>
      <c r="L337" s="84" t="b">
        <v>0</v>
      </c>
    </row>
    <row r="338" spans="1:12" ht="15">
      <c r="A338" s="84" t="s">
        <v>2618</v>
      </c>
      <c r="B338" s="84" t="s">
        <v>2819</v>
      </c>
      <c r="C338" s="84">
        <v>2</v>
      </c>
      <c r="D338" s="119">
        <v>0.00194015724264274</v>
      </c>
      <c r="E338" s="119">
        <v>2.310102997610768</v>
      </c>
      <c r="F338" s="84" t="s">
        <v>2838</v>
      </c>
      <c r="G338" s="84" t="b">
        <v>0</v>
      </c>
      <c r="H338" s="84" t="b">
        <v>0</v>
      </c>
      <c r="I338" s="84" t="b">
        <v>0</v>
      </c>
      <c r="J338" s="84" t="b">
        <v>0</v>
      </c>
      <c r="K338" s="84" t="b">
        <v>0</v>
      </c>
      <c r="L338" s="84" t="b">
        <v>0</v>
      </c>
    </row>
    <row r="339" spans="1:12" ht="15">
      <c r="A339" s="84" t="s">
        <v>2819</v>
      </c>
      <c r="B339" s="84" t="s">
        <v>296</v>
      </c>
      <c r="C339" s="84">
        <v>2</v>
      </c>
      <c r="D339" s="119">
        <v>0.00194015724264274</v>
      </c>
      <c r="E339" s="119">
        <v>2.1851642610024675</v>
      </c>
      <c r="F339" s="84" t="s">
        <v>2838</v>
      </c>
      <c r="G339" s="84" t="b">
        <v>0</v>
      </c>
      <c r="H339" s="84" t="b">
        <v>0</v>
      </c>
      <c r="I339" s="84" t="b">
        <v>0</v>
      </c>
      <c r="J339" s="84" t="b">
        <v>0</v>
      </c>
      <c r="K339" s="84" t="b">
        <v>0</v>
      </c>
      <c r="L339" s="84" t="b">
        <v>0</v>
      </c>
    </row>
    <row r="340" spans="1:12" ht="15">
      <c r="A340" s="84" t="s">
        <v>2613</v>
      </c>
      <c r="B340" s="84" t="s">
        <v>347</v>
      </c>
      <c r="C340" s="84">
        <v>2</v>
      </c>
      <c r="D340" s="119">
        <v>0.00194015724264274</v>
      </c>
      <c r="E340" s="119">
        <v>1.6622855157221301</v>
      </c>
      <c r="F340" s="84" t="s">
        <v>2838</v>
      </c>
      <c r="G340" s="84" t="b">
        <v>0</v>
      </c>
      <c r="H340" s="84" t="b">
        <v>0</v>
      </c>
      <c r="I340" s="84" t="b">
        <v>0</v>
      </c>
      <c r="J340" s="84" t="b">
        <v>0</v>
      </c>
      <c r="K340" s="84" t="b">
        <v>0</v>
      </c>
      <c r="L340" s="84" t="b">
        <v>0</v>
      </c>
    </row>
    <row r="341" spans="1:12" ht="15">
      <c r="A341" s="84" t="s">
        <v>279</v>
      </c>
      <c r="B341" s="84" t="s">
        <v>2621</v>
      </c>
      <c r="C341" s="84">
        <v>2</v>
      </c>
      <c r="D341" s="119">
        <v>0.00194015724264274</v>
      </c>
      <c r="E341" s="119">
        <v>0.8289790004374312</v>
      </c>
      <c r="F341" s="84" t="s">
        <v>2838</v>
      </c>
      <c r="G341" s="84" t="b">
        <v>0</v>
      </c>
      <c r="H341" s="84" t="b">
        <v>0</v>
      </c>
      <c r="I341" s="84" t="b">
        <v>0</v>
      </c>
      <c r="J341" s="84" t="b">
        <v>0</v>
      </c>
      <c r="K341" s="84" t="b">
        <v>0</v>
      </c>
      <c r="L341" s="84" t="b">
        <v>0</v>
      </c>
    </row>
    <row r="342" spans="1:12" ht="15">
      <c r="A342" s="84" t="s">
        <v>2215</v>
      </c>
      <c r="B342" s="84" t="s">
        <v>2611</v>
      </c>
      <c r="C342" s="84">
        <v>2</v>
      </c>
      <c r="D342" s="119">
        <v>0.00194015724264274</v>
      </c>
      <c r="E342" s="119">
        <v>1.4825901323976236</v>
      </c>
      <c r="F342" s="84" t="s">
        <v>2838</v>
      </c>
      <c r="G342" s="84" t="b">
        <v>0</v>
      </c>
      <c r="H342" s="84" t="b">
        <v>0</v>
      </c>
      <c r="I342" s="84" t="b">
        <v>0</v>
      </c>
      <c r="J342" s="84" t="b">
        <v>0</v>
      </c>
      <c r="K342" s="84" t="b">
        <v>0</v>
      </c>
      <c r="L342" s="84" t="b">
        <v>0</v>
      </c>
    </row>
    <row r="343" spans="1:12" ht="15">
      <c r="A343" s="84" t="s">
        <v>274</v>
      </c>
      <c r="B343" s="84" t="s">
        <v>2744</v>
      </c>
      <c r="C343" s="84">
        <v>2</v>
      </c>
      <c r="D343" s="119">
        <v>0.00194015724264274</v>
      </c>
      <c r="E343" s="119">
        <v>1.9026176710324996</v>
      </c>
      <c r="F343" s="84" t="s">
        <v>2838</v>
      </c>
      <c r="G343" s="84" t="b">
        <v>0</v>
      </c>
      <c r="H343" s="84" t="b">
        <v>0</v>
      </c>
      <c r="I343" s="84" t="b">
        <v>0</v>
      </c>
      <c r="J343" s="84" t="b">
        <v>0</v>
      </c>
      <c r="K343" s="84" t="b">
        <v>0</v>
      </c>
      <c r="L343" s="84" t="b">
        <v>0</v>
      </c>
    </row>
    <row r="344" spans="1:12" ht="15">
      <c r="A344" s="84" t="s">
        <v>301</v>
      </c>
      <c r="B344" s="84" t="s">
        <v>2821</v>
      </c>
      <c r="C344" s="84">
        <v>2</v>
      </c>
      <c r="D344" s="119">
        <v>0.00194015724264274</v>
      </c>
      <c r="E344" s="119">
        <v>2.78722425233043</v>
      </c>
      <c r="F344" s="84" t="s">
        <v>2838</v>
      </c>
      <c r="G344" s="84" t="b">
        <v>0</v>
      </c>
      <c r="H344" s="84" t="b">
        <v>0</v>
      </c>
      <c r="I344" s="84" t="b">
        <v>0</v>
      </c>
      <c r="J344" s="84" t="b">
        <v>0</v>
      </c>
      <c r="K344" s="84" t="b">
        <v>0</v>
      </c>
      <c r="L344" s="84" t="b">
        <v>0</v>
      </c>
    </row>
    <row r="345" spans="1:12" ht="15">
      <c r="A345" s="84" t="s">
        <v>2692</v>
      </c>
      <c r="B345" s="84" t="s">
        <v>2630</v>
      </c>
      <c r="C345" s="84">
        <v>2</v>
      </c>
      <c r="D345" s="119">
        <v>0.00194015724264274</v>
      </c>
      <c r="E345" s="119">
        <v>2.6111329932747487</v>
      </c>
      <c r="F345" s="84" t="s">
        <v>2838</v>
      </c>
      <c r="G345" s="84" t="b">
        <v>0</v>
      </c>
      <c r="H345" s="84" t="b">
        <v>0</v>
      </c>
      <c r="I345" s="84" t="b">
        <v>0</v>
      </c>
      <c r="J345" s="84" t="b">
        <v>0</v>
      </c>
      <c r="K345" s="84" t="b">
        <v>0</v>
      </c>
      <c r="L345" s="84" t="b">
        <v>0</v>
      </c>
    </row>
    <row r="346" spans="1:12" ht="15">
      <c r="A346" s="84" t="s">
        <v>2630</v>
      </c>
      <c r="B346" s="84" t="s">
        <v>2210</v>
      </c>
      <c r="C346" s="84">
        <v>2</v>
      </c>
      <c r="D346" s="119">
        <v>0.00194015724264274</v>
      </c>
      <c r="E346" s="119">
        <v>1.641096216652192</v>
      </c>
      <c r="F346" s="84" t="s">
        <v>2838</v>
      </c>
      <c r="G346" s="84" t="b">
        <v>0</v>
      </c>
      <c r="H346" s="84" t="b">
        <v>0</v>
      </c>
      <c r="I346" s="84" t="b">
        <v>0</v>
      </c>
      <c r="J346" s="84" t="b">
        <v>0</v>
      </c>
      <c r="K346" s="84" t="b">
        <v>0</v>
      </c>
      <c r="L346" s="84" t="b">
        <v>0</v>
      </c>
    </row>
    <row r="347" spans="1:12" ht="15">
      <c r="A347" s="84" t="s">
        <v>2203</v>
      </c>
      <c r="B347" s="84" t="s">
        <v>2615</v>
      </c>
      <c r="C347" s="84">
        <v>2</v>
      </c>
      <c r="D347" s="119">
        <v>0.00194015724264274</v>
      </c>
      <c r="E347" s="119">
        <v>1.0670649489244732</v>
      </c>
      <c r="F347" s="84" t="s">
        <v>2838</v>
      </c>
      <c r="G347" s="84" t="b">
        <v>0</v>
      </c>
      <c r="H347" s="84" t="b">
        <v>0</v>
      </c>
      <c r="I347" s="84" t="b">
        <v>0</v>
      </c>
      <c r="J347" s="84" t="b">
        <v>0</v>
      </c>
      <c r="K347" s="84" t="b">
        <v>0</v>
      </c>
      <c r="L347" s="84" t="b">
        <v>0</v>
      </c>
    </row>
    <row r="348" spans="1:12" ht="15">
      <c r="A348" s="84" t="s">
        <v>2615</v>
      </c>
      <c r="B348" s="84" t="s">
        <v>2639</v>
      </c>
      <c r="C348" s="84">
        <v>2</v>
      </c>
      <c r="D348" s="119">
        <v>0.00194015724264274</v>
      </c>
      <c r="E348" s="119">
        <v>2.0090730019467866</v>
      </c>
      <c r="F348" s="84" t="s">
        <v>2838</v>
      </c>
      <c r="G348" s="84" t="b">
        <v>0</v>
      </c>
      <c r="H348" s="84" t="b">
        <v>0</v>
      </c>
      <c r="I348" s="84" t="b">
        <v>0</v>
      </c>
      <c r="J348" s="84" t="b">
        <v>0</v>
      </c>
      <c r="K348" s="84" t="b">
        <v>0</v>
      </c>
      <c r="L348" s="84" t="b">
        <v>0</v>
      </c>
    </row>
    <row r="349" spans="1:12" ht="15">
      <c r="A349" s="84" t="s">
        <v>2168</v>
      </c>
      <c r="B349" s="84" t="s">
        <v>2640</v>
      </c>
      <c r="C349" s="84">
        <v>2</v>
      </c>
      <c r="D349" s="119">
        <v>0.00194015724264274</v>
      </c>
      <c r="E349" s="119">
        <v>1.6732809000235933</v>
      </c>
      <c r="F349" s="84" t="s">
        <v>2838</v>
      </c>
      <c r="G349" s="84" t="b">
        <v>0</v>
      </c>
      <c r="H349" s="84" t="b">
        <v>0</v>
      </c>
      <c r="I349" s="84" t="b">
        <v>0</v>
      </c>
      <c r="J349" s="84" t="b">
        <v>0</v>
      </c>
      <c r="K349" s="84" t="b">
        <v>0</v>
      </c>
      <c r="L349" s="84" t="b">
        <v>0</v>
      </c>
    </row>
    <row r="350" spans="1:12" ht="15">
      <c r="A350" s="84" t="s">
        <v>2640</v>
      </c>
      <c r="B350" s="84" t="s">
        <v>2634</v>
      </c>
      <c r="C350" s="84">
        <v>2</v>
      </c>
      <c r="D350" s="119">
        <v>0.00194015724264274</v>
      </c>
      <c r="E350" s="119">
        <v>2.0090730019467866</v>
      </c>
      <c r="F350" s="84" t="s">
        <v>2838</v>
      </c>
      <c r="G350" s="84" t="b">
        <v>0</v>
      </c>
      <c r="H350" s="84" t="b">
        <v>0</v>
      </c>
      <c r="I350" s="84" t="b">
        <v>0</v>
      </c>
      <c r="J350" s="84" t="b">
        <v>0</v>
      </c>
      <c r="K350" s="84" t="b">
        <v>0</v>
      </c>
      <c r="L350" s="84" t="b">
        <v>0</v>
      </c>
    </row>
    <row r="351" spans="1:12" ht="15">
      <c r="A351" s="84" t="s">
        <v>2705</v>
      </c>
      <c r="B351" s="84" t="s">
        <v>2822</v>
      </c>
      <c r="C351" s="84">
        <v>2</v>
      </c>
      <c r="D351" s="119">
        <v>0.00194015724264274</v>
      </c>
      <c r="E351" s="119">
        <v>2.78722425233043</v>
      </c>
      <c r="F351" s="84" t="s">
        <v>2838</v>
      </c>
      <c r="G351" s="84" t="b">
        <v>0</v>
      </c>
      <c r="H351" s="84" t="b">
        <v>0</v>
      </c>
      <c r="I351" s="84" t="b">
        <v>0</v>
      </c>
      <c r="J351" s="84" t="b">
        <v>0</v>
      </c>
      <c r="K351" s="84" t="b">
        <v>0</v>
      </c>
      <c r="L351" s="84" t="b">
        <v>0</v>
      </c>
    </row>
    <row r="352" spans="1:12" ht="15">
      <c r="A352" s="84" t="s">
        <v>2822</v>
      </c>
      <c r="B352" s="84" t="s">
        <v>2823</v>
      </c>
      <c r="C352" s="84">
        <v>2</v>
      </c>
      <c r="D352" s="119">
        <v>0.00194015724264274</v>
      </c>
      <c r="E352" s="119">
        <v>2.9633155113861114</v>
      </c>
      <c r="F352" s="84" t="s">
        <v>2838</v>
      </c>
      <c r="G352" s="84" t="b">
        <v>0</v>
      </c>
      <c r="H352" s="84" t="b">
        <v>0</v>
      </c>
      <c r="I352" s="84" t="b">
        <v>0</v>
      </c>
      <c r="J352" s="84" t="b">
        <v>0</v>
      </c>
      <c r="K352" s="84" t="b">
        <v>0</v>
      </c>
      <c r="L352" s="84" t="b">
        <v>0</v>
      </c>
    </row>
    <row r="353" spans="1:12" ht="15">
      <c r="A353" s="84" t="s">
        <v>347</v>
      </c>
      <c r="B353" s="84" t="s">
        <v>2690</v>
      </c>
      <c r="C353" s="84">
        <v>2</v>
      </c>
      <c r="D353" s="119">
        <v>0.00194015724264274</v>
      </c>
      <c r="E353" s="119">
        <v>2.0882542479944113</v>
      </c>
      <c r="F353" s="84" t="s">
        <v>2838</v>
      </c>
      <c r="G353" s="84" t="b">
        <v>0</v>
      </c>
      <c r="H353" s="84" t="b">
        <v>0</v>
      </c>
      <c r="I353" s="84" t="b">
        <v>0</v>
      </c>
      <c r="J353" s="84" t="b">
        <v>0</v>
      </c>
      <c r="K353" s="84" t="b">
        <v>0</v>
      </c>
      <c r="L353" s="84" t="b">
        <v>0</v>
      </c>
    </row>
    <row r="354" spans="1:12" ht="15">
      <c r="A354" s="84" t="s">
        <v>2690</v>
      </c>
      <c r="B354" s="84" t="s">
        <v>2635</v>
      </c>
      <c r="C354" s="84">
        <v>2</v>
      </c>
      <c r="D354" s="119">
        <v>0.00194015724264274</v>
      </c>
      <c r="E354" s="119">
        <v>2.3101029976107674</v>
      </c>
      <c r="F354" s="84" t="s">
        <v>2838</v>
      </c>
      <c r="G354" s="84" t="b">
        <v>0</v>
      </c>
      <c r="H354" s="84" t="b">
        <v>0</v>
      </c>
      <c r="I354" s="84" t="b">
        <v>0</v>
      </c>
      <c r="J354" s="84" t="b">
        <v>0</v>
      </c>
      <c r="K354" s="84" t="b">
        <v>0</v>
      </c>
      <c r="L354" s="84" t="b">
        <v>0</v>
      </c>
    </row>
    <row r="355" spans="1:12" ht="15">
      <c r="A355" s="84" t="s">
        <v>2635</v>
      </c>
      <c r="B355" s="84" t="s">
        <v>294</v>
      </c>
      <c r="C355" s="84">
        <v>2</v>
      </c>
      <c r="D355" s="119">
        <v>0.00194015724264274</v>
      </c>
      <c r="E355" s="119">
        <v>1.5831042696745052</v>
      </c>
      <c r="F355" s="84" t="s">
        <v>2838</v>
      </c>
      <c r="G355" s="84" t="b">
        <v>0</v>
      </c>
      <c r="H355" s="84" t="b">
        <v>0</v>
      </c>
      <c r="I355" s="84" t="b">
        <v>0</v>
      </c>
      <c r="J355" s="84" t="b">
        <v>0</v>
      </c>
      <c r="K355" s="84" t="b">
        <v>0</v>
      </c>
      <c r="L355" s="84" t="b">
        <v>0</v>
      </c>
    </row>
    <row r="356" spans="1:12" ht="15">
      <c r="A356" s="84" t="s">
        <v>586</v>
      </c>
      <c r="B356" s="84" t="s">
        <v>2612</v>
      </c>
      <c r="C356" s="84">
        <v>2</v>
      </c>
      <c r="D356" s="119">
        <v>0.00194015724264274</v>
      </c>
      <c r="E356" s="119">
        <v>1.3198628348999237</v>
      </c>
      <c r="F356" s="84" t="s">
        <v>2838</v>
      </c>
      <c r="G356" s="84" t="b">
        <v>0</v>
      </c>
      <c r="H356" s="84" t="b">
        <v>0</v>
      </c>
      <c r="I356" s="84" t="b">
        <v>0</v>
      </c>
      <c r="J356" s="84" t="b">
        <v>0</v>
      </c>
      <c r="K356" s="84" t="b">
        <v>0</v>
      </c>
      <c r="L356" s="84" t="b">
        <v>0</v>
      </c>
    </row>
    <row r="357" spans="1:12" ht="15">
      <c r="A357" s="84" t="s">
        <v>2612</v>
      </c>
      <c r="B357" s="84" t="s">
        <v>2620</v>
      </c>
      <c r="C357" s="84">
        <v>2</v>
      </c>
      <c r="D357" s="119">
        <v>0.00194015724264274</v>
      </c>
      <c r="E357" s="119">
        <v>1.611132993274749</v>
      </c>
      <c r="F357" s="84" t="s">
        <v>2838</v>
      </c>
      <c r="G357" s="84" t="b">
        <v>0</v>
      </c>
      <c r="H357" s="84" t="b">
        <v>0</v>
      </c>
      <c r="I357" s="84" t="b">
        <v>0</v>
      </c>
      <c r="J357" s="84" t="b">
        <v>0</v>
      </c>
      <c r="K357" s="84" t="b">
        <v>0</v>
      </c>
      <c r="L357" s="84" t="b">
        <v>0</v>
      </c>
    </row>
    <row r="358" spans="1:12" ht="15">
      <c r="A358" s="84" t="s">
        <v>2620</v>
      </c>
      <c r="B358" s="84" t="s">
        <v>279</v>
      </c>
      <c r="C358" s="84">
        <v>2</v>
      </c>
      <c r="D358" s="119">
        <v>0.00194015724264274</v>
      </c>
      <c r="E358" s="119">
        <v>0.5580545497913291</v>
      </c>
      <c r="F358" s="84" t="s">
        <v>2838</v>
      </c>
      <c r="G358" s="84" t="b">
        <v>0</v>
      </c>
      <c r="H358" s="84" t="b">
        <v>0</v>
      </c>
      <c r="I358" s="84" t="b">
        <v>0</v>
      </c>
      <c r="J358" s="84" t="b">
        <v>0</v>
      </c>
      <c r="K358" s="84" t="b">
        <v>0</v>
      </c>
      <c r="L358" s="84" t="b">
        <v>0</v>
      </c>
    </row>
    <row r="359" spans="1:12" ht="15">
      <c r="A359" s="84" t="s">
        <v>279</v>
      </c>
      <c r="B359" s="84" t="s">
        <v>2623</v>
      </c>
      <c r="C359" s="84">
        <v>2</v>
      </c>
      <c r="D359" s="119">
        <v>0.00194015724264274</v>
      </c>
      <c r="E359" s="119">
        <v>0.6248590177815064</v>
      </c>
      <c r="F359" s="84" t="s">
        <v>2838</v>
      </c>
      <c r="G359" s="84" t="b">
        <v>0</v>
      </c>
      <c r="H359" s="84" t="b">
        <v>0</v>
      </c>
      <c r="I359" s="84" t="b">
        <v>0</v>
      </c>
      <c r="J359" s="84" t="b">
        <v>0</v>
      </c>
      <c r="K359" s="84" t="b">
        <v>0</v>
      </c>
      <c r="L359" s="84" t="b">
        <v>0</v>
      </c>
    </row>
    <row r="360" spans="1:12" ht="15">
      <c r="A360" s="84" t="s">
        <v>347</v>
      </c>
      <c r="B360" s="84" t="s">
        <v>2688</v>
      </c>
      <c r="C360" s="84">
        <v>2</v>
      </c>
      <c r="D360" s="119">
        <v>0.00194015724264274</v>
      </c>
      <c r="E360" s="119">
        <v>2.0882542479944113</v>
      </c>
      <c r="F360" s="84" t="s">
        <v>2838</v>
      </c>
      <c r="G360" s="84" t="b">
        <v>0</v>
      </c>
      <c r="H360" s="84" t="b">
        <v>0</v>
      </c>
      <c r="I360" s="84" t="b">
        <v>0</v>
      </c>
      <c r="J360" s="84" t="b">
        <v>0</v>
      </c>
      <c r="K360" s="84" t="b">
        <v>0</v>
      </c>
      <c r="L360" s="84" t="b">
        <v>0</v>
      </c>
    </row>
    <row r="361" spans="1:12" ht="15">
      <c r="A361" s="84" t="s">
        <v>2625</v>
      </c>
      <c r="B361" s="84" t="s">
        <v>295</v>
      </c>
      <c r="C361" s="84">
        <v>2</v>
      </c>
      <c r="D361" s="119">
        <v>0.00194015724264274</v>
      </c>
      <c r="E361" s="119">
        <v>2.1182174713718545</v>
      </c>
      <c r="F361" s="84" t="s">
        <v>2838</v>
      </c>
      <c r="G361" s="84" t="b">
        <v>0</v>
      </c>
      <c r="H361" s="84" t="b">
        <v>0</v>
      </c>
      <c r="I361" s="84" t="b">
        <v>0</v>
      </c>
      <c r="J361" s="84" t="b">
        <v>0</v>
      </c>
      <c r="K361" s="84" t="b">
        <v>0</v>
      </c>
      <c r="L361" s="84" t="b">
        <v>0</v>
      </c>
    </row>
    <row r="362" spans="1:12" ht="15">
      <c r="A362" s="84" t="s">
        <v>2674</v>
      </c>
      <c r="B362" s="84" t="s">
        <v>2824</v>
      </c>
      <c r="C362" s="84">
        <v>2</v>
      </c>
      <c r="D362" s="119">
        <v>0.00194015724264274</v>
      </c>
      <c r="E362" s="119">
        <v>2.66228551572213</v>
      </c>
      <c r="F362" s="84" t="s">
        <v>2838</v>
      </c>
      <c r="G362" s="84" t="b">
        <v>1</v>
      </c>
      <c r="H362" s="84" t="b">
        <v>0</v>
      </c>
      <c r="I362" s="84" t="b">
        <v>0</v>
      </c>
      <c r="J362" s="84" t="b">
        <v>0</v>
      </c>
      <c r="K362" s="84" t="b">
        <v>0</v>
      </c>
      <c r="L362" s="84" t="b">
        <v>0</v>
      </c>
    </row>
    <row r="363" spans="1:12" ht="15">
      <c r="A363" s="84" t="s">
        <v>2824</v>
      </c>
      <c r="B363" s="84" t="s">
        <v>2825</v>
      </c>
      <c r="C363" s="84">
        <v>2</v>
      </c>
      <c r="D363" s="119">
        <v>0.00194015724264274</v>
      </c>
      <c r="E363" s="119">
        <v>2.9633155113861114</v>
      </c>
      <c r="F363" s="84" t="s">
        <v>2838</v>
      </c>
      <c r="G363" s="84" t="b">
        <v>0</v>
      </c>
      <c r="H363" s="84" t="b">
        <v>0</v>
      </c>
      <c r="I363" s="84" t="b">
        <v>0</v>
      </c>
      <c r="J363" s="84" t="b">
        <v>0</v>
      </c>
      <c r="K363" s="84" t="b">
        <v>0</v>
      </c>
      <c r="L363" s="84" t="b">
        <v>0</v>
      </c>
    </row>
    <row r="364" spans="1:12" ht="15">
      <c r="A364" s="84" t="s">
        <v>2825</v>
      </c>
      <c r="B364" s="84" t="s">
        <v>2826</v>
      </c>
      <c r="C364" s="84">
        <v>2</v>
      </c>
      <c r="D364" s="119">
        <v>0.00194015724264274</v>
      </c>
      <c r="E364" s="119">
        <v>2.9633155113861114</v>
      </c>
      <c r="F364" s="84" t="s">
        <v>2838</v>
      </c>
      <c r="G364" s="84" t="b">
        <v>0</v>
      </c>
      <c r="H364" s="84" t="b">
        <v>0</v>
      </c>
      <c r="I364" s="84" t="b">
        <v>0</v>
      </c>
      <c r="J364" s="84" t="b">
        <v>0</v>
      </c>
      <c r="K364" s="84" t="b">
        <v>0</v>
      </c>
      <c r="L364" s="84" t="b">
        <v>0</v>
      </c>
    </row>
    <row r="365" spans="1:12" ht="15">
      <c r="A365" s="84" t="s">
        <v>2826</v>
      </c>
      <c r="B365" s="84" t="s">
        <v>2203</v>
      </c>
      <c r="C365" s="84">
        <v>2</v>
      </c>
      <c r="D365" s="119">
        <v>0.00194015724264274</v>
      </c>
      <c r="E365" s="119">
        <v>1.7202774626998167</v>
      </c>
      <c r="F365" s="84" t="s">
        <v>2838</v>
      </c>
      <c r="G365" s="84" t="b">
        <v>0</v>
      </c>
      <c r="H365" s="84" t="b">
        <v>0</v>
      </c>
      <c r="I365" s="84" t="b">
        <v>0</v>
      </c>
      <c r="J365" s="84" t="b">
        <v>0</v>
      </c>
      <c r="K365" s="84" t="b">
        <v>0</v>
      </c>
      <c r="L365" s="84" t="b">
        <v>0</v>
      </c>
    </row>
    <row r="366" spans="1:12" ht="15">
      <c r="A366" s="84" t="s">
        <v>274</v>
      </c>
      <c r="B366" s="84" t="s">
        <v>2218</v>
      </c>
      <c r="C366" s="84">
        <v>2</v>
      </c>
      <c r="D366" s="119">
        <v>0.00194015724264274</v>
      </c>
      <c r="E366" s="119">
        <v>1.2036476666964808</v>
      </c>
      <c r="F366" s="84" t="s">
        <v>2838</v>
      </c>
      <c r="G366" s="84" t="b">
        <v>0</v>
      </c>
      <c r="H366" s="84" t="b">
        <v>0</v>
      </c>
      <c r="I366" s="84" t="b">
        <v>0</v>
      </c>
      <c r="J366" s="84" t="b">
        <v>0</v>
      </c>
      <c r="K366" s="84" t="b">
        <v>0</v>
      </c>
      <c r="L366" s="84" t="b">
        <v>0</v>
      </c>
    </row>
    <row r="367" spans="1:12" ht="15">
      <c r="A367" s="84" t="s">
        <v>2203</v>
      </c>
      <c r="B367" s="84" t="s">
        <v>2827</v>
      </c>
      <c r="C367" s="84">
        <v>2</v>
      </c>
      <c r="D367" s="119">
        <v>0.00194015724264274</v>
      </c>
      <c r="E367" s="119">
        <v>1.7202774626998167</v>
      </c>
      <c r="F367" s="84" t="s">
        <v>2838</v>
      </c>
      <c r="G367" s="84" t="b">
        <v>0</v>
      </c>
      <c r="H367" s="84" t="b">
        <v>0</v>
      </c>
      <c r="I367" s="84" t="b">
        <v>0</v>
      </c>
      <c r="J367" s="84" t="b">
        <v>0</v>
      </c>
      <c r="K367" s="84" t="b">
        <v>0</v>
      </c>
      <c r="L367" s="84" t="b">
        <v>0</v>
      </c>
    </row>
    <row r="368" spans="1:12" ht="15">
      <c r="A368" s="84" t="s">
        <v>2827</v>
      </c>
      <c r="B368" s="84" t="s">
        <v>586</v>
      </c>
      <c r="C368" s="84">
        <v>2</v>
      </c>
      <c r="D368" s="119">
        <v>0.00194015724264274</v>
      </c>
      <c r="E368" s="119">
        <v>1.9855919060972635</v>
      </c>
      <c r="F368" s="84" t="s">
        <v>2838</v>
      </c>
      <c r="G368" s="84" t="b">
        <v>0</v>
      </c>
      <c r="H368" s="84" t="b">
        <v>0</v>
      </c>
      <c r="I368" s="84" t="b">
        <v>0</v>
      </c>
      <c r="J368" s="84" t="b">
        <v>0</v>
      </c>
      <c r="K368" s="84" t="b">
        <v>0</v>
      </c>
      <c r="L368" s="84" t="b">
        <v>0</v>
      </c>
    </row>
    <row r="369" spans="1:12" ht="15">
      <c r="A369" s="84" t="s">
        <v>2215</v>
      </c>
      <c r="B369" s="84" t="s">
        <v>2828</v>
      </c>
      <c r="C369" s="84">
        <v>2</v>
      </c>
      <c r="D369" s="119">
        <v>0.00194015724264274</v>
      </c>
      <c r="E369" s="119">
        <v>2.2229528218918673</v>
      </c>
      <c r="F369" s="84" t="s">
        <v>2838</v>
      </c>
      <c r="G369" s="84" t="b">
        <v>0</v>
      </c>
      <c r="H369" s="84" t="b">
        <v>0</v>
      </c>
      <c r="I369" s="84" t="b">
        <v>0</v>
      </c>
      <c r="J369" s="84" t="b">
        <v>0</v>
      </c>
      <c r="K369" s="84" t="b">
        <v>0</v>
      </c>
      <c r="L369" s="84" t="b">
        <v>0</v>
      </c>
    </row>
    <row r="370" spans="1:12" ht="15">
      <c r="A370" s="84" t="s">
        <v>2828</v>
      </c>
      <c r="B370" s="84" t="s">
        <v>279</v>
      </c>
      <c r="C370" s="84">
        <v>2</v>
      </c>
      <c r="D370" s="119">
        <v>0.00194015724264274</v>
      </c>
      <c r="E370" s="119">
        <v>1.2112670635666727</v>
      </c>
      <c r="F370" s="84" t="s">
        <v>2838</v>
      </c>
      <c r="G370" s="84" t="b">
        <v>0</v>
      </c>
      <c r="H370" s="84" t="b">
        <v>0</v>
      </c>
      <c r="I370" s="84" t="b">
        <v>0</v>
      </c>
      <c r="J370" s="84" t="b">
        <v>0</v>
      </c>
      <c r="K370" s="84" t="b">
        <v>0</v>
      </c>
      <c r="L370" s="84" t="b">
        <v>0</v>
      </c>
    </row>
    <row r="371" spans="1:12" ht="15">
      <c r="A371" s="84" t="s">
        <v>2653</v>
      </c>
      <c r="B371" s="84" t="s">
        <v>2216</v>
      </c>
      <c r="C371" s="84">
        <v>2</v>
      </c>
      <c r="D371" s="119">
        <v>0.00194015724264274</v>
      </c>
      <c r="E371" s="119">
        <v>1.6845619104332823</v>
      </c>
      <c r="F371" s="84" t="s">
        <v>2838</v>
      </c>
      <c r="G371" s="84" t="b">
        <v>0</v>
      </c>
      <c r="H371" s="84" t="b">
        <v>0</v>
      </c>
      <c r="I371" s="84" t="b">
        <v>0</v>
      </c>
      <c r="J371" s="84" t="b">
        <v>0</v>
      </c>
      <c r="K371" s="84" t="b">
        <v>0</v>
      </c>
      <c r="L371" s="84" t="b">
        <v>0</v>
      </c>
    </row>
    <row r="372" spans="1:12" ht="15">
      <c r="A372" s="84" t="s">
        <v>2216</v>
      </c>
      <c r="B372" s="84" t="s">
        <v>2203</v>
      </c>
      <c r="C372" s="84">
        <v>2</v>
      </c>
      <c r="D372" s="119">
        <v>0.00194015724264274</v>
      </c>
      <c r="E372" s="119">
        <v>0.7202774626998169</v>
      </c>
      <c r="F372" s="84" t="s">
        <v>2838</v>
      </c>
      <c r="G372" s="84" t="b">
        <v>0</v>
      </c>
      <c r="H372" s="84" t="b">
        <v>0</v>
      </c>
      <c r="I372" s="84" t="b">
        <v>0</v>
      </c>
      <c r="J372" s="84" t="b">
        <v>0</v>
      </c>
      <c r="K372" s="84" t="b">
        <v>0</v>
      </c>
      <c r="L372" s="84" t="b">
        <v>0</v>
      </c>
    </row>
    <row r="373" spans="1:12" ht="15">
      <c r="A373" s="84" t="s">
        <v>2687</v>
      </c>
      <c r="B373" s="84" t="s">
        <v>2203</v>
      </c>
      <c r="C373" s="84">
        <v>2</v>
      </c>
      <c r="D373" s="119">
        <v>0.00194015724264274</v>
      </c>
      <c r="E373" s="119">
        <v>1.4192474670358357</v>
      </c>
      <c r="F373" s="84" t="s">
        <v>2838</v>
      </c>
      <c r="G373" s="84" t="b">
        <v>0</v>
      </c>
      <c r="H373" s="84" t="b">
        <v>0</v>
      </c>
      <c r="I373" s="84" t="b">
        <v>0</v>
      </c>
      <c r="J373" s="84" t="b">
        <v>0</v>
      </c>
      <c r="K373" s="84" t="b">
        <v>0</v>
      </c>
      <c r="L373" s="84" t="b">
        <v>0</v>
      </c>
    </row>
    <row r="374" spans="1:12" ht="15">
      <c r="A374" s="84" t="s">
        <v>2687</v>
      </c>
      <c r="B374" s="84" t="s">
        <v>2829</v>
      </c>
      <c r="C374" s="84">
        <v>2</v>
      </c>
      <c r="D374" s="119">
        <v>0.00194015724264274</v>
      </c>
      <c r="E374" s="119">
        <v>2.66228551572213</v>
      </c>
      <c r="F374" s="84" t="s">
        <v>2838</v>
      </c>
      <c r="G374" s="84" t="b">
        <v>0</v>
      </c>
      <c r="H374" s="84" t="b">
        <v>0</v>
      </c>
      <c r="I374" s="84" t="b">
        <v>0</v>
      </c>
      <c r="J374" s="84" t="b">
        <v>0</v>
      </c>
      <c r="K374" s="84" t="b">
        <v>0</v>
      </c>
      <c r="L374" s="84" t="b">
        <v>0</v>
      </c>
    </row>
    <row r="375" spans="1:12" ht="15">
      <c r="A375" s="84" t="s">
        <v>2829</v>
      </c>
      <c r="B375" s="84" t="s">
        <v>2218</v>
      </c>
      <c r="C375" s="84">
        <v>2</v>
      </c>
      <c r="D375" s="119">
        <v>0.00194015724264274</v>
      </c>
      <c r="E375" s="119">
        <v>2.2643455070500926</v>
      </c>
      <c r="F375" s="84" t="s">
        <v>2838</v>
      </c>
      <c r="G375" s="84" t="b">
        <v>0</v>
      </c>
      <c r="H375" s="84" t="b">
        <v>0</v>
      </c>
      <c r="I375" s="84" t="b">
        <v>0</v>
      </c>
      <c r="J375" s="84" t="b">
        <v>0</v>
      </c>
      <c r="K375" s="84" t="b">
        <v>0</v>
      </c>
      <c r="L375" s="84" t="b">
        <v>0</v>
      </c>
    </row>
    <row r="376" spans="1:12" ht="15">
      <c r="A376" s="84" t="s">
        <v>279</v>
      </c>
      <c r="B376" s="84" t="s">
        <v>295</v>
      </c>
      <c r="C376" s="84">
        <v>2</v>
      </c>
      <c r="D376" s="119">
        <v>0.00194015724264274</v>
      </c>
      <c r="E376" s="119">
        <v>0.9258890134454876</v>
      </c>
      <c r="F376" s="84" t="s">
        <v>2838</v>
      </c>
      <c r="G376" s="84" t="b">
        <v>0</v>
      </c>
      <c r="H376" s="84" t="b">
        <v>0</v>
      </c>
      <c r="I376" s="84" t="b">
        <v>0</v>
      </c>
      <c r="J376" s="84" t="b">
        <v>0</v>
      </c>
      <c r="K376" s="84" t="b">
        <v>0</v>
      </c>
      <c r="L376" s="84" t="b">
        <v>0</v>
      </c>
    </row>
    <row r="377" spans="1:12" ht="15">
      <c r="A377" s="84" t="s">
        <v>2831</v>
      </c>
      <c r="B377" s="84" t="s">
        <v>2832</v>
      </c>
      <c r="C377" s="84">
        <v>2</v>
      </c>
      <c r="D377" s="119">
        <v>0.00194015724264274</v>
      </c>
      <c r="E377" s="119">
        <v>2.9633155113861114</v>
      </c>
      <c r="F377" s="84" t="s">
        <v>2838</v>
      </c>
      <c r="G377" s="84" t="b">
        <v>1</v>
      </c>
      <c r="H377" s="84" t="b">
        <v>0</v>
      </c>
      <c r="I377" s="84" t="b">
        <v>0</v>
      </c>
      <c r="J377" s="84" t="b">
        <v>0</v>
      </c>
      <c r="K377" s="84" t="b">
        <v>0</v>
      </c>
      <c r="L377" s="84" t="b">
        <v>0</v>
      </c>
    </row>
    <row r="378" spans="1:12" ht="15">
      <c r="A378" s="84" t="s">
        <v>2832</v>
      </c>
      <c r="B378" s="84" t="s">
        <v>2635</v>
      </c>
      <c r="C378" s="84">
        <v>2</v>
      </c>
      <c r="D378" s="119">
        <v>0.00194015724264274</v>
      </c>
      <c r="E378" s="119">
        <v>2.4861942566664488</v>
      </c>
      <c r="F378" s="84" t="s">
        <v>2838</v>
      </c>
      <c r="G378" s="84" t="b">
        <v>0</v>
      </c>
      <c r="H378" s="84" t="b">
        <v>0</v>
      </c>
      <c r="I378" s="84" t="b">
        <v>0</v>
      </c>
      <c r="J378" s="84" t="b">
        <v>0</v>
      </c>
      <c r="K378" s="84" t="b">
        <v>0</v>
      </c>
      <c r="L378" s="84" t="b">
        <v>0</v>
      </c>
    </row>
    <row r="379" spans="1:12" ht="15">
      <c r="A379" s="84" t="s">
        <v>2635</v>
      </c>
      <c r="B379" s="84" t="s">
        <v>279</v>
      </c>
      <c r="C379" s="84">
        <v>2</v>
      </c>
      <c r="D379" s="119">
        <v>0.00194015724264274</v>
      </c>
      <c r="E379" s="119">
        <v>0.7341458088470103</v>
      </c>
      <c r="F379" s="84" t="s">
        <v>2838</v>
      </c>
      <c r="G379" s="84" t="b">
        <v>0</v>
      </c>
      <c r="H379" s="84" t="b">
        <v>0</v>
      </c>
      <c r="I379" s="84" t="b">
        <v>0</v>
      </c>
      <c r="J379" s="84" t="b">
        <v>0</v>
      </c>
      <c r="K379" s="84" t="b">
        <v>0</v>
      </c>
      <c r="L379" s="84" t="b">
        <v>0</v>
      </c>
    </row>
    <row r="380" spans="1:12" ht="15">
      <c r="A380" s="84" t="s">
        <v>279</v>
      </c>
      <c r="B380" s="84" t="s">
        <v>2833</v>
      </c>
      <c r="C380" s="84">
        <v>2</v>
      </c>
      <c r="D380" s="119">
        <v>0.00194015724264274</v>
      </c>
      <c r="E380" s="119">
        <v>1.2269190091094688</v>
      </c>
      <c r="F380" s="84" t="s">
        <v>2838</v>
      </c>
      <c r="G380" s="84" t="b">
        <v>0</v>
      </c>
      <c r="H380" s="84" t="b">
        <v>0</v>
      </c>
      <c r="I380" s="84" t="b">
        <v>0</v>
      </c>
      <c r="J380" s="84" t="b">
        <v>0</v>
      </c>
      <c r="K380" s="84" t="b">
        <v>0</v>
      </c>
      <c r="L380" s="84" t="b">
        <v>0</v>
      </c>
    </row>
    <row r="381" spans="1:12" ht="15">
      <c r="A381" s="84" t="s">
        <v>2833</v>
      </c>
      <c r="B381" s="84" t="s">
        <v>2682</v>
      </c>
      <c r="C381" s="84">
        <v>2</v>
      </c>
      <c r="D381" s="119">
        <v>0.00194015724264274</v>
      </c>
      <c r="E381" s="119">
        <v>2.66228551572213</v>
      </c>
      <c r="F381" s="84" t="s">
        <v>2838</v>
      </c>
      <c r="G381" s="84" t="b">
        <v>0</v>
      </c>
      <c r="H381" s="84" t="b">
        <v>0</v>
      </c>
      <c r="I381" s="84" t="b">
        <v>0</v>
      </c>
      <c r="J381" s="84" t="b">
        <v>0</v>
      </c>
      <c r="K381" s="84" t="b">
        <v>0</v>
      </c>
      <c r="L381" s="84" t="b">
        <v>0</v>
      </c>
    </row>
    <row r="382" spans="1:12" ht="15">
      <c r="A382" s="84" t="s">
        <v>2656</v>
      </c>
      <c r="B382" s="84" t="s">
        <v>2624</v>
      </c>
      <c r="C382" s="84">
        <v>2</v>
      </c>
      <c r="D382" s="119">
        <v>0.00194015724264274</v>
      </c>
      <c r="E382" s="119">
        <v>1.9633155113861114</v>
      </c>
      <c r="F382" s="84" t="s">
        <v>2838</v>
      </c>
      <c r="G382" s="84" t="b">
        <v>0</v>
      </c>
      <c r="H382" s="84" t="b">
        <v>0</v>
      </c>
      <c r="I382" s="84" t="b">
        <v>0</v>
      </c>
      <c r="J382" s="84" t="b">
        <v>0</v>
      </c>
      <c r="K382" s="84" t="b">
        <v>0</v>
      </c>
      <c r="L382" s="84" t="b">
        <v>0</v>
      </c>
    </row>
    <row r="383" spans="1:12" ht="15">
      <c r="A383" s="84" t="s">
        <v>2834</v>
      </c>
      <c r="B383" s="84" t="s">
        <v>2686</v>
      </c>
      <c r="C383" s="84">
        <v>2</v>
      </c>
      <c r="D383" s="119">
        <v>0.00194015724264274</v>
      </c>
      <c r="E383" s="119">
        <v>2.78722425233043</v>
      </c>
      <c r="F383" s="84" t="s">
        <v>2838</v>
      </c>
      <c r="G383" s="84" t="b">
        <v>0</v>
      </c>
      <c r="H383" s="84" t="b">
        <v>0</v>
      </c>
      <c r="I383" s="84" t="b">
        <v>0</v>
      </c>
      <c r="J383" s="84" t="b">
        <v>0</v>
      </c>
      <c r="K383" s="84" t="b">
        <v>0</v>
      </c>
      <c r="L383" s="84" t="b">
        <v>0</v>
      </c>
    </row>
    <row r="384" spans="1:12" ht="15">
      <c r="A384" s="84" t="s">
        <v>2203</v>
      </c>
      <c r="B384" s="84" t="s">
        <v>2835</v>
      </c>
      <c r="C384" s="84">
        <v>2</v>
      </c>
      <c r="D384" s="119">
        <v>0.00194015724264274</v>
      </c>
      <c r="E384" s="119">
        <v>1.7202774626998167</v>
      </c>
      <c r="F384" s="84" t="s">
        <v>2838</v>
      </c>
      <c r="G384" s="84" t="b">
        <v>0</v>
      </c>
      <c r="H384" s="84" t="b">
        <v>0</v>
      </c>
      <c r="I384" s="84" t="b">
        <v>0</v>
      </c>
      <c r="J384" s="84" t="b">
        <v>0</v>
      </c>
      <c r="K384" s="84" t="b">
        <v>0</v>
      </c>
      <c r="L384" s="84" t="b">
        <v>0</v>
      </c>
    </row>
    <row r="385" spans="1:12" ht="15">
      <c r="A385" s="84" t="s">
        <v>2210</v>
      </c>
      <c r="B385" s="84" t="s">
        <v>2211</v>
      </c>
      <c r="C385" s="84">
        <v>10</v>
      </c>
      <c r="D385" s="119">
        <v>0.012696281347813882</v>
      </c>
      <c r="E385" s="119">
        <v>1.7993405494535817</v>
      </c>
      <c r="F385" s="84" t="s">
        <v>2095</v>
      </c>
      <c r="G385" s="84" t="b">
        <v>0</v>
      </c>
      <c r="H385" s="84" t="b">
        <v>0</v>
      </c>
      <c r="I385" s="84" t="b">
        <v>0</v>
      </c>
      <c r="J385" s="84" t="b">
        <v>0</v>
      </c>
      <c r="K385" s="84" t="b">
        <v>0</v>
      </c>
      <c r="L385" s="84" t="b">
        <v>0</v>
      </c>
    </row>
    <row r="386" spans="1:12" ht="15">
      <c r="A386" s="84" t="s">
        <v>2211</v>
      </c>
      <c r="B386" s="84" t="s">
        <v>2203</v>
      </c>
      <c r="C386" s="84">
        <v>9</v>
      </c>
      <c r="D386" s="119">
        <v>0.012009138948599788</v>
      </c>
      <c r="E386" s="119">
        <v>1.4748294579400776</v>
      </c>
      <c r="F386" s="84" t="s">
        <v>2095</v>
      </c>
      <c r="G386" s="84" t="b">
        <v>0</v>
      </c>
      <c r="H386" s="84" t="b">
        <v>0</v>
      </c>
      <c r="I386" s="84" t="b">
        <v>0</v>
      </c>
      <c r="J386" s="84" t="b">
        <v>0</v>
      </c>
      <c r="K386" s="84" t="b">
        <v>0</v>
      </c>
      <c r="L386" s="84" t="b">
        <v>0</v>
      </c>
    </row>
    <row r="387" spans="1:12" ht="15">
      <c r="A387" s="84" t="s">
        <v>2207</v>
      </c>
      <c r="B387" s="84" t="s">
        <v>586</v>
      </c>
      <c r="C387" s="84">
        <v>8</v>
      </c>
      <c r="D387" s="119">
        <v>0.011253602311722748</v>
      </c>
      <c r="E387" s="119">
        <v>1.526339277389844</v>
      </c>
      <c r="F387" s="84" t="s">
        <v>2095</v>
      </c>
      <c r="G387" s="84" t="b">
        <v>0</v>
      </c>
      <c r="H387" s="84" t="b">
        <v>0</v>
      </c>
      <c r="I387" s="84" t="b">
        <v>0</v>
      </c>
      <c r="J387" s="84" t="b">
        <v>0</v>
      </c>
      <c r="K387" s="84" t="b">
        <v>0</v>
      </c>
      <c r="L387" s="84" t="b">
        <v>0</v>
      </c>
    </row>
    <row r="388" spans="1:12" ht="15">
      <c r="A388" s="84" t="s">
        <v>2617</v>
      </c>
      <c r="B388" s="84" t="s">
        <v>2618</v>
      </c>
      <c r="C388" s="84">
        <v>8</v>
      </c>
      <c r="D388" s="119">
        <v>0.011253602311722748</v>
      </c>
      <c r="E388" s="119">
        <v>1.8962505624616381</v>
      </c>
      <c r="F388" s="84" t="s">
        <v>2095</v>
      </c>
      <c r="G388" s="84" t="b">
        <v>0</v>
      </c>
      <c r="H388" s="84" t="b">
        <v>0</v>
      </c>
      <c r="I388" s="84" t="b">
        <v>0</v>
      </c>
      <c r="J388" s="84" t="b">
        <v>0</v>
      </c>
      <c r="K388" s="84" t="b">
        <v>0</v>
      </c>
      <c r="L388" s="84" t="b">
        <v>0</v>
      </c>
    </row>
    <row r="389" spans="1:12" ht="15">
      <c r="A389" s="84" t="s">
        <v>2614</v>
      </c>
      <c r="B389" s="84" t="s">
        <v>2613</v>
      </c>
      <c r="C389" s="84">
        <v>7</v>
      </c>
      <c r="D389" s="119">
        <v>0.01042107971560579</v>
      </c>
      <c r="E389" s="119">
        <v>1.8962505624616381</v>
      </c>
      <c r="F389" s="84" t="s">
        <v>2095</v>
      </c>
      <c r="G389" s="84" t="b">
        <v>0</v>
      </c>
      <c r="H389" s="84" t="b">
        <v>0</v>
      </c>
      <c r="I389" s="84" t="b">
        <v>0</v>
      </c>
      <c r="J389" s="84" t="b">
        <v>0</v>
      </c>
      <c r="K389" s="84" t="b">
        <v>0</v>
      </c>
      <c r="L389" s="84" t="b">
        <v>0</v>
      </c>
    </row>
    <row r="390" spans="1:12" ht="15">
      <c r="A390" s="84" t="s">
        <v>2621</v>
      </c>
      <c r="B390" s="84" t="s">
        <v>2209</v>
      </c>
      <c r="C390" s="84">
        <v>6</v>
      </c>
      <c r="D390" s="119">
        <v>0.009500502185913418</v>
      </c>
      <c r="E390" s="119">
        <v>1.6910010746647435</v>
      </c>
      <c r="F390" s="84" t="s">
        <v>2095</v>
      </c>
      <c r="G390" s="84" t="b">
        <v>0</v>
      </c>
      <c r="H390" s="84" t="b">
        <v>0</v>
      </c>
      <c r="I390" s="84" t="b">
        <v>0</v>
      </c>
      <c r="J390" s="84" t="b">
        <v>0</v>
      </c>
      <c r="K390" s="84" t="b">
        <v>0</v>
      </c>
      <c r="L390" s="84" t="b">
        <v>0</v>
      </c>
    </row>
    <row r="391" spans="1:12" ht="15">
      <c r="A391" s="84" t="s">
        <v>2207</v>
      </c>
      <c r="B391" s="84" t="s">
        <v>2616</v>
      </c>
      <c r="C391" s="84">
        <v>5</v>
      </c>
      <c r="D391" s="119">
        <v>0.008477065678602706</v>
      </c>
      <c r="E391" s="119">
        <v>1.5440680443502754</v>
      </c>
      <c r="F391" s="84" t="s">
        <v>2095</v>
      </c>
      <c r="G391" s="84" t="b">
        <v>0</v>
      </c>
      <c r="H391" s="84" t="b">
        <v>0</v>
      </c>
      <c r="I391" s="84" t="b">
        <v>0</v>
      </c>
      <c r="J391" s="84" t="b">
        <v>0</v>
      </c>
      <c r="K391" s="84" t="b">
        <v>0</v>
      </c>
      <c r="L391" s="84" t="b">
        <v>0</v>
      </c>
    </row>
    <row r="392" spans="1:12" ht="15">
      <c r="A392" s="84" t="s">
        <v>2203</v>
      </c>
      <c r="B392" s="84" t="s">
        <v>2617</v>
      </c>
      <c r="C392" s="84">
        <v>5</v>
      </c>
      <c r="D392" s="119">
        <v>0.008477065678602706</v>
      </c>
      <c r="E392" s="119">
        <v>1.2941905711336756</v>
      </c>
      <c r="F392" s="84" t="s">
        <v>2095</v>
      </c>
      <c r="G392" s="84" t="b">
        <v>0</v>
      </c>
      <c r="H392" s="84" t="b">
        <v>0</v>
      </c>
      <c r="I392" s="84" t="b">
        <v>0</v>
      </c>
      <c r="J392" s="84" t="b">
        <v>0</v>
      </c>
      <c r="K392" s="84" t="b">
        <v>0</v>
      </c>
      <c r="L392" s="84" t="b">
        <v>0</v>
      </c>
    </row>
    <row r="393" spans="1:12" ht="15">
      <c r="A393" s="84" t="s">
        <v>296</v>
      </c>
      <c r="B393" s="84" t="s">
        <v>2641</v>
      </c>
      <c r="C393" s="84">
        <v>5</v>
      </c>
      <c r="D393" s="119">
        <v>0.008477065678602706</v>
      </c>
      <c r="E393" s="119">
        <v>1.7201593034059568</v>
      </c>
      <c r="F393" s="84" t="s">
        <v>2095</v>
      </c>
      <c r="G393" s="84" t="b">
        <v>0</v>
      </c>
      <c r="H393" s="84" t="b">
        <v>0</v>
      </c>
      <c r="I393" s="84" t="b">
        <v>0</v>
      </c>
      <c r="J393" s="84" t="b">
        <v>0</v>
      </c>
      <c r="K393" s="84" t="b">
        <v>0</v>
      </c>
      <c r="L393" s="84" t="b">
        <v>0</v>
      </c>
    </row>
    <row r="394" spans="1:12" ht="15">
      <c r="A394" s="84" t="s">
        <v>279</v>
      </c>
      <c r="B394" s="84" t="s">
        <v>296</v>
      </c>
      <c r="C394" s="84">
        <v>5</v>
      </c>
      <c r="D394" s="119">
        <v>0.008477065678602706</v>
      </c>
      <c r="E394" s="119">
        <v>0.9420080530223133</v>
      </c>
      <c r="F394" s="84" t="s">
        <v>2095</v>
      </c>
      <c r="G394" s="84" t="b">
        <v>0</v>
      </c>
      <c r="H394" s="84" t="b">
        <v>0</v>
      </c>
      <c r="I394" s="84" t="b">
        <v>0</v>
      </c>
      <c r="J394" s="84" t="b">
        <v>0</v>
      </c>
      <c r="K394" s="84" t="b">
        <v>0</v>
      </c>
      <c r="L394" s="84" t="b">
        <v>0</v>
      </c>
    </row>
    <row r="395" spans="1:12" ht="15">
      <c r="A395" s="84" t="s">
        <v>2616</v>
      </c>
      <c r="B395" s="84" t="s">
        <v>2652</v>
      </c>
      <c r="C395" s="84">
        <v>4</v>
      </c>
      <c r="D395" s="119">
        <v>0.007329941159617987</v>
      </c>
      <c r="E395" s="119">
        <v>2.0211892990699383</v>
      </c>
      <c r="F395" s="84" t="s">
        <v>2095</v>
      </c>
      <c r="G395" s="84" t="b">
        <v>0</v>
      </c>
      <c r="H395" s="84" t="b">
        <v>0</v>
      </c>
      <c r="I395" s="84" t="b">
        <v>0</v>
      </c>
      <c r="J395" s="84" t="b">
        <v>0</v>
      </c>
      <c r="K395" s="84" t="b">
        <v>0</v>
      </c>
      <c r="L395" s="84" t="b">
        <v>0</v>
      </c>
    </row>
    <row r="396" spans="1:12" ht="15">
      <c r="A396" s="84" t="s">
        <v>2652</v>
      </c>
      <c r="B396" s="84" t="s">
        <v>2671</v>
      </c>
      <c r="C396" s="84">
        <v>4</v>
      </c>
      <c r="D396" s="119">
        <v>0.007329941159617987</v>
      </c>
      <c r="E396" s="119">
        <v>2.197280558125619</v>
      </c>
      <c r="F396" s="84" t="s">
        <v>2095</v>
      </c>
      <c r="G396" s="84" t="b">
        <v>0</v>
      </c>
      <c r="H396" s="84" t="b">
        <v>0</v>
      </c>
      <c r="I396" s="84" t="b">
        <v>0</v>
      </c>
      <c r="J396" s="84" t="b">
        <v>0</v>
      </c>
      <c r="K396" s="84" t="b">
        <v>0</v>
      </c>
      <c r="L396" s="84" t="b">
        <v>0</v>
      </c>
    </row>
    <row r="397" spans="1:12" ht="15">
      <c r="A397" s="84" t="s">
        <v>2671</v>
      </c>
      <c r="B397" s="84" t="s">
        <v>2672</v>
      </c>
      <c r="C397" s="84">
        <v>4</v>
      </c>
      <c r="D397" s="119">
        <v>0.007329941159617987</v>
      </c>
      <c r="E397" s="119">
        <v>2.197280558125619</v>
      </c>
      <c r="F397" s="84" t="s">
        <v>2095</v>
      </c>
      <c r="G397" s="84" t="b">
        <v>0</v>
      </c>
      <c r="H397" s="84" t="b">
        <v>0</v>
      </c>
      <c r="I397" s="84" t="b">
        <v>0</v>
      </c>
      <c r="J397" s="84" t="b">
        <v>0</v>
      </c>
      <c r="K397" s="84" t="b">
        <v>0</v>
      </c>
      <c r="L397" s="84" t="b">
        <v>0</v>
      </c>
    </row>
    <row r="398" spans="1:12" ht="15">
      <c r="A398" s="84" t="s">
        <v>2672</v>
      </c>
      <c r="B398" s="84" t="s">
        <v>279</v>
      </c>
      <c r="C398" s="84">
        <v>4</v>
      </c>
      <c r="D398" s="119">
        <v>0.007329941159617987</v>
      </c>
      <c r="E398" s="119">
        <v>1.2678616324113265</v>
      </c>
      <c r="F398" s="84" t="s">
        <v>2095</v>
      </c>
      <c r="G398" s="84" t="b">
        <v>0</v>
      </c>
      <c r="H398" s="84" t="b">
        <v>0</v>
      </c>
      <c r="I398" s="84" t="b">
        <v>0</v>
      </c>
      <c r="J398" s="84" t="b">
        <v>0</v>
      </c>
      <c r="K398" s="84" t="b">
        <v>0</v>
      </c>
      <c r="L398" s="84" t="b">
        <v>0</v>
      </c>
    </row>
    <row r="399" spans="1:12" ht="15">
      <c r="A399" s="84" t="s">
        <v>2624</v>
      </c>
      <c r="B399" s="84" t="s">
        <v>2207</v>
      </c>
      <c r="C399" s="84">
        <v>4</v>
      </c>
      <c r="D399" s="119">
        <v>0.007329941159617987</v>
      </c>
      <c r="E399" s="119">
        <v>1.6232492903979006</v>
      </c>
      <c r="F399" s="84" t="s">
        <v>2095</v>
      </c>
      <c r="G399" s="84" t="b">
        <v>0</v>
      </c>
      <c r="H399" s="84" t="b">
        <v>0</v>
      </c>
      <c r="I399" s="84" t="b">
        <v>0</v>
      </c>
      <c r="J399" s="84" t="b">
        <v>0</v>
      </c>
      <c r="K399" s="84" t="b">
        <v>0</v>
      </c>
      <c r="L399" s="84" t="b">
        <v>0</v>
      </c>
    </row>
    <row r="400" spans="1:12" ht="15">
      <c r="A400" s="84" t="s">
        <v>2662</v>
      </c>
      <c r="B400" s="84" t="s">
        <v>2208</v>
      </c>
      <c r="C400" s="84">
        <v>4</v>
      </c>
      <c r="D400" s="119">
        <v>0.007329941159617987</v>
      </c>
      <c r="E400" s="119">
        <v>1.6232492903979006</v>
      </c>
      <c r="F400" s="84" t="s">
        <v>2095</v>
      </c>
      <c r="G400" s="84" t="b">
        <v>0</v>
      </c>
      <c r="H400" s="84" t="b">
        <v>0</v>
      </c>
      <c r="I400" s="84" t="b">
        <v>0</v>
      </c>
      <c r="J400" s="84" t="b">
        <v>0</v>
      </c>
      <c r="K400" s="84" t="b">
        <v>0</v>
      </c>
      <c r="L400" s="84" t="b">
        <v>0</v>
      </c>
    </row>
    <row r="401" spans="1:12" ht="15">
      <c r="A401" s="84" t="s">
        <v>2208</v>
      </c>
      <c r="B401" s="84" t="s">
        <v>2614</v>
      </c>
      <c r="C401" s="84">
        <v>4</v>
      </c>
      <c r="D401" s="119">
        <v>0.007329941159617987</v>
      </c>
      <c r="E401" s="119">
        <v>1.380211241711606</v>
      </c>
      <c r="F401" s="84" t="s">
        <v>2095</v>
      </c>
      <c r="G401" s="84" t="b">
        <v>0</v>
      </c>
      <c r="H401" s="84" t="b">
        <v>0</v>
      </c>
      <c r="I401" s="84" t="b">
        <v>0</v>
      </c>
      <c r="J401" s="84" t="b">
        <v>0</v>
      </c>
      <c r="K401" s="84" t="b">
        <v>0</v>
      </c>
      <c r="L401" s="84" t="b">
        <v>0</v>
      </c>
    </row>
    <row r="402" spans="1:12" ht="15">
      <c r="A402" s="84" t="s">
        <v>2613</v>
      </c>
      <c r="B402" s="84" t="s">
        <v>279</v>
      </c>
      <c r="C402" s="84">
        <v>4</v>
      </c>
      <c r="D402" s="119">
        <v>0.007329941159617987</v>
      </c>
      <c r="E402" s="119">
        <v>0.9668316367473453</v>
      </c>
      <c r="F402" s="84" t="s">
        <v>2095</v>
      </c>
      <c r="G402" s="84" t="b">
        <v>0</v>
      </c>
      <c r="H402" s="84" t="b">
        <v>0</v>
      </c>
      <c r="I402" s="84" t="b">
        <v>0</v>
      </c>
      <c r="J402" s="84" t="b">
        <v>0</v>
      </c>
      <c r="K402" s="84" t="b">
        <v>0</v>
      </c>
      <c r="L402" s="84" t="b">
        <v>0</v>
      </c>
    </row>
    <row r="403" spans="1:12" ht="15">
      <c r="A403" s="84" t="s">
        <v>2681</v>
      </c>
      <c r="B403" s="84" t="s">
        <v>2720</v>
      </c>
      <c r="C403" s="84">
        <v>3</v>
      </c>
      <c r="D403" s="119">
        <v>0.006027606095774169</v>
      </c>
      <c r="E403" s="119">
        <v>2.322219294733919</v>
      </c>
      <c r="F403" s="84" t="s">
        <v>2095</v>
      </c>
      <c r="G403" s="84" t="b">
        <v>0</v>
      </c>
      <c r="H403" s="84" t="b">
        <v>0</v>
      </c>
      <c r="I403" s="84" t="b">
        <v>0</v>
      </c>
      <c r="J403" s="84" t="b">
        <v>1</v>
      </c>
      <c r="K403" s="84" t="b">
        <v>0</v>
      </c>
      <c r="L403" s="84" t="b">
        <v>0</v>
      </c>
    </row>
    <row r="404" spans="1:12" ht="15">
      <c r="A404" s="84" t="s">
        <v>2720</v>
      </c>
      <c r="B404" s="84" t="s">
        <v>2721</v>
      </c>
      <c r="C404" s="84">
        <v>3</v>
      </c>
      <c r="D404" s="119">
        <v>0.006027606095774169</v>
      </c>
      <c r="E404" s="119">
        <v>2.322219294733919</v>
      </c>
      <c r="F404" s="84" t="s">
        <v>2095</v>
      </c>
      <c r="G404" s="84" t="b">
        <v>1</v>
      </c>
      <c r="H404" s="84" t="b">
        <v>0</v>
      </c>
      <c r="I404" s="84" t="b">
        <v>0</v>
      </c>
      <c r="J404" s="84" t="b">
        <v>0</v>
      </c>
      <c r="K404" s="84" t="b">
        <v>0</v>
      </c>
      <c r="L404" s="84" t="b">
        <v>0</v>
      </c>
    </row>
    <row r="405" spans="1:12" ht="15">
      <c r="A405" s="84" t="s">
        <v>2721</v>
      </c>
      <c r="B405" s="84" t="s">
        <v>2722</v>
      </c>
      <c r="C405" s="84">
        <v>3</v>
      </c>
      <c r="D405" s="119">
        <v>0.006027606095774169</v>
      </c>
      <c r="E405" s="119">
        <v>2.322219294733919</v>
      </c>
      <c r="F405" s="84" t="s">
        <v>2095</v>
      </c>
      <c r="G405" s="84" t="b">
        <v>0</v>
      </c>
      <c r="H405" s="84" t="b">
        <v>0</v>
      </c>
      <c r="I405" s="84" t="b">
        <v>0</v>
      </c>
      <c r="J405" s="84" t="b">
        <v>0</v>
      </c>
      <c r="K405" s="84" t="b">
        <v>0</v>
      </c>
      <c r="L405" s="84" t="b">
        <v>0</v>
      </c>
    </row>
    <row r="406" spans="1:12" ht="15">
      <c r="A406" s="84" t="s">
        <v>2722</v>
      </c>
      <c r="B406" s="84" t="s">
        <v>2723</v>
      </c>
      <c r="C406" s="84">
        <v>3</v>
      </c>
      <c r="D406" s="119">
        <v>0.006027606095774169</v>
      </c>
      <c r="E406" s="119">
        <v>2.322219294733919</v>
      </c>
      <c r="F406" s="84" t="s">
        <v>2095</v>
      </c>
      <c r="G406" s="84" t="b">
        <v>0</v>
      </c>
      <c r="H406" s="84" t="b">
        <v>0</v>
      </c>
      <c r="I406" s="84" t="b">
        <v>0</v>
      </c>
      <c r="J406" s="84" t="b">
        <v>0</v>
      </c>
      <c r="K406" s="84" t="b">
        <v>0</v>
      </c>
      <c r="L406" s="84" t="b">
        <v>0</v>
      </c>
    </row>
    <row r="407" spans="1:12" ht="15">
      <c r="A407" s="84" t="s">
        <v>2723</v>
      </c>
      <c r="B407" s="84" t="s">
        <v>2724</v>
      </c>
      <c r="C407" s="84">
        <v>3</v>
      </c>
      <c r="D407" s="119">
        <v>0.006027606095774169</v>
      </c>
      <c r="E407" s="119">
        <v>2.322219294733919</v>
      </c>
      <c r="F407" s="84" t="s">
        <v>2095</v>
      </c>
      <c r="G407" s="84" t="b">
        <v>0</v>
      </c>
      <c r="H407" s="84" t="b">
        <v>0</v>
      </c>
      <c r="I407" s="84" t="b">
        <v>0</v>
      </c>
      <c r="J407" s="84" t="b">
        <v>0</v>
      </c>
      <c r="K407" s="84" t="b">
        <v>0</v>
      </c>
      <c r="L407" s="84" t="b">
        <v>0</v>
      </c>
    </row>
    <row r="408" spans="1:12" ht="15">
      <c r="A408" s="84" t="s">
        <v>2724</v>
      </c>
      <c r="B408" s="84" t="s">
        <v>2609</v>
      </c>
      <c r="C408" s="84">
        <v>3</v>
      </c>
      <c r="D408" s="119">
        <v>0.006027606095774169</v>
      </c>
      <c r="E408" s="119">
        <v>2.197280558125619</v>
      </c>
      <c r="F408" s="84" t="s">
        <v>2095</v>
      </c>
      <c r="G408" s="84" t="b">
        <v>0</v>
      </c>
      <c r="H408" s="84" t="b">
        <v>0</v>
      </c>
      <c r="I408" s="84" t="b">
        <v>0</v>
      </c>
      <c r="J408" s="84" t="b">
        <v>0</v>
      </c>
      <c r="K408" s="84" t="b">
        <v>0</v>
      </c>
      <c r="L408" s="84" t="b">
        <v>0</v>
      </c>
    </row>
    <row r="409" spans="1:12" ht="15">
      <c r="A409" s="84" t="s">
        <v>2609</v>
      </c>
      <c r="B409" s="84" t="s">
        <v>2217</v>
      </c>
      <c r="C409" s="84">
        <v>3</v>
      </c>
      <c r="D409" s="119">
        <v>0.006027606095774169</v>
      </c>
      <c r="E409" s="119">
        <v>1.975431808509263</v>
      </c>
      <c r="F409" s="84" t="s">
        <v>2095</v>
      </c>
      <c r="G409" s="84" t="b">
        <v>0</v>
      </c>
      <c r="H409" s="84" t="b">
        <v>0</v>
      </c>
      <c r="I409" s="84" t="b">
        <v>0</v>
      </c>
      <c r="J409" s="84" t="b">
        <v>0</v>
      </c>
      <c r="K409" s="84" t="b">
        <v>0</v>
      </c>
      <c r="L409" s="84" t="b">
        <v>0</v>
      </c>
    </row>
    <row r="410" spans="1:12" ht="15">
      <c r="A410" s="84" t="s">
        <v>2686</v>
      </c>
      <c r="B410" s="84" t="s">
        <v>2203</v>
      </c>
      <c r="C410" s="84">
        <v>3</v>
      </c>
      <c r="D410" s="119">
        <v>0.006027606095774169</v>
      </c>
      <c r="E410" s="119">
        <v>1.5205869485007526</v>
      </c>
      <c r="F410" s="84" t="s">
        <v>2095</v>
      </c>
      <c r="G410" s="84" t="b">
        <v>0</v>
      </c>
      <c r="H410" s="84" t="b">
        <v>0</v>
      </c>
      <c r="I410" s="84" t="b">
        <v>0</v>
      </c>
      <c r="J410" s="84" t="b">
        <v>0</v>
      </c>
      <c r="K410" s="84" t="b">
        <v>0</v>
      </c>
      <c r="L410" s="84" t="b">
        <v>0</v>
      </c>
    </row>
    <row r="411" spans="1:12" ht="15">
      <c r="A411" s="84" t="s">
        <v>2208</v>
      </c>
      <c r="B411" s="84" t="s">
        <v>294</v>
      </c>
      <c r="C411" s="84">
        <v>3</v>
      </c>
      <c r="D411" s="119">
        <v>0.006027606095774169</v>
      </c>
      <c r="E411" s="119">
        <v>1.3222192947339193</v>
      </c>
      <c r="F411" s="84" t="s">
        <v>2095</v>
      </c>
      <c r="G411" s="84" t="b">
        <v>0</v>
      </c>
      <c r="H411" s="84" t="b">
        <v>0</v>
      </c>
      <c r="I411" s="84" t="b">
        <v>0</v>
      </c>
      <c r="J411" s="84" t="b">
        <v>0</v>
      </c>
      <c r="K411" s="84" t="b">
        <v>0</v>
      </c>
      <c r="L411" s="84" t="b">
        <v>0</v>
      </c>
    </row>
    <row r="412" spans="1:12" ht="15">
      <c r="A412" s="84" t="s">
        <v>2619</v>
      </c>
      <c r="B412" s="84" t="s">
        <v>2743</v>
      </c>
      <c r="C412" s="84">
        <v>3</v>
      </c>
      <c r="D412" s="119">
        <v>0.006027606095774169</v>
      </c>
      <c r="E412" s="119">
        <v>1.9542425094393248</v>
      </c>
      <c r="F412" s="84" t="s">
        <v>2095</v>
      </c>
      <c r="G412" s="84" t="b">
        <v>1</v>
      </c>
      <c r="H412" s="84" t="b">
        <v>0</v>
      </c>
      <c r="I412" s="84" t="b">
        <v>0</v>
      </c>
      <c r="J412" s="84" t="b">
        <v>0</v>
      </c>
      <c r="K412" s="84" t="b">
        <v>0</v>
      </c>
      <c r="L412" s="84" t="b">
        <v>0</v>
      </c>
    </row>
    <row r="413" spans="1:12" ht="15">
      <c r="A413" s="84" t="s">
        <v>2743</v>
      </c>
      <c r="B413" s="84" t="s">
        <v>2210</v>
      </c>
      <c r="C413" s="84">
        <v>3</v>
      </c>
      <c r="D413" s="119">
        <v>0.006027606095774169</v>
      </c>
      <c r="E413" s="119">
        <v>1.7993405494535817</v>
      </c>
      <c r="F413" s="84" t="s">
        <v>2095</v>
      </c>
      <c r="G413" s="84" t="b">
        <v>0</v>
      </c>
      <c r="H413" s="84" t="b">
        <v>0</v>
      </c>
      <c r="I413" s="84" t="b">
        <v>0</v>
      </c>
      <c r="J413" s="84" t="b">
        <v>0</v>
      </c>
      <c r="K413" s="84" t="b">
        <v>0</v>
      </c>
      <c r="L413" s="84" t="b">
        <v>0</v>
      </c>
    </row>
    <row r="414" spans="1:12" ht="15">
      <c r="A414" s="84" t="s">
        <v>2641</v>
      </c>
      <c r="B414" s="84" t="s">
        <v>2661</v>
      </c>
      <c r="C414" s="84">
        <v>3</v>
      </c>
      <c r="D414" s="119">
        <v>0.006027606095774169</v>
      </c>
      <c r="E414" s="119">
        <v>2.021189299069938</v>
      </c>
      <c r="F414" s="84" t="s">
        <v>2095</v>
      </c>
      <c r="G414" s="84" t="b">
        <v>0</v>
      </c>
      <c r="H414" s="84" t="b">
        <v>0</v>
      </c>
      <c r="I414" s="84" t="b">
        <v>0</v>
      </c>
      <c r="J414" s="84" t="b">
        <v>0</v>
      </c>
      <c r="K414" s="84" t="b">
        <v>0</v>
      </c>
      <c r="L414" s="84" t="b">
        <v>0</v>
      </c>
    </row>
    <row r="415" spans="1:12" ht="15">
      <c r="A415" s="84" t="s">
        <v>2676</v>
      </c>
      <c r="B415" s="84" t="s">
        <v>2629</v>
      </c>
      <c r="C415" s="84">
        <v>3</v>
      </c>
      <c r="D415" s="119">
        <v>0.006027606095774169</v>
      </c>
      <c r="E415" s="119">
        <v>2.021189299069938</v>
      </c>
      <c r="F415" s="84" t="s">
        <v>2095</v>
      </c>
      <c r="G415" s="84" t="b">
        <v>0</v>
      </c>
      <c r="H415" s="84" t="b">
        <v>0</v>
      </c>
      <c r="I415" s="84" t="b">
        <v>0</v>
      </c>
      <c r="J415" s="84" t="b">
        <v>0</v>
      </c>
      <c r="K415" s="84" t="b">
        <v>0</v>
      </c>
      <c r="L415" s="84" t="b">
        <v>0</v>
      </c>
    </row>
    <row r="416" spans="1:12" ht="15">
      <c r="A416" s="84" t="s">
        <v>279</v>
      </c>
      <c r="B416" s="84" t="s">
        <v>2205</v>
      </c>
      <c r="C416" s="84">
        <v>3</v>
      </c>
      <c r="D416" s="119">
        <v>0.006027606095774169</v>
      </c>
      <c r="E416" s="119">
        <v>1.1180993120779945</v>
      </c>
      <c r="F416" s="84" t="s">
        <v>2095</v>
      </c>
      <c r="G416" s="84" t="b">
        <v>0</v>
      </c>
      <c r="H416" s="84" t="b">
        <v>0</v>
      </c>
      <c r="I416" s="84" t="b">
        <v>0</v>
      </c>
      <c r="J416" s="84" t="b">
        <v>0</v>
      </c>
      <c r="K416" s="84" t="b">
        <v>0</v>
      </c>
      <c r="L416" s="84" t="b">
        <v>0</v>
      </c>
    </row>
    <row r="417" spans="1:12" ht="15">
      <c r="A417" s="84" t="s">
        <v>2205</v>
      </c>
      <c r="B417" s="84" t="s">
        <v>282</v>
      </c>
      <c r="C417" s="84">
        <v>3</v>
      </c>
      <c r="D417" s="119">
        <v>0.006027606095774169</v>
      </c>
      <c r="E417" s="119">
        <v>1.975431808509263</v>
      </c>
      <c r="F417" s="84" t="s">
        <v>2095</v>
      </c>
      <c r="G417" s="84" t="b">
        <v>0</v>
      </c>
      <c r="H417" s="84" t="b">
        <v>0</v>
      </c>
      <c r="I417" s="84" t="b">
        <v>0</v>
      </c>
      <c r="J417" s="84" t="b">
        <v>0</v>
      </c>
      <c r="K417" s="84" t="b">
        <v>0</v>
      </c>
      <c r="L417" s="84" t="b">
        <v>0</v>
      </c>
    </row>
    <row r="418" spans="1:12" ht="15">
      <c r="A418" s="84" t="s">
        <v>2209</v>
      </c>
      <c r="B418" s="84" t="s">
        <v>2742</v>
      </c>
      <c r="C418" s="84">
        <v>3</v>
      </c>
      <c r="D418" s="119">
        <v>0.006027606095774169</v>
      </c>
      <c r="E418" s="119">
        <v>1.7579478642953565</v>
      </c>
      <c r="F418" s="84" t="s">
        <v>2095</v>
      </c>
      <c r="G418" s="84" t="b">
        <v>0</v>
      </c>
      <c r="H418" s="84" t="b">
        <v>0</v>
      </c>
      <c r="I418" s="84" t="b">
        <v>0</v>
      </c>
      <c r="J418" s="84" t="b">
        <v>0</v>
      </c>
      <c r="K418" s="84" t="b">
        <v>0</v>
      </c>
      <c r="L418" s="84" t="b">
        <v>0</v>
      </c>
    </row>
    <row r="419" spans="1:12" ht="15">
      <c r="A419" s="84" t="s">
        <v>2742</v>
      </c>
      <c r="B419" s="84" t="s">
        <v>2210</v>
      </c>
      <c r="C419" s="84">
        <v>3</v>
      </c>
      <c r="D419" s="119">
        <v>0.006027606095774169</v>
      </c>
      <c r="E419" s="119">
        <v>1.7993405494535817</v>
      </c>
      <c r="F419" s="84" t="s">
        <v>2095</v>
      </c>
      <c r="G419" s="84" t="b">
        <v>0</v>
      </c>
      <c r="H419" s="84" t="b">
        <v>0</v>
      </c>
      <c r="I419" s="84" t="b">
        <v>0</v>
      </c>
      <c r="J419" s="84" t="b">
        <v>0</v>
      </c>
      <c r="K419" s="84" t="b">
        <v>0</v>
      </c>
      <c r="L419" s="84" t="b">
        <v>0</v>
      </c>
    </row>
    <row r="420" spans="1:12" ht="15">
      <c r="A420" s="84" t="s">
        <v>2618</v>
      </c>
      <c r="B420" s="84" t="s">
        <v>296</v>
      </c>
      <c r="C420" s="84">
        <v>3</v>
      </c>
      <c r="D420" s="119">
        <v>0.006027606095774169</v>
      </c>
      <c r="E420" s="119">
        <v>1.3733718171813005</v>
      </c>
      <c r="F420" s="84" t="s">
        <v>2095</v>
      </c>
      <c r="G420" s="84" t="b">
        <v>0</v>
      </c>
      <c r="H420" s="84" t="b">
        <v>0</v>
      </c>
      <c r="I420" s="84" t="b">
        <v>0</v>
      </c>
      <c r="J420" s="84" t="b">
        <v>0</v>
      </c>
      <c r="K420" s="84" t="b">
        <v>0</v>
      </c>
      <c r="L420" s="84" t="b">
        <v>0</v>
      </c>
    </row>
    <row r="421" spans="1:12" ht="15">
      <c r="A421" s="84" t="s">
        <v>2641</v>
      </c>
      <c r="B421" s="84" t="s">
        <v>2208</v>
      </c>
      <c r="C421" s="84">
        <v>3</v>
      </c>
      <c r="D421" s="119">
        <v>0.006027606095774169</v>
      </c>
      <c r="E421" s="119">
        <v>1.3222192947339193</v>
      </c>
      <c r="F421" s="84" t="s">
        <v>2095</v>
      </c>
      <c r="G421" s="84" t="b">
        <v>0</v>
      </c>
      <c r="H421" s="84" t="b">
        <v>0</v>
      </c>
      <c r="I421" s="84" t="b">
        <v>0</v>
      </c>
      <c r="J421" s="84" t="b">
        <v>0</v>
      </c>
      <c r="K421" s="84" t="b">
        <v>0</v>
      </c>
      <c r="L421" s="84" t="b">
        <v>0</v>
      </c>
    </row>
    <row r="422" spans="1:12" ht="15">
      <c r="A422" s="84" t="s">
        <v>2623</v>
      </c>
      <c r="B422" s="84" t="s">
        <v>2249</v>
      </c>
      <c r="C422" s="84">
        <v>3</v>
      </c>
      <c r="D422" s="119">
        <v>0.006027606095774169</v>
      </c>
      <c r="E422" s="119">
        <v>2.197280558125619</v>
      </c>
      <c r="F422" s="84" t="s">
        <v>2095</v>
      </c>
      <c r="G422" s="84" t="b">
        <v>0</v>
      </c>
      <c r="H422" s="84" t="b">
        <v>0</v>
      </c>
      <c r="I422" s="84" t="b">
        <v>0</v>
      </c>
      <c r="J422" s="84" t="b">
        <v>0</v>
      </c>
      <c r="K422" s="84" t="b">
        <v>0</v>
      </c>
      <c r="L422" s="84" t="b">
        <v>0</v>
      </c>
    </row>
    <row r="423" spans="1:12" ht="15">
      <c r="A423" s="84" t="s">
        <v>2768</v>
      </c>
      <c r="B423" s="84" t="s">
        <v>2769</v>
      </c>
      <c r="C423" s="84">
        <v>2</v>
      </c>
      <c r="D423" s="119">
        <v>0.004516540581687299</v>
      </c>
      <c r="E423" s="119">
        <v>2.4983105537896004</v>
      </c>
      <c r="F423" s="84" t="s">
        <v>2095</v>
      </c>
      <c r="G423" s="84" t="b">
        <v>0</v>
      </c>
      <c r="H423" s="84" t="b">
        <v>0</v>
      </c>
      <c r="I423" s="84" t="b">
        <v>0</v>
      </c>
      <c r="J423" s="84" t="b">
        <v>0</v>
      </c>
      <c r="K423" s="84" t="b">
        <v>0</v>
      </c>
      <c r="L423" s="84" t="b">
        <v>0</v>
      </c>
    </row>
    <row r="424" spans="1:12" ht="15">
      <c r="A424" s="84" t="s">
        <v>2769</v>
      </c>
      <c r="B424" s="84" t="s">
        <v>2670</v>
      </c>
      <c r="C424" s="84">
        <v>2</v>
      </c>
      <c r="D424" s="119">
        <v>0.004516540581687299</v>
      </c>
      <c r="E424" s="119">
        <v>2.197280558125619</v>
      </c>
      <c r="F424" s="84" t="s">
        <v>2095</v>
      </c>
      <c r="G424" s="84" t="b">
        <v>0</v>
      </c>
      <c r="H424" s="84" t="b">
        <v>0</v>
      </c>
      <c r="I424" s="84" t="b">
        <v>0</v>
      </c>
      <c r="J424" s="84" t="b">
        <v>1</v>
      </c>
      <c r="K424" s="84" t="b">
        <v>0</v>
      </c>
      <c r="L424" s="84" t="b">
        <v>0</v>
      </c>
    </row>
    <row r="425" spans="1:12" ht="15">
      <c r="A425" s="84" t="s">
        <v>2670</v>
      </c>
      <c r="B425" s="84" t="s">
        <v>2207</v>
      </c>
      <c r="C425" s="84">
        <v>2</v>
      </c>
      <c r="D425" s="119">
        <v>0.004516540581687299</v>
      </c>
      <c r="E425" s="119">
        <v>1.3222192947339193</v>
      </c>
      <c r="F425" s="84" t="s">
        <v>2095</v>
      </c>
      <c r="G425" s="84" t="b">
        <v>1</v>
      </c>
      <c r="H425" s="84" t="b">
        <v>0</v>
      </c>
      <c r="I425" s="84" t="b">
        <v>0</v>
      </c>
      <c r="J425" s="84" t="b">
        <v>0</v>
      </c>
      <c r="K425" s="84" t="b">
        <v>0</v>
      </c>
      <c r="L425" s="84" t="b">
        <v>0</v>
      </c>
    </row>
    <row r="426" spans="1:12" ht="15">
      <c r="A426" s="84" t="s">
        <v>2809</v>
      </c>
      <c r="B426" s="84" t="s">
        <v>2624</v>
      </c>
      <c r="C426" s="84">
        <v>2</v>
      </c>
      <c r="D426" s="119">
        <v>0.004516540581687299</v>
      </c>
      <c r="E426" s="119">
        <v>2.197280558125619</v>
      </c>
      <c r="F426" s="84" t="s">
        <v>2095</v>
      </c>
      <c r="G426" s="84" t="b">
        <v>0</v>
      </c>
      <c r="H426" s="84" t="b">
        <v>0</v>
      </c>
      <c r="I426" s="84" t="b">
        <v>0</v>
      </c>
      <c r="J426" s="84" t="b">
        <v>0</v>
      </c>
      <c r="K426" s="84" t="b">
        <v>0</v>
      </c>
      <c r="L426" s="84" t="b">
        <v>0</v>
      </c>
    </row>
    <row r="427" spans="1:12" ht="15">
      <c r="A427" s="84" t="s">
        <v>2207</v>
      </c>
      <c r="B427" s="84" t="s">
        <v>2625</v>
      </c>
      <c r="C427" s="84">
        <v>2</v>
      </c>
      <c r="D427" s="119">
        <v>0.004516540581687299</v>
      </c>
      <c r="E427" s="119">
        <v>1.2253092817258628</v>
      </c>
      <c r="F427" s="84" t="s">
        <v>2095</v>
      </c>
      <c r="G427" s="84" t="b">
        <v>0</v>
      </c>
      <c r="H427" s="84" t="b">
        <v>0</v>
      </c>
      <c r="I427" s="84" t="b">
        <v>0</v>
      </c>
      <c r="J427" s="84" t="b">
        <v>0</v>
      </c>
      <c r="K427" s="84" t="b">
        <v>0</v>
      </c>
      <c r="L427" s="84" t="b">
        <v>0</v>
      </c>
    </row>
    <row r="428" spans="1:12" ht="15">
      <c r="A428" s="84" t="s">
        <v>2625</v>
      </c>
      <c r="B428" s="84" t="s">
        <v>2208</v>
      </c>
      <c r="C428" s="84">
        <v>2</v>
      </c>
      <c r="D428" s="119">
        <v>0.004516540581687299</v>
      </c>
      <c r="E428" s="119">
        <v>1.2253092817258628</v>
      </c>
      <c r="F428" s="84" t="s">
        <v>2095</v>
      </c>
      <c r="G428" s="84" t="b">
        <v>0</v>
      </c>
      <c r="H428" s="84" t="b">
        <v>0</v>
      </c>
      <c r="I428" s="84" t="b">
        <v>0</v>
      </c>
      <c r="J428" s="84" t="b">
        <v>0</v>
      </c>
      <c r="K428" s="84" t="b">
        <v>0</v>
      </c>
      <c r="L428" s="84" t="b">
        <v>0</v>
      </c>
    </row>
    <row r="429" spans="1:12" ht="15">
      <c r="A429" s="84" t="s">
        <v>2208</v>
      </c>
      <c r="B429" s="84" t="s">
        <v>2740</v>
      </c>
      <c r="C429" s="84">
        <v>2</v>
      </c>
      <c r="D429" s="119">
        <v>0.004516540581687299</v>
      </c>
      <c r="E429" s="119">
        <v>1.6232492903979006</v>
      </c>
      <c r="F429" s="84" t="s">
        <v>2095</v>
      </c>
      <c r="G429" s="84" t="b">
        <v>0</v>
      </c>
      <c r="H429" s="84" t="b">
        <v>0</v>
      </c>
      <c r="I429" s="84" t="b">
        <v>0</v>
      </c>
      <c r="J429" s="84" t="b">
        <v>0</v>
      </c>
      <c r="K429" s="84" t="b">
        <v>0</v>
      </c>
      <c r="L429" s="84" t="b">
        <v>0</v>
      </c>
    </row>
    <row r="430" spans="1:12" ht="15">
      <c r="A430" s="84" t="s">
        <v>2740</v>
      </c>
      <c r="B430" s="84" t="s">
        <v>2810</v>
      </c>
      <c r="C430" s="84">
        <v>2</v>
      </c>
      <c r="D430" s="119">
        <v>0.004516540581687299</v>
      </c>
      <c r="E430" s="119">
        <v>2.4983105537896004</v>
      </c>
      <c r="F430" s="84" t="s">
        <v>2095</v>
      </c>
      <c r="G430" s="84" t="b">
        <v>0</v>
      </c>
      <c r="H430" s="84" t="b">
        <v>0</v>
      </c>
      <c r="I430" s="84" t="b">
        <v>0</v>
      </c>
      <c r="J430" s="84" t="b">
        <v>0</v>
      </c>
      <c r="K430" s="84" t="b">
        <v>0</v>
      </c>
      <c r="L430" s="84" t="b">
        <v>0</v>
      </c>
    </row>
    <row r="431" spans="1:12" ht="15">
      <c r="A431" s="84" t="s">
        <v>2810</v>
      </c>
      <c r="B431" s="84" t="s">
        <v>2731</v>
      </c>
      <c r="C431" s="84">
        <v>2</v>
      </c>
      <c r="D431" s="119">
        <v>0.004516540581687299</v>
      </c>
      <c r="E431" s="119">
        <v>2.4983105537896004</v>
      </c>
      <c r="F431" s="84" t="s">
        <v>2095</v>
      </c>
      <c r="G431" s="84" t="b">
        <v>0</v>
      </c>
      <c r="H431" s="84" t="b">
        <v>0</v>
      </c>
      <c r="I431" s="84" t="b">
        <v>0</v>
      </c>
      <c r="J431" s="84" t="b">
        <v>0</v>
      </c>
      <c r="K431" s="84" t="b">
        <v>0</v>
      </c>
      <c r="L431" s="84" t="b">
        <v>0</v>
      </c>
    </row>
    <row r="432" spans="1:12" ht="15">
      <c r="A432" s="84" t="s">
        <v>2731</v>
      </c>
      <c r="B432" s="84" t="s">
        <v>2811</v>
      </c>
      <c r="C432" s="84">
        <v>2</v>
      </c>
      <c r="D432" s="119">
        <v>0.004516540581687299</v>
      </c>
      <c r="E432" s="119">
        <v>2.4983105537896004</v>
      </c>
      <c r="F432" s="84" t="s">
        <v>2095</v>
      </c>
      <c r="G432" s="84" t="b">
        <v>0</v>
      </c>
      <c r="H432" s="84" t="b">
        <v>0</v>
      </c>
      <c r="I432" s="84" t="b">
        <v>0</v>
      </c>
      <c r="J432" s="84" t="b">
        <v>0</v>
      </c>
      <c r="K432" s="84" t="b">
        <v>0</v>
      </c>
      <c r="L432" s="84" t="b">
        <v>0</v>
      </c>
    </row>
    <row r="433" spans="1:12" ht="15">
      <c r="A433" s="84" t="s">
        <v>2811</v>
      </c>
      <c r="B433" s="84" t="s">
        <v>2619</v>
      </c>
      <c r="C433" s="84">
        <v>2</v>
      </c>
      <c r="D433" s="119">
        <v>0.004516540581687299</v>
      </c>
      <c r="E433" s="119">
        <v>1.9542425094393248</v>
      </c>
      <c r="F433" s="84" t="s">
        <v>2095</v>
      </c>
      <c r="G433" s="84" t="b">
        <v>0</v>
      </c>
      <c r="H433" s="84" t="b">
        <v>0</v>
      </c>
      <c r="I433" s="84" t="b">
        <v>0</v>
      </c>
      <c r="J433" s="84" t="b">
        <v>1</v>
      </c>
      <c r="K433" s="84" t="b">
        <v>0</v>
      </c>
      <c r="L433" s="84" t="b">
        <v>0</v>
      </c>
    </row>
    <row r="434" spans="1:12" ht="15">
      <c r="A434" s="84" t="s">
        <v>2619</v>
      </c>
      <c r="B434" s="84" t="s">
        <v>2640</v>
      </c>
      <c r="C434" s="84">
        <v>2</v>
      </c>
      <c r="D434" s="119">
        <v>0.004516540581687299</v>
      </c>
      <c r="E434" s="119">
        <v>1.7781512503836436</v>
      </c>
      <c r="F434" s="84" t="s">
        <v>2095</v>
      </c>
      <c r="G434" s="84" t="b">
        <v>1</v>
      </c>
      <c r="H434" s="84" t="b">
        <v>0</v>
      </c>
      <c r="I434" s="84" t="b">
        <v>0</v>
      </c>
      <c r="J434" s="84" t="b">
        <v>0</v>
      </c>
      <c r="K434" s="84" t="b">
        <v>0</v>
      </c>
      <c r="L434" s="84" t="b">
        <v>0</v>
      </c>
    </row>
    <row r="435" spans="1:12" ht="15">
      <c r="A435" s="84" t="s">
        <v>2640</v>
      </c>
      <c r="B435" s="84" t="s">
        <v>2812</v>
      </c>
      <c r="C435" s="84">
        <v>2</v>
      </c>
      <c r="D435" s="119">
        <v>0.004516540581687299</v>
      </c>
      <c r="E435" s="119">
        <v>2.322219294733919</v>
      </c>
      <c r="F435" s="84" t="s">
        <v>2095</v>
      </c>
      <c r="G435" s="84" t="b">
        <v>0</v>
      </c>
      <c r="H435" s="84" t="b">
        <v>0</v>
      </c>
      <c r="I435" s="84" t="b">
        <v>0</v>
      </c>
      <c r="J435" s="84" t="b">
        <v>0</v>
      </c>
      <c r="K435" s="84" t="b">
        <v>0</v>
      </c>
      <c r="L435" s="84" t="b">
        <v>0</v>
      </c>
    </row>
    <row r="436" spans="1:12" ht="15">
      <c r="A436" s="84" t="s">
        <v>2812</v>
      </c>
      <c r="B436" s="84" t="s">
        <v>2741</v>
      </c>
      <c r="C436" s="84">
        <v>2</v>
      </c>
      <c r="D436" s="119">
        <v>0.004516540581687299</v>
      </c>
      <c r="E436" s="119">
        <v>2.4983105537896004</v>
      </c>
      <c r="F436" s="84" t="s">
        <v>2095</v>
      </c>
      <c r="G436" s="84" t="b">
        <v>0</v>
      </c>
      <c r="H436" s="84" t="b">
        <v>0</v>
      </c>
      <c r="I436" s="84" t="b">
        <v>0</v>
      </c>
      <c r="J436" s="84" t="b">
        <v>0</v>
      </c>
      <c r="K436" s="84" t="b">
        <v>0</v>
      </c>
      <c r="L436" s="84" t="b">
        <v>0</v>
      </c>
    </row>
    <row r="437" spans="1:12" ht="15">
      <c r="A437" s="84" t="s">
        <v>2834</v>
      </c>
      <c r="B437" s="84" t="s">
        <v>2686</v>
      </c>
      <c r="C437" s="84">
        <v>2</v>
      </c>
      <c r="D437" s="119">
        <v>0.004516540581687299</v>
      </c>
      <c r="E437" s="119">
        <v>2.322219294733919</v>
      </c>
      <c r="F437" s="84" t="s">
        <v>2095</v>
      </c>
      <c r="G437" s="84" t="b">
        <v>0</v>
      </c>
      <c r="H437" s="84" t="b">
        <v>0</v>
      </c>
      <c r="I437" s="84" t="b">
        <v>0</v>
      </c>
      <c r="J437" s="84" t="b">
        <v>0</v>
      </c>
      <c r="K437" s="84" t="b">
        <v>0</v>
      </c>
      <c r="L437" s="84" t="b">
        <v>0</v>
      </c>
    </row>
    <row r="438" spans="1:12" ht="15">
      <c r="A438" s="84" t="s">
        <v>2203</v>
      </c>
      <c r="B438" s="84" t="s">
        <v>2835</v>
      </c>
      <c r="C438" s="84">
        <v>2</v>
      </c>
      <c r="D438" s="119">
        <v>0.004516540581687299</v>
      </c>
      <c r="E438" s="119">
        <v>1.4983105537896004</v>
      </c>
      <c r="F438" s="84" t="s">
        <v>2095</v>
      </c>
      <c r="G438" s="84" t="b">
        <v>0</v>
      </c>
      <c r="H438" s="84" t="b">
        <v>0</v>
      </c>
      <c r="I438" s="84" t="b">
        <v>0</v>
      </c>
      <c r="J438" s="84" t="b">
        <v>0</v>
      </c>
      <c r="K438" s="84" t="b">
        <v>0</v>
      </c>
      <c r="L438" s="84" t="b">
        <v>0</v>
      </c>
    </row>
    <row r="439" spans="1:12" ht="15">
      <c r="A439" s="84" t="s">
        <v>2610</v>
      </c>
      <c r="B439" s="84" t="s">
        <v>2767</v>
      </c>
      <c r="C439" s="84">
        <v>2</v>
      </c>
      <c r="D439" s="119">
        <v>0.004516540581687299</v>
      </c>
      <c r="E439" s="119">
        <v>2.0211892990699383</v>
      </c>
      <c r="F439" s="84" t="s">
        <v>2095</v>
      </c>
      <c r="G439" s="84" t="b">
        <v>0</v>
      </c>
      <c r="H439" s="84" t="b">
        <v>0</v>
      </c>
      <c r="I439" s="84" t="b">
        <v>0</v>
      </c>
      <c r="J439" s="84" t="b">
        <v>1</v>
      </c>
      <c r="K439" s="84" t="b">
        <v>0</v>
      </c>
      <c r="L439" s="84" t="b">
        <v>0</v>
      </c>
    </row>
    <row r="440" spans="1:12" ht="15">
      <c r="A440" s="84" t="s">
        <v>2659</v>
      </c>
      <c r="B440" s="84" t="s">
        <v>2622</v>
      </c>
      <c r="C440" s="84">
        <v>2</v>
      </c>
      <c r="D440" s="119">
        <v>0.004516540581687299</v>
      </c>
      <c r="E440" s="119">
        <v>2.4983105537896004</v>
      </c>
      <c r="F440" s="84" t="s">
        <v>2095</v>
      </c>
      <c r="G440" s="84" t="b">
        <v>0</v>
      </c>
      <c r="H440" s="84" t="b">
        <v>0</v>
      </c>
      <c r="I440" s="84" t="b">
        <v>0</v>
      </c>
      <c r="J440" s="84" t="b">
        <v>0</v>
      </c>
      <c r="K440" s="84" t="b">
        <v>0</v>
      </c>
      <c r="L440" s="84" t="b">
        <v>0</v>
      </c>
    </row>
    <row r="441" spans="1:12" ht="15">
      <c r="A441" s="84" t="s">
        <v>2622</v>
      </c>
      <c r="B441" s="84" t="s">
        <v>2625</v>
      </c>
      <c r="C441" s="84">
        <v>2</v>
      </c>
      <c r="D441" s="119">
        <v>0.004516540581687299</v>
      </c>
      <c r="E441" s="119">
        <v>2.100370545117563</v>
      </c>
      <c r="F441" s="84" t="s">
        <v>2095</v>
      </c>
      <c r="G441" s="84" t="b">
        <v>0</v>
      </c>
      <c r="H441" s="84" t="b">
        <v>0</v>
      </c>
      <c r="I441" s="84" t="b">
        <v>0</v>
      </c>
      <c r="J441" s="84" t="b">
        <v>0</v>
      </c>
      <c r="K441" s="84" t="b">
        <v>0</v>
      </c>
      <c r="L441" s="84" t="b">
        <v>0</v>
      </c>
    </row>
    <row r="442" spans="1:12" ht="15">
      <c r="A442" s="84" t="s">
        <v>2633</v>
      </c>
      <c r="B442" s="84" t="s">
        <v>2702</v>
      </c>
      <c r="C442" s="84">
        <v>2</v>
      </c>
      <c r="D442" s="119">
        <v>0.004516540581687299</v>
      </c>
      <c r="E442" s="119">
        <v>2.322219294733919</v>
      </c>
      <c r="F442" s="84" t="s">
        <v>2095</v>
      </c>
      <c r="G442" s="84" t="b">
        <v>0</v>
      </c>
      <c r="H442" s="84" t="b">
        <v>0</v>
      </c>
      <c r="I442" s="84" t="b">
        <v>0</v>
      </c>
      <c r="J442" s="84" t="b">
        <v>0</v>
      </c>
      <c r="K442" s="84" t="b">
        <v>0</v>
      </c>
      <c r="L442" s="84" t="b">
        <v>0</v>
      </c>
    </row>
    <row r="443" spans="1:12" ht="15">
      <c r="A443" s="84" t="s">
        <v>586</v>
      </c>
      <c r="B443" s="84" t="s">
        <v>2614</v>
      </c>
      <c r="C443" s="84">
        <v>2</v>
      </c>
      <c r="D443" s="119">
        <v>0.004516540581687299</v>
      </c>
      <c r="E443" s="119">
        <v>1.255272505103306</v>
      </c>
      <c r="F443" s="84" t="s">
        <v>2095</v>
      </c>
      <c r="G443" s="84" t="b">
        <v>0</v>
      </c>
      <c r="H443" s="84" t="b">
        <v>0</v>
      </c>
      <c r="I443" s="84" t="b">
        <v>0</v>
      </c>
      <c r="J443" s="84" t="b">
        <v>0</v>
      </c>
      <c r="K443" s="84" t="b">
        <v>0</v>
      </c>
      <c r="L443" s="84" t="b">
        <v>0</v>
      </c>
    </row>
    <row r="444" spans="1:12" ht="15">
      <c r="A444" s="84" t="s">
        <v>2613</v>
      </c>
      <c r="B444" s="84" t="s">
        <v>347</v>
      </c>
      <c r="C444" s="84">
        <v>2</v>
      </c>
      <c r="D444" s="119">
        <v>0.004516540581687299</v>
      </c>
      <c r="E444" s="119">
        <v>1.4983105537896004</v>
      </c>
      <c r="F444" s="84" t="s">
        <v>2095</v>
      </c>
      <c r="G444" s="84" t="b">
        <v>0</v>
      </c>
      <c r="H444" s="84" t="b">
        <v>0</v>
      </c>
      <c r="I444" s="84" t="b">
        <v>0</v>
      </c>
      <c r="J444" s="84" t="b">
        <v>0</v>
      </c>
      <c r="K444" s="84" t="b">
        <v>0</v>
      </c>
      <c r="L444" s="84" t="b">
        <v>0</v>
      </c>
    </row>
    <row r="445" spans="1:12" ht="15">
      <c r="A445" s="84" t="s">
        <v>2203</v>
      </c>
      <c r="B445" s="84" t="s">
        <v>2687</v>
      </c>
      <c r="C445" s="84">
        <v>2</v>
      </c>
      <c r="D445" s="119">
        <v>0.005368110583565605</v>
      </c>
      <c r="E445" s="119">
        <v>1.4983105537896004</v>
      </c>
      <c r="F445" s="84" t="s">
        <v>2095</v>
      </c>
      <c r="G445" s="84" t="b">
        <v>0</v>
      </c>
      <c r="H445" s="84" t="b">
        <v>0</v>
      </c>
      <c r="I445" s="84" t="b">
        <v>0</v>
      </c>
      <c r="J445" s="84" t="b">
        <v>0</v>
      </c>
      <c r="K445" s="84" t="b">
        <v>0</v>
      </c>
      <c r="L445" s="84" t="b">
        <v>0</v>
      </c>
    </row>
    <row r="446" spans="1:12" ht="15">
      <c r="A446" s="84" t="s">
        <v>2218</v>
      </c>
      <c r="B446" s="84" t="s">
        <v>2215</v>
      </c>
      <c r="C446" s="84">
        <v>2</v>
      </c>
      <c r="D446" s="119">
        <v>0.004516540581687299</v>
      </c>
      <c r="E446" s="119">
        <v>2.0211892990699383</v>
      </c>
      <c r="F446" s="84" t="s">
        <v>2095</v>
      </c>
      <c r="G446" s="84" t="b">
        <v>0</v>
      </c>
      <c r="H446" s="84" t="b">
        <v>0</v>
      </c>
      <c r="I446" s="84" t="b">
        <v>0</v>
      </c>
      <c r="J446" s="84" t="b">
        <v>0</v>
      </c>
      <c r="K446" s="84" t="b">
        <v>0</v>
      </c>
      <c r="L446" s="84" t="b">
        <v>0</v>
      </c>
    </row>
    <row r="447" spans="1:12" ht="15">
      <c r="A447" s="84" t="s">
        <v>2644</v>
      </c>
      <c r="B447" s="84" t="s">
        <v>2615</v>
      </c>
      <c r="C447" s="84">
        <v>2</v>
      </c>
      <c r="D447" s="119">
        <v>0.004516540581687299</v>
      </c>
      <c r="E447" s="119">
        <v>2.0211892990699383</v>
      </c>
      <c r="F447" s="84" t="s">
        <v>2095</v>
      </c>
      <c r="G447" s="84" t="b">
        <v>0</v>
      </c>
      <c r="H447" s="84" t="b">
        <v>0</v>
      </c>
      <c r="I447" s="84" t="b">
        <v>0</v>
      </c>
      <c r="J447" s="84" t="b">
        <v>0</v>
      </c>
      <c r="K447" s="84" t="b">
        <v>0</v>
      </c>
      <c r="L447" s="84" t="b">
        <v>0</v>
      </c>
    </row>
    <row r="448" spans="1:12" ht="15">
      <c r="A448" s="84" t="s">
        <v>2216</v>
      </c>
      <c r="B448" s="84" t="s">
        <v>2642</v>
      </c>
      <c r="C448" s="84">
        <v>2</v>
      </c>
      <c r="D448" s="119">
        <v>0.005368110583565605</v>
      </c>
      <c r="E448" s="119">
        <v>2.0211892990699383</v>
      </c>
      <c r="F448" s="84" t="s">
        <v>2095</v>
      </c>
      <c r="G448" s="84" t="b">
        <v>0</v>
      </c>
      <c r="H448" s="84" t="b">
        <v>0</v>
      </c>
      <c r="I448" s="84" t="b">
        <v>0</v>
      </c>
      <c r="J448" s="84" t="b">
        <v>1</v>
      </c>
      <c r="K448" s="84" t="b">
        <v>0</v>
      </c>
      <c r="L448" s="84" t="b">
        <v>0</v>
      </c>
    </row>
    <row r="449" spans="1:12" ht="15">
      <c r="A449" s="84" t="s">
        <v>2642</v>
      </c>
      <c r="B449" s="84" t="s">
        <v>2643</v>
      </c>
      <c r="C449" s="84">
        <v>2</v>
      </c>
      <c r="D449" s="119">
        <v>0.005368110583565605</v>
      </c>
      <c r="E449" s="119">
        <v>2.4983105537896004</v>
      </c>
      <c r="F449" s="84" t="s">
        <v>2095</v>
      </c>
      <c r="G449" s="84" t="b">
        <v>1</v>
      </c>
      <c r="H449" s="84" t="b">
        <v>0</v>
      </c>
      <c r="I449" s="84" t="b">
        <v>0</v>
      </c>
      <c r="J449" s="84" t="b">
        <v>0</v>
      </c>
      <c r="K449" s="84" t="b">
        <v>0</v>
      </c>
      <c r="L449" s="84" t="b">
        <v>0</v>
      </c>
    </row>
    <row r="450" spans="1:12" ht="15">
      <c r="A450" s="84" t="s">
        <v>2209</v>
      </c>
      <c r="B450" s="84" t="s">
        <v>2619</v>
      </c>
      <c r="C450" s="84">
        <v>2</v>
      </c>
      <c r="D450" s="119">
        <v>0.004516540581687299</v>
      </c>
      <c r="E450" s="119">
        <v>1.213879819945081</v>
      </c>
      <c r="F450" s="84" t="s">
        <v>2095</v>
      </c>
      <c r="G450" s="84" t="b">
        <v>0</v>
      </c>
      <c r="H450" s="84" t="b">
        <v>0</v>
      </c>
      <c r="I450" s="84" t="b">
        <v>0</v>
      </c>
      <c r="J450" s="84" t="b">
        <v>1</v>
      </c>
      <c r="K450" s="84" t="b">
        <v>0</v>
      </c>
      <c r="L450" s="84" t="b">
        <v>0</v>
      </c>
    </row>
    <row r="451" spans="1:12" ht="15">
      <c r="A451" s="84" t="s">
        <v>2618</v>
      </c>
      <c r="B451" s="84" t="s">
        <v>2819</v>
      </c>
      <c r="C451" s="84">
        <v>2</v>
      </c>
      <c r="D451" s="119">
        <v>0.004516540581687299</v>
      </c>
      <c r="E451" s="119">
        <v>1.8962505624616381</v>
      </c>
      <c r="F451" s="84" t="s">
        <v>2095</v>
      </c>
      <c r="G451" s="84" t="b">
        <v>0</v>
      </c>
      <c r="H451" s="84" t="b">
        <v>0</v>
      </c>
      <c r="I451" s="84" t="b">
        <v>0</v>
      </c>
      <c r="J451" s="84" t="b">
        <v>0</v>
      </c>
      <c r="K451" s="84" t="b">
        <v>0</v>
      </c>
      <c r="L451" s="84" t="b">
        <v>0</v>
      </c>
    </row>
    <row r="452" spans="1:12" ht="15">
      <c r="A452" s="84" t="s">
        <v>2819</v>
      </c>
      <c r="B452" s="84" t="s">
        <v>296</v>
      </c>
      <c r="C452" s="84">
        <v>2</v>
      </c>
      <c r="D452" s="119">
        <v>0.004516540581687299</v>
      </c>
      <c r="E452" s="119">
        <v>1.7993405494535817</v>
      </c>
      <c r="F452" s="84" t="s">
        <v>2095</v>
      </c>
      <c r="G452" s="84" t="b">
        <v>0</v>
      </c>
      <c r="H452" s="84" t="b">
        <v>0</v>
      </c>
      <c r="I452" s="84" t="b">
        <v>0</v>
      </c>
      <c r="J452" s="84" t="b">
        <v>0</v>
      </c>
      <c r="K452" s="84" t="b">
        <v>0</v>
      </c>
      <c r="L452" s="84" t="b">
        <v>0</v>
      </c>
    </row>
    <row r="453" spans="1:12" ht="15">
      <c r="A453" s="84" t="s">
        <v>274</v>
      </c>
      <c r="B453" s="84" t="s">
        <v>2216</v>
      </c>
      <c r="C453" s="84">
        <v>2</v>
      </c>
      <c r="D453" s="119">
        <v>0.004516540581687299</v>
      </c>
      <c r="E453" s="119">
        <v>1.2430380486862944</v>
      </c>
      <c r="F453" s="84" t="s">
        <v>2095</v>
      </c>
      <c r="G453" s="84" t="b">
        <v>0</v>
      </c>
      <c r="H453" s="84" t="b">
        <v>0</v>
      </c>
      <c r="I453" s="84" t="b">
        <v>0</v>
      </c>
      <c r="J453" s="84" t="b">
        <v>0</v>
      </c>
      <c r="K453" s="84" t="b">
        <v>0</v>
      </c>
      <c r="L453" s="84" t="b">
        <v>0</v>
      </c>
    </row>
    <row r="454" spans="1:12" ht="15">
      <c r="A454" s="84" t="s">
        <v>2216</v>
      </c>
      <c r="B454" s="84" t="s">
        <v>2675</v>
      </c>
      <c r="C454" s="84">
        <v>2</v>
      </c>
      <c r="D454" s="119">
        <v>0.004516540581687299</v>
      </c>
      <c r="E454" s="119">
        <v>2.0211892990699383</v>
      </c>
      <c r="F454" s="84" t="s">
        <v>2095</v>
      </c>
      <c r="G454" s="84" t="b">
        <v>0</v>
      </c>
      <c r="H454" s="84" t="b">
        <v>0</v>
      </c>
      <c r="I454" s="84" t="b">
        <v>0</v>
      </c>
      <c r="J454" s="84" t="b">
        <v>0</v>
      </c>
      <c r="K454" s="84" t="b">
        <v>0</v>
      </c>
      <c r="L454" s="84" t="b">
        <v>0</v>
      </c>
    </row>
    <row r="455" spans="1:12" ht="15">
      <c r="A455" s="84" t="s">
        <v>2675</v>
      </c>
      <c r="B455" s="84" t="s">
        <v>2619</v>
      </c>
      <c r="C455" s="84">
        <v>2</v>
      </c>
      <c r="D455" s="119">
        <v>0.004516540581687299</v>
      </c>
      <c r="E455" s="119">
        <v>1.9542425094393248</v>
      </c>
      <c r="F455" s="84" t="s">
        <v>2095</v>
      </c>
      <c r="G455" s="84" t="b">
        <v>0</v>
      </c>
      <c r="H455" s="84" t="b">
        <v>0</v>
      </c>
      <c r="I455" s="84" t="b">
        <v>0</v>
      </c>
      <c r="J455" s="84" t="b">
        <v>1</v>
      </c>
      <c r="K455" s="84" t="b">
        <v>0</v>
      </c>
      <c r="L455" s="84" t="b">
        <v>0</v>
      </c>
    </row>
    <row r="456" spans="1:12" ht="15">
      <c r="A456" s="84" t="s">
        <v>2619</v>
      </c>
      <c r="B456" s="84" t="s">
        <v>2226</v>
      </c>
      <c r="C456" s="84">
        <v>2</v>
      </c>
      <c r="D456" s="119">
        <v>0.004516540581687299</v>
      </c>
      <c r="E456" s="119">
        <v>1.9542425094393248</v>
      </c>
      <c r="F456" s="84" t="s">
        <v>2095</v>
      </c>
      <c r="G456" s="84" t="b">
        <v>1</v>
      </c>
      <c r="H456" s="84" t="b">
        <v>0</v>
      </c>
      <c r="I456" s="84" t="b">
        <v>0</v>
      </c>
      <c r="J456" s="84" t="b">
        <v>0</v>
      </c>
      <c r="K456" s="84" t="b">
        <v>0</v>
      </c>
      <c r="L456" s="84" t="b">
        <v>0</v>
      </c>
    </row>
    <row r="457" spans="1:12" ht="15">
      <c r="A457" s="84" t="s">
        <v>2226</v>
      </c>
      <c r="B457" s="84" t="s">
        <v>2210</v>
      </c>
      <c r="C457" s="84">
        <v>2</v>
      </c>
      <c r="D457" s="119">
        <v>0.004516540581687299</v>
      </c>
      <c r="E457" s="119">
        <v>1.7993405494535817</v>
      </c>
      <c r="F457" s="84" t="s">
        <v>2095</v>
      </c>
      <c r="G457" s="84" t="b">
        <v>0</v>
      </c>
      <c r="H457" s="84" t="b">
        <v>0</v>
      </c>
      <c r="I457" s="84" t="b">
        <v>0</v>
      </c>
      <c r="J457" s="84" t="b">
        <v>0</v>
      </c>
      <c r="K457" s="84" t="b">
        <v>0</v>
      </c>
      <c r="L457" s="84" t="b">
        <v>0</v>
      </c>
    </row>
    <row r="458" spans="1:12" ht="15">
      <c r="A458" s="84" t="s">
        <v>2203</v>
      </c>
      <c r="B458" s="84" t="s">
        <v>2708</v>
      </c>
      <c r="C458" s="84">
        <v>2</v>
      </c>
      <c r="D458" s="119">
        <v>0.004516540581687299</v>
      </c>
      <c r="E458" s="119">
        <v>1.4983105537896004</v>
      </c>
      <c r="F458" s="84" t="s">
        <v>2095</v>
      </c>
      <c r="G458" s="84" t="b">
        <v>0</v>
      </c>
      <c r="H458" s="84" t="b">
        <v>0</v>
      </c>
      <c r="I458" s="84" t="b">
        <v>0</v>
      </c>
      <c r="J458" s="84" t="b">
        <v>0</v>
      </c>
      <c r="K458" s="84" t="b">
        <v>0</v>
      </c>
      <c r="L458" s="84" t="b">
        <v>0</v>
      </c>
    </row>
    <row r="459" spans="1:12" ht="15">
      <c r="A459" s="84" t="s">
        <v>2708</v>
      </c>
      <c r="B459" s="84" t="s">
        <v>279</v>
      </c>
      <c r="C459" s="84">
        <v>2</v>
      </c>
      <c r="D459" s="119">
        <v>0.004516540581687299</v>
      </c>
      <c r="E459" s="119">
        <v>1.2678616324113265</v>
      </c>
      <c r="F459" s="84" t="s">
        <v>2095</v>
      </c>
      <c r="G459" s="84" t="b">
        <v>0</v>
      </c>
      <c r="H459" s="84" t="b">
        <v>0</v>
      </c>
      <c r="I459" s="84" t="b">
        <v>0</v>
      </c>
      <c r="J459" s="84" t="b">
        <v>0</v>
      </c>
      <c r="K459" s="84" t="b">
        <v>0</v>
      </c>
      <c r="L459" s="84" t="b">
        <v>0</v>
      </c>
    </row>
    <row r="460" spans="1:12" ht="15">
      <c r="A460" s="84" t="s">
        <v>296</v>
      </c>
      <c r="B460" s="84" t="s">
        <v>2676</v>
      </c>
      <c r="C460" s="84">
        <v>2</v>
      </c>
      <c r="D460" s="119">
        <v>0.004516540581687299</v>
      </c>
      <c r="E460" s="119">
        <v>1.6232492903979006</v>
      </c>
      <c r="F460" s="84" t="s">
        <v>2095</v>
      </c>
      <c r="G460" s="84" t="b">
        <v>0</v>
      </c>
      <c r="H460" s="84" t="b">
        <v>0</v>
      </c>
      <c r="I460" s="84" t="b">
        <v>0</v>
      </c>
      <c r="J460" s="84" t="b">
        <v>0</v>
      </c>
      <c r="K460" s="84" t="b">
        <v>0</v>
      </c>
      <c r="L460" s="84" t="b">
        <v>0</v>
      </c>
    </row>
    <row r="461" spans="1:12" ht="15">
      <c r="A461" s="84" t="s">
        <v>2630</v>
      </c>
      <c r="B461" s="84" t="s">
        <v>2734</v>
      </c>
      <c r="C461" s="84">
        <v>2</v>
      </c>
      <c r="D461" s="119">
        <v>0.004516540581687299</v>
      </c>
      <c r="E461" s="119">
        <v>2.0211892990699383</v>
      </c>
      <c r="F461" s="84" t="s">
        <v>2095</v>
      </c>
      <c r="G461" s="84" t="b">
        <v>0</v>
      </c>
      <c r="H461" s="84" t="b">
        <v>0</v>
      </c>
      <c r="I461" s="84" t="b">
        <v>0</v>
      </c>
      <c r="J461" s="84" t="b">
        <v>0</v>
      </c>
      <c r="K461" s="84" t="b">
        <v>0</v>
      </c>
      <c r="L461" s="84" t="b">
        <v>0</v>
      </c>
    </row>
    <row r="462" spans="1:12" ht="15">
      <c r="A462" s="84" t="s">
        <v>2734</v>
      </c>
      <c r="B462" s="84" t="s">
        <v>2683</v>
      </c>
      <c r="C462" s="84">
        <v>2</v>
      </c>
      <c r="D462" s="119">
        <v>0.004516540581687299</v>
      </c>
      <c r="E462" s="119">
        <v>2.322219294733919</v>
      </c>
      <c r="F462" s="84" t="s">
        <v>2095</v>
      </c>
      <c r="G462" s="84" t="b">
        <v>0</v>
      </c>
      <c r="H462" s="84" t="b">
        <v>0</v>
      </c>
      <c r="I462" s="84" t="b">
        <v>0</v>
      </c>
      <c r="J462" s="84" t="b">
        <v>0</v>
      </c>
      <c r="K462" s="84" t="b">
        <v>0</v>
      </c>
      <c r="L462" s="84" t="b">
        <v>0</v>
      </c>
    </row>
    <row r="463" spans="1:12" ht="15">
      <c r="A463" s="84" t="s">
        <v>2799</v>
      </c>
      <c r="B463" s="84" t="s">
        <v>316</v>
      </c>
      <c r="C463" s="84">
        <v>2</v>
      </c>
      <c r="D463" s="119">
        <v>0.004516540581687299</v>
      </c>
      <c r="E463" s="119">
        <v>2.322219294733919</v>
      </c>
      <c r="F463" s="84" t="s">
        <v>2095</v>
      </c>
      <c r="G463" s="84" t="b">
        <v>0</v>
      </c>
      <c r="H463" s="84" t="b">
        <v>0</v>
      </c>
      <c r="I463" s="84" t="b">
        <v>0</v>
      </c>
      <c r="J463" s="84" t="b">
        <v>0</v>
      </c>
      <c r="K463" s="84" t="b">
        <v>0</v>
      </c>
      <c r="L463" s="84" t="b">
        <v>0</v>
      </c>
    </row>
    <row r="464" spans="1:12" ht="15">
      <c r="A464" s="84" t="s">
        <v>2678</v>
      </c>
      <c r="B464" s="84" t="s">
        <v>2221</v>
      </c>
      <c r="C464" s="84">
        <v>2</v>
      </c>
      <c r="D464" s="119">
        <v>0.004516540581687299</v>
      </c>
      <c r="E464" s="119">
        <v>2.4983105537896004</v>
      </c>
      <c r="F464" s="84" t="s">
        <v>2095</v>
      </c>
      <c r="G464" s="84" t="b">
        <v>0</v>
      </c>
      <c r="H464" s="84" t="b">
        <v>0</v>
      </c>
      <c r="I464" s="84" t="b">
        <v>0</v>
      </c>
      <c r="J464" s="84" t="b">
        <v>0</v>
      </c>
      <c r="K464" s="84" t="b">
        <v>0</v>
      </c>
      <c r="L464" s="84" t="b">
        <v>0</v>
      </c>
    </row>
    <row r="465" spans="1:12" ht="15">
      <c r="A465" s="84" t="s">
        <v>2221</v>
      </c>
      <c r="B465" s="84" t="s">
        <v>2654</v>
      </c>
      <c r="C465" s="84">
        <v>2</v>
      </c>
      <c r="D465" s="119">
        <v>0.004516540581687299</v>
      </c>
      <c r="E465" s="119">
        <v>2.4983105537896004</v>
      </c>
      <c r="F465" s="84" t="s">
        <v>2095</v>
      </c>
      <c r="G465" s="84" t="b">
        <v>0</v>
      </c>
      <c r="H465" s="84" t="b">
        <v>0</v>
      </c>
      <c r="I465" s="84" t="b">
        <v>0</v>
      </c>
      <c r="J465" s="84" t="b">
        <v>0</v>
      </c>
      <c r="K465" s="84" t="b">
        <v>0</v>
      </c>
      <c r="L465" s="84" t="b">
        <v>0</v>
      </c>
    </row>
    <row r="466" spans="1:12" ht="15">
      <c r="A466" s="84" t="s">
        <v>2654</v>
      </c>
      <c r="B466" s="84" t="s">
        <v>2170</v>
      </c>
      <c r="C466" s="84">
        <v>2</v>
      </c>
      <c r="D466" s="119">
        <v>0.004516540581687299</v>
      </c>
      <c r="E466" s="119">
        <v>2.197280558125619</v>
      </c>
      <c r="F466" s="84" t="s">
        <v>2095</v>
      </c>
      <c r="G466" s="84" t="b">
        <v>0</v>
      </c>
      <c r="H466" s="84" t="b">
        <v>0</v>
      </c>
      <c r="I466" s="84" t="b">
        <v>0</v>
      </c>
      <c r="J466" s="84" t="b">
        <v>0</v>
      </c>
      <c r="K466" s="84" t="b">
        <v>0</v>
      </c>
      <c r="L466" s="84" t="b">
        <v>0</v>
      </c>
    </row>
    <row r="467" spans="1:12" ht="15">
      <c r="A467" s="84" t="s">
        <v>2170</v>
      </c>
      <c r="B467" s="84" t="s">
        <v>2655</v>
      </c>
      <c r="C467" s="84">
        <v>2</v>
      </c>
      <c r="D467" s="119">
        <v>0.004516540581687299</v>
      </c>
      <c r="E467" s="119">
        <v>2.197280558125619</v>
      </c>
      <c r="F467" s="84" t="s">
        <v>2095</v>
      </c>
      <c r="G467" s="84" t="b">
        <v>0</v>
      </c>
      <c r="H467" s="84" t="b">
        <v>0</v>
      </c>
      <c r="I467" s="84" t="b">
        <v>0</v>
      </c>
      <c r="J467" s="84" t="b">
        <v>0</v>
      </c>
      <c r="K467" s="84" t="b">
        <v>0</v>
      </c>
      <c r="L467" s="84" t="b">
        <v>0</v>
      </c>
    </row>
    <row r="468" spans="1:12" ht="15">
      <c r="A468" s="84" t="s">
        <v>2660</v>
      </c>
      <c r="B468" s="84" t="s">
        <v>2208</v>
      </c>
      <c r="C468" s="84">
        <v>2</v>
      </c>
      <c r="D468" s="119">
        <v>0.004516540581687299</v>
      </c>
      <c r="E468" s="119">
        <v>1.6232492903979006</v>
      </c>
      <c r="F468" s="84" t="s">
        <v>2095</v>
      </c>
      <c r="G468" s="84" t="b">
        <v>0</v>
      </c>
      <c r="H468" s="84" t="b">
        <v>0</v>
      </c>
      <c r="I468" s="84" t="b">
        <v>0</v>
      </c>
      <c r="J468" s="84" t="b">
        <v>0</v>
      </c>
      <c r="K468" s="84" t="b">
        <v>0</v>
      </c>
      <c r="L468" s="84" t="b">
        <v>0</v>
      </c>
    </row>
    <row r="469" spans="1:12" ht="15">
      <c r="A469" s="84" t="s">
        <v>294</v>
      </c>
      <c r="B469" s="84" t="s">
        <v>2209</v>
      </c>
      <c r="C469" s="84">
        <v>2</v>
      </c>
      <c r="D469" s="119">
        <v>0.004516540581687299</v>
      </c>
      <c r="E469" s="119">
        <v>1.2808266095756942</v>
      </c>
      <c r="F469" s="84" t="s">
        <v>2095</v>
      </c>
      <c r="G469" s="84" t="b">
        <v>0</v>
      </c>
      <c r="H469" s="84" t="b">
        <v>0</v>
      </c>
      <c r="I469" s="84" t="b">
        <v>0</v>
      </c>
      <c r="J469" s="84" t="b">
        <v>0</v>
      </c>
      <c r="K469" s="84" t="b">
        <v>0</v>
      </c>
      <c r="L469" s="84" t="b">
        <v>0</v>
      </c>
    </row>
    <row r="470" spans="1:12" ht="15">
      <c r="A470" s="84" t="s">
        <v>2209</v>
      </c>
      <c r="B470" s="84" t="s">
        <v>2703</v>
      </c>
      <c r="C470" s="84">
        <v>2</v>
      </c>
      <c r="D470" s="119">
        <v>0.004516540581687299</v>
      </c>
      <c r="E470" s="119">
        <v>1.7579478642953568</v>
      </c>
      <c r="F470" s="84" t="s">
        <v>2095</v>
      </c>
      <c r="G470" s="84" t="b">
        <v>0</v>
      </c>
      <c r="H470" s="84" t="b">
        <v>0</v>
      </c>
      <c r="I470" s="84" t="b">
        <v>0</v>
      </c>
      <c r="J470" s="84" t="b">
        <v>1</v>
      </c>
      <c r="K470" s="84" t="b">
        <v>0</v>
      </c>
      <c r="L470" s="84" t="b">
        <v>0</v>
      </c>
    </row>
    <row r="471" spans="1:12" ht="15">
      <c r="A471" s="84" t="s">
        <v>2703</v>
      </c>
      <c r="B471" s="84" t="s">
        <v>2207</v>
      </c>
      <c r="C471" s="84">
        <v>2</v>
      </c>
      <c r="D471" s="119">
        <v>0.004516540581687299</v>
      </c>
      <c r="E471" s="119">
        <v>1.6232492903979006</v>
      </c>
      <c r="F471" s="84" t="s">
        <v>2095</v>
      </c>
      <c r="G471" s="84" t="b">
        <v>1</v>
      </c>
      <c r="H471" s="84" t="b">
        <v>0</v>
      </c>
      <c r="I471" s="84" t="b">
        <v>0</v>
      </c>
      <c r="J471" s="84" t="b">
        <v>0</v>
      </c>
      <c r="K471" s="84" t="b">
        <v>0</v>
      </c>
      <c r="L471" s="84" t="b">
        <v>0</v>
      </c>
    </row>
    <row r="472" spans="1:12" ht="15">
      <c r="A472" s="84" t="s">
        <v>279</v>
      </c>
      <c r="B472" s="84" t="s">
        <v>2628</v>
      </c>
      <c r="C472" s="84">
        <v>2</v>
      </c>
      <c r="D472" s="119">
        <v>0.004516540581687299</v>
      </c>
      <c r="E472" s="119">
        <v>1.0669467896306133</v>
      </c>
      <c r="F472" s="84" t="s">
        <v>2095</v>
      </c>
      <c r="G472" s="84" t="b">
        <v>0</v>
      </c>
      <c r="H472" s="84" t="b">
        <v>0</v>
      </c>
      <c r="I472" s="84" t="b">
        <v>0</v>
      </c>
      <c r="J472" s="84" t="b">
        <v>0</v>
      </c>
      <c r="K472" s="84" t="b">
        <v>0</v>
      </c>
      <c r="L472" s="84" t="b">
        <v>0</v>
      </c>
    </row>
    <row r="473" spans="1:12" ht="15">
      <c r="A473" s="84" t="s">
        <v>2628</v>
      </c>
      <c r="B473" s="84" t="s">
        <v>2610</v>
      </c>
      <c r="C473" s="84">
        <v>2</v>
      </c>
      <c r="D473" s="119">
        <v>0.004516540581687299</v>
      </c>
      <c r="E473" s="119">
        <v>1.6532125137753435</v>
      </c>
      <c r="F473" s="84" t="s">
        <v>2095</v>
      </c>
      <c r="G473" s="84" t="b">
        <v>0</v>
      </c>
      <c r="H473" s="84" t="b">
        <v>0</v>
      </c>
      <c r="I473" s="84" t="b">
        <v>0</v>
      </c>
      <c r="J473" s="84" t="b">
        <v>0</v>
      </c>
      <c r="K473" s="84" t="b">
        <v>0</v>
      </c>
      <c r="L473" s="84" t="b">
        <v>0</v>
      </c>
    </row>
    <row r="474" spans="1:12" ht="15">
      <c r="A474" s="84" t="s">
        <v>2673</v>
      </c>
      <c r="B474" s="84" t="s">
        <v>2770</v>
      </c>
      <c r="C474" s="84">
        <v>2</v>
      </c>
      <c r="D474" s="119">
        <v>0.004516540581687299</v>
      </c>
      <c r="E474" s="119">
        <v>2.4983105537896004</v>
      </c>
      <c r="F474" s="84" t="s">
        <v>2095</v>
      </c>
      <c r="G474" s="84" t="b">
        <v>0</v>
      </c>
      <c r="H474" s="84" t="b">
        <v>0</v>
      </c>
      <c r="I474" s="84" t="b">
        <v>0</v>
      </c>
      <c r="J474" s="84" t="b">
        <v>0</v>
      </c>
      <c r="K474" s="84" t="b">
        <v>0</v>
      </c>
      <c r="L474" s="84" t="b">
        <v>0</v>
      </c>
    </row>
    <row r="475" spans="1:12" ht="15">
      <c r="A475" s="84" t="s">
        <v>2770</v>
      </c>
      <c r="B475" s="84" t="s">
        <v>2771</v>
      </c>
      <c r="C475" s="84">
        <v>2</v>
      </c>
      <c r="D475" s="119">
        <v>0.004516540581687299</v>
      </c>
      <c r="E475" s="119">
        <v>2.4983105537896004</v>
      </c>
      <c r="F475" s="84" t="s">
        <v>2095</v>
      </c>
      <c r="G475" s="84" t="b">
        <v>0</v>
      </c>
      <c r="H475" s="84" t="b">
        <v>0</v>
      </c>
      <c r="I475" s="84" t="b">
        <v>0</v>
      </c>
      <c r="J475" s="84" t="b">
        <v>0</v>
      </c>
      <c r="K475" s="84" t="b">
        <v>0</v>
      </c>
      <c r="L475" s="84" t="b">
        <v>0</v>
      </c>
    </row>
    <row r="476" spans="1:12" ht="15">
      <c r="A476" s="84" t="s">
        <v>2771</v>
      </c>
      <c r="B476" s="84" t="s">
        <v>2670</v>
      </c>
      <c r="C476" s="84">
        <v>2</v>
      </c>
      <c r="D476" s="119">
        <v>0.004516540581687299</v>
      </c>
      <c r="E476" s="119">
        <v>2.197280558125619</v>
      </c>
      <c r="F476" s="84" t="s">
        <v>2095</v>
      </c>
      <c r="G476" s="84" t="b">
        <v>0</v>
      </c>
      <c r="H476" s="84" t="b">
        <v>0</v>
      </c>
      <c r="I476" s="84" t="b">
        <v>0</v>
      </c>
      <c r="J476" s="84" t="b">
        <v>1</v>
      </c>
      <c r="K476" s="84" t="b">
        <v>0</v>
      </c>
      <c r="L476" s="84" t="b">
        <v>0</v>
      </c>
    </row>
    <row r="477" spans="1:12" ht="15">
      <c r="A477" s="84" t="s">
        <v>2670</v>
      </c>
      <c r="B477" s="84" t="s">
        <v>2772</v>
      </c>
      <c r="C477" s="84">
        <v>2</v>
      </c>
      <c r="D477" s="119">
        <v>0.004516540581687299</v>
      </c>
      <c r="E477" s="119">
        <v>2.197280558125619</v>
      </c>
      <c r="F477" s="84" t="s">
        <v>2095</v>
      </c>
      <c r="G477" s="84" t="b">
        <v>1</v>
      </c>
      <c r="H477" s="84" t="b">
        <v>0</v>
      </c>
      <c r="I477" s="84" t="b">
        <v>0</v>
      </c>
      <c r="J477" s="84" t="b">
        <v>0</v>
      </c>
      <c r="K477" s="84" t="b">
        <v>0</v>
      </c>
      <c r="L477" s="84" t="b">
        <v>0</v>
      </c>
    </row>
    <row r="478" spans="1:12" ht="15">
      <c r="A478" s="84" t="s">
        <v>2772</v>
      </c>
      <c r="B478" s="84" t="s">
        <v>2207</v>
      </c>
      <c r="C478" s="84">
        <v>2</v>
      </c>
      <c r="D478" s="119">
        <v>0.004516540581687299</v>
      </c>
      <c r="E478" s="119">
        <v>1.6232492903979006</v>
      </c>
      <c r="F478" s="84" t="s">
        <v>2095</v>
      </c>
      <c r="G478" s="84" t="b">
        <v>0</v>
      </c>
      <c r="H478" s="84" t="b">
        <v>0</v>
      </c>
      <c r="I478" s="84" t="b">
        <v>0</v>
      </c>
      <c r="J478" s="84" t="b">
        <v>0</v>
      </c>
      <c r="K478" s="84" t="b">
        <v>0</v>
      </c>
      <c r="L478" s="84" t="b">
        <v>0</v>
      </c>
    </row>
    <row r="479" spans="1:12" ht="15">
      <c r="A479" s="84" t="s">
        <v>2691</v>
      </c>
      <c r="B479" s="84" t="s">
        <v>2752</v>
      </c>
      <c r="C479" s="84">
        <v>2</v>
      </c>
      <c r="D479" s="119">
        <v>0.004516540581687299</v>
      </c>
      <c r="E479" s="119">
        <v>2.4983105537896004</v>
      </c>
      <c r="F479" s="84" t="s">
        <v>2095</v>
      </c>
      <c r="G479" s="84" t="b">
        <v>0</v>
      </c>
      <c r="H479" s="84" t="b">
        <v>0</v>
      </c>
      <c r="I479" s="84" t="b">
        <v>0</v>
      </c>
      <c r="J479" s="84" t="b">
        <v>0</v>
      </c>
      <c r="K479" s="84" t="b">
        <v>0</v>
      </c>
      <c r="L479" s="84" t="b">
        <v>0</v>
      </c>
    </row>
    <row r="480" spans="1:12" ht="15">
      <c r="A480" s="84" t="s">
        <v>2752</v>
      </c>
      <c r="B480" s="84" t="s">
        <v>2209</v>
      </c>
      <c r="C480" s="84">
        <v>2</v>
      </c>
      <c r="D480" s="119">
        <v>0.004516540581687299</v>
      </c>
      <c r="E480" s="119">
        <v>1.7579478642953568</v>
      </c>
      <c r="F480" s="84" t="s">
        <v>2095</v>
      </c>
      <c r="G480" s="84" t="b">
        <v>0</v>
      </c>
      <c r="H480" s="84" t="b">
        <v>0</v>
      </c>
      <c r="I480" s="84" t="b">
        <v>0</v>
      </c>
      <c r="J480" s="84" t="b">
        <v>0</v>
      </c>
      <c r="K480" s="84" t="b">
        <v>0</v>
      </c>
      <c r="L480" s="84" t="b">
        <v>0</v>
      </c>
    </row>
    <row r="481" spans="1:12" ht="15">
      <c r="A481" s="84" t="s">
        <v>2209</v>
      </c>
      <c r="B481" s="84" t="s">
        <v>279</v>
      </c>
      <c r="C481" s="84">
        <v>2</v>
      </c>
      <c r="D481" s="119">
        <v>0.004516540581687299</v>
      </c>
      <c r="E481" s="119">
        <v>0.5274989429170827</v>
      </c>
      <c r="F481" s="84" t="s">
        <v>2095</v>
      </c>
      <c r="G481" s="84" t="b">
        <v>0</v>
      </c>
      <c r="H481" s="84" t="b">
        <v>0</v>
      </c>
      <c r="I481" s="84" t="b">
        <v>0</v>
      </c>
      <c r="J481" s="84" t="b">
        <v>0</v>
      </c>
      <c r="K481" s="84" t="b">
        <v>0</v>
      </c>
      <c r="L481" s="84" t="b">
        <v>0</v>
      </c>
    </row>
    <row r="482" spans="1:12" ht="15">
      <c r="A482" s="84" t="s">
        <v>279</v>
      </c>
      <c r="B482" s="84" t="s">
        <v>2753</v>
      </c>
      <c r="C482" s="84">
        <v>2</v>
      </c>
      <c r="D482" s="119">
        <v>0.004516540581687299</v>
      </c>
      <c r="E482" s="119">
        <v>1.2430380486862944</v>
      </c>
      <c r="F482" s="84" t="s">
        <v>2095</v>
      </c>
      <c r="G482" s="84" t="b">
        <v>0</v>
      </c>
      <c r="H482" s="84" t="b">
        <v>0</v>
      </c>
      <c r="I482" s="84" t="b">
        <v>0</v>
      </c>
      <c r="J482" s="84" t="b">
        <v>0</v>
      </c>
      <c r="K482" s="84" t="b">
        <v>0</v>
      </c>
      <c r="L482" s="84" t="b">
        <v>0</v>
      </c>
    </row>
    <row r="483" spans="1:12" ht="15">
      <c r="A483" s="84" t="s">
        <v>2753</v>
      </c>
      <c r="B483" s="84" t="s">
        <v>2754</v>
      </c>
      <c r="C483" s="84">
        <v>2</v>
      </c>
      <c r="D483" s="119">
        <v>0.004516540581687299</v>
      </c>
      <c r="E483" s="119">
        <v>2.4983105537896004</v>
      </c>
      <c r="F483" s="84" t="s">
        <v>2095</v>
      </c>
      <c r="G483" s="84" t="b">
        <v>0</v>
      </c>
      <c r="H483" s="84" t="b">
        <v>0</v>
      </c>
      <c r="I483" s="84" t="b">
        <v>0</v>
      </c>
      <c r="J483" s="84" t="b">
        <v>0</v>
      </c>
      <c r="K483" s="84" t="b">
        <v>0</v>
      </c>
      <c r="L483" s="84" t="b">
        <v>0</v>
      </c>
    </row>
    <row r="484" spans="1:12" ht="15">
      <c r="A484" s="84" t="s">
        <v>2754</v>
      </c>
      <c r="B484" s="84" t="s">
        <v>2662</v>
      </c>
      <c r="C484" s="84">
        <v>2</v>
      </c>
      <c r="D484" s="119">
        <v>0.004516540581687299</v>
      </c>
      <c r="E484" s="119">
        <v>2.197280558125619</v>
      </c>
      <c r="F484" s="84" t="s">
        <v>2095</v>
      </c>
      <c r="G484" s="84" t="b">
        <v>0</v>
      </c>
      <c r="H484" s="84" t="b">
        <v>0</v>
      </c>
      <c r="I484" s="84" t="b">
        <v>0</v>
      </c>
      <c r="J484" s="84" t="b">
        <v>0</v>
      </c>
      <c r="K484" s="84" t="b">
        <v>0</v>
      </c>
      <c r="L484" s="84" t="b">
        <v>0</v>
      </c>
    </row>
    <row r="485" spans="1:12" ht="15">
      <c r="A485" s="84" t="s">
        <v>2208</v>
      </c>
      <c r="B485" s="84" t="s">
        <v>2755</v>
      </c>
      <c r="C485" s="84">
        <v>2</v>
      </c>
      <c r="D485" s="119">
        <v>0.004516540581687299</v>
      </c>
      <c r="E485" s="119">
        <v>1.6232492903979006</v>
      </c>
      <c r="F485" s="84" t="s">
        <v>2095</v>
      </c>
      <c r="G485" s="84" t="b">
        <v>0</v>
      </c>
      <c r="H485" s="84" t="b">
        <v>0</v>
      </c>
      <c r="I485" s="84" t="b">
        <v>0</v>
      </c>
      <c r="J485" s="84" t="b">
        <v>0</v>
      </c>
      <c r="K485" s="84" t="b">
        <v>0</v>
      </c>
      <c r="L485" s="84" t="b">
        <v>0</v>
      </c>
    </row>
    <row r="486" spans="1:12" ht="15">
      <c r="A486" s="84" t="s">
        <v>2756</v>
      </c>
      <c r="B486" s="84" t="s">
        <v>2757</v>
      </c>
      <c r="C486" s="84">
        <v>2</v>
      </c>
      <c r="D486" s="119">
        <v>0.004516540581687299</v>
      </c>
      <c r="E486" s="119">
        <v>2.4983105537896004</v>
      </c>
      <c r="F486" s="84" t="s">
        <v>2095</v>
      </c>
      <c r="G486" s="84" t="b">
        <v>0</v>
      </c>
      <c r="H486" s="84" t="b">
        <v>0</v>
      </c>
      <c r="I486" s="84" t="b">
        <v>0</v>
      </c>
      <c r="J486" s="84" t="b">
        <v>0</v>
      </c>
      <c r="K486" s="84" t="b">
        <v>0</v>
      </c>
      <c r="L486" s="84" t="b">
        <v>0</v>
      </c>
    </row>
    <row r="487" spans="1:12" ht="15">
      <c r="A487" s="84" t="s">
        <v>2757</v>
      </c>
      <c r="B487" s="84" t="s">
        <v>2644</v>
      </c>
      <c r="C487" s="84">
        <v>2</v>
      </c>
      <c r="D487" s="119">
        <v>0.004516540581687299</v>
      </c>
      <c r="E487" s="119">
        <v>2.322219294733919</v>
      </c>
      <c r="F487" s="84" t="s">
        <v>2095</v>
      </c>
      <c r="G487" s="84" t="b">
        <v>0</v>
      </c>
      <c r="H487" s="84" t="b">
        <v>0</v>
      </c>
      <c r="I487" s="84" t="b">
        <v>0</v>
      </c>
      <c r="J487" s="84" t="b">
        <v>0</v>
      </c>
      <c r="K487" s="84" t="b">
        <v>0</v>
      </c>
      <c r="L487" s="84" t="b">
        <v>0</v>
      </c>
    </row>
    <row r="488" spans="1:12" ht="15">
      <c r="A488" s="84" t="s">
        <v>2616</v>
      </c>
      <c r="B488" s="84" t="s">
        <v>2170</v>
      </c>
      <c r="C488" s="84">
        <v>2</v>
      </c>
      <c r="D488" s="119">
        <v>0.004516540581687299</v>
      </c>
      <c r="E488" s="119">
        <v>1.7201593034059568</v>
      </c>
      <c r="F488" s="84" t="s">
        <v>2095</v>
      </c>
      <c r="G488" s="84" t="b">
        <v>0</v>
      </c>
      <c r="H488" s="84" t="b">
        <v>0</v>
      </c>
      <c r="I488" s="84" t="b">
        <v>0</v>
      </c>
      <c r="J488" s="84" t="b">
        <v>0</v>
      </c>
      <c r="K488" s="84" t="b">
        <v>0</v>
      </c>
      <c r="L488" s="84" t="b">
        <v>0</v>
      </c>
    </row>
    <row r="489" spans="1:12" ht="15">
      <c r="A489" s="84" t="s">
        <v>279</v>
      </c>
      <c r="B489" s="84" t="s">
        <v>2621</v>
      </c>
      <c r="C489" s="84">
        <v>2</v>
      </c>
      <c r="D489" s="119">
        <v>0.004516540581687299</v>
      </c>
      <c r="E489" s="119">
        <v>1.0669467896306133</v>
      </c>
      <c r="F489" s="84" t="s">
        <v>2095</v>
      </c>
      <c r="G489" s="84" t="b">
        <v>0</v>
      </c>
      <c r="H489" s="84" t="b">
        <v>0</v>
      </c>
      <c r="I489" s="84" t="b">
        <v>0</v>
      </c>
      <c r="J489" s="84" t="b">
        <v>0</v>
      </c>
      <c r="K489" s="84" t="b">
        <v>0</v>
      </c>
      <c r="L489" s="84" t="b">
        <v>0</v>
      </c>
    </row>
    <row r="490" spans="1:12" ht="15">
      <c r="A490" s="84" t="s">
        <v>266</v>
      </c>
      <c r="B490" s="84" t="s">
        <v>279</v>
      </c>
      <c r="C490" s="84">
        <v>2</v>
      </c>
      <c r="D490" s="119">
        <v>0.004516540581687299</v>
      </c>
      <c r="E490" s="119">
        <v>1.2678616324113265</v>
      </c>
      <c r="F490" s="84" t="s">
        <v>2095</v>
      </c>
      <c r="G490" s="84" t="b">
        <v>0</v>
      </c>
      <c r="H490" s="84" t="b">
        <v>0</v>
      </c>
      <c r="I490" s="84" t="b">
        <v>0</v>
      </c>
      <c r="J490" s="84" t="b">
        <v>0</v>
      </c>
      <c r="K490" s="84" t="b">
        <v>0</v>
      </c>
      <c r="L490" s="84" t="b">
        <v>0</v>
      </c>
    </row>
    <row r="491" spans="1:12" ht="15">
      <c r="A491" s="84" t="s">
        <v>279</v>
      </c>
      <c r="B491" s="84" t="s">
        <v>336</v>
      </c>
      <c r="C491" s="84">
        <v>2</v>
      </c>
      <c r="D491" s="119">
        <v>0.004516540581687299</v>
      </c>
      <c r="E491" s="119">
        <v>1.2430380486862944</v>
      </c>
      <c r="F491" s="84" t="s">
        <v>2095</v>
      </c>
      <c r="G491" s="84" t="b">
        <v>0</v>
      </c>
      <c r="H491" s="84" t="b">
        <v>0</v>
      </c>
      <c r="I491" s="84" t="b">
        <v>0</v>
      </c>
      <c r="J491" s="84" t="b">
        <v>0</v>
      </c>
      <c r="K491" s="84" t="b">
        <v>0</v>
      </c>
      <c r="L491" s="84" t="b">
        <v>0</v>
      </c>
    </row>
    <row r="492" spans="1:12" ht="15">
      <c r="A492" s="84" t="s">
        <v>336</v>
      </c>
      <c r="B492" s="84" t="s">
        <v>2789</v>
      </c>
      <c r="C492" s="84">
        <v>2</v>
      </c>
      <c r="D492" s="119">
        <v>0.004516540581687299</v>
      </c>
      <c r="E492" s="119">
        <v>2.4983105537896004</v>
      </c>
      <c r="F492" s="84" t="s">
        <v>2095</v>
      </c>
      <c r="G492" s="84" t="b">
        <v>0</v>
      </c>
      <c r="H492" s="84" t="b">
        <v>0</v>
      </c>
      <c r="I492" s="84" t="b">
        <v>0</v>
      </c>
      <c r="J492" s="84" t="b">
        <v>0</v>
      </c>
      <c r="K492" s="84" t="b">
        <v>0</v>
      </c>
      <c r="L492" s="84" t="b">
        <v>0</v>
      </c>
    </row>
    <row r="493" spans="1:12" ht="15">
      <c r="A493" s="84" t="s">
        <v>279</v>
      </c>
      <c r="B493" s="84" t="s">
        <v>2681</v>
      </c>
      <c r="C493" s="84">
        <v>2</v>
      </c>
      <c r="D493" s="119">
        <v>0.004516540581687299</v>
      </c>
      <c r="E493" s="119">
        <v>1.2430380486862944</v>
      </c>
      <c r="F493" s="84" t="s">
        <v>2095</v>
      </c>
      <c r="G493" s="84" t="b">
        <v>0</v>
      </c>
      <c r="H493" s="84" t="b">
        <v>0</v>
      </c>
      <c r="I493" s="84" t="b">
        <v>0</v>
      </c>
      <c r="J493" s="84" t="b">
        <v>0</v>
      </c>
      <c r="K493" s="84" t="b">
        <v>0</v>
      </c>
      <c r="L493" s="84" t="b">
        <v>0</v>
      </c>
    </row>
    <row r="494" spans="1:12" ht="15">
      <c r="A494" s="84" t="s">
        <v>2217</v>
      </c>
      <c r="B494" s="84" t="s">
        <v>2790</v>
      </c>
      <c r="C494" s="84">
        <v>2</v>
      </c>
      <c r="D494" s="119">
        <v>0.004516540581687299</v>
      </c>
      <c r="E494" s="119">
        <v>2.4983105537896004</v>
      </c>
      <c r="F494" s="84" t="s">
        <v>2095</v>
      </c>
      <c r="G494" s="84" t="b">
        <v>0</v>
      </c>
      <c r="H494" s="84" t="b">
        <v>0</v>
      </c>
      <c r="I494" s="84" t="b">
        <v>0</v>
      </c>
      <c r="J494" s="84" t="b">
        <v>0</v>
      </c>
      <c r="K494" s="84" t="b">
        <v>0</v>
      </c>
      <c r="L494" s="84" t="b">
        <v>0</v>
      </c>
    </row>
    <row r="495" spans="1:12" ht="15">
      <c r="A495" s="84" t="s">
        <v>347</v>
      </c>
      <c r="B495" s="84" t="s">
        <v>2690</v>
      </c>
      <c r="C495" s="84">
        <v>2</v>
      </c>
      <c r="D495" s="119">
        <v>0.004516540581687299</v>
      </c>
      <c r="E495" s="119">
        <v>2.0211892990699383</v>
      </c>
      <c r="F495" s="84" t="s">
        <v>2095</v>
      </c>
      <c r="G495" s="84" t="b">
        <v>0</v>
      </c>
      <c r="H495" s="84" t="b">
        <v>0</v>
      </c>
      <c r="I495" s="84" t="b">
        <v>0</v>
      </c>
      <c r="J495" s="84" t="b">
        <v>0</v>
      </c>
      <c r="K495" s="84" t="b">
        <v>0</v>
      </c>
      <c r="L495" s="84" t="b">
        <v>0</v>
      </c>
    </row>
    <row r="496" spans="1:12" ht="15">
      <c r="A496" s="84" t="s">
        <v>2690</v>
      </c>
      <c r="B496" s="84" t="s">
        <v>2635</v>
      </c>
      <c r="C496" s="84">
        <v>2</v>
      </c>
      <c r="D496" s="119">
        <v>0.004516540581687299</v>
      </c>
      <c r="E496" s="119">
        <v>2.322219294733919</v>
      </c>
      <c r="F496" s="84" t="s">
        <v>2095</v>
      </c>
      <c r="G496" s="84" t="b">
        <v>0</v>
      </c>
      <c r="H496" s="84" t="b">
        <v>0</v>
      </c>
      <c r="I496" s="84" t="b">
        <v>0</v>
      </c>
      <c r="J496" s="84" t="b">
        <v>0</v>
      </c>
      <c r="K496" s="84" t="b">
        <v>0</v>
      </c>
      <c r="L496" s="84" t="b">
        <v>0</v>
      </c>
    </row>
    <row r="497" spans="1:12" ht="15">
      <c r="A497" s="84" t="s">
        <v>2635</v>
      </c>
      <c r="B497" s="84" t="s">
        <v>294</v>
      </c>
      <c r="C497" s="84">
        <v>2</v>
      </c>
      <c r="D497" s="119">
        <v>0.004516540581687299</v>
      </c>
      <c r="E497" s="119">
        <v>1.8450980400142567</v>
      </c>
      <c r="F497" s="84" t="s">
        <v>2095</v>
      </c>
      <c r="G497" s="84" t="b">
        <v>0</v>
      </c>
      <c r="H497" s="84" t="b">
        <v>0</v>
      </c>
      <c r="I497" s="84" t="b">
        <v>0</v>
      </c>
      <c r="J497" s="84" t="b">
        <v>0</v>
      </c>
      <c r="K497" s="84" t="b">
        <v>0</v>
      </c>
      <c r="L497" s="84" t="b">
        <v>0</v>
      </c>
    </row>
    <row r="498" spans="1:12" ht="15">
      <c r="A498" s="84" t="s">
        <v>294</v>
      </c>
      <c r="B498" s="84" t="s">
        <v>2207</v>
      </c>
      <c r="C498" s="84">
        <v>2</v>
      </c>
      <c r="D498" s="119">
        <v>0.004516540581687299</v>
      </c>
      <c r="E498" s="119">
        <v>1.146128035678238</v>
      </c>
      <c r="F498" s="84" t="s">
        <v>2095</v>
      </c>
      <c r="G498" s="84" t="b">
        <v>0</v>
      </c>
      <c r="H498" s="84" t="b">
        <v>0</v>
      </c>
      <c r="I498" s="84" t="b">
        <v>0</v>
      </c>
      <c r="J498" s="84" t="b">
        <v>0</v>
      </c>
      <c r="K498" s="84" t="b">
        <v>0</v>
      </c>
      <c r="L498" s="84" t="b">
        <v>0</v>
      </c>
    </row>
    <row r="499" spans="1:12" ht="15">
      <c r="A499" s="84" t="s">
        <v>586</v>
      </c>
      <c r="B499" s="84" t="s">
        <v>2612</v>
      </c>
      <c r="C499" s="84">
        <v>2</v>
      </c>
      <c r="D499" s="119">
        <v>0.004516540581687299</v>
      </c>
      <c r="E499" s="119">
        <v>1.6232492903979006</v>
      </c>
      <c r="F499" s="84" t="s">
        <v>2095</v>
      </c>
      <c r="G499" s="84" t="b">
        <v>0</v>
      </c>
      <c r="H499" s="84" t="b">
        <v>0</v>
      </c>
      <c r="I499" s="84" t="b">
        <v>0</v>
      </c>
      <c r="J499" s="84" t="b">
        <v>0</v>
      </c>
      <c r="K499" s="84" t="b">
        <v>0</v>
      </c>
      <c r="L499" s="84" t="b">
        <v>0</v>
      </c>
    </row>
    <row r="500" spans="1:12" ht="15">
      <c r="A500" s="84" t="s">
        <v>2612</v>
      </c>
      <c r="B500" s="84" t="s">
        <v>2620</v>
      </c>
      <c r="C500" s="84">
        <v>2</v>
      </c>
      <c r="D500" s="119">
        <v>0.004516540581687299</v>
      </c>
      <c r="E500" s="119">
        <v>2.0211892990699383</v>
      </c>
      <c r="F500" s="84" t="s">
        <v>2095</v>
      </c>
      <c r="G500" s="84" t="b">
        <v>0</v>
      </c>
      <c r="H500" s="84" t="b">
        <v>0</v>
      </c>
      <c r="I500" s="84" t="b">
        <v>0</v>
      </c>
      <c r="J500" s="84" t="b">
        <v>0</v>
      </c>
      <c r="K500" s="84" t="b">
        <v>0</v>
      </c>
      <c r="L500" s="84" t="b">
        <v>0</v>
      </c>
    </row>
    <row r="501" spans="1:12" ht="15">
      <c r="A501" s="84" t="s">
        <v>2620</v>
      </c>
      <c r="B501" s="84" t="s">
        <v>279</v>
      </c>
      <c r="C501" s="84">
        <v>2</v>
      </c>
      <c r="D501" s="119">
        <v>0.004516540581687299</v>
      </c>
      <c r="E501" s="119">
        <v>0.9668316367473453</v>
      </c>
      <c r="F501" s="84" t="s">
        <v>2095</v>
      </c>
      <c r="G501" s="84" t="b">
        <v>0</v>
      </c>
      <c r="H501" s="84" t="b">
        <v>0</v>
      </c>
      <c r="I501" s="84" t="b">
        <v>0</v>
      </c>
      <c r="J501" s="84" t="b">
        <v>0</v>
      </c>
      <c r="K501" s="84" t="b">
        <v>0</v>
      </c>
      <c r="L501" s="84" t="b">
        <v>0</v>
      </c>
    </row>
    <row r="502" spans="1:12" ht="15">
      <c r="A502" s="84" t="s">
        <v>279</v>
      </c>
      <c r="B502" s="84" t="s">
        <v>2623</v>
      </c>
      <c r="C502" s="84">
        <v>2</v>
      </c>
      <c r="D502" s="119">
        <v>0.004516540581687299</v>
      </c>
      <c r="E502" s="119">
        <v>0.8450980400142569</v>
      </c>
      <c r="F502" s="84" t="s">
        <v>2095</v>
      </c>
      <c r="G502" s="84" t="b">
        <v>0</v>
      </c>
      <c r="H502" s="84" t="b">
        <v>0</v>
      </c>
      <c r="I502" s="84" t="b">
        <v>0</v>
      </c>
      <c r="J502" s="84" t="b">
        <v>0</v>
      </c>
      <c r="K502" s="84" t="b">
        <v>0</v>
      </c>
      <c r="L502" s="84" t="b">
        <v>0</v>
      </c>
    </row>
    <row r="503" spans="1:12" ht="15">
      <c r="A503" s="84" t="s">
        <v>296</v>
      </c>
      <c r="B503" s="84" t="s">
        <v>2814</v>
      </c>
      <c r="C503" s="84">
        <v>2</v>
      </c>
      <c r="D503" s="119">
        <v>0.004516540581687299</v>
      </c>
      <c r="E503" s="119">
        <v>1.7993405494535817</v>
      </c>
      <c r="F503" s="84" t="s">
        <v>2095</v>
      </c>
      <c r="G503" s="84" t="b">
        <v>0</v>
      </c>
      <c r="H503" s="84" t="b">
        <v>0</v>
      </c>
      <c r="I503" s="84" t="b">
        <v>0</v>
      </c>
      <c r="J503" s="84" t="b">
        <v>0</v>
      </c>
      <c r="K503" s="84" t="b">
        <v>0</v>
      </c>
      <c r="L503" s="84" t="b">
        <v>0</v>
      </c>
    </row>
    <row r="504" spans="1:12" ht="15">
      <c r="A504" s="84" t="s">
        <v>2814</v>
      </c>
      <c r="B504" s="84" t="s">
        <v>2629</v>
      </c>
      <c r="C504" s="84">
        <v>2</v>
      </c>
      <c r="D504" s="119">
        <v>0.004516540581687299</v>
      </c>
      <c r="E504" s="119">
        <v>2.0211892990699383</v>
      </c>
      <c r="F504" s="84" t="s">
        <v>2095</v>
      </c>
      <c r="G504" s="84" t="b">
        <v>0</v>
      </c>
      <c r="H504" s="84" t="b">
        <v>0</v>
      </c>
      <c r="I504" s="84" t="b">
        <v>0</v>
      </c>
      <c r="J504" s="84" t="b">
        <v>0</v>
      </c>
      <c r="K504" s="84" t="b">
        <v>0</v>
      </c>
      <c r="L504" s="84" t="b">
        <v>0</v>
      </c>
    </row>
    <row r="505" spans="1:12" ht="15">
      <c r="A505" s="84" t="s">
        <v>2629</v>
      </c>
      <c r="B505" s="84" t="s">
        <v>2815</v>
      </c>
      <c r="C505" s="84">
        <v>2</v>
      </c>
      <c r="D505" s="119">
        <v>0.004516540581687299</v>
      </c>
      <c r="E505" s="119">
        <v>2.197280558125619</v>
      </c>
      <c r="F505" s="84" t="s">
        <v>2095</v>
      </c>
      <c r="G505" s="84" t="b">
        <v>0</v>
      </c>
      <c r="H505" s="84" t="b">
        <v>0</v>
      </c>
      <c r="I505" s="84" t="b">
        <v>0</v>
      </c>
      <c r="J505" s="84" t="b">
        <v>0</v>
      </c>
      <c r="K505" s="84" t="b">
        <v>0</v>
      </c>
      <c r="L505" s="84" t="b">
        <v>0</v>
      </c>
    </row>
    <row r="506" spans="1:12" ht="15">
      <c r="A506" s="84" t="s">
        <v>2815</v>
      </c>
      <c r="B506" s="84" t="s">
        <v>2816</v>
      </c>
      <c r="C506" s="84">
        <v>2</v>
      </c>
      <c r="D506" s="119">
        <v>0.004516540581687299</v>
      </c>
      <c r="E506" s="119">
        <v>2.4983105537896004</v>
      </c>
      <c r="F506" s="84" t="s">
        <v>2095</v>
      </c>
      <c r="G506" s="84" t="b">
        <v>0</v>
      </c>
      <c r="H506" s="84" t="b">
        <v>0</v>
      </c>
      <c r="I506" s="84" t="b">
        <v>0</v>
      </c>
      <c r="J506" s="84" t="b">
        <v>0</v>
      </c>
      <c r="K506" s="84" t="b">
        <v>0</v>
      </c>
      <c r="L506" s="84" t="b">
        <v>0</v>
      </c>
    </row>
    <row r="507" spans="1:12" ht="15">
      <c r="A507" s="84" t="s">
        <v>2816</v>
      </c>
      <c r="B507" s="84" t="s">
        <v>2817</v>
      </c>
      <c r="C507" s="84">
        <v>2</v>
      </c>
      <c r="D507" s="119">
        <v>0.004516540581687299</v>
      </c>
      <c r="E507" s="119">
        <v>2.4983105537896004</v>
      </c>
      <c r="F507" s="84" t="s">
        <v>2095</v>
      </c>
      <c r="G507" s="84" t="b">
        <v>0</v>
      </c>
      <c r="H507" s="84" t="b">
        <v>0</v>
      </c>
      <c r="I507" s="84" t="b">
        <v>0</v>
      </c>
      <c r="J507" s="84" t="b">
        <v>0</v>
      </c>
      <c r="K507" s="84" t="b">
        <v>0</v>
      </c>
      <c r="L507" s="84" t="b">
        <v>0</v>
      </c>
    </row>
    <row r="508" spans="1:12" ht="15">
      <c r="A508" s="84" t="s">
        <v>2817</v>
      </c>
      <c r="B508" s="84" t="s">
        <v>2818</v>
      </c>
      <c r="C508" s="84">
        <v>2</v>
      </c>
      <c r="D508" s="119">
        <v>0.004516540581687299</v>
      </c>
      <c r="E508" s="119">
        <v>2.4983105537896004</v>
      </c>
      <c r="F508" s="84" t="s">
        <v>2095</v>
      </c>
      <c r="G508" s="84" t="b">
        <v>0</v>
      </c>
      <c r="H508" s="84" t="b">
        <v>0</v>
      </c>
      <c r="I508" s="84" t="b">
        <v>0</v>
      </c>
      <c r="J508" s="84" t="b">
        <v>0</v>
      </c>
      <c r="K508" s="84" t="b">
        <v>0</v>
      </c>
      <c r="L508" s="84" t="b">
        <v>0</v>
      </c>
    </row>
    <row r="509" spans="1:12" ht="15">
      <c r="A509" s="84" t="s">
        <v>2205</v>
      </c>
      <c r="B509" s="84" t="s">
        <v>282</v>
      </c>
      <c r="C509" s="84">
        <v>14</v>
      </c>
      <c r="D509" s="119">
        <v>0.012776715128499774</v>
      </c>
      <c r="E509" s="119">
        <v>1.1744516961196325</v>
      </c>
      <c r="F509" s="84" t="s">
        <v>2096</v>
      </c>
      <c r="G509" s="84" t="b">
        <v>0</v>
      </c>
      <c r="H509" s="84" t="b">
        <v>0</v>
      </c>
      <c r="I509" s="84" t="b">
        <v>0</v>
      </c>
      <c r="J509" s="84" t="b">
        <v>0</v>
      </c>
      <c r="K509" s="84" t="b">
        <v>0</v>
      </c>
      <c r="L509" s="84" t="b">
        <v>0</v>
      </c>
    </row>
    <row r="510" spans="1:12" ht="15">
      <c r="A510" s="84" t="s">
        <v>279</v>
      </c>
      <c r="B510" s="84" t="s">
        <v>2205</v>
      </c>
      <c r="C510" s="84">
        <v>13</v>
      </c>
      <c r="D510" s="119">
        <v>0.012647614873681172</v>
      </c>
      <c r="E510" s="119">
        <v>0.8869945076449252</v>
      </c>
      <c r="F510" s="84" t="s">
        <v>2096</v>
      </c>
      <c r="G510" s="84" t="b">
        <v>0</v>
      </c>
      <c r="H510" s="84" t="b">
        <v>0</v>
      </c>
      <c r="I510" s="84" t="b">
        <v>0</v>
      </c>
      <c r="J510" s="84" t="b">
        <v>0</v>
      </c>
      <c r="K510" s="84" t="b">
        <v>0</v>
      </c>
      <c r="L510" s="84" t="b">
        <v>0</v>
      </c>
    </row>
    <row r="511" spans="1:12" ht="15">
      <c r="A511" s="84" t="s">
        <v>2205</v>
      </c>
      <c r="B511" s="84" t="s">
        <v>328</v>
      </c>
      <c r="C511" s="84">
        <v>9</v>
      </c>
      <c r="D511" s="119">
        <v>0.011447628305734746</v>
      </c>
      <c r="E511" s="119">
        <v>1.3293536561053756</v>
      </c>
      <c r="F511" s="84" t="s">
        <v>2096</v>
      </c>
      <c r="G511" s="84" t="b">
        <v>0</v>
      </c>
      <c r="H511" s="84" t="b">
        <v>0</v>
      </c>
      <c r="I511" s="84" t="b">
        <v>0</v>
      </c>
      <c r="J511" s="84" t="b">
        <v>0</v>
      </c>
      <c r="K511" s="84" t="b">
        <v>0</v>
      </c>
      <c r="L511" s="84" t="b">
        <v>0</v>
      </c>
    </row>
    <row r="512" spans="1:12" ht="15">
      <c r="A512" s="84" t="s">
        <v>238</v>
      </c>
      <c r="B512" s="84" t="s">
        <v>2205</v>
      </c>
      <c r="C512" s="84">
        <v>8</v>
      </c>
      <c r="D512" s="119">
        <v>0.010941999529402892</v>
      </c>
      <c r="E512" s="119">
        <v>1.2782011336579944</v>
      </c>
      <c r="F512" s="84" t="s">
        <v>2096</v>
      </c>
      <c r="G512" s="84" t="b">
        <v>0</v>
      </c>
      <c r="H512" s="84" t="b">
        <v>0</v>
      </c>
      <c r="I512" s="84" t="b">
        <v>0</v>
      </c>
      <c r="J512" s="84" t="b">
        <v>0</v>
      </c>
      <c r="K512" s="84" t="b">
        <v>0</v>
      </c>
      <c r="L512" s="84" t="b">
        <v>0</v>
      </c>
    </row>
    <row r="513" spans="1:12" ht="15">
      <c r="A513" s="84" t="s">
        <v>2213</v>
      </c>
      <c r="B513" s="84" t="s">
        <v>2204</v>
      </c>
      <c r="C513" s="84">
        <v>7</v>
      </c>
      <c r="D513" s="119">
        <v>0.010334443649732787</v>
      </c>
      <c r="E513" s="119">
        <v>1.3543359441924527</v>
      </c>
      <c r="F513" s="84" t="s">
        <v>2096</v>
      </c>
      <c r="G513" s="84" t="b">
        <v>0</v>
      </c>
      <c r="H513" s="84" t="b">
        <v>0</v>
      </c>
      <c r="I513" s="84" t="b">
        <v>0</v>
      </c>
      <c r="J513" s="84" t="b">
        <v>0</v>
      </c>
      <c r="K513" s="84" t="b">
        <v>0</v>
      </c>
      <c r="L513" s="84" t="b">
        <v>0</v>
      </c>
    </row>
    <row r="514" spans="1:12" ht="15">
      <c r="A514" s="84" t="s">
        <v>2204</v>
      </c>
      <c r="B514" s="84" t="s">
        <v>279</v>
      </c>
      <c r="C514" s="84">
        <v>7</v>
      </c>
      <c r="D514" s="119">
        <v>0.010334443649732787</v>
      </c>
      <c r="E514" s="119">
        <v>0.7660642373501236</v>
      </c>
      <c r="F514" s="84" t="s">
        <v>2096</v>
      </c>
      <c r="G514" s="84" t="b">
        <v>0</v>
      </c>
      <c r="H514" s="84" t="b">
        <v>0</v>
      </c>
      <c r="I514" s="84" t="b">
        <v>0</v>
      </c>
      <c r="J514" s="84" t="b">
        <v>0</v>
      </c>
      <c r="K514" s="84" t="b">
        <v>0</v>
      </c>
      <c r="L514" s="84" t="b">
        <v>0</v>
      </c>
    </row>
    <row r="515" spans="1:12" ht="15">
      <c r="A515" s="84" t="s">
        <v>2609</v>
      </c>
      <c r="B515" s="84" t="s">
        <v>279</v>
      </c>
      <c r="C515" s="84">
        <v>5</v>
      </c>
      <c r="D515" s="119">
        <v>0.008749985498535277</v>
      </c>
      <c r="E515" s="119">
        <v>1.120538552241071</v>
      </c>
      <c r="F515" s="84" t="s">
        <v>2096</v>
      </c>
      <c r="G515" s="84" t="b">
        <v>0</v>
      </c>
      <c r="H515" s="84" t="b">
        <v>0</v>
      </c>
      <c r="I515" s="84" t="b">
        <v>0</v>
      </c>
      <c r="J515" s="84" t="b">
        <v>0</v>
      </c>
      <c r="K515" s="84" t="b">
        <v>0</v>
      </c>
      <c r="L515" s="84" t="b">
        <v>0</v>
      </c>
    </row>
    <row r="516" spans="1:12" ht="15">
      <c r="A516" s="84" t="s">
        <v>2207</v>
      </c>
      <c r="B516" s="84" t="s">
        <v>586</v>
      </c>
      <c r="C516" s="84">
        <v>4</v>
      </c>
      <c r="D516" s="119">
        <v>0.007725906099263102</v>
      </c>
      <c r="E516" s="119">
        <v>1.4735975479090622</v>
      </c>
      <c r="F516" s="84" t="s">
        <v>2096</v>
      </c>
      <c r="G516" s="84" t="b">
        <v>0</v>
      </c>
      <c r="H516" s="84" t="b">
        <v>0</v>
      </c>
      <c r="I516" s="84" t="b">
        <v>0</v>
      </c>
      <c r="J516" s="84" t="b">
        <v>0</v>
      </c>
      <c r="K516" s="84" t="b">
        <v>0</v>
      </c>
      <c r="L516" s="84" t="b">
        <v>0</v>
      </c>
    </row>
    <row r="517" spans="1:12" ht="15">
      <c r="A517" s="84" t="s">
        <v>2682</v>
      </c>
      <c r="B517" s="84" t="s">
        <v>2656</v>
      </c>
      <c r="C517" s="84">
        <v>4</v>
      </c>
      <c r="D517" s="119">
        <v>0.007725906099263102</v>
      </c>
      <c r="E517" s="119">
        <v>2.089021500795006</v>
      </c>
      <c r="F517" s="84" t="s">
        <v>2096</v>
      </c>
      <c r="G517" s="84" t="b">
        <v>0</v>
      </c>
      <c r="H517" s="84" t="b">
        <v>0</v>
      </c>
      <c r="I517" s="84" t="b">
        <v>0</v>
      </c>
      <c r="J517" s="84" t="b">
        <v>0</v>
      </c>
      <c r="K517" s="84" t="b">
        <v>0</v>
      </c>
      <c r="L517" s="84" t="b">
        <v>0</v>
      </c>
    </row>
    <row r="518" spans="1:12" ht="15">
      <c r="A518" s="84" t="s">
        <v>279</v>
      </c>
      <c r="B518" s="84" t="s">
        <v>294</v>
      </c>
      <c r="C518" s="84">
        <v>4</v>
      </c>
      <c r="D518" s="119">
        <v>0.007725906099263102</v>
      </c>
      <c r="E518" s="119">
        <v>0.7825964732443187</v>
      </c>
      <c r="F518" s="84" t="s">
        <v>2096</v>
      </c>
      <c r="G518" s="84" t="b">
        <v>0</v>
      </c>
      <c r="H518" s="84" t="b">
        <v>0</v>
      </c>
      <c r="I518" s="84" t="b">
        <v>0</v>
      </c>
      <c r="J518" s="84" t="b">
        <v>0</v>
      </c>
      <c r="K518" s="84" t="b">
        <v>0</v>
      </c>
      <c r="L518" s="84" t="b">
        <v>0</v>
      </c>
    </row>
    <row r="519" spans="1:12" ht="15">
      <c r="A519" s="84" t="s">
        <v>2638</v>
      </c>
      <c r="B519" s="84" t="s">
        <v>286</v>
      </c>
      <c r="C519" s="84">
        <v>4</v>
      </c>
      <c r="D519" s="119">
        <v>0.007725906099263102</v>
      </c>
      <c r="E519" s="119">
        <v>1.9921114877869497</v>
      </c>
      <c r="F519" s="84" t="s">
        <v>2096</v>
      </c>
      <c r="G519" s="84" t="b">
        <v>1</v>
      </c>
      <c r="H519" s="84" t="b">
        <v>0</v>
      </c>
      <c r="I519" s="84" t="b">
        <v>0</v>
      </c>
      <c r="J519" s="84" t="b">
        <v>0</v>
      </c>
      <c r="K519" s="84" t="b">
        <v>0</v>
      </c>
      <c r="L519" s="84" t="b">
        <v>0</v>
      </c>
    </row>
    <row r="520" spans="1:12" ht="15">
      <c r="A520" s="84" t="s">
        <v>286</v>
      </c>
      <c r="B520" s="84" t="s">
        <v>2204</v>
      </c>
      <c r="C520" s="84">
        <v>4</v>
      </c>
      <c r="D520" s="119">
        <v>0.007725906099263102</v>
      </c>
      <c r="E520" s="119">
        <v>0.7839389611198279</v>
      </c>
      <c r="F520" s="84" t="s">
        <v>2096</v>
      </c>
      <c r="G520" s="84" t="b">
        <v>0</v>
      </c>
      <c r="H520" s="84" t="b">
        <v>0</v>
      </c>
      <c r="I520" s="84" t="b">
        <v>0</v>
      </c>
      <c r="J520" s="84" t="b">
        <v>0</v>
      </c>
      <c r="K520" s="84" t="b">
        <v>0</v>
      </c>
      <c r="L520" s="84" t="b">
        <v>0</v>
      </c>
    </row>
    <row r="521" spans="1:12" ht="15">
      <c r="A521" s="84" t="s">
        <v>2223</v>
      </c>
      <c r="B521" s="84" t="s">
        <v>279</v>
      </c>
      <c r="C521" s="84">
        <v>4</v>
      </c>
      <c r="D521" s="119">
        <v>0.007725906099263102</v>
      </c>
      <c r="E521" s="119">
        <v>1.1997197982886958</v>
      </c>
      <c r="F521" s="84" t="s">
        <v>2096</v>
      </c>
      <c r="G521" s="84" t="b">
        <v>0</v>
      </c>
      <c r="H521" s="84" t="b">
        <v>0</v>
      </c>
      <c r="I521" s="84" t="b">
        <v>0</v>
      </c>
      <c r="J521" s="84" t="b">
        <v>0</v>
      </c>
      <c r="K521" s="84" t="b">
        <v>0</v>
      </c>
      <c r="L521" s="84" t="b">
        <v>0</v>
      </c>
    </row>
    <row r="522" spans="1:12" ht="15">
      <c r="A522" s="84" t="s">
        <v>282</v>
      </c>
      <c r="B522" s="84" t="s">
        <v>238</v>
      </c>
      <c r="C522" s="84">
        <v>4</v>
      </c>
      <c r="D522" s="119">
        <v>0.007725906099263102</v>
      </c>
      <c r="E522" s="119">
        <v>1.1112978955061583</v>
      </c>
      <c r="F522" s="84" t="s">
        <v>2096</v>
      </c>
      <c r="G522" s="84" t="b">
        <v>0</v>
      </c>
      <c r="H522" s="84" t="b">
        <v>0</v>
      </c>
      <c r="I522" s="84" t="b">
        <v>0</v>
      </c>
      <c r="J522" s="84" t="b">
        <v>0</v>
      </c>
      <c r="K522" s="84" t="b">
        <v>0</v>
      </c>
      <c r="L522" s="84" t="b">
        <v>0</v>
      </c>
    </row>
    <row r="523" spans="1:12" ht="15">
      <c r="A523" s="84" t="s">
        <v>328</v>
      </c>
      <c r="B523" s="84" t="s">
        <v>2631</v>
      </c>
      <c r="C523" s="84">
        <v>4</v>
      </c>
      <c r="D523" s="119">
        <v>0.007725906099263102</v>
      </c>
      <c r="E523" s="119">
        <v>1.6399289696755872</v>
      </c>
      <c r="F523" s="84" t="s">
        <v>2096</v>
      </c>
      <c r="G523" s="84" t="b">
        <v>0</v>
      </c>
      <c r="H523" s="84" t="b">
        <v>0</v>
      </c>
      <c r="I523" s="84" t="b">
        <v>0</v>
      </c>
      <c r="J523" s="84" t="b">
        <v>0</v>
      </c>
      <c r="K523" s="84" t="b">
        <v>0</v>
      </c>
      <c r="L523" s="84" t="b">
        <v>0</v>
      </c>
    </row>
    <row r="524" spans="1:12" ht="15">
      <c r="A524" s="84" t="s">
        <v>2631</v>
      </c>
      <c r="B524" s="84" t="s">
        <v>2632</v>
      </c>
      <c r="C524" s="84">
        <v>4</v>
      </c>
      <c r="D524" s="119">
        <v>0.007725906099263102</v>
      </c>
      <c r="E524" s="119">
        <v>1.9921114877869497</v>
      </c>
      <c r="F524" s="84" t="s">
        <v>2096</v>
      </c>
      <c r="G524" s="84" t="b">
        <v>0</v>
      </c>
      <c r="H524" s="84" t="b">
        <v>0</v>
      </c>
      <c r="I524" s="84" t="b">
        <v>0</v>
      </c>
      <c r="J524" s="84" t="b">
        <v>0</v>
      </c>
      <c r="K524" s="84" t="b">
        <v>0</v>
      </c>
      <c r="L524" s="84" t="b">
        <v>0</v>
      </c>
    </row>
    <row r="525" spans="1:12" ht="15">
      <c r="A525" s="84" t="s">
        <v>2632</v>
      </c>
      <c r="B525" s="84" t="s">
        <v>2651</v>
      </c>
      <c r="C525" s="84">
        <v>4</v>
      </c>
      <c r="D525" s="119">
        <v>0.007725906099263102</v>
      </c>
      <c r="E525" s="119">
        <v>2.089021500795006</v>
      </c>
      <c r="F525" s="84" t="s">
        <v>2096</v>
      </c>
      <c r="G525" s="84" t="b">
        <v>0</v>
      </c>
      <c r="H525" s="84" t="b">
        <v>0</v>
      </c>
      <c r="I525" s="84" t="b">
        <v>0</v>
      </c>
      <c r="J525" s="84" t="b">
        <v>0</v>
      </c>
      <c r="K525" s="84" t="b">
        <v>0</v>
      </c>
      <c r="L525" s="84" t="b">
        <v>0</v>
      </c>
    </row>
    <row r="526" spans="1:12" ht="15">
      <c r="A526" s="84" t="s">
        <v>2689</v>
      </c>
      <c r="B526" s="84" t="s">
        <v>2623</v>
      </c>
      <c r="C526" s="84">
        <v>3</v>
      </c>
      <c r="D526" s="119">
        <v>0.006496332589100697</v>
      </c>
      <c r="E526" s="119">
        <v>2.213960237403306</v>
      </c>
      <c r="F526" s="84" t="s">
        <v>2096</v>
      </c>
      <c r="G526" s="84" t="b">
        <v>0</v>
      </c>
      <c r="H526" s="84" t="b">
        <v>0</v>
      </c>
      <c r="I526" s="84" t="b">
        <v>0</v>
      </c>
      <c r="J526" s="84" t="b">
        <v>0</v>
      </c>
      <c r="K526" s="84" t="b">
        <v>0</v>
      </c>
      <c r="L526" s="84" t="b">
        <v>0</v>
      </c>
    </row>
    <row r="527" spans="1:12" ht="15">
      <c r="A527" s="84" t="s">
        <v>2624</v>
      </c>
      <c r="B527" s="84" t="s">
        <v>2207</v>
      </c>
      <c r="C527" s="84">
        <v>3</v>
      </c>
      <c r="D527" s="119">
        <v>0.006496332589100697</v>
      </c>
      <c r="E527" s="119">
        <v>1.6496888069647435</v>
      </c>
      <c r="F527" s="84" t="s">
        <v>2096</v>
      </c>
      <c r="G527" s="84" t="b">
        <v>0</v>
      </c>
      <c r="H527" s="84" t="b">
        <v>0</v>
      </c>
      <c r="I527" s="84" t="b">
        <v>0</v>
      </c>
      <c r="J527" s="84" t="b">
        <v>0</v>
      </c>
      <c r="K527" s="84" t="b">
        <v>0</v>
      </c>
      <c r="L527" s="84" t="b">
        <v>0</v>
      </c>
    </row>
    <row r="528" spans="1:12" ht="15">
      <c r="A528" s="84" t="s">
        <v>2694</v>
      </c>
      <c r="B528" s="84" t="s">
        <v>2646</v>
      </c>
      <c r="C528" s="84">
        <v>3</v>
      </c>
      <c r="D528" s="119">
        <v>0.006496332589100697</v>
      </c>
      <c r="E528" s="119">
        <v>2.213960237403306</v>
      </c>
      <c r="F528" s="84" t="s">
        <v>2096</v>
      </c>
      <c r="G528" s="84" t="b">
        <v>0</v>
      </c>
      <c r="H528" s="84" t="b">
        <v>0</v>
      </c>
      <c r="I528" s="84" t="b">
        <v>0</v>
      </c>
      <c r="J528" s="84" t="b">
        <v>0</v>
      </c>
      <c r="K528" s="84" t="b">
        <v>0</v>
      </c>
      <c r="L528" s="84" t="b">
        <v>0</v>
      </c>
    </row>
    <row r="529" spans="1:12" ht="15">
      <c r="A529" s="84" t="s">
        <v>2646</v>
      </c>
      <c r="B529" s="84" t="s">
        <v>2213</v>
      </c>
      <c r="C529" s="84">
        <v>3</v>
      </c>
      <c r="D529" s="119">
        <v>0.006496332589100697</v>
      </c>
      <c r="E529" s="119">
        <v>1.7368389826836437</v>
      </c>
      <c r="F529" s="84" t="s">
        <v>2096</v>
      </c>
      <c r="G529" s="84" t="b">
        <v>0</v>
      </c>
      <c r="H529" s="84" t="b">
        <v>0</v>
      </c>
      <c r="I529" s="84" t="b">
        <v>0</v>
      </c>
      <c r="J529" s="84" t="b">
        <v>0</v>
      </c>
      <c r="K529" s="84" t="b">
        <v>0</v>
      </c>
      <c r="L529" s="84" t="b">
        <v>0</v>
      </c>
    </row>
    <row r="530" spans="1:12" ht="15">
      <c r="A530" s="84" t="s">
        <v>2204</v>
      </c>
      <c r="B530" s="84" t="s">
        <v>2647</v>
      </c>
      <c r="C530" s="84">
        <v>3</v>
      </c>
      <c r="D530" s="119">
        <v>0.006496332589100697</v>
      </c>
      <c r="E530" s="119">
        <v>1.1904791415537832</v>
      </c>
      <c r="F530" s="84" t="s">
        <v>2096</v>
      </c>
      <c r="G530" s="84" t="b">
        <v>0</v>
      </c>
      <c r="H530" s="84" t="b">
        <v>0</v>
      </c>
      <c r="I530" s="84" t="b">
        <v>0</v>
      </c>
      <c r="J530" s="84" t="b">
        <v>0</v>
      </c>
      <c r="K530" s="84" t="b">
        <v>0</v>
      </c>
      <c r="L530" s="84" t="b">
        <v>0</v>
      </c>
    </row>
    <row r="531" spans="1:12" ht="15">
      <c r="A531" s="84" t="s">
        <v>2647</v>
      </c>
      <c r="B531" s="84" t="s">
        <v>2695</v>
      </c>
      <c r="C531" s="84">
        <v>3</v>
      </c>
      <c r="D531" s="119">
        <v>0.006496332589100697</v>
      </c>
      <c r="E531" s="119">
        <v>2.213960237403306</v>
      </c>
      <c r="F531" s="84" t="s">
        <v>2096</v>
      </c>
      <c r="G531" s="84" t="b">
        <v>0</v>
      </c>
      <c r="H531" s="84" t="b">
        <v>0</v>
      </c>
      <c r="I531" s="84" t="b">
        <v>0</v>
      </c>
      <c r="J531" s="84" t="b">
        <v>0</v>
      </c>
      <c r="K531" s="84" t="b">
        <v>0</v>
      </c>
      <c r="L531" s="84" t="b">
        <v>0</v>
      </c>
    </row>
    <row r="532" spans="1:12" ht="15">
      <c r="A532" s="84" t="s">
        <v>2695</v>
      </c>
      <c r="B532" s="84" t="s">
        <v>288</v>
      </c>
      <c r="C532" s="84">
        <v>3</v>
      </c>
      <c r="D532" s="119">
        <v>0.006496332589100697</v>
      </c>
      <c r="E532" s="119">
        <v>2.213960237403306</v>
      </c>
      <c r="F532" s="84" t="s">
        <v>2096</v>
      </c>
      <c r="G532" s="84" t="b">
        <v>0</v>
      </c>
      <c r="H532" s="84" t="b">
        <v>0</v>
      </c>
      <c r="I532" s="84" t="b">
        <v>0</v>
      </c>
      <c r="J532" s="84" t="b">
        <v>0</v>
      </c>
      <c r="K532" s="84" t="b">
        <v>0</v>
      </c>
      <c r="L532" s="84" t="b">
        <v>0</v>
      </c>
    </row>
    <row r="533" spans="1:12" ht="15">
      <c r="A533" s="84" t="s">
        <v>288</v>
      </c>
      <c r="B533" s="84" t="s">
        <v>238</v>
      </c>
      <c r="C533" s="84">
        <v>3</v>
      </c>
      <c r="D533" s="119">
        <v>0.006496332589100697</v>
      </c>
      <c r="E533" s="119">
        <v>1.787991505131025</v>
      </c>
      <c r="F533" s="84" t="s">
        <v>2096</v>
      </c>
      <c r="G533" s="84" t="b">
        <v>0</v>
      </c>
      <c r="H533" s="84" t="b">
        <v>0</v>
      </c>
      <c r="I533" s="84" t="b">
        <v>0</v>
      </c>
      <c r="J533" s="84" t="b">
        <v>0</v>
      </c>
      <c r="K533" s="84" t="b">
        <v>0</v>
      </c>
      <c r="L533" s="84" t="b">
        <v>0</v>
      </c>
    </row>
    <row r="534" spans="1:12" ht="15">
      <c r="A534" s="84" t="s">
        <v>2712</v>
      </c>
      <c r="B534" s="84" t="s">
        <v>2204</v>
      </c>
      <c r="C534" s="84">
        <v>3</v>
      </c>
      <c r="D534" s="119">
        <v>0.006496332589100697</v>
      </c>
      <c r="E534" s="119">
        <v>1.4123278911701396</v>
      </c>
      <c r="F534" s="84" t="s">
        <v>2096</v>
      </c>
      <c r="G534" s="84" t="b">
        <v>1</v>
      </c>
      <c r="H534" s="84" t="b">
        <v>0</v>
      </c>
      <c r="I534" s="84" t="b">
        <v>0</v>
      </c>
      <c r="J534" s="84" t="b">
        <v>0</v>
      </c>
      <c r="K534" s="84" t="b">
        <v>0</v>
      </c>
      <c r="L534" s="84" t="b">
        <v>0</v>
      </c>
    </row>
    <row r="535" spans="1:12" ht="15">
      <c r="A535" s="84" t="s">
        <v>294</v>
      </c>
      <c r="B535" s="84" t="s">
        <v>2627</v>
      </c>
      <c r="C535" s="84">
        <v>3</v>
      </c>
      <c r="D535" s="119">
        <v>0.006496332589100697</v>
      </c>
      <c r="E535" s="119">
        <v>1.4358089870196624</v>
      </c>
      <c r="F535" s="84" t="s">
        <v>2096</v>
      </c>
      <c r="G535" s="84" t="b">
        <v>0</v>
      </c>
      <c r="H535" s="84" t="b">
        <v>0</v>
      </c>
      <c r="I535" s="84" t="b">
        <v>0</v>
      </c>
      <c r="J535" s="84" t="b">
        <v>0</v>
      </c>
      <c r="K535" s="84" t="b">
        <v>0</v>
      </c>
      <c r="L535" s="84" t="b">
        <v>0</v>
      </c>
    </row>
    <row r="536" spans="1:12" ht="15">
      <c r="A536" s="84" t="s">
        <v>2627</v>
      </c>
      <c r="B536" s="84" t="s">
        <v>2679</v>
      </c>
      <c r="C536" s="84">
        <v>3</v>
      </c>
      <c r="D536" s="119">
        <v>0.006496332589100697</v>
      </c>
      <c r="E536" s="119">
        <v>1.9129302417393248</v>
      </c>
      <c r="F536" s="84" t="s">
        <v>2096</v>
      </c>
      <c r="G536" s="84" t="b">
        <v>0</v>
      </c>
      <c r="H536" s="84" t="b">
        <v>0</v>
      </c>
      <c r="I536" s="84" t="b">
        <v>0</v>
      </c>
      <c r="J536" s="84" t="b">
        <v>0</v>
      </c>
      <c r="K536" s="84" t="b">
        <v>0</v>
      </c>
      <c r="L536" s="84" t="b">
        <v>0</v>
      </c>
    </row>
    <row r="537" spans="1:12" ht="15">
      <c r="A537" s="84" t="s">
        <v>2679</v>
      </c>
      <c r="B537" s="84" t="s">
        <v>2639</v>
      </c>
      <c r="C537" s="84">
        <v>3</v>
      </c>
      <c r="D537" s="119">
        <v>0.006496332589100697</v>
      </c>
      <c r="E537" s="119">
        <v>2.213960237403306</v>
      </c>
      <c r="F537" s="84" t="s">
        <v>2096</v>
      </c>
      <c r="G537" s="84" t="b">
        <v>0</v>
      </c>
      <c r="H537" s="84" t="b">
        <v>0</v>
      </c>
      <c r="I537" s="84" t="b">
        <v>0</v>
      </c>
      <c r="J537" s="84" t="b">
        <v>0</v>
      </c>
      <c r="K537" s="84" t="b">
        <v>0</v>
      </c>
      <c r="L537" s="84" t="b">
        <v>0</v>
      </c>
    </row>
    <row r="538" spans="1:12" ht="15">
      <c r="A538" s="84" t="s">
        <v>2639</v>
      </c>
      <c r="B538" s="84" t="s">
        <v>2168</v>
      </c>
      <c r="C538" s="84">
        <v>3</v>
      </c>
      <c r="D538" s="119">
        <v>0.006496332589100697</v>
      </c>
      <c r="E538" s="119">
        <v>1.9921114877869497</v>
      </c>
      <c r="F538" s="84" t="s">
        <v>2096</v>
      </c>
      <c r="G538" s="84" t="b">
        <v>0</v>
      </c>
      <c r="H538" s="84" t="b">
        <v>0</v>
      </c>
      <c r="I538" s="84" t="b">
        <v>0</v>
      </c>
      <c r="J538" s="84" t="b">
        <v>0</v>
      </c>
      <c r="K538" s="84" t="b">
        <v>0</v>
      </c>
      <c r="L538" s="84" t="b">
        <v>0</v>
      </c>
    </row>
    <row r="539" spans="1:12" ht="15">
      <c r="A539" s="84" t="s">
        <v>2168</v>
      </c>
      <c r="B539" s="84" t="s">
        <v>2713</v>
      </c>
      <c r="C539" s="84">
        <v>3</v>
      </c>
      <c r="D539" s="119">
        <v>0.006496332589100697</v>
      </c>
      <c r="E539" s="119">
        <v>1.9921114877869497</v>
      </c>
      <c r="F539" s="84" t="s">
        <v>2096</v>
      </c>
      <c r="G539" s="84" t="b">
        <v>0</v>
      </c>
      <c r="H539" s="84" t="b">
        <v>0</v>
      </c>
      <c r="I539" s="84" t="b">
        <v>0</v>
      </c>
      <c r="J539" s="84" t="b">
        <v>0</v>
      </c>
      <c r="K539" s="84" t="b">
        <v>0</v>
      </c>
      <c r="L539" s="84" t="b">
        <v>0</v>
      </c>
    </row>
    <row r="540" spans="1:12" ht="15">
      <c r="A540" s="84" t="s">
        <v>2713</v>
      </c>
      <c r="B540" s="84" t="s">
        <v>2612</v>
      </c>
      <c r="C540" s="84">
        <v>3</v>
      </c>
      <c r="D540" s="119">
        <v>0.006496332589100697</v>
      </c>
      <c r="E540" s="119">
        <v>1.9129302417393248</v>
      </c>
      <c r="F540" s="84" t="s">
        <v>2096</v>
      </c>
      <c r="G540" s="84" t="b">
        <v>0</v>
      </c>
      <c r="H540" s="84" t="b">
        <v>0</v>
      </c>
      <c r="I540" s="84" t="b">
        <v>0</v>
      </c>
      <c r="J540" s="84" t="b">
        <v>0</v>
      </c>
      <c r="K540" s="84" t="b">
        <v>0</v>
      </c>
      <c r="L540" s="84" t="b">
        <v>0</v>
      </c>
    </row>
    <row r="541" spans="1:12" ht="15">
      <c r="A541" s="84" t="s">
        <v>2612</v>
      </c>
      <c r="B541" s="84" t="s">
        <v>2207</v>
      </c>
      <c r="C541" s="84">
        <v>3</v>
      </c>
      <c r="D541" s="119">
        <v>0.006496332589100697</v>
      </c>
      <c r="E541" s="119">
        <v>1.3486588113007623</v>
      </c>
      <c r="F541" s="84" t="s">
        <v>2096</v>
      </c>
      <c r="G541" s="84" t="b">
        <v>0</v>
      </c>
      <c r="H541" s="84" t="b">
        <v>0</v>
      </c>
      <c r="I541" s="84" t="b">
        <v>0</v>
      </c>
      <c r="J541" s="84" t="b">
        <v>0</v>
      </c>
      <c r="K541" s="84" t="b">
        <v>0</v>
      </c>
      <c r="L541" s="84" t="b">
        <v>0</v>
      </c>
    </row>
    <row r="542" spans="1:12" ht="15">
      <c r="A542" s="84" t="s">
        <v>2207</v>
      </c>
      <c r="B542" s="84" t="s">
        <v>2645</v>
      </c>
      <c r="C542" s="84">
        <v>3</v>
      </c>
      <c r="D542" s="119">
        <v>0.006496332589100697</v>
      </c>
      <c r="E542" s="119">
        <v>1.5247500703564436</v>
      </c>
      <c r="F542" s="84" t="s">
        <v>2096</v>
      </c>
      <c r="G542" s="84" t="b">
        <v>0</v>
      </c>
      <c r="H542" s="84" t="b">
        <v>0</v>
      </c>
      <c r="I542" s="84" t="b">
        <v>0</v>
      </c>
      <c r="J542" s="84" t="b">
        <v>0</v>
      </c>
      <c r="K542" s="84" t="b">
        <v>0</v>
      </c>
      <c r="L542" s="84" t="b">
        <v>0</v>
      </c>
    </row>
    <row r="543" spans="1:12" ht="15">
      <c r="A543" s="84" t="s">
        <v>279</v>
      </c>
      <c r="B543" s="84" t="s">
        <v>2628</v>
      </c>
      <c r="C543" s="84">
        <v>3</v>
      </c>
      <c r="D543" s="119">
        <v>0.006496332589100697</v>
      </c>
      <c r="E543" s="119">
        <v>1.1347789913556812</v>
      </c>
      <c r="F543" s="84" t="s">
        <v>2096</v>
      </c>
      <c r="G543" s="84" t="b">
        <v>0</v>
      </c>
      <c r="H543" s="84" t="b">
        <v>0</v>
      </c>
      <c r="I543" s="84" t="b">
        <v>0</v>
      </c>
      <c r="J543" s="84" t="b">
        <v>0</v>
      </c>
      <c r="K543" s="84" t="b">
        <v>0</v>
      </c>
      <c r="L543" s="84" t="b">
        <v>0</v>
      </c>
    </row>
    <row r="544" spans="1:12" ht="15">
      <c r="A544" s="84" t="s">
        <v>286</v>
      </c>
      <c r="B544" s="84" t="s">
        <v>2213</v>
      </c>
      <c r="C544" s="84">
        <v>3</v>
      </c>
      <c r="D544" s="119">
        <v>0.006496332589100697</v>
      </c>
      <c r="E544" s="119">
        <v>0.9835113160250321</v>
      </c>
      <c r="F544" s="84" t="s">
        <v>2096</v>
      </c>
      <c r="G544" s="84" t="b">
        <v>0</v>
      </c>
      <c r="H544" s="84" t="b">
        <v>0</v>
      </c>
      <c r="I544" s="84" t="b">
        <v>0</v>
      </c>
      <c r="J544" s="84" t="b">
        <v>0</v>
      </c>
      <c r="K544" s="84" t="b">
        <v>0</v>
      </c>
      <c r="L544" s="84" t="b">
        <v>0</v>
      </c>
    </row>
    <row r="545" spans="1:12" ht="15">
      <c r="A545" s="84" t="s">
        <v>2651</v>
      </c>
      <c r="B545" s="84" t="s">
        <v>2677</v>
      </c>
      <c r="C545" s="84">
        <v>3</v>
      </c>
      <c r="D545" s="119">
        <v>0.006496332589100697</v>
      </c>
      <c r="E545" s="119">
        <v>2.089021500795006</v>
      </c>
      <c r="F545" s="84" t="s">
        <v>2096</v>
      </c>
      <c r="G545" s="84" t="b">
        <v>0</v>
      </c>
      <c r="H545" s="84" t="b">
        <v>0</v>
      </c>
      <c r="I545" s="84" t="b">
        <v>0</v>
      </c>
      <c r="J545" s="84" t="b">
        <v>0</v>
      </c>
      <c r="K545" s="84" t="b">
        <v>0</v>
      </c>
      <c r="L545" s="84" t="b">
        <v>0</v>
      </c>
    </row>
    <row r="546" spans="1:12" ht="15">
      <c r="A546" s="84" t="s">
        <v>279</v>
      </c>
      <c r="B546" s="84" t="s">
        <v>2638</v>
      </c>
      <c r="C546" s="84">
        <v>3</v>
      </c>
      <c r="D546" s="119">
        <v>0.006496332589100697</v>
      </c>
      <c r="E546" s="119">
        <v>1.1347789913556812</v>
      </c>
      <c r="F546" s="84" t="s">
        <v>2096</v>
      </c>
      <c r="G546" s="84" t="b">
        <v>0</v>
      </c>
      <c r="H546" s="84" t="b">
        <v>0</v>
      </c>
      <c r="I546" s="84" t="b">
        <v>0</v>
      </c>
      <c r="J546" s="84" t="b">
        <v>1</v>
      </c>
      <c r="K546" s="84" t="b">
        <v>0</v>
      </c>
      <c r="L546" s="84" t="b">
        <v>0</v>
      </c>
    </row>
    <row r="547" spans="1:12" ht="15">
      <c r="A547" s="84" t="s">
        <v>2204</v>
      </c>
      <c r="B547" s="84" t="s">
        <v>2710</v>
      </c>
      <c r="C547" s="84">
        <v>3</v>
      </c>
      <c r="D547" s="119">
        <v>0.006496332589100697</v>
      </c>
      <c r="E547" s="119">
        <v>1.4123278911701396</v>
      </c>
      <c r="F547" s="84" t="s">
        <v>2096</v>
      </c>
      <c r="G547" s="84" t="b">
        <v>0</v>
      </c>
      <c r="H547" s="84" t="b">
        <v>0</v>
      </c>
      <c r="I547" s="84" t="b">
        <v>0</v>
      </c>
      <c r="J547" s="84" t="b">
        <v>1</v>
      </c>
      <c r="K547" s="84" t="b">
        <v>0</v>
      </c>
      <c r="L547" s="84" t="b">
        <v>0</v>
      </c>
    </row>
    <row r="548" spans="1:12" ht="15">
      <c r="A548" s="84" t="s">
        <v>2710</v>
      </c>
      <c r="B548" s="84" t="s">
        <v>2228</v>
      </c>
      <c r="C548" s="84">
        <v>3</v>
      </c>
      <c r="D548" s="119">
        <v>0.006496332589100697</v>
      </c>
      <c r="E548" s="119">
        <v>2.213960237403306</v>
      </c>
      <c r="F548" s="84" t="s">
        <v>2096</v>
      </c>
      <c r="G548" s="84" t="b">
        <v>1</v>
      </c>
      <c r="H548" s="84" t="b">
        <v>0</v>
      </c>
      <c r="I548" s="84" t="b">
        <v>0</v>
      </c>
      <c r="J548" s="84" t="b">
        <v>0</v>
      </c>
      <c r="K548" s="84" t="b">
        <v>0</v>
      </c>
      <c r="L548" s="84" t="b">
        <v>0</v>
      </c>
    </row>
    <row r="549" spans="1:12" ht="15">
      <c r="A549" s="84" t="s">
        <v>2216</v>
      </c>
      <c r="B549" s="84" t="s">
        <v>2610</v>
      </c>
      <c r="C549" s="84">
        <v>3</v>
      </c>
      <c r="D549" s="119">
        <v>0.006496332589100697</v>
      </c>
      <c r="E549" s="119">
        <v>1.964082764186706</v>
      </c>
      <c r="F549" s="84" t="s">
        <v>2096</v>
      </c>
      <c r="G549" s="84" t="b">
        <v>0</v>
      </c>
      <c r="H549" s="84" t="b">
        <v>0</v>
      </c>
      <c r="I549" s="84" t="b">
        <v>0</v>
      </c>
      <c r="J549" s="84" t="b">
        <v>0</v>
      </c>
      <c r="K549" s="84" t="b">
        <v>0</v>
      </c>
      <c r="L549" s="84" t="b">
        <v>0</v>
      </c>
    </row>
    <row r="550" spans="1:12" ht="15">
      <c r="A550" s="84" t="s">
        <v>2610</v>
      </c>
      <c r="B550" s="84" t="s">
        <v>2648</v>
      </c>
      <c r="C550" s="84">
        <v>3</v>
      </c>
      <c r="D550" s="119">
        <v>0.006496332589100697</v>
      </c>
      <c r="E550" s="119">
        <v>2.089021500795006</v>
      </c>
      <c r="F550" s="84" t="s">
        <v>2096</v>
      </c>
      <c r="G550" s="84" t="b">
        <v>0</v>
      </c>
      <c r="H550" s="84" t="b">
        <v>0</v>
      </c>
      <c r="I550" s="84" t="b">
        <v>0</v>
      </c>
      <c r="J550" s="84" t="b">
        <v>0</v>
      </c>
      <c r="K550" s="84" t="b">
        <v>0</v>
      </c>
      <c r="L550" s="84" t="b">
        <v>0</v>
      </c>
    </row>
    <row r="551" spans="1:12" ht="15">
      <c r="A551" s="84" t="s">
        <v>2648</v>
      </c>
      <c r="B551" s="84" t="s">
        <v>2649</v>
      </c>
      <c r="C551" s="84">
        <v>3</v>
      </c>
      <c r="D551" s="119">
        <v>0.006496332589100697</v>
      </c>
      <c r="E551" s="119">
        <v>2.213960237403306</v>
      </c>
      <c r="F551" s="84" t="s">
        <v>2096</v>
      </c>
      <c r="G551" s="84" t="b">
        <v>0</v>
      </c>
      <c r="H551" s="84" t="b">
        <v>0</v>
      </c>
      <c r="I551" s="84" t="b">
        <v>0</v>
      </c>
      <c r="J551" s="84" t="b">
        <v>0</v>
      </c>
      <c r="K551" s="84" t="b">
        <v>0</v>
      </c>
      <c r="L551" s="84" t="b">
        <v>0</v>
      </c>
    </row>
    <row r="552" spans="1:12" ht="15">
      <c r="A552" s="84" t="s">
        <v>2240</v>
      </c>
      <c r="B552" s="84" t="s">
        <v>2650</v>
      </c>
      <c r="C552" s="84">
        <v>3</v>
      </c>
      <c r="D552" s="119">
        <v>0.006496332589100697</v>
      </c>
      <c r="E552" s="119">
        <v>2.089021500795006</v>
      </c>
      <c r="F552" s="84" t="s">
        <v>2096</v>
      </c>
      <c r="G552" s="84" t="b">
        <v>1</v>
      </c>
      <c r="H552" s="84" t="b">
        <v>0</v>
      </c>
      <c r="I552" s="84" t="b">
        <v>0</v>
      </c>
      <c r="J552" s="84" t="b">
        <v>0</v>
      </c>
      <c r="K552" s="84" t="b">
        <v>0</v>
      </c>
      <c r="L552" s="84" t="b">
        <v>0</v>
      </c>
    </row>
    <row r="553" spans="1:12" ht="15">
      <c r="A553" s="84" t="s">
        <v>2650</v>
      </c>
      <c r="B553" s="84" t="s">
        <v>2609</v>
      </c>
      <c r="C553" s="84">
        <v>3</v>
      </c>
      <c r="D553" s="119">
        <v>0.006496332589100697</v>
      </c>
      <c r="E553" s="119">
        <v>1.9129302417393248</v>
      </c>
      <c r="F553" s="84" t="s">
        <v>2096</v>
      </c>
      <c r="G553" s="84" t="b">
        <v>0</v>
      </c>
      <c r="H553" s="84" t="b">
        <v>0</v>
      </c>
      <c r="I553" s="84" t="b">
        <v>0</v>
      </c>
      <c r="J553" s="84" t="b">
        <v>0</v>
      </c>
      <c r="K553" s="84" t="b">
        <v>0</v>
      </c>
      <c r="L553" s="84" t="b">
        <v>0</v>
      </c>
    </row>
    <row r="554" spans="1:12" ht="15">
      <c r="A554" s="84" t="s">
        <v>282</v>
      </c>
      <c r="B554" s="84" t="s">
        <v>2664</v>
      </c>
      <c r="C554" s="84">
        <v>3</v>
      </c>
      <c r="D554" s="119">
        <v>0.006496332589100697</v>
      </c>
      <c r="E554" s="119">
        <v>1.4123278911701396</v>
      </c>
      <c r="F554" s="84" t="s">
        <v>2096</v>
      </c>
      <c r="G554" s="84" t="b">
        <v>0</v>
      </c>
      <c r="H554" s="84" t="b">
        <v>0</v>
      </c>
      <c r="I554" s="84" t="b">
        <v>0</v>
      </c>
      <c r="J554" s="84" t="b">
        <v>0</v>
      </c>
      <c r="K554" s="84" t="b">
        <v>0</v>
      </c>
      <c r="L554" s="84" t="b">
        <v>0</v>
      </c>
    </row>
    <row r="555" spans="1:12" ht="15">
      <c r="A555" s="84" t="s">
        <v>2664</v>
      </c>
      <c r="B555" s="84" t="s">
        <v>2665</v>
      </c>
      <c r="C555" s="84">
        <v>3</v>
      </c>
      <c r="D555" s="119">
        <v>0.006496332589100697</v>
      </c>
      <c r="E555" s="119">
        <v>2.213960237403306</v>
      </c>
      <c r="F555" s="84" t="s">
        <v>2096</v>
      </c>
      <c r="G555" s="84" t="b">
        <v>0</v>
      </c>
      <c r="H555" s="84" t="b">
        <v>0</v>
      </c>
      <c r="I555" s="84" t="b">
        <v>0</v>
      </c>
      <c r="J555" s="84" t="b">
        <v>0</v>
      </c>
      <c r="K555" s="84" t="b">
        <v>0</v>
      </c>
      <c r="L555" s="84" t="b">
        <v>0</v>
      </c>
    </row>
    <row r="556" spans="1:12" ht="15">
      <c r="A556" s="84" t="s">
        <v>2665</v>
      </c>
      <c r="B556" s="84" t="s">
        <v>2627</v>
      </c>
      <c r="C556" s="84">
        <v>3</v>
      </c>
      <c r="D556" s="119">
        <v>0.006496332589100697</v>
      </c>
      <c r="E556" s="119">
        <v>1.9129302417393248</v>
      </c>
      <c r="F556" s="84" t="s">
        <v>2096</v>
      </c>
      <c r="G556" s="84" t="b">
        <v>0</v>
      </c>
      <c r="H556" s="84" t="b">
        <v>0</v>
      </c>
      <c r="I556" s="84" t="b">
        <v>0</v>
      </c>
      <c r="J556" s="84" t="b">
        <v>0</v>
      </c>
      <c r="K556" s="84" t="b">
        <v>0</v>
      </c>
      <c r="L556" s="84" t="b">
        <v>0</v>
      </c>
    </row>
    <row r="557" spans="1:12" ht="15">
      <c r="A557" s="84" t="s">
        <v>2627</v>
      </c>
      <c r="B557" s="84" t="s">
        <v>2204</v>
      </c>
      <c r="C557" s="84">
        <v>3</v>
      </c>
      <c r="D557" s="119">
        <v>0.006496332589100697</v>
      </c>
      <c r="E557" s="119">
        <v>1.1112978955061583</v>
      </c>
      <c r="F557" s="84" t="s">
        <v>2096</v>
      </c>
      <c r="G557" s="84" t="b">
        <v>0</v>
      </c>
      <c r="H557" s="84" t="b">
        <v>0</v>
      </c>
      <c r="I557" s="84" t="b">
        <v>0</v>
      </c>
      <c r="J557" s="84" t="b">
        <v>0</v>
      </c>
      <c r="K557" s="84" t="b">
        <v>0</v>
      </c>
      <c r="L557" s="84" t="b">
        <v>0</v>
      </c>
    </row>
    <row r="558" spans="1:12" ht="15">
      <c r="A558" s="84" t="s">
        <v>2204</v>
      </c>
      <c r="B558" s="84" t="s">
        <v>2213</v>
      </c>
      <c r="C558" s="84">
        <v>3</v>
      </c>
      <c r="D558" s="119">
        <v>0.006496332589100697</v>
      </c>
      <c r="E558" s="119">
        <v>0.9352066364504772</v>
      </c>
      <c r="F558" s="84" t="s">
        <v>2096</v>
      </c>
      <c r="G558" s="84" t="b">
        <v>0</v>
      </c>
      <c r="H558" s="84" t="b">
        <v>0</v>
      </c>
      <c r="I558" s="84" t="b">
        <v>0</v>
      </c>
      <c r="J558" s="84" t="b">
        <v>0</v>
      </c>
      <c r="K558" s="84" t="b">
        <v>0</v>
      </c>
      <c r="L558" s="84" t="b">
        <v>0</v>
      </c>
    </row>
    <row r="559" spans="1:12" ht="15">
      <c r="A559" s="84" t="s">
        <v>282</v>
      </c>
      <c r="B559" s="84" t="s">
        <v>279</v>
      </c>
      <c r="C559" s="84">
        <v>3</v>
      </c>
      <c r="D559" s="119">
        <v>0.006496332589100697</v>
      </c>
      <c r="E559" s="119">
        <v>0.39808745205552926</v>
      </c>
      <c r="F559" s="84" t="s">
        <v>2096</v>
      </c>
      <c r="G559" s="84" t="b">
        <v>0</v>
      </c>
      <c r="H559" s="84" t="b">
        <v>0</v>
      </c>
      <c r="I559" s="84" t="b">
        <v>0</v>
      </c>
      <c r="J559" s="84" t="b">
        <v>0</v>
      </c>
      <c r="K559" s="84" t="b">
        <v>0</v>
      </c>
      <c r="L559" s="84" t="b">
        <v>0</v>
      </c>
    </row>
    <row r="560" spans="1:12" ht="15">
      <c r="A560" s="84" t="s">
        <v>2623</v>
      </c>
      <c r="B560" s="84" t="s">
        <v>2750</v>
      </c>
      <c r="C560" s="84">
        <v>2</v>
      </c>
      <c r="D560" s="119">
        <v>0.00499040621691238</v>
      </c>
      <c r="E560" s="119">
        <v>2.213960237403306</v>
      </c>
      <c r="F560" s="84" t="s">
        <v>2096</v>
      </c>
      <c r="G560" s="84" t="b">
        <v>0</v>
      </c>
      <c r="H560" s="84" t="b">
        <v>0</v>
      </c>
      <c r="I560" s="84" t="b">
        <v>0</v>
      </c>
      <c r="J560" s="84" t="b">
        <v>0</v>
      </c>
      <c r="K560" s="84" t="b">
        <v>0</v>
      </c>
      <c r="L560" s="84" t="b">
        <v>0</v>
      </c>
    </row>
    <row r="561" spans="1:12" ht="15">
      <c r="A561" s="84" t="s">
        <v>2831</v>
      </c>
      <c r="B561" s="84" t="s">
        <v>2832</v>
      </c>
      <c r="C561" s="84">
        <v>2</v>
      </c>
      <c r="D561" s="119">
        <v>0.00499040621691238</v>
      </c>
      <c r="E561" s="119">
        <v>2.3900514964589874</v>
      </c>
      <c r="F561" s="84" t="s">
        <v>2096</v>
      </c>
      <c r="G561" s="84" t="b">
        <v>1</v>
      </c>
      <c r="H561" s="84" t="b">
        <v>0</v>
      </c>
      <c r="I561" s="84" t="b">
        <v>0</v>
      </c>
      <c r="J561" s="84" t="b">
        <v>0</v>
      </c>
      <c r="K561" s="84" t="b">
        <v>0</v>
      </c>
      <c r="L561" s="84" t="b">
        <v>0</v>
      </c>
    </row>
    <row r="562" spans="1:12" ht="15">
      <c r="A562" s="84" t="s">
        <v>2832</v>
      </c>
      <c r="B562" s="84" t="s">
        <v>2635</v>
      </c>
      <c r="C562" s="84">
        <v>2</v>
      </c>
      <c r="D562" s="119">
        <v>0.00499040621691238</v>
      </c>
      <c r="E562" s="119">
        <v>2.3900514964589874</v>
      </c>
      <c r="F562" s="84" t="s">
        <v>2096</v>
      </c>
      <c r="G562" s="84" t="b">
        <v>0</v>
      </c>
      <c r="H562" s="84" t="b">
        <v>0</v>
      </c>
      <c r="I562" s="84" t="b">
        <v>0</v>
      </c>
      <c r="J562" s="84" t="b">
        <v>0</v>
      </c>
      <c r="K562" s="84" t="b">
        <v>0</v>
      </c>
      <c r="L562" s="84" t="b">
        <v>0</v>
      </c>
    </row>
    <row r="563" spans="1:12" ht="15">
      <c r="A563" s="84" t="s">
        <v>2635</v>
      </c>
      <c r="B563" s="84" t="s">
        <v>279</v>
      </c>
      <c r="C563" s="84">
        <v>2</v>
      </c>
      <c r="D563" s="119">
        <v>0.00499040621691238</v>
      </c>
      <c r="E563" s="119">
        <v>1.1997197982886958</v>
      </c>
      <c r="F563" s="84" t="s">
        <v>2096</v>
      </c>
      <c r="G563" s="84" t="b">
        <v>0</v>
      </c>
      <c r="H563" s="84" t="b">
        <v>0</v>
      </c>
      <c r="I563" s="84" t="b">
        <v>0</v>
      </c>
      <c r="J563" s="84" t="b">
        <v>0</v>
      </c>
      <c r="K563" s="84" t="b">
        <v>0</v>
      </c>
      <c r="L563" s="84" t="b">
        <v>0</v>
      </c>
    </row>
    <row r="564" spans="1:12" ht="15">
      <c r="A564" s="84" t="s">
        <v>279</v>
      </c>
      <c r="B564" s="84" t="s">
        <v>2833</v>
      </c>
      <c r="C564" s="84">
        <v>2</v>
      </c>
      <c r="D564" s="119">
        <v>0.00499040621691238</v>
      </c>
      <c r="E564" s="119">
        <v>1.1347789913556812</v>
      </c>
      <c r="F564" s="84" t="s">
        <v>2096</v>
      </c>
      <c r="G564" s="84" t="b">
        <v>0</v>
      </c>
      <c r="H564" s="84" t="b">
        <v>0</v>
      </c>
      <c r="I564" s="84" t="b">
        <v>0</v>
      </c>
      <c r="J564" s="84" t="b">
        <v>0</v>
      </c>
      <c r="K564" s="84" t="b">
        <v>0</v>
      </c>
      <c r="L564" s="84" t="b">
        <v>0</v>
      </c>
    </row>
    <row r="565" spans="1:12" ht="15">
      <c r="A565" s="84" t="s">
        <v>2833</v>
      </c>
      <c r="B565" s="84" t="s">
        <v>2682</v>
      </c>
      <c r="C565" s="84">
        <v>2</v>
      </c>
      <c r="D565" s="119">
        <v>0.00499040621691238</v>
      </c>
      <c r="E565" s="119">
        <v>2.089021500795006</v>
      </c>
      <c r="F565" s="84" t="s">
        <v>2096</v>
      </c>
      <c r="G565" s="84" t="b">
        <v>0</v>
      </c>
      <c r="H565" s="84" t="b">
        <v>0</v>
      </c>
      <c r="I565" s="84" t="b">
        <v>0</v>
      </c>
      <c r="J565" s="84" t="b">
        <v>0</v>
      </c>
      <c r="K565" s="84" t="b">
        <v>0</v>
      </c>
      <c r="L565" s="84" t="b">
        <v>0</v>
      </c>
    </row>
    <row r="566" spans="1:12" ht="15">
      <c r="A566" s="84" t="s">
        <v>2656</v>
      </c>
      <c r="B566" s="84" t="s">
        <v>2624</v>
      </c>
      <c r="C566" s="84">
        <v>2</v>
      </c>
      <c r="D566" s="119">
        <v>0.00499040621691238</v>
      </c>
      <c r="E566" s="119">
        <v>1.9129302417393248</v>
      </c>
      <c r="F566" s="84" t="s">
        <v>2096</v>
      </c>
      <c r="G566" s="84" t="b">
        <v>0</v>
      </c>
      <c r="H566" s="84" t="b">
        <v>0</v>
      </c>
      <c r="I566" s="84" t="b">
        <v>0</v>
      </c>
      <c r="J566" s="84" t="b">
        <v>0</v>
      </c>
      <c r="K566" s="84" t="b">
        <v>0</v>
      </c>
      <c r="L566" s="84" t="b">
        <v>0</v>
      </c>
    </row>
    <row r="567" spans="1:12" ht="15">
      <c r="A567" s="84" t="s">
        <v>286</v>
      </c>
      <c r="B567" s="84" t="s">
        <v>2694</v>
      </c>
      <c r="C567" s="84">
        <v>2</v>
      </c>
      <c r="D567" s="119">
        <v>0.00499040621691238</v>
      </c>
      <c r="E567" s="119">
        <v>1.4606325707446945</v>
      </c>
      <c r="F567" s="84" t="s">
        <v>2096</v>
      </c>
      <c r="G567" s="84" t="b">
        <v>0</v>
      </c>
      <c r="H567" s="84" t="b">
        <v>0</v>
      </c>
      <c r="I567" s="84" t="b">
        <v>0</v>
      </c>
      <c r="J567" s="84" t="b">
        <v>0</v>
      </c>
      <c r="K567" s="84" t="b">
        <v>0</v>
      </c>
      <c r="L567" s="84" t="b">
        <v>0</v>
      </c>
    </row>
    <row r="568" spans="1:12" ht="15">
      <c r="A568" s="84" t="s">
        <v>328</v>
      </c>
      <c r="B568" s="84" t="s">
        <v>347</v>
      </c>
      <c r="C568" s="84">
        <v>2</v>
      </c>
      <c r="D568" s="119">
        <v>0.00499040621691238</v>
      </c>
      <c r="E568" s="119">
        <v>1.7368389826836437</v>
      </c>
      <c r="F568" s="84" t="s">
        <v>2096</v>
      </c>
      <c r="G568" s="84" t="b">
        <v>0</v>
      </c>
      <c r="H568" s="84" t="b">
        <v>0</v>
      </c>
      <c r="I568" s="84" t="b">
        <v>0</v>
      </c>
      <c r="J568" s="84" t="b">
        <v>0</v>
      </c>
      <c r="K568" s="84" t="b">
        <v>0</v>
      </c>
      <c r="L568" s="84" t="b">
        <v>0</v>
      </c>
    </row>
    <row r="569" spans="1:12" ht="15">
      <c r="A569" s="84" t="s">
        <v>286</v>
      </c>
      <c r="B569" s="84" t="s">
        <v>2712</v>
      </c>
      <c r="C569" s="84">
        <v>2</v>
      </c>
      <c r="D569" s="119">
        <v>0.00499040621691238</v>
      </c>
      <c r="E569" s="119">
        <v>1.4606325707446945</v>
      </c>
      <c r="F569" s="84" t="s">
        <v>2096</v>
      </c>
      <c r="G569" s="84" t="b">
        <v>0</v>
      </c>
      <c r="H569" s="84" t="b">
        <v>0</v>
      </c>
      <c r="I569" s="84" t="b">
        <v>0</v>
      </c>
      <c r="J569" s="84" t="b">
        <v>1</v>
      </c>
      <c r="K569" s="84" t="b">
        <v>0</v>
      </c>
      <c r="L569" s="84" t="b">
        <v>0</v>
      </c>
    </row>
    <row r="570" spans="1:12" ht="15">
      <c r="A570" s="84" t="s">
        <v>2628</v>
      </c>
      <c r="B570" s="84" t="s">
        <v>2637</v>
      </c>
      <c r="C570" s="84">
        <v>2</v>
      </c>
      <c r="D570" s="119">
        <v>0.00499040621691238</v>
      </c>
      <c r="E570" s="119">
        <v>2.0378689783476247</v>
      </c>
      <c r="F570" s="84" t="s">
        <v>2096</v>
      </c>
      <c r="G570" s="84" t="b">
        <v>0</v>
      </c>
      <c r="H570" s="84" t="b">
        <v>0</v>
      </c>
      <c r="I570" s="84" t="b">
        <v>0</v>
      </c>
      <c r="J570" s="84" t="b">
        <v>0</v>
      </c>
      <c r="K570" s="84" t="b">
        <v>0</v>
      </c>
      <c r="L570" s="84" t="b">
        <v>0</v>
      </c>
    </row>
    <row r="571" spans="1:12" ht="15">
      <c r="A571" s="84" t="s">
        <v>2637</v>
      </c>
      <c r="B571" s="84" t="s">
        <v>2210</v>
      </c>
      <c r="C571" s="84">
        <v>2</v>
      </c>
      <c r="D571" s="119">
        <v>0.00499040621691238</v>
      </c>
      <c r="E571" s="119">
        <v>2.213960237403306</v>
      </c>
      <c r="F571" s="84" t="s">
        <v>2096</v>
      </c>
      <c r="G571" s="84" t="b">
        <v>0</v>
      </c>
      <c r="H571" s="84" t="b">
        <v>0</v>
      </c>
      <c r="I571" s="84" t="b">
        <v>0</v>
      </c>
      <c r="J571" s="84" t="b">
        <v>0</v>
      </c>
      <c r="K571" s="84" t="b">
        <v>0</v>
      </c>
      <c r="L571" s="84" t="b">
        <v>0</v>
      </c>
    </row>
    <row r="572" spans="1:12" ht="15">
      <c r="A572" s="84" t="s">
        <v>2210</v>
      </c>
      <c r="B572" s="84" t="s">
        <v>2211</v>
      </c>
      <c r="C572" s="84">
        <v>2</v>
      </c>
      <c r="D572" s="119">
        <v>0.00499040621691238</v>
      </c>
      <c r="E572" s="119">
        <v>2.3900514964589874</v>
      </c>
      <c r="F572" s="84" t="s">
        <v>2096</v>
      </c>
      <c r="G572" s="84" t="b">
        <v>0</v>
      </c>
      <c r="H572" s="84" t="b">
        <v>0</v>
      </c>
      <c r="I572" s="84" t="b">
        <v>0</v>
      </c>
      <c r="J572" s="84" t="b">
        <v>0</v>
      </c>
      <c r="K572" s="84" t="b">
        <v>0</v>
      </c>
      <c r="L572" s="84" t="b">
        <v>0</v>
      </c>
    </row>
    <row r="573" spans="1:12" ht="15">
      <c r="A573" s="84" t="s">
        <v>2211</v>
      </c>
      <c r="B573" s="84" t="s">
        <v>2203</v>
      </c>
      <c r="C573" s="84">
        <v>2</v>
      </c>
      <c r="D573" s="119">
        <v>0.00499040621691238</v>
      </c>
      <c r="E573" s="119">
        <v>2.089021500795006</v>
      </c>
      <c r="F573" s="84" t="s">
        <v>2096</v>
      </c>
      <c r="G573" s="84" t="b">
        <v>0</v>
      </c>
      <c r="H573" s="84" t="b">
        <v>0</v>
      </c>
      <c r="I573" s="84" t="b">
        <v>0</v>
      </c>
      <c r="J573" s="84" t="b">
        <v>0</v>
      </c>
      <c r="K573" s="84" t="b">
        <v>0</v>
      </c>
      <c r="L573" s="84" t="b">
        <v>0</v>
      </c>
    </row>
    <row r="574" spans="1:12" ht="15">
      <c r="A574" s="84" t="s">
        <v>2203</v>
      </c>
      <c r="B574" s="84" t="s">
        <v>2620</v>
      </c>
      <c r="C574" s="84">
        <v>2</v>
      </c>
      <c r="D574" s="119">
        <v>0.00499040621691238</v>
      </c>
      <c r="E574" s="119">
        <v>1.8160202287312683</v>
      </c>
      <c r="F574" s="84" t="s">
        <v>2096</v>
      </c>
      <c r="G574" s="84" t="b">
        <v>0</v>
      </c>
      <c r="H574" s="84" t="b">
        <v>0</v>
      </c>
      <c r="I574" s="84" t="b">
        <v>0</v>
      </c>
      <c r="J574" s="84" t="b">
        <v>0</v>
      </c>
      <c r="K574" s="84" t="b">
        <v>0</v>
      </c>
      <c r="L574" s="84" t="b">
        <v>0</v>
      </c>
    </row>
    <row r="575" spans="1:12" ht="15">
      <c r="A575" s="84" t="s">
        <v>2620</v>
      </c>
      <c r="B575" s="84" t="s">
        <v>2711</v>
      </c>
      <c r="C575" s="84">
        <v>2</v>
      </c>
      <c r="D575" s="119">
        <v>0.00499040621691238</v>
      </c>
      <c r="E575" s="119">
        <v>1.9921114877869497</v>
      </c>
      <c r="F575" s="84" t="s">
        <v>2096</v>
      </c>
      <c r="G575" s="84" t="b">
        <v>0</v>
      </c>
      <c r="H575" s="84" t="b">
        <v>0</v>
      </c>
      <c r="I575" s="84" t="b">
        <v>0</v>
      </c>
      <c r="J575" s="84" t="b">
        <v>0</v>
      </c>
      <c r="K575" s="84" t="b">
        <v>0</v>
      </c>
      <c r="L575" s="84" t="b">
        <v>0</v>
      </c>
    </row>
    <row r="576" spans="1:12" ht="15">
      <c r="A576" s="84" t="s">
        <v>2711</v>
      </c>
      <c r="B576" s="84" t="s">
        <v>287</v>
      </c>
      <c r="C576" s="84">
        <v>2</v>
      </c>
      <c r="D576" s="119">
        <v>0.00499040621691238</v>
      </c>
      <c r="E576" s="119">
        <v>2.213960237403306</v>
      </c>
      <c r="F576" s="84" t="s">
        <v>2096</v>
      </c>
      <c r="G576" s="84" t="b">
        <v>0</v>
      </c>
      <c r="H576" s="84" t="b">
        <v>0</v>
      </c>
      <c r="I576" s="84" t="b">
        <v>0</v>
      </c>
      <c r="J576" s="84" t="b">
        <v>0</v>
      </c>
      <c r="K576" s="84" t="b">
        <v>0</v>
      </c>
      <c r="L576" s="84" t="b">
        <v>0</v>
      </c>
    </row>
    <row r="577" spans="1:12" ht="15">
      <c r="A577" s="84" t="s">
        <v>287</v>
      </c>
      <c r="B577" s="84" t="s">
        <v>2678</v>
      </c>
      <c r="C577" s="84">
        <v>2</v>
      </c>
      <c r="D577" s="119">
        <v>0.00499040621691238</v>
      </c>
      <c r="E577" s="119">
        <v>1.9921114877869497</v>
      </c>
      <c r="F577" s="84" t="s">
        <v>2096</v>
      </c>
      <c r="G577" s="84" t="b">
        <v>0</v>
      </c>
      <c r="H577" s="84" t="b">
        <v>0</v>
      </c>
      <c r="I577" s="84" t="b">
        <v>0</v>
      </c>
      <c r="J577" s="84" t="b">
        <v>0</v>
      </c>
      <c r="K577" s="84" t="b">
        <v>0</v>
      </c>
      <c r="L577" s="84" t="b">
        <v>0</v>
      </c>
    </row>
    <row r="578" spans="1:12" ht="15">
      <c r="A578" s="84" t="s">
        <v>2678</v>
      </c>
      <c r="B578" s="84" t="s">
        <v>2221</v>
      </c>
      <c r="C578" s="84">
        <v>2</v>
      </c>
      <c r="D578" s="119">
        <v>0.00499040621691238</v>
      </c>
      <c r="E578" s="119">
        <v>2.3900514964589874</v>
      </c>
      <c r="F578" s="84" t="s">
        <v>2096</v>
      </c>
      <c r="G578" s="84" t="b">
        <v>0</v>
      </c>
      <c r="H578" s="84" t="b">
        <v>0</v>
      </c>
      <c r="I578" s="84" t="b">
        <v>0</v>
      </c>
      <c r="J578" s="84" t="b">
        <v>0</v>
      </c>
      <c r="K578" s="84" t="b">
        <v>0</v>
      </c>
      <c r="L578" s="84" t="b">
        <v>0</v>
      </c>
    </row>
    <row r="579" spans="1:12" ht="15">
      <c r="A579" s="84" t="s">
        <v>2221</v>
      </c>
      <c r="B579" s="84" t="s">
        <v>2654</v>
      </c>
      <c r="C579" s="84">
        <v>2</v>
      </c>
      <c r="D579" s="119">
        <v>0.00499040621691238</v>
      </c>
      <c r="E579" s="119">
        <v>2.3900514964589874</v>
      </c>
      <c r="F579" s="84" t="s">
        <v>2096</v>
      </c>
      <c r="G579" s="84" t="b">
        <v>0</v>
      </c>
      <c r="H579" s="84" t="b">
        <v>0</v>
      </c>
      <c r="I579" s="84" t="b">
        <v>0</v>
      </c>
      <c r="J579" s="84" t="b">
        <v>0</v>
      </c>
      <c r="K579" s="84" t="b">
        <v>0</v>
      </c>
      <c r="L579" s="84" t="b">
        <v>0</v>
      </c>
    </row>
    <row r="580" spans="1:12" ht="15">
      <c r="A580" s="84" t="s">
        <v>2654</v>
      </c>
      <c r="B580" s="84" t="s">
        <v>2170</v>
      </c>
      <c r="C580" s="84">
        <v>2</v>
      </c>
      <c r="D580" s="119">
        <v>0.00499040621691238</v>
      </c>
      <c r="E580" s="119">
        <v>2.3900514964589874</v>
      </c>
      <c r="F580" s="84" t="s">
        <v>2096</v>
      </c>
      <c r="G580" s="84" t="b">
        <v>0</v>
      </c>
      <c r="H580" s="84" t="b">
        <v>0</v>
      </c>
      <c r="I580" s="84" t="b">
        <v>0</v>
      </c>
      <c r="J580" s="84" t="b">
        <v>0</v>
      </c>
      <c r="K580" s="84" t="b">
        <v>0</v>
      </c>
      <c r="L580" s="84" t="b">
        <v>0</v>
      </c>
    </row>
    <row r="581" spans="1:12" ht="15">
      <c r="A581" s="84" t="s">
        <v>2170</v>
      </c>
      <c r="B581" s="84" t="s">
        <v>2655</v>
      </c>
      <c r="C581" s="84">
        <v>2</v>
      </c>
      <c r="D581" s="119">
        <v>0.00499040621691238</v>
      </c>
      <c r="E581" s="119">
        <v>2.3900514964589874</v>
      </c>
      <c r="F581" s="84" t="s">
        <v>2096</v>
      </c>
      <c r="G581" s="84" t="b">
        <v>0</v>
      </c>
      <c r="H581" s="84" t="b">
        <v>0</v>
      </c>
      <c r="I581" s="84" t="b">
        <v>0</v>
      </c>
      <c r="J581" s="84" t="b">
        <v>0</v>
      </c>
      <c r="K581" s="84" t="b">
        <v>0</v>
      </c>
      <c r="L581" s="84" t="b">
        <v>0</v>
      </c>
    </row>
    <row r="582" spans="1:12" ht="15">
      <c r="A582" s="84" t="s">
        <v>286</v>
      </c>
      <c r="B582" s="84" t="s">
        <v>279</v>
      </c>
      <c r="C582" s="84">
        <v>2</v>
      </c>
      <c r="D582" s="119">
        <v>0.00499040621691238</v>
      </c>
      <c r="E582" s="119">
        <v>0.270300872574403</v>
      </c>
      <c r="F582" s="84" t="s">
        <v>2096</v>
      </c>
      <c r="G582" s="84" t="b">
        <v>0</v>
      </c>
      <c r="H582" s="84" t="b">
        <v>0</v>
      </c>
      <c r="I582" s="84" t="b">
        <v>0</v>
      </c>
      <c r="J582" s="84" t="b">
        <v>0</v>
      </c>
      <c r="K582" s="84" t="b">
        <v>0</v>
      </c>
      <c r="L582" s="84" t="b">
        <v>0</v>
      </c>
    </row>
    <row r="583" spans="1:12" ht="15">
      <c r="A583" s="84" t="s">
        <v>2781</v>
      </c>
      <c r="B583" s="84" t="s">
        <v>2782</v>
      </c>
      <c r="C583" s="84">
        <v>2</v>
      </c>
      <c r="D583" s="119">
        <v>0.00499040621691238</v>
      </c>
      <c r="E583" s="119">
        <v>2.3900514964589874</v>
      </c>
      <c r="F583" s="84" t="s">
        <v>2096</v>
      </c>
      <c r="G583" s="84" t="b">
        <v>1</v>
      </c>
      <c r="H583" s="84" t="b">
        <v>0</v>
      </c>
      <c r="I583" s="84" t="b">
        <v>0</v>
      </c>
      <c r="J583" s="84" t="b">
        <v>1</v>
      </c>
      <c r="K583" s="84" t="b">
        <v>0</v>
      </c>
      <c r="L583" s="84" t="b">
        <v>0</v>
      </c>
    </row>
    <row r="584" spans="1:12" ht="15">
      <c r="A584" s="84" t="s">
        <v>2782</v>
      </c>
      <c r="B584" s="84" t="s">
        <v>2609</v>
      </c>
      <c r="C584" s="84">
        <v>2</v>
      </c>
      <c r="D584" s="119">
        <v>0.00499040621691238</v>
      </c>
      <c r="E584" s="119">
        <v>1.9129302417393248</v>
      </c>
      <c r="F584" s="84" t="s">
        <v>2096</v>
      </c>
      <c r="G584" s="84" t="b">
        <v>1</v>
      </c>
      <c r="H584" s="84" t="b">
        <v>0</v>
      </c>
      <c r="I584" s="84" t="b">
        <v>0</v>
      </c>
      <c r="J584" s="84" t="b">
        <v>0</v>
      </c>
      <c r="K584" s="84" t="b">
        <v>0</v>
      </c>
      <c r="L584" s="84" t="b">
        <v>0</v>
      </c>
    </row>
    <row r="585" spans="1:12" ht="15">
      <c r="A585" s="84" t="s">
        <v>279</v>
      </c>
      <c r="B585" s="84" t="s">
        <v>2783</v>
      </c>
      <c r="C585" s="84">
        <v>2</v>
      </c>
      <c r="D585" s="119">
        <v>0.00499040621691238</v>
      </c>
      <c r="E585" s="119">
        <v>1.1347789913556812</v>
      </c>
      <c r="F585" s="84" t="s">
        <v>2096</v>
      </c>
      <c r="G585" s="84" t="b">
        <v>0</v>
      </c>
      <c r="H585" s="84" t="b">
        <v>0</v>
      </c>
      <c r="I585" s="84" t="b">
        <v>0</v>
      </c>
      <c r="J585" s="84" t="b">
        <v>0</v>
      </c>
      <c r="K585" s="84" t="b">
        <v>0</v>
      </c>
      <c r="L585" s="84" t="b">
        <v>0</v>
      </c>
    </row>
    <row r="586" spans="1:12" ht="15">
      <c r="A586" s="84" t="s">
        <v>2783</v>
      </c>
      <c r="B586" s="84" t="s">
        <v>2168</v>
      </c>
      <c r="C586" s="84">
        <v>2</v>
      </c>
      <c r="D586" s="119">
        <v>0.00499040621691238</v>
      </c>
      <c r="E586" s="119">
        <v>1.9921114877869497</v>
      </c>
      <c r="F586" s="84" t="s">
        <v>2096</v>
      </c>
      <c r="G586" s="84" t="b">
        <v>0</v>
      </c>
      <c r="H586" s="84" t="b">
        <v>0</v>
      </c>
      <c r="I586" s="84" t="b">
        <v>0</v>
      </c>
      <c r="J586" s="84" t="b">
        <v>0</v>
      </c>
      <c r="K586" s="84" t="b">
        <v>0</v>
      </c>
      <c r="L586" s="84" t="b">
        <v>0</v>
      </c>
    </row>
    <row r="587" spans="1:12" ht="15">
      <c r="A587" s="84" t="s">
        <v>2168</v>
      </c>
      <c r="B587" s="84" t="s">
        <v>2709</v>
      </c>
      <c r="C587" s="84">
        <v>2</v>
      </c>
      <c r="D587" s="119">
        <v>0.00499040621691238</v>
      </c>
      <c r="E587" s="119">
        <v>1.9921114877869497</v>
      </c>
      <c r="F587" s="84" t="s">
        <v>2096</v>
      </c>
      <c r="G587" s="84" t="b">
        <v>0</v>
      </c>
      <c r="H587" s="84" t="b">
        <v>0</v>
      </c>
      <c r="I587" s="84" t="b">
        <v>0</v>
      </c>
      <c r="J587" s="84" t="b">
        <v>0</v>
      </c>
      <c r="K587" s="84" t="b">
        <v>0</v>
      </c>
      <c r="L587" s="84" t="b">
        <v>0</v>
      </c>
    </row>
    <row r="588" spans="1:12" ht="15">
      <c r="A588" s="84" t="s">
        <v>2709</v>
      </c>
      <c r="B588" s="84" t="s">
        <v>2226</v>
      </c>
      <c r="C588" s="84">
        <v>2</v>
      </c>
      <c r="D588" s="119">
        <v>0.00499040621691238</v>
      </c>
      <c r="E588" s="119">
        <v>2.213960237403306</v>
      </c>
      <c r="F588" s="84" t="s">
        <v>2096</v>
      </c>
      <c r="G588" s="84" t="b">
        <v>0</v>
      </c>
      <c r="H588" s="84" t="b">
        <v>0</v>
      </c>
      <c r="I588" s="84" t="b">
        <v>0</v>
      </c>
      <c r="J588" s="84" t="b">
        <v>0</v>
      </c>
      <c r="K588" s="84" t="b">
        <v>0</v>
      </c>
      <c r="L588" s="84" t="b">
        <v>0</v>
      </c>
    </row>
    <row r="589" spans="1:12" ht="15">
      <c r="A589" s="84" t="s">
        <v>2226</v>
      </c>
      <c r="B589" s="84" t="s">
        <v>2784</v>
      </c>
      <c r="C589" s="84">
        <v>2</v>
      </c>
      <c r="D589" s="119">
        <v>0.00499040621691238</v>
      </c>
      <c r="E589" s="119">
        <v>2.213960237403306</v>
      </c>
      <c r="F589" s="84" t="s">
        <v>2096</v>
      </c>
      <c r="G589" s="84" t="b">
        <v>0</v>
      </c>
      <c r="H589" s="84" t="b">
        <v>0</v>
      </c>
      <c r="I589" s="84" t="b">
        <v>0</v>
      </c>
      <c r="J589" s="84" t="b">
        <v>0</v>
      </c>
      <c r="K589" s="84" t="b">
        <v>0</v>
      </c>
      <c r="L589" s="84" t="b">
        <v>0</v>
      </c>
    </row>
    <row r="590" spans="1:12" ht="15">
      <c r="A590" s="84" t="s">
        <v>2784</v>
      </c>
      <c r="B590" s="84" t="s">
        <v>2620</v>
      </c>
      <c r="C590" s="84">
        <v>2</v>
      </c>
      <c r="D590" s="119">
        <v>0.00499040621691238</v>
      </c>
      <c r="E590" s="119">
        <v>1.9921114877869497</v>
      </c>
      <c r="F590" s="84" t="s">
        <v>2096</v>
      </c>
      <c r="G590" s="84" t="b">
        <v>0</v>
      </c>
      <c r="H590" s="84" t="b">
        <v>0</v>
      </c>
      <c r="I590" s="84" t="b">
        <v>0</v>
      </c>
      <c r="J590" s="84" t="b">
        <v>0</v>
      </c>
      <c r="K590" s="84" t="b">
        <v>0</v>
      </c>
      <c r="L590" s="84" t="b">
        <v>0</v>
      </c>
    </row>
    <row r="591" spans="1:12" ht="15">
      <c r="A591" s="84" t="s">
        <v>2620</v>
      </c>
      <c r="B591" s="84" t="s">
        <v>2785</v>
      </c>
      <c r="C591" s="84">
        <v>2</v>
      </c>
      <c r="D591" s="119">
        <v>0.00499040621691238</v>
      </c>
      <c r="E591" s="119">
        <v>1.9921114877869497</v>
      </c>
      <c r="F591" s="84" t="s">
        <v>2096</v>
      </c>
      <c r="G591" s="84" t="b">
        <v>0</v>
      </c>
      <c r="H591" s="84" t="b">
        <v>0</v>
      </c>
      <c r="I591" s="84" t="b">
        <v>0</v>
      </c>
      <c r="J591" s="84" t="b">
        <v>0</v>
      </c>
      <c r="K591" s="84" t="b">
        <v>0</v>
      </c>
      <c r="L591" s="84" t="b">
        <v>0</v>
      </c>
    </row>
    <row r="592" spans="1:12" ht="15">
      <c r="A592" s="84" t="s">
        <v>2785</v>
      </c>
      <c r="B592" s="84" t="s">
        <v>2633</v>
      </c>
      <c r="C592" s="84">
        <v>2</v>
      </c>
      <c r="D592" s="119">
        <v>0.00499040621691238</v>
      </c>
      <c r="E592" s="119">
        <v>2.3900514964589874</v>
      </c>
      <c r="F592" s="84" t="s">
        <v>2096</v>
      </c>
      <c r="G592" s="84" t="b">
        <v>0</v>
      </c>
      <c r="H592" s="84" t="b">
        <v>0</v>
      </c>
      <c r="I592" s="84" t="b">
        <v>0</v>
      </c>
      <c r="J592" s="84" t="b">
        <v>0</v>
      </c>
      <c r="K592" s="84" t="b">
        <v>0</v>
      </c>
      <c r="L592" s="84" t="b">
        <v>0</v>
      </c>
    </row>
    <row r="593" spans="1:12" ht="15">
      <c r="A593" s="84" t="s">
        <v>2696</v>
      </c>
      <c r="B593" s="84" t="s">
        <v>2697</v>
      </c>
      <c r="C593" s="84">
        <v>2</v>
      </c>
      <c r="D593" s="119">
        <v>0.00499040621691238</v>
      </c>
      <c r="E593" s="119">
        <v>2.3900514964589874</v>
      </c>
      <c r="F593" s="84" t="s">
        <v>2096</v>
      </c>
      <c r="G593" s="84" t="b">
        <v>0</v>
      </c>
      <c r="H593" s="84" t="b">
        <v>0</v>
      </c>
      <c r="I593" s="84" t="b">
        <v>0</v>
      </c>
      <c r="J593" s="84" t="b">
        <v>0</v>
      </c>
      <c r="K593" s="84" t="b">
        <v>0</v>
      </c>
      <c r="L593" s="84" t="b">
        <v>0</v>
      </c>
    </row>
    <row r="594" spans="1:12" ht="15">
      <c r="A594" s="84" t="s">
        <v>2697</v>
      </c>
      <c r="B594" s="84" t="s">
        <v>2216</v>
      </c>
      <c r="C594" s="84">
        <v>2</v>
      </c>
      <c r="D594" s="119">
        <v>0.00499040621691238</v>
      </c>
      <c r="E594" s="119">
        <v>2.089021500795006</v>
      </c>
      <c r="F594" s="84" t="s">
        <v>2096</v>
      </c>
      <c r="G594" s="84" t="b">
        <v>0</v>
      </c>
      <c r="H594" s="84" t="b">
        <v>0</v>
      </c>
      <c r="I594" s="84" t="b">
        <v>0</v>
      </c>
      <c r="J594" s="84" t="b">
        <v>0</v>
      </c>
      <c r="K594" s="84" t="b">
        <v>0</v>
      </c>
      <c r="L594" s="84" t="b">
        <v>0</v>
      </c>
    </row>
    <row r="595" spans="1:12" ht="15">
      <c r="A595" s="84" t="s">
        <v>2649</v>
      </c>
      <c r="B595" s="84" t="s">
        <v>2698</v>
      </c>
      <c r="C595" s="84">
        <v>2</v>
      </c>
      <c r="D595" s="119">
        <v>0.00499040621691238</v>
      </c>
      <c r="E595" s="119">
        <v>2.213960237403306</v>
      </c>
      <c r="F595" s="84" t="s">
        <v>2096</v>
      </c>
      <c r="G595" s="84" t="b">
        <v>0</v>
      </c>
      <c r="H595" s="84" t="b">
        <v>0</v>
      </c>
      <c r="I595" s="84" t="b">
        <v>0</v>
      </c>
      <c r="J595" s="84" t="b">
        <v>0</v>
      </c>
      <c r="K595" s="84" t="b">
        <v>0</v>
      </c>
      <c r="L595" s="84" t="b">
        <v>0</v>
      </c>
    </row>
    <row r="596" spans="1:12" ht="15">
      <c r="A596" s="84" t="s">
        <v>2698</v>
      </c>
      <c r="B596" s="84" t="s">
        <v>2240</v>
      </c>
      <c r="C596" s="84">
        <v>2</v>
      </c>
      <c r="D596" s="119">
        <v>0.00499040621691238</v>
      </c>
      <c r="E596" s="119">
        <v>2.213960237403306</v>
      </c>
      <c r="F596" s="84" t="s">
        <v>2096</v>
      </c>
      <c r="G596" s="84" t="b">
        <v>0</v>
      </c>
      <c r="H596" s="84" t="b">
        <v>0</v>
      </c>
      <c r="I596" s="84" t="b">
        <v>0</v>
      </c>
      <c r="J596" s="84" t="b">
        <v>1</v>
      </c>
      <c r="K596" s="84" t="b">
        <v>0</v>
      </c>
      <c r="L596" s="84" t="b">
        <v>0</v>
      </c>
    </row>
    <row r="597" spans="1:12" ht="15">
      <c r="A597" s="84" t="s">
        <v>328</v>
      </c>
      <c r="B597" s="84" t="s">
        <v>279</v>
      </c>
      <c r="C597" s="84">
        <v>2</v>
      </c>
      <c r="D597" s="119">
        <v>0.00499040621691238</v>
      </c>
      <c r="E597" s="119">
        <v>0.5465072845133521</v>
      </c>
      <c r="F597" s="84" t="s">
        <v>2096</v>
      </c>
      <c r="G597" s="84" t="b">
        <v>0</v>
      </c>
      <c r="H597" s="84" t="b">
        <v>0</v>
      </c>
      <c r="I597" s="84" t="b">
        <v>0</v>
      </c>
      <c r="J597" s="84" t="b">
        <v>0</v>
      </c>
      <c r="K597" s="84" t="b">
        <v>0</v>
      </c>
      <c r="L597" s="84" t="b">
        <v>0</v>
      </c>
    </row>
    <row r="598" spans="1:12" ht="15">
      <c r="A598" s="84" t="s">
        <v>282</v>
      </c>
      <c r="B598" s="84" t="s">
        <v>2611</v>
      </c>
      <c r="C598" s="84">
        <v>2</v>
      </c>
      <c r="D598" s="119">
        <v>0.00499040621691238</v>
      </c>
      <c r="E598" s="119">
        <v>1.0143878824981019</v>
      </c>
      <c r="F598" s="84" t="s">
        <v>2096</v>
      </c>
      <c r="G598" s="84" t="b">
        <v>0</v>
      </c>
      <c r="H598" s="84" t="b">
        <v>0</v>
      </c>
      <c r="I598" s="84" t="b">
        <v>0</v>
      </c>
      <c r="J598" s="84" t="b">
        <v>0</v>
      </c>
      <c r="K598" s="84" t="b">
        <v>0</v>
      </c>
      <c r="L598" s="84" t="b">
        <v>0</v>
      </c>
    </row>
    <row r="599" spans="1:12" ht="15">
      <c r="A599" s="84" t="s">
        <v>287</v>
      </c>
      <c r="B599" s="84" t="s">
        <v>2223</v>
      </c>
      <c r="C599" s="84">
        <v>2</v>
      </c>
      <c r="D599" s="119">
        <v>0.00499040621691238</v>
      </c>
      <c r="E599" s="119">
        <v>1.8160202287312683</v>
      </c>
      <c r="F599" s="84" t="s">
        <v>2096</v>
      </c>
      <c r="G599" s="84" t="b">
        <v>0</v>
      </c>
      <c r="H599" s="84" t="b">
        <v>0</v>
      </c>
      <c r="I599" s="84" t="b">
        <v>0</v>
      </c>
      <c r="J599" s="84" t="b">
        <v>0</v>
      </c>
      <c r="K599" s="84" t="b">
        <v>0</v>
      </c>
      <c r="L599" s="84" t="b">
        <v>0</v>
      </c>
    </row>
    <row r="600" spans="1:12" ht="15">
      <c r="A600" s="84" t="s">
        <v>2218</v>
      </c>
      <c r="B600" s="84" t="s">
        <v>2215</v>
      </c>
      <c r="C600" s="84">
        <v>4</v>
      </c>
      <c r="D600" s="119">
        <v>0.009340893725771786</v>
      </c>
      <c r="E600" s="119">
        <v>1.1719352992845236</v>
      </c>
      <c r="F600" s="84" t="s">
        <v>2097</v>
      </c>
      <c r="G600" s="84" t="b">
        <v>0</v>
      </c>
      <c r="H600" s="84" t="b">
        <v>0</v>
      </c>
      <c r="I600" s="84" t="b">
        <v>0</v>
      </c>
      <c r="J600" s="84" t="b">
        <v>0</v>
      </c>
      <c r="K600" s="84" t="b">
        <v>0</v>
      </c>
      <c r="L600" s="84" t="b">
        <v>0</v>
      </c>
    </row>
    <row r="601" spans="1:12" ht="15">
      <c r="A601" s="84" t="s">
        <v>2216</v>
      </c>
      <c r="B601" s="84" t="s">
        <v>2642</v>
      </c>
      <c r="C601" s="84">
        <v>4</v>
      </c>
      <c r="D601" s="119">
        <v>0.0123663208178721</v>
      </c>
      <c r="E601" s="119">
        <v>1.5611013836490562</v>
      </c>
      <c r="F601" s="84" t="s">
        <v>2097</v>
      </c>
      <c r="G601" s="84" t="b">
        <v>0</v>
      </c>
      <c r="H601" s="84" t="b">
        <v>0</v>
      </c>
      <c r="I601" s="84" t="b">
        <v>0</v>
      </c>
      <c r="J601" s="84" t="b">
        <v>1</v>
      </c>
      <c r="K601" s="84" t="b">
        <v>0</v>
      </c>
      <c r="L601" s="84" t="b">
        <v>0</v>
      </c>
    </row>
    <row r="602" spans="1:12" ht="15">
      <c r="A602" s="84" t="s">
        <v>2642</v>
      </c>
      <c r="B602" s="84" t="s">
        <v>2643</v>
      </c>
      <c r="C602" s="84">
        <v>4</v>
      </c>
      <c r="D602" s="119">
        <v>0.0123663208178721</v>
      </c>
      <c r="E602" s="119">
        <v>1.9590413923210934</v>
      </c>
      <c r="F602" s="84" t="s">
        <v>2097</v>
      </c>
      <c r="G602" s="84" t="b">
        <v>1</v>
      </c>
      <c r="H602" s="84" t="b">
        <v>0</v>
      </c>
      <c r="I602" s="84" t="b">
        <v>0</v>
      </c>
      <c r="J602" s="84" t="b">
        <v>0</v>
      </c>
      <c r="K602" s="84" t="b">
        <v>0</v>
      </c>
      <c r="L602" s="84" t="b">
        <v>0</v>
      </c>
    </row>
    <row r="603" spans="1:12" ht="15">
      <c r="A603" s="84" t="s">
        <v>2215</v>
      </c>
      <c r="B603" s="84" t="s">
        <v>2217</v>
      </c>
      <c r="C603" s="84">
        <v>3</v>
      </c>
      <c r="D603" s="119">
        <v>0.007947419565245674</v>
      </c>
      <c r="E603" s="119">
        <v>1.18089014193745</v>
      </c>
      <c r="F603" s="84" t="s">
        <v>2097</v>
      </c>
      <c r="G603" s="84" t="b">
        <v>0</v>
      </c>
      <c r="H603" s="84" t="b">
        <v>0</v>
      </c>
      <c r="I603" s="84" t="b">
        <v>0</v>
      </c>
      <c r="J603" s="84" t="b">
        <v>0</v>
      </c>
      <c r="K603" s="84" t="b">
        <v>0</v>
      </c>
      <c r="L603" s="84" t="b">
        <v>0</v>
      </c>
    </row>
    <row r="604" spans="1:12" ht="15">
      <c r="A604" s="84" t="s">
        <v>279</v>
      </c>
      <c r="B604" s="84" t="s">
        <v>2217</v>
      </c>
      <c r="C604" s="84">
        <v>3</v>
      </c>
      <c r="D604" s="119">
        <v>0.007947419565245674</v>
      </c>
      <c r="E604" s="119">
        <v>0.7415574481071874</v>
      </c>
      <c r="F604" s="84" t="s">
        <v>2097</v>
      </c>
      <c r="G604" s="84" t="b">
        <v>0</v>
      </c>
      <c r="H604" s="84" t="b">
        <v>0</v>
      </c>
      <c r="I604" s="84" t="b">
        <v>0</v>
      </c>
      <c r="J604" s="84" t="b">
        <v>0</v>
      </c>
      <c r="K604" s="84" t="b">
        <v>0</v>
      </c>
      <c r="L604" s="84" t="b">
        <v>0</v>
      </c>
    </row>
    <row r="605" spans="1:12" ht="15">
      <c r="A605" s="84" t="s">
        <v>2217</v>
      </c>
      <c r="B605" s="84" t="s">
        <v>2215</v>
      </c>
      <c r="C605" s="84">
        <v>3</v>
      </c>
      <c r="D605" s="119">
        <v>0.007947419565245674</v>
      </c>
      <c r="E605" s="119">
        <v>1.1931245983544616</v>
      </c>
      <c r="F605" s="84" t="s">
        <v>2097</v>
      </c>
      <c r="G605" s="84" t="b">
        <v>0</v>
      </c>
      <c r="H605" s="84" t="b">
        <v>0</v>
      </c>
      <c r="I605" s="84" t="b">
        <v>0</v>
      </c>
      <c r="J605" s="84" t="b">
        <v>0</v>
      </c>
      <c r="K605" s="84" t="b">
        <v>0</v>
      </c>
      <c r="L605" s="84" t="b">
        <v>0</v>
      </c>
    </row>
    <row r="606" spans="1:12" ht="15">
      <c r="A606" s="84" t="s">
        <v>2735</v>
      </c>
      <c r="B606" s="84" t="s">
        <v>2667</v>
      </c>
      <c r="C606" s="84">
        <v>3</v>
      </c>
      <c r="D606" s="119">
        <v>0.007947419565245674</v>
      </c>
      <c r="E606" s="119">
        <v>2.0839801289293938</v>
      </c>
      <c r="F606" s="84" t="s">
        <v>2097</v>
      </c>
      <c r="G606" s="84" t="b">
        <v>0</v>
      </c>
      <c r="H606" s="84" t="b">
        <v>0</v>
      </c>
      <c r="I606" s="84" t="b">
        <v>0</v>
      </c>
      <c r="J606" s="84" t="b">
        <v>0</v>
      </c>
      <c r="K606" s="84" t="b">
        <v>0</v>
      </c>
      <c r="L606" s="84" t="b">
        <v>0</v>
      </c>
    </row>
    <row r="607" spans="1:12" ht="15">
      <c r="A607" s="84" t="s">
        <v>2667</v>
      </c>
      <c r="B607" s="84" t="s">
        <v>2170</v>
      </c>
      <c r="C607" s="84">
        <v>3</v>
      </c>
      <c r="D607" s="119">
        <v>0.007947419565245674</v>
      </c>
      <c r="E607" s="119">
        <v>1.9590413923210936</v>
      </c>
      <c r="F607" s="84" t="s">
        <v>2097</v>
      </c>
      <c r="G607" s="84" t="b">
        <v>0</v>
      </c>
      <c r="H607" s="84" t="b">
        <v>0</v>
      </c>
      <c r="I607" s="84" t="b">
        <v>0</v>
      </c>
      <c r="J607" s="84" t="b">
        <v>0</v>
      </c>
      <c r="K607" s="84" t="b">
        <v>0</v>
      </c>
      <c r="L607" s="84" t="b">
        <v>0</v>
      </c>
    </row>
    <row r="608" spans="1:12" ht="15">
      <c r="A608" s="84" t="s">
        <v>2170</v>
      </c>
      <c r="B608" s="84" t="s">
        <v>2668</v>
      </c>
      <c r="C608" s="84">
        <v>3</v>
      </c>
      <c r="D608" s="119">
        <v>0.007947419565245674</v>
      </c>
      <c r="E608" s="119">
        <v>1.9590413923210936</v>
      </c>
      <c r="F608" s="84" t="s">
        <v>2097</v>
      </c>
      <c r="G608" s="84" t="b">
        <v>0</v>
      </c>
      <c r="H608" s="84" t="b">
        <v>0</v>
      </c>
      <c r="I608" s="84" t="b">
        <v>0</v>
      </c>
      <c r="J608" s="84" t="b">
        <v>0</v>
      </c>
      <c r="K608" s="84" t="b">
        <v>0</v>
      </c>
      <c r="L608" s="84" t="b">
        <v>0</v>
      </c>
    </row>
    <row r="609" spans="1:12" ht="15">
      <c r="A609" s="84" t="s">
        <v>2668</v>
      </c>
      <c r="B609" s="84" t="s">
        <v>2666</v>
      </c>
      <c r="C609" s="84">
        <v>3</v>
      </c>
      <c r="D609" s="119">
        <v>0.007947419565245674</v>
      </c>
      <c r="E609" s="119">
        <v>2.0839801289293938</v>
      </c>
      <c r="F609" s="84" t="s">
        <v>2097</v>
      </c>
      <c r="G609" s="84" t="b">
        <v>0</v>
      </c>
      <c r="H609" s="84" t="b">
        <v>0</v>
      </c>
      <c r="I609" s="84" t="b">
        <v>0</v>
      </c>
      <c r="J609" s="84" t="b">
        <v>0</v>
      </c>
      <c r="K609" s="84" t="b">
        <v>0</v>
      </c>
      <c r="L609" s="84" t="b">
        <v>0</v>
      </c>
    </row>
    <row r="610" spans="1:12" ht="15">
      <c r="A610" s="84" t="s">
        <v>2666</v>
      </c>
      <c r="B610" s="84" t="s">
        <v>2736</v>
      </c>
      <c r="C610" s="84">
        <v>3</v>
      </c>
      <c r="D610" s="119">
        <v>0.007947419565245674</v>
      </c>
      <c r="E610" s="119">
        <v>2.0839801289293938</v>
      </c>
      <c r="F610" s="84" t="s">
        <v>2097</v>
      </c>
      <c r="G610" s="84" t="b">
        <v>0</v>
      </c>
      <c r="H610" s="84" t="b">
        <v>0</v>
      </c>
      <c r="I610" s="84" t="b">
        <v>0</v>
      </c>
      <c r="J610" s="84" t="b">
        <v>0</v>
      </c>
      <c r="K610" s="84" t="b">
        <v>0</v>
      </c>
      <c r="L610" s="84" t="b">
        <v>0</v>
      </c>
    </row>
    <row r="611" spans="1:12" ht="15">
      <c r="A611" s="84" t="s">
        <v>2736</v>
      </c>
      <c r="B611" s="84" t="s">
        <v>2168</v>
      </c>
      <c r="C611" s="84">
        <v>3</v>
      </c>
      <c r="D611" s="119">
        <v>0.007947419565245674</v>
      </c>
      <c r="E611" s="119">
        <v>1.8621313793130372</v>
      </c>
      <c r="F611" s="84" t="s">
        <v>2097</v>
      </c>
      <c r="G611" s="84" t="b">
        <v>0</v>
      </c>
      <c r="H611" s="84" t="b">
        <v>0</v>
      </c>
      <c r="I611" s="84" t="b">
        <v>0</v>
      </c>
      <c r="J611" s="84" t="b">
        <v>0</v>
      </c>
      <c r="K611" s="84" t="b">
        <v>0</v>
      </c>
      <c r="L611" s="84" t="b">
        <v>0</v>
      </c>
    </row>
    <row r="612" spans="1:12" ht="15">
      <c r="A612" s="84" t="s">
        <v>2168</v>
      </c>
      <c r="B612" s="84" t="s">
        <v>2737</v>
      </c>
      <c r="C612" s="84">
        <v>3</v>
      </c>
      <c r="D612" s="119">
        <v>0.007947419565245674</v>
      </c>
      <c r="E612" s="119">
        <v>1.8621313793130372</v>
      </c>
      <c r="F612" s="84" t="s">
        <v>2097</v>
      </c>
      <c r="G612" s="84" t="b">
        <v>0</v>
      </c>
      <c r="H612" s="84" t="b">
        <v>0</v>
      </c>
      <c r="I612" s="84" t="b">
        <v>0</v>
      </c>
      <c r="J612" s="84" t="b">
        <v>0</v>
      </c>
      <c r="K612" s="84" t="b">
        <v>0</v>
      </c>
      <c r="L612" s="84" t="b">
        <v>0</v>
      </c>
    </row>
    <row r="613" spans="1:12" ht="15">
      <c r="A613" s="84" t="s">
        <v>2737</v>
      </c>
      <c r="B613" s="84" t="s">
        <v>2738</v>
      </c>
      <c r="C613" s="84">
        <v>3</v>
      </c>
      <c r="D613" s="119">
        <v>0.007947419565245674</v>
      </c>
      <c r="E613" s="119">
        <v>2.0839801289293938</v>
      </c>
      <c r="F613" s="84" t="s">
        <v>2097</v>
      </c>
      <c r="G613" s="84" t="b">
        <v>0</v>
      </c>
      <c r="H613" s="84" t="b">
        <v>0</v>
      </c>
      <c r="I613" s="84" t="b">
        <v>0</v>
      </c>
      <c r="J613" s="84" t="b">
        <v>0</v>
      </c>
      <c r="K613" s="84" t="b">
        <v>0</v>
      </c>
      <c r="L613" s="84" t="b">
        <v>0</v>
      </c>
    </row>
    <row r="614" spans="1:12" ht="15">
      <c r="A614" s="84" t="s">
        <v>2738</v>
      </c>
      <c r="B614" s="84" t="s">
        <v>2616</v>
      </c>
      <c r="C614" s="84">
        <v>3</v>
      </c>
      <c r="D614" s="119">
        <v>0.007947419565245674</v>
      </c>
      <c r="E614" s="119">
        <v>2.0839801289293938</v>
      </c>
      <c r="F614" s="84" t="s">
        <v>2097</v>
      </c>
      <c r="G614" s="84" t="b">
        <v>0</v>
      </c>
      <c r="H614" s="84" t="b">
        <v>0</v>
      </c>
      <c r="I614" s="84" t="b">
        <v>0</v>
      </c>
      <c r="J614" s="84" t="b">
        <v>0</v>
      </c>
      <c r="K614" s="84" t="b">
        <v>0</v>
      </c>
      <c r="L614" s="84" t="b">
        <v>0</v>
      </c>
    </row>
    <row r="615" spans="1:12" ht="15">
      <c r="A615" s="84" t="s">
        <v>2616</v>
      </c>
      <c r="B615" s="84" t="s">
        <v>2739</v>
      </c>
      <c r="C615" s="84">
        <v>3</v>
      </c>
      <c r="D615" s="119">
        <v>0.007947419565245674</v>
      </c>
      <c r="E615" s="119">
        <v>2.0839801289293938</v>
      </c>
      <c r="F615" s="84" t="s">
        <v>2097</v>
      </c>
      <c r="G615" s="84" t="b">
        <v>0</v>
      </c>
      <c r="H615" s="84" t="b">
        <v>0</v>
      </c>
      <c r="I615" s="84" t="b">
        <v>0</v>
      </c>
      <c r="J615" s="84" t="b">
        <v>0</v>
      </c>
      <c r="K615" s="84" t="b">
        <v>0</v>
      </c>
      <c r="L615" s="84" t="b">
        <v>0</v>
      </c>
    </row>
    <row r="616" spans="1:12" ht="15">
      <c r="A616" s="84" t="s">
        <v>340</v>
      </c>
      <c r="B616" s="84" t="s">
        <v>279</v>
      </c>
      <c r="C616" s="84">
        <v>3</v>
      </c>
      <c r="D616" s="119">
        <v>0.007947419565245674</v>
      </c>
      <c r="E616" s="119">
        <v>1.1139433523068367</v>
      </c>
      <c r="F616" s="84" t="s">
        <v>2097</v>
      </c>
      <c r="G616" s="84" t="b">
        <v>0</v>
      </c>
      <c r="H616" s="84" t="b">
        <v>0</v>
      </c>
      <c r="I616" s="84" t="b">
        <v>0</v>
      </c>
      <c r="J616" s="84" t="b">
        <v>0</v>
      </c>
      <c r="K616" s="84" t="b">
        <v>0</v>
      </c>
      <c r="L616" s="84" t="b">
        <v>0</v>
      </c>
    </row>
    <row r="617" spans="1:12" ht="15">
      <c r="A617" s="84" t="s">
        <v>274</v>
      </c>
      <c r="B617" s="84" t="s">
        <v>2699</v>
      </c>
      <c r="C617" s="84">
        <v>2</v>
      </c>
      <c r="D617" s="119">
        <v>0.00618316040893605</v>
      </c>
      <c r="E617" s="119">
        <v>1.716003343634799</v>
      </c>
      <c r="F617" s="84" t="s">
        <v>2097</v>
      </c>
      <c r="G617" s="84" t="b">
        <v>0</v>
      </c>
      <c r="H617" s="84" t="b">
        <v>0</v>
      </c>
      <c r="I617" s="84" t="b">
        <v>0</v>
      </c>
      <c r="J617" s="84" t="b">
        <v>0</v>
      </c>
      <c r="K617" s="84" t="b">
        <v>0</v>
      </c>
      <c r="L617" s="84" t="b">
        <v>0</v>
      </c>
    </row>
    <row r="618" spans="1:12" ht="15">
      <c r="A618" s="84" t="s">
        <v>2699</v>
      </c>
      <c r="B618" s="84" t="s">
        <v>279</v>
      </c>
      <c r="C618" s="84">
        <v>2</v>
      </c>
      <c r="D618" s="119">
        <v>0.00618316040893605</v>
      </c>
      <c r="E618" s="119">
        <v>1.1139433523068367</v>
      </c>
      <c r="F618" s="84" t="s">
        <v>2097</v>
      </c>
      <c r="G618" s="84" t="b">
        <v>0</v>
      </c>
      <c r="H618" s="84" t="b">
        <v>0</v>
      </c>
      <c r="I618" s="84" t="b">
        <v>0</v>
      </c>
      <c r="J618" s="84" t="b">
        <v>0</v>
      </c>
      <c r="K618" s="84" t="b">
        <v>0</v>
      </c>
      <c r="L618" s="84" t="b">
        <v>0</v>
      </c>
    </row>
    <row r="619" spans="1:12" ht="15">
      <c r="A619" s="84" t="s">
        <v>279</v>
      </c>
      <c r="B619" s="84" t="s">
        <v>2622</v>
      </c>
      <c r="C619" s="84">
        <v>2</v>
      </c>
      <c r="D619" s="119">
        <v>0.00618316040893605</v>
      </c>
      <c r="E619" s="119">
        <v>0.9176487071628686</v>
      </c>
      <c r="F619" s="84" t="s">
        <v>2097</v>
      </c>
      <c r="G619" s="84" t="b">
        <v>0</v>
      </c>
      <c r="H619" s="84" t="b">
        <v>0</v>
      </c>
      <c r="I619" s="84" t="b">
        <v>0</v>
      </c>
      <c r="J619" s="84" t="b">
        <v>0</v>
      </c>
      <c r="K619" s="84" t="b">
        <v>0</v>
      </c>
      <c r="L619" s="84" t="b">
        <v>0</v>
      </c>
    </row>
    <row r="620" spans="1:12" ht="15">
      <c r="A620" s="84" t="s">
        <v>2622</v>
      </c>
      <c r="B620" s="84" t="s">
        <v>2760</v>
      </c>
      <c r="C620" s="84">
        <v>2</v>
      </c>
      <c r="D620" s="119">
        <v>0.00618316040893605</v>
      </c>
      <c r="E620" s="119">
        <v>1.9590413923210934</v>
      </c>
      <c r="F620" s="84" t="s">
        <v>2097</v>
      </c>
      <c r="G620" s="84" t="b">
        <v>0</v>
      </c>
      <c r="H620" s="84" t="b">
        <v>0</v>
      </c>
      <c r="I620" s="84" t="b">
        <v>0</v>
      </c>
      <c r="J620" s="84" t="b">
        <v>0</v>
      </c>
      <c r="K620" s="84" t="b">
        <v>0</v>
      </c>
      <c r="L620" s="84" t="b">
        <v>0</v>
      </c>
    </row>
    <row r="621" spans="1:12" ht="15">
      <c r="A621" s="84" t="s">
        <v>2760</v>
      </c>
      <c r="B621" s="84" t="s">
        <v>2693</v>
      </c>
      <c r="C621" s="84">
        <v>2</v>
      </c>
      <c r="D621" s="119">
        <v>0.00618316040893605</v>
      </c>
      <c r="E621" s="119">
        <v>2.2600713879850747</v>
      </c>
      <c r="F621" s="84" t="s">
        <v>2097</v>
      </c>
      <c r="G621" s="84" t="b">
        <v>0</v>
      </c>
      <c r="H621" s="84" t="b">
        <v>0</v>
      </c>
      <c r="I621" s="84" t="b">
        <v>0</v>
      </c>
      <c r="J621" s="84" t="b">
        <v>0</v>
      </c>
      <c r="K621" s="84" t="b">
        <v>0</v>
      </c>
      <c r="L621" s="84" t="b">
        <v>0</v>
      </c>
    </row>
    <row r="622" spans="1:12" ht="15">
      <c r="A622" s="84" t="s">
        <v>2693</v>
      </c>
      <c r="B622" s="84" t="s">
        <v>2663</v>
      </c>
      <c r="C622" s="84">
        <v>2</v>
      </c>
      <c r="D622" s="119">
        <v>0.00618316040893605</v>
      </c>
      <c r="E622" s="119">
        <v>1.9590413923210934</v>
      </c>
      <c r="F622" s="84" t="s">
        <v>2097</v>
      </c>
      <c r="G622" s="84" t="b">
        <v>0</v>
      </c>
      <c r="H622" s="84" t="b">
        <v>0</v>
      </c>
      <c r="I622" s="84" t="b">
        <v>0</v>
      </c>
      <c r="J622" s="84" t="b">
        <v>0</v>
      </c>
      <c r="K622" s="84" t="b">
        <v>0</v>
      </c>
      <c r="L622" s="84" t="b">
        <v>0</v>
      </c>
    </row>
    <row r="623" spans="1:12" ht="15">
      <c r="A623" s="84" t="s">
        <v>2663</v>
      </c>
      <c r="B623" s="84" t="s">
        <v>2626</v>
      </c>
      <c r="C623" s="84">
        <v>2</v>
      </c>
      <c r="D623" s="119">
        <v>0.00618316040893605</v>
      </c>
      <c r="E623" s="119">
        <v>1.7829501332654123</v>
      </c>
      <c r="F623" s="84" t="s">
        <v>2097</v>
      </c>
      <c r="G623" s="84" t="b">
        <v>0</v>
      </c>
      <c r="H623" s="84" t="b">
        <v>0</v>
      </c>
      <c r="I623" s="84" t="b">
        <v>0</v>
      </c>
      <c r="J623" s="84" t="b">
        <v>0</v>
      </c>
      <c r="K623" s="84" t="b">
        <v>0</v>
      </c>
      <c r="L623" s="84" t="b">
        <v>0</v>
      </c>
    </row>
    <row r="624" spans="1:12" ht="15">
      <c r="A624" s="84" t="s">
        <v>2626</v>
      </c>
      <c r="B624" s="84" t="s">
        <v>2609</v>
      </c>
      <c r="C624" s="84">
        <v>2</v>
      </c>
      <c r="D624" s="119">
        <v>0.00618316040893605</v>
      </c>
      <c r="E624" s="119">
        <v>1.7829501332654123</v>
      </c>
      <c r="F624" s="84" t="s">
        <v>2097</v>
      </c>
      <c r="G624" s="84" t="b">
        <v>0</v>
      </c>
      <c r="H624" s="84" t="b">
        <v>0</v>
      </c>
      <c r="I624" s="84" t="b">
        <v>0</v>
      </c>
      <c r="J624" s="84" t="b">
        <v>0</v>
      </c>
      <c r="K624" s="84" t="b">
        <v>0</v>
      </c>
      <c r="L624" s="84" t="b">
        <v>0</v>
      </c>
    </row>
    <row r="625" spans="1:12" ht="15">
      <c r="A625" s="84" t="s">
        <v>2609</v>
      </c>
      <c r="B625" s="84" t="s">
        <v>2761</v>
      </c>
      <c r="C625" s="84">
        <v>2</v>
      </c>
      <c r="D625" s="119">
        <v>0.00618316040893605</v>
      </c>
      <c r="E625" s="119">
        <v>2.0839801289293938</v>
      </c>
      <c r="F625" s="84" t="s">
        <v>2097</v>
      </c>
      <c r="G625" s="84" t="b">
        <v>0</v>
      </c>
      <c r="H625" s="84" t="b">
        <v>0</v>
      </c>
      <c r="I625" s="84" t="b">
        <v>0</v>
      </c>
      <c r="J625" s="84" t="b">
        <v>0</v>
      </c>
      <c r="K625" s="84" t="b">
        <v>0</v>
      </c>
      <c r="L625" s="84" t="b">
        <v>0</v>
      </c>
    </row>
    <row r="626" spans="1:12" ht="15">
      <c r="A626" s="84" t="s">
        <v>2761</v>
      </c>
      <c r="B626" s="84" t="s">
        <v>2219</v>
      </c>
      <c r="C626" s="84">
        <v>2</v>
      </c>
      <c r="D626" s="119">
        <v>0.00618316040893605</v>
      </c>
      <c r="E626" s="119">
        <v>1.7829501332654123</v>
      </c>
      <c r="F626" s="84" t="s">
        <v>2097</v>
      </c>
      <c r="G626" s="84" t="b">
        <v>0</v>
      </c>
      <c r="H626" s="84" t="b">
        <v>0</v>
      </c>
      <c r="I626" s="84" t="b">
        <v>0</v>
      </c>
      <c r="J626" s="84" t="b">
        <v>0</v>
      </c>
      <c r="K626" s="84" t="b">
        <v>0</v>
      </c>
      <c r="L626" s="84" t="b">
        <v>0</v>
      </c>
    </row>
    <row r="627" spans="1:12" ht="15">
      <c r="A627" s="84" t="s">
        <v>2207</v>
      </c>
      <c r="B627" s="84" t="s">
        <v>586</v>
      </c>
      <c r="C627" s="84">
        <v>2</v>
      </c>
      <c r="D627" s="119">
        <v>0.00618316040893605</v>
      </c>
      <c r="E627" s="119">
        <v>1.9078888698737124</v>
      </c>
      <c r="F627" s="84" t="s">
        <v>2097</v>
      </c>
      <c r="G627" s="84" t="b">
        <v>0</v>
      </c>
      <c r="H627" s="84" t="b">
        <v>0</v>
      </c>
      <c r="I627" s="84" t="b">
        <v>0</v>
      </c>
      <c r="J627" s="84" t="b">
        <v>0</v>
      </c>
      <c r="K627" s="84" t="b">
        <v>0</v>
      </c>
      <c r="L627" s="84" t="b">
        <v>0</v>
      </c>
    </row>
    <row r="628" spans="1:12" ht="15">
      <c r="A628" s="84" t="s">
        <v>2203</v>
      </c>
      <c r="B628" s="84" t="s">
        <v>2687</v>
      </c>
      <c r="C628" s="84">
        <v>2</v>
      </c>
      <c r="D628" s="119">
        <v>0.007695873954986207</v>
      </c>
      <c r="E628" s="119">
        <v>1.519708698490831</v>
      </c>
      <c r="F628" s="84" t="s">
        <v>2097</v>
      </c>
      <c r="G628" s="84" t="b">
        <v>0</v>
      </c>
      <c r="H628" s="84" t="b">
        <v>0</v>
      </c>
      <c r="I628" s="84" t="b">
        <v>0</v>
      </c>
      <c r="J628" s="84" t="b">
        <v>0</v>
      </c>
      <c r="K628" s="84" t="b">
        <v>0</v>
      </c>
      <c r="L628" s="84" t="b">
        <v>0</v>
      </c>
    </row>
    <row r="629" spans="1:12" ht="15">
      <c r="A629" s="84" t="s">
        <v>282</v>
      </c>
      <c r="B629" s="84" t="s">
        <v>2205</v>
      </c>
      <c r="C629" s="84">
        <v>2</v>
      </c>
      <c r="D629" s="119">
        <v>0.00618316040893605</v>
      </c>
      <c r="E629" s="119">
        <v>1.5611013836490562</v>
      </c>
      <c r="F629" s="84" t="s">
        <v>2097</v>
      </c>
      <c r="G629" s="84" t="b">
        <v>0</v>
      </c>
      <c r="H629" s="84" t="b">
        <v>0</v>
      </c>
      <c r="I629" s="84" t="b">
        <v>0</v>
      </c>
      <c r="J629" s="84" t="b">
        <v>0</v>
      </c>
      <c r="K629" s="84" t="b">
        <v>0</v>
      </c>
      <c r="L629" s="84" t="b">
        <v>0</v>
      </c>
    </row>
    <row r="630" spans="1:12" ht="15">
      <c r="A630" s="84" t="s">
        <v>2205</v>
      </c>
      <c r="B630" s="84" t="s">
        <v>279</v>
      </c>
      <c r="C630" s="84">
        <v>2</v>
      </c>
      <c r="D630" s="119">
        <v>0.00618316040893605</v>
      </c>
      <c r="E630" s="119">
        <v>0.8129133566428555</v>
      </c>
      <c r="F630" s="84" t="s">
        <v>2097</v>
      </c>
      <c r="G630" s="84" t="b">
        <v>0</v>
      </c>
      <c r="H630" s="84" t="b">
        <v>0</v>
      </c>
      <c r="I630" s="84" t="b">
        <v>0</v>
      </c>
      <c r="J630" s="84" t="b">
        <v>0</v>
      </c>
      <c r="K630" s="84" t="b">
        <v>0</v>
      </c>
      <c r="L630" s="84" t="b">
        <v>0</v>
      </c>
    </row>
    <row r="631" spans="1:12" ht="15">
      <c r="A631" s="84" t="s">
        <v>586</v>
      </c>
      <c r="B631" s="84" t="s">
        <v>2218</v>
      </c>
      <c r="C631" s="84">
        <v>2</v>
      </c>
      <c r="D631" s="119">
        <v>0.00618316040893605</v>
      </c>
      <c r="E631" s="119">
        <v>1.6068588742097312</v>
      </c>
      <c r="F631" s="84" t="s">
        <v>2097</v>
      </c>
      <c r="G631" s="84" t="b">
        <v>0</v>
      </c>
      <c r="H631" s="84" t="b">
        <v>0</v>
      </c>
      <c r="I631" s="84" t="b">
        <v>0</v>
      </c>
      <c r="J631" s="84" t="b">
        <v>0</v>
      </c>
      <c r="K631" s="84" t="b">
        <v>0</v>
      </c>
      <c r="L631" s="84" t="b">
        <v>0</v>
      </c>
    </row>
    <row r="632" spans="1:12" ht="15">
      <c r="A632" s="84" t="s">
        <v>2611</v>
      </c>
      <c r="B632" s="84" t="s">
        <v>279</v>
      </c>
      <c r="C632" s="84">
        <v>2</v>
      </c>
      <c r="D632" s="119">
        <v>0.00618316040893605</v>
      </c>
      <c r="E632" s="119">
        <v>0.8129133566428555</v>
      </c>
      <c r="F632" s="84" t="s">
        <v>2097</v>
      </c>
      <c r="G632" s="84" t="b">
        <v>0</v>
      </c>
      <c r="H632" s="84" t="b">
        <v>0</v>
      </c>
      <c r="I632" s="84" t="b">
        <v>0</v>
      </c>
      <c r="J632" s="84" t="b">
        <v>0</v>
      </c>
      <c r="K632" s="84" t="b">
        <v>0</v>
      </c>
      <c r="L632" s="84" t="b">
        <v>0</v>
      </c>
    </row>
    <row r="633" spans="1:12" ht="15">
      <c r="A633" s="84" t="s">
        <v>2210</v>
      </c>
      <c r="B633" s="84" t="s">
        <v>2211</v>
      </c>
      <c r="C633" s="84">
        <v>2</v>
      </c>
      <c r="D633" s="119">
        <v>0.00618316040893605</v>
      </c>
      <c r="E633" s="119">
        <v>2.2600713879850747</v>
      </c>
      <c r="F633" s="84" t="s">
        <v>2097</v>
      </c>
      <c r="G633" s="84" t="b">
        <v>0</v>
      </c>
      <c r="H633" s="84" t="b">
        <v>0</v>
      </c>
      <c r="I633" s="84" t="b">
        <v>0</v>
      </c>
      <c r="J633" s="84" t="b">
        <v>0</v>
      </c>
      <c r="K633" s="84" t="b">
        <v>0</v>
      </c>
      <c r="L633" s="84" t="b">
        <v>0</v>
      </c>
    </row>
    <row r="634" spans="1:12" ht="15">
      <c r="A634" s="84" t="s">
        <v>2211</v>
      </c>
      <c r="B634" s="84" t="s">
        <v>2203</v>
      </c>
      <c r="C634" s="84">
        <v>2</v>
      </c>
      <c r="D634" s="119">
        <v>0.00618316040893605</v>
      </c>
      <c r="E634" s="119">
        <v>1.519708698490831</v>
      </c>
      <c r="F634" s="84" t="s">
        <v>2097</v>
      </c>
      <c r="G634" s="84" t="b">
        <v>0</v>
      </c>
      <c r="H634" s="84" t="b">
        <v>0</v>
      </c>
      <c r="I634" s="84" t="b">
        <v>0</v>
      </c>
      <c r="J634" s="84" t="b">
        <v>0</v>
      </c>
      <c r="K634" s="84" t="b">
        <v>0</v>
      </c>
      <c r="L634" s="84" t="b">
        <v>0</v>
      </c>
    </row>
    <row r="635" spans="1:12" ht="15">
      <c r="A635" s="84" t="s">
        <v>279</v>
      </c>
      <c r="B635" s="84" t="s">
        <v>2215</v>
      </c>
      <c r="C635" s="84">
        <v>2</v>
      </c>
      <c r="D635" s="119">
        <v>0.00618316040893605</v>
      </c>
      <c r="E635" s="119">
        <v>0.3735806628125929</v>
      </c>
      <c r="F635" s="84" t="s">
        <v>2097</v>
      </c>
      <c r="G635" s="84" t="b">
        <v>0</v>
      </c>
      <c r="H635" s="84" t="b">
        <v>0</v>
      </c>
      <c r="I635" s="84" t="b">
        <v>0</v>
      </c>
      <c r="J635" s="84" t="b">
        <v>0</v>
      </c>
      <c r="K635" s="84" t="b">
        <v>0</v>
      </c>
      <c r="L635" s="84" t="b">
        <v>0</v>
      </c>
    </row>
    <row r="636" spans="1:12" ht="15">
      <c r="A636" s="84" t="s">
        <v>2744</v>
      </c>
      <c r="B636" s="84" t="s">
        <v>2216</v>
      </c>
      <c r="C636" s="84">
        <v>2</v>
      </c>
      <c r="D636" s="119">
        <v>0.00618316040893605</v>
      </c>
      <c r="E636" s="119">
        <v>1.6068588742097312</v>
      </c>
      <c r="F636" s="84" t="s">
        <v>2097</v>
      </c>
      <c r="G636" s="84" t="b">
        <v>0</v>
      </c>
      <c r="H636" s="84" t="b">
        <v>0</v>
      </c>
      <c r="I636" s="84" t="b">
        <v>0</v>
      </c>
      <c r="J636" s="84" t="b">
        <v>0</v>
      </c>
      <c r="K636" s="84" t="b">
        <v>0</v>
      </c>
      <c r="L636" s="84" t="b">
        <v>0</v>
      </c>
    </row>
    <row r="637" spans="1:12" ht="15">
      <c r="A637" s="84" t="s">
        <v>2643</v>
      </c>
      <c r="B637" s="84" t="s">
        <v>2685</v>
      </c>
      <c r="C637" s="84">
        <v>2</v>
      </c>
      <c r="D637" s="119">
        <v>0.00618316040893605</v>
      </c>
      <c r="E637" s="119">
        <v>1.9590413923210934</v>
      </c>
      <c r="F637" s="84" t="s">
        <v>2097</v>
      </c>
      <c r="G637" s="84" t="b">
        <v>0</v>
      </c>
      <c r="H637" s="84" t="b">
        <v>0</v>
      </c>
      <c r="I637" s="84" t="b">
        <v>0</v>
      </c>
      <c r="J637" s="84" t="b">
        <v>0</v>
      </c>
      <c r="K637" s="84" t="b">
        <v>0</v>
      </c>
      <c r="L637" s="84" t="b">
        <v>0</v>
      </c>
    </row>
    <row r="638" spans="1:12" ht="15">
      <c r="A638" s="84" t="s">
        <v>2685</v>
      </c>
      <c r="B638" s="84" t="s">
        <v>2203</v>
      </c>
      <c r="C638" s="84">
        <v>2</v>
      </c>
      <c r="D638" s="119">
        <v>0.00618316040893605</v>
      </c>
      <c r="E638" s="119">
        <v>1.519708698490831</v>
      </c>
      <c r="F638" s="84" t="s">
        <v>2097</v>
      </c>
      <c r="G638" s="84" t="b">
        <v>0</v>
      </c>
      <c r="H638" s="84" t="b">
        <v>0</v>
      </c>
      <c r="I638" s="84" t="b">
        <v>0</v>
      </c>
      <c r="J638" s="84" t="b">
        <v>0</v>
      </c>
      <c r="K638" s="84" t="b">
        <v>0</v>
      </c>
      <c r="L638" s="84" t="b">
        <v>0</v>
      </c>
    </row>
    <row r="639" spans="1:12" ht="15">
      <c r="A639" s="84" t="s">
        <v>2203</v>
      </c>
      <c r="B639" s="84" t="s">
        <v>2216</v>
      </c>
      <c r="C639" s="84">
        <v>2</v>
      </c>
      <c r="D639" s="119">
        <v>0.00618316040893605</v>
      </c>
      <c r="E639" s="119">
        <v>0.8664961847154874</v>
      </c>
      <c r="F639" s="84" t="s">
        <v>2097</v>
      </c>
      <c r="G639" s="84" t="b">
        <v>0</v>
      </c>
      <c r="H639" s="84" t="b">
        <v>0</v>
      </c>
      <c r="I639" s="84" t="b">
        <v>0</v>
      </c>
      <c r="J639" s="84" t="b">
        <v>0</v>
      </c>
      <c r="K639" s="84" t="b">
        <v>0</v>
      </c>
      <c r="L639" s="84" t="b">
        <v>0</v>
      </c>
    </row>
    <row r="640" spans="1:12" ht="15">
      <c r="A640" s="84" t="s">
        <v>2643</v>
      </c>
      <c r="B640" s="84" t="s">
        <v>2745</v>
      </c>
      <c r="C640" s="84">
        <v>2</v>
      </c>
      <c r="D640" s="119">
        <v>0.00618316040893605</v>
      </c>
      <c r="E640" s="119">
        <v>1.9590413923210934</v>
      </c>
      <c r="F640" s="84" t="s">
        <v>2097</v>
      </c>
      <c r="G640" s="84" t="b">
        <v>0</v>
      </c>
      <c r="H640" s="84" t="b">
        <v>0</v>
      </c>
      <c r="I640" s="84" t="b">
        <v>0</v>
      </c>
      <c r="J640" s="84" t="b">
        <v>0</v>
      </c>
      <c r="K640" s="84" t="b">
        <v>0</v>
      </c>
      <c r="L640" s="84" t="b">
        <v>0</v>
      </c>
    </row>
    <row r="641" spans="1:12" ht="15">
      <c r="A641" s="84" t="s">
        <v>2745</v>
      </c>
      <c r="B641" s="84" t="s">
        <v>2746</v>
      </c>
      <c r="C641" s="84">
        <v>2</v>
      </c>
      <c r="D641" s="119">
        <v>0.00618316040893605</v>
      </c>
      <c r="E641" s="119">
        <v>2.2600713879850747</v>
      </c>
      <c r="F641" s="84" t="s">
        <v>2097</v>
      </c>
      <c r="G641" s="84" t="b">
        <v>0</v>
      </c>
      <c r="H641" s="84" t="b">
        <v>0</v>
      </c>
      <c r="I641" s="84" t="b">
        <v>0</v>
      </c>
      <c r="J641" s="84" t="b">
        <v>0</v>
      </c>
      <c r="K641" s="84" t="b">
        <v>0</v>
      </c>
      <c r="L641" s="84" t="b">
        <v>0</v>
      </c>
    </row>
    <row r="642" spans="1:12" ht="15">
      <c r="A642" s="84" t="s">
        <v>2746</v>
      </c>
      <c r="B642" s="84" t="s">
        <v>2219</v>
      </c>
      <c r="C642" s="84">
        <v>2</v>
      </c>
      <c r="D642" s="119">
        <v>0.00618316040893605</v>
      </c>
      <c r="E642" s="119">
        <v>1.7829501332654123</v>
      </c>
      <c r="F642" s="84" t="s">
        <v>2097</v>
      </c>
      <c r="G642" s="84" t="b">
        <v>0</v>
      </c>
      <c r="H642" s="84" t="b">
        <v>0</v>
      </c>
      <c r="I642" s="84" t="b">
        <v>0</v>
      </c>
      <c r="J642" s="84" t="b">
        <v>0</v>
      </c>
      <c r="K642" s="84" t="b">
        <v>0</v>
      </c>
      <c r="L642" s="84" t="b">
        <v>0</v>
      </c>
    </row>
    <row r="643" spans="1:12" ht="15">
      <c r="A643" s="84" t="s">
        <v>2219</v>
      </c>
      <c r="B643" s="84" t="s">
        <v>2204</v>
      </c>
      <c r="C643" s="84">
        <v>2</v>
      </c>
      <c r="D643" s="119">
        <v>0.00618316040893605</v>
      </c>
      <c r="E643" s="119">
        <v>1.7829501332654123</v>
      </c>
      <c r="F643" s="84" t="s">
        <v>2097</v>
      </c>
      <c r="G643" s="84" t="b">
        <v>0</v>
      </c>
      <c r="H643" s="84" t="b">
        <v>0</v>
      </c>
      <c r="I643" s="84" t="b">
        <v>0</v>
      </c>
      <c r="J643" s="84" t="b">
        <v>0</v>
      </c>
      <c r="K643" s="84" t="b">
        <v>0</v>
      </c>
      <c r="L643" s="84" t="b">
        <v>0</v>
      </c>
    </row>
    <row r="644" spans="1:12" ht="15">
      <c r="A644" s="84" t="s">
        <v>2204</v>
      </c>
      <c r="B644" s="84" t="s">
        <v>301</v>
      </c>
      <c r="C644" s="84">
        <v>2</v>
      </c>
      <c r="D644" s="119">
        <v>0.00618316040893605</v>
      </c>
      <c r="E644" s="119">
        <v>2.2600713879850747</v>
      </c>
      <c r="F644" s="84" t="s">
        <v>2097</v>
      </c>
      <c r="G644" s="84" t="b">
        <v>0</v>
      </c>
      <c r="H644" s="84" t="b">
        <v>0</v>
      </c>
      <c r="I644" s="84" t="b">
        <v>0</v>
      </c>
      <c r="J644" s="84" t="b">
        <v>0</v>
      </c>
      <c r="K644" s="84" t="b">
        <v>0</v>
      </c>
      <c r="L644" s="84" t="b">
        <v>0</v>
      </c>
    </row>
    <row r="645" spans="1:12" ht="15">
      <c r="A645" s="84" t="s">
        <v>2215</v>
      </c>
      <c r="B645" s="84" t="s">
        <v>2611</v>
      </c>
      <c r="C645" s="84">
        <v>2</v>
      </c>
      <c r="D645" s="119">
        <v>0.00618316040893605</v>
      </c>
      <c r="E645" s="119">
        <v>1.3569814009931311</v>
      </c>
      <c r="F645" s="84" t="s">
        <v>2097</v>
      </c>
      <c r="G645" s="84" t="b">
        <v>0</v>
      </c>
      <c r="H645" s="84" t="b">
        <v>0</v>
      </c>
      <c r="I645" s="84" t="b">
        <v>0</v>
      </c>
      <c r="J645" s="84" t="b">
        <v>0</v>
      </c>
      <c r="K645" s="84" t="b">
        <v>0</v>
      </c>
      <c r="L645" s="84" t="b">
        <v>0</v>
      </c>
    </row>
    <row r="646" spans="1:12" ht="15">
      <c r="A646" s="84" t="s">
        <v>275</v>
      </c>
      <c r="B646" s="84" t="s">
        <v>2735</v>
      </c>
      <c r="C646" s="84">
        <v>2</v>
      </c>
      <c r="D646" s="119">
        <v>0.00618316040893605</v>
      </c>
      <c r="E646" s="119">
        <v>2.2600713879850747</v>
      </c>
      <c r="F646" s="84" t="s">
        <v>2097</v>
      </c>
      <c r="G646" s="84" t="b">
        <v>0</v>
      </c>
      <c r="H646" s="84" t="b">
        <v>0</v>
      </c>
      <c r="I646" s="84" t="b">
        <v>0</v>
      </c>
      <c r="J646" s="84" t="b">
        <v>0</v>
      </c>
      <c r="K646" s="84" t="b">
        <v>0</v>
      </c>
      <c r="L646" s="84" t="b">
        <v>0</v>
      </c>
    </row>
    <row r="647" spans="1:12" ht="15">
      <c r="A647" s="84" t="s">
        <v>2739</v>
      </c>
      <c r="B647" s="84" t="s">
        <v>2808</v>
      </c>
      <c r="C647" s="84">
        <v>2</v>
      </c>
      <c r="D647" s="119">
        <v>0.00618316040893605</v>
      </c>
      <c r="E647" s="119">
        <v>2.0839801289293938</v>
      </c>
      <c r="F647" s="84" t="s">
        <v>2097</v>
      </c>
      <c r="G647" s="84" t="b">
        <v>0</v>
      </c>
      <c r="H647" s="84" t="b">
        <v>0</v>
      </c>
      <c r="I647" s="84" t="b">
        <v>0</v>
      </c>
      <c r="J647" s="84" t="b">
        <v>0</v>
      </c>
      <c r="K647" s="84" t="b">
        <v>0</v>
      </c>
      <c r="L647" s="84" t="b">
        <v>0</v>
      </c>
    </row>
    <row r="648" spans="1:12" ht="15">
      <c r="A648" s="84" t="s">
        <v>2683</v>
      </c>
      <c r="B648" s="84" t="s">
        <v>279</v>
      </c>
      <c r="C648" s="84">
        <v>2</v>
      </c>
      <c r="D648" s="119">
        <v>0.00618316040893605</v>
      </c>
      <c r="E648" s="119">
        <v>1.1139433523068367</v>
      </c>
      <c r="F648" s="84" t="s">
        <v>2097</v>
      </c>
      <c r="G648" s="84" t="b">
        <v>0</v>
      </c>
      <c r="H648" s="84" t="b">
        <v>0</v>
      </c>
      <c r="I648" s="84" t="b">
        <v>0</v>
      </c>
      <c r="J648" s="84" t="b">
        <v>0</v>
      </c>
      <c r="K648" s="84" t="b">
        <v>0</v>
      </c>
      <c r="L648" s="84" t="b">
        <v>0</v>
      </c>
    </row>
    <row r="649" spans="1:12" ht="15">
      <c r="A649" s="84" t="s">
        <v>282</v>
      </c>
      <c r="B649" s="84" t="s">
        <v>279</v>
      </c>
      <c r="C649" s="84">
        <v>2</v>
      </c>
      <c r="D649" s="119">
        <v>0.00618316040893605</v>
      </c>
      <c r="E649" s="119">
        <v>0.7160033436347992</v>
      </c>
      <c r="F649" s="84" t="s">
        <v>2097</v>
      </c>
      <c r="G649" s="84" t="b">
        <v>0</v>
      </c>
      <c r="H649" s="84" t="b">
        <v>0</v>
      </c>
      <c r="I649" s="84" t="b">
        <v>0</v>
      </c>
      <c r="J649" s="84" t="b">
        <v>0</v>
      </c>
      <c r="K649" s="84" t="b">
        <v>0</v>
      </c>
      <c r="L649" s="84" t="b">
        <v>0</v>
      </c>
    </row>
    <row r="650" spans="1:12" ht="15">
      <c r="A650" s="84" t="s">
        <v>2803</v>
      </c>
      <c r="B650" s="84" t="s">
        <v>2804</v>
      </c>
      <c r="C650" s="84">
        <v>2</v>
      </c>
      <c r="D650" s="119">
        <v>0.00618316040893605</v>
      </c>
      <c r="E650" s="119">
        <v>2.2600713879850747</v>
      </c>
      <c r="F650" s="84" t="s">
        <v>2097</v>
      </c>
      <c r="G650" s="84" t="b">
        <v>0</v>
      </c>
      <c r="H650" s="84" t="b">
        <v>0</v>
      </c>
      <c r="I650" s="84" t="b">
        <v>0</v>
      </c>
      <c r="J650" s="84" t="b">
        <v>0</v>
      </c>
      <c r="K650" s="84" t="b">
        <v>0</v>
      </c>
      <c r="L650" s="84" t="b">
        <v>0</v>
      </c>
    </row>
    <row r="651" spans="1:12" ht="15">
      <c r="A651" s="84" t="s">
        <v>2804</v>
      </c>
      <c r="B651" s="84" t="s">
        <v>274</v>
      </c>
      <c r="C651" s="84">
        <v>2</v>
      </c>
      <c r="D651" s="119">
        <v>0.00618316040893605</v>
      </c>
      <c r="E651" s="119">
        <v>1.9590413923210934</v>
      </c>
      <c r="F651" s="84" t="s">
        <v>2097</v>
      </c>
      <c r="G651" s="84" t="b">
        <v>0</v>
      </c>
      <c r="H651" s="84" t="b">
        <v>0</v>
      </c>
      <c r="I651" s="84" t="b">
        <v>0</v>
      </c>
      <c r="J651" s="84" t="b">
        <v>0</v>
      </c>
      <c r="K651" s="84" t="b">
        <v>0</v>
      </c>
      <c r="L651" s="84" t="b">
        <v>0</v>
      </c>
    </row>
    <row r="652" spans="1:12" ht="15">
      <c r="A652" s="84" t="s">
        <v>274</v>
      </c>
      <c r="B652" s="84" t="s">
        <v>279</v>
      </c>
      <c r="C652" s="84">
        <v>2</v>
      </c>
      <c r="D652" s="119">
        <v>0.00618316040893605</v>
      </c>
      <c r="E652" s="119">
        <v>0.569875307956561</v>
      </c>
      <c r="F652" s="84" t="s">
        <v>2097</v>
      </c>
      <c r="G652" s="84" t="b">
        <v>0</v>
      </c>
      <c r="H652" s="84" t="b">
        <v>0</v>
      </c>
      <c r="I652" s="84" t="b">
        <v>0</v>
      </c>
      <c r="J652" s="84" t="b">
        <v>0</v>
      </c>
      <c r="K652" s="84" t="b">
        <v>0</v>
      </c>
      <c r="L652" s="84" t="b">
        <v>0</v>
      </c>
    </row>
    <row r="653" spans="1:12" ht="15">
      <c r="A653" s="84" t="s">
        <v>279</v>
      </c>
      <c r="B653" s="84" t="s">
        <v>2700</v>
      </c>
      <c r="C653" s="84">
        <v>2</v>
      </c>
      <c r="D653" s="119">
        <v>0.00618316040893605</v>
      </c>
      <c r="E653" s="119">
        <v>1.2186787028268498</v>
      </c>
      <c r="F653" s="84" t="s">
        <v>2097</v>
      </c>
      <c r="G653" s="84" t="b">
        <v>0</v>
      </c>
      <c r="H653" s="84" t="b">
        <v>0</v>
      </c>
      <c r="I653" s="84" t="b">
        <v>0</v>
      </c>
      <c r="J653" s="84" t="b">
        <v>0</v>
      </c>
      <c r="K653" s="84" t="b">
        <v>0</v>
      </c>
      <c r="L653" s="84" t="b">
        <v>0</v>
      </c>
    </row>
    <row r="654" spans="1:12" ht="15">
      <c r="A654" s="84" t="s">
        <v>2700</v>
      </c>
      <c r="B654" s="84" t="s">
        <v>2216</v>
      </c>
      <c r="C654" s="84">
        <v>2</v>
      </c>
      <c r="D654" s="119">
        <v>0.00618316040893605</v>
      </c>
      <c r="E654" s="119">
        <v>1.6068588742097312</v>
      </c>
      <c r="F654" s="84" t="s">
        <v>2097</v>
      </c>
      <c r="G654" s="84" t="b">
        <v>0</v>
      </c>
      <c r="H654" s="84" t="b">
        <v>0</v>
      </c>
      <c r="I654" s="84" t="b">
        <v>0</v>
      </c>
      <c r="J654" s="84" t="b">
        <v>0</v>
      </c>
      <c r="K654" s="84" t="b">
        <v>0</v>
      </c>
      <c r="L654" s="84" t="b">
        <v>0</v>
      </c>
    </row>
    <row r="655" spans="1:12" ht="15">
      <c r="A655" s="84" t="s">
        <v>2216</v>
      </c>
      <c r="B655" s="84" t="s">
        <v>2805</v>
      </c>
      <c r="C655" s="84">
        <v>2</v>
      </c>
      <c r="D655" s="119">
        <v>0.00618316040893605</v>
      </c>
      <c r="E655" s="119">
        <v>1.5611013836490562</v>
      </c>
      <c r="F655" s="84" t="s">
        <v>2097</v>
      </c>
      <c r="G655" s="84" t="b">
        <v>0</v>
      </c>
      <c r="H655" s="84" t="b">
        <v>0</v>
      </c>
      <c r="I655" s="84" t="b">
        <v>0</v>
      </c>
      <c r="J655" s="84" t="b">
        <v>0</v>
      </c>
      <c r="K655" s="84" t="b">
        <v>0</v>
      </c>
      <c r="L655" s="84" t="b">
        <v>0</v>
      </c>
    </row>
    <row r="656" spans="1:12" ht="15">
      <c r="A656" s="84" t="s">
        <v>2805</v>
      </c>
      <c r="B656" s="84" t="s">
        <v>2806</v>
      </c>
      <c r="C656" s="84">
        <v>2</v>
      </c>
      <c r="D656" s="119">
        <v>0.00618316040893605</v>
      </c>
      <c r="E656" s="119">
        <v>2.2600713879850747</v>
      </c>
      <c r="F656" s="84" t="s">
        <v>2097</v>
      </c>
      <c r="G656" s="84" t="b">
        <v>0</v>
      </c>
      <c r="H656" s="84" t="b">
        <v>0</v>
      </c>
      <c r="I656" s="84" t="b">
        <v>0</v>
      </c>
      <c r="J656" s="84" t="b">
        <v>0</v>
      </c>
      <c r="K656" s="84" t="b">
        <v>0</v>
      </c>
      <c r="L656" s="84" t="b">
        <v>0</v>
      </c>
    </row>
    <row r="657" spans="1:12" ht="15">
      <c r="A657" s="84" t="s">
        <v>2806</v>
      </c>
      <c r="B657" s="84" t="s">
        <v>2807</v>
      </c>
      <c r="C657" s="84">
        <v>2</v>
      </c>
      <c r="D657" s="119">
        <v>0.00618316040893605</v>
      </c>
      <c r="E657" s="119">
        <v>2.2600713879850747</v>
      </c>
      <c r="F657" s="84" t="s">
        <v>2097</v>
      </c>
      <c r="G657" s="84" t="b">
        <v>0</v>
      </c>
      <c r="H657" s="84" t="b">
        <v>0</v>
      </c>
      <c r="I657" s="84" t="b">
        <v>0</v>
      </c>
      <c r="J657" s="84" t="b">
        <v>0</v>
      </c>
      <c r="K657" s="84" t="b">
        <v>0</v>
      </c>
      <c r="L657" s="84" t="b">
        <v>0</v>
      </c>
    </row>
    <row r="658" spans="1:12" ht="15">
      <c r="A658" s="84" t="s">
        <v>2223</v>
      </c>
      <c r="B658" s="84" t="s">
        <v>2224</v>
      </c>
      <c r="C658" s="84">
        <v>8</v>
      </c>
      <c r="D658" s="119">
        <v>0.003653751603384378</v>
      </c>
      <c r="E658" s="119">
        <v>1.1097472377132287</v>
      </c>
      <c r="F658" s="84" t="s">
        <v>2098</v>
      </c>
      <c r="G658" s="84" t="b">
        <v>0</v>
      </c>
      <c r="H658" s="84" t="b">
        <v>0</v>
      </c>
      <c r="I658" s="84" t="b">
        <v>0</v>
      </c>
      <c r="J658" s="84" t="b">
        <v>0</v>
      </c>
      <c r="K658" s="84" t="b">
        <v>0</v>
      </c>
      <c r="L658" s="84" t="b">
        <v>0</v>
      </c>
    </row>
    <row r="659" spans="1:12" ht="15">
      <c r="A659" s="84" t="s">
        <v>2224</v>
      </c>
      <c r="B659" s="84" t="s">
        <v>2221</v>
      </c>
      <c r="C659" s="84">
        <v>8</v>
      </c>
      <c r="D659" s="119">
        <v>0.003653751603384378</v>
      </c>
      <c r="E659" s="119">
        <v>1.0585947152658473</v>
      </c>
      <c r="F659" s="84" t="s">
        <v>2098</v>
      </c>
      <c r="G659" s="84" t="b">
        <v>0</v>
      </c>
      <c r="H659" s="84" t="b">
        <v>0</v>
      </c>
      <c r="I659" s="84" t="b">
        <v>0</v>
      </c>
      <c r="J659" s="84" t="b">
        <v>0</v>
      </c>
      <c r="K659" s="84" t="b">
        <v>0</v>
      </c>
      <c r="L659" s="84" t="b">
        <v>0</v>
      </c>
    </row>
    <row r="660" spans="1:12" ht="15">
      <c r="A660" s="84" t="s">
        <v>2221</v>
      </c>
      <c r="B660" s="84" t="s">
        <v>2204</v>
      </c>
      <c r="C660" s="84">
        <v>8</v>
      </c>
      <c r="D660" s="119">
        <v>0.003653751603384378</v>
      </c>
      <c r="E660" s="119">
        <v>1.0585947152658473</v>
      </c>
      <c r="F660" s="84" t="s">
        <v>2098</v>
      </c>
      <c r="G660" s="84" t="b">
        <v>0</v>
      </c>
      <c r="H660" s="84" t="b">
        <v>0</v>
      </c>
      <c r="I660" s="84" t="b">
        <v>0</v>
      </c>
      <c r="J660" s="84" t="b">
        <v>0</v>
      </c>
      <c r="K660" s="84" t="b">
        <v>0</v>
      </c>
      <c r="L660" s="84" t="b">
        <v>0</v>
      </c>
    </row>
    <row r="661" spans="1:12" ht="15">
      <c r="A661" s="84" t="s">
        <v>2204</v>
      </c>
      <c r="B661" s="84" t="s">
        <v>2222</v>
      </c>
      <c r="C661" s="84">
        <v>8</v>
      </c>
      <c r="D661" s="119">
        <v>0.003653751603384378</v>
      </c>
      <c r="E661" s="119">
        <v>1.0585947152658473</v>
      </c>
      <c r="F661" s="84" t="s">
        <v>2098</v>
      </c>
      <c r="G661" s="84" t="b">
        <v>0</v>
      </c>
      <c r="H661" s="84" t="b">
        <v>0</v>
      </c>
      <c r="I661" s="84" t="b">
        <v>0</v>
      </c>
      <c r="J661" s="84" t="b">
        <v>0</v>
      </c>
      <c r="K661" s="84" t="b">
        <v>0</v>
      </c>
      <c r="L661" s="84" t="b">
        <v>0</v>
      </c>
    </row>
    <row r="662" spans="1:12" ht="15">
      <c r="A662" s="84" t="s">
        <v>2222</v>
      </c>
      <c r="B662" s="84" t="s">
        <v>300</v>
      </c>
      <c r="C662" s="84">
        <v>8</v>
      </c>
      <c r="D662" s="119">
        <v>0.003653751603384378</v>
      </c>
      <c r="E662" s="119">
        <v>1.0585947152658473</v>
      </c>
      <c r="F662" s="84" t="s">
        <v>2098</v>
      </c>
      <c r="G662" s="84" t="b">
        <v>0</v>
      </c>
      <c r="H662" s="84" t="b">
        <v>0</v>
      </c>
      <c r="I662" s="84" t="b">
        <v>0</v>
      </c>
      <c r="J662" s="84" t="b">
        <v>0</v>
      </c>
      <c r="K662" s="84" t="b">
        <v>0</v>
      </c>
      <c r="L662" s="84" t="b">
        <v>0</v>
      </c>
    </row>
    <row r="663" spans="1:12" ht="15">
      <c r="A663" s="84" t="s">
        <v>300</v>
      </c>
      <c r="B663" s="84" t="s">
        <v>299</v>
      </c>
      <c r="C663" s="84">
        <v>8</v>
      </c>
      <c r="D663" s="119">
        <v>0.003653751603384378</v>
      </c>
      <c r="E663" s="119">
        <v>1.1097472377132287</v>
      </c>
      <c r="F663" s="84" t="s">
        <v>2098</v>
      </c>
      <c r="G663" s="84" t="b">
        <v>0</v>
      </c>
      <c r="H663" s="84" t="b">
        <v>0</v>
      </c>
      <c r="I663" s="84" t="b">
        <v>0</v>
      </c>
      <c r="J663" s="84" t="b">
        <v>0</v>
      </c>
      <c r="K663" s="84" t="b">
        <v>1</v>
      </c>
      <c r="L663" s="84" t="b">
        <v>0</v>
      </c>
    </row>
    <row r="664" spans="1:12" ht="15">
      <c r="A664" s="84" t="s">
        <v>299</v>
      </c>
      <c r="B664" s="84" t="s">
        <v>298</v>
      </c>
      <c r="C664" s="84">
        <v>8</v>
      </c>
      <c r="D664" s="119">
        <v>0.003653751603384378</v>
      </c>
      <c r="E664" s="119">
        <v>1.1097472377132287</v>
      </c>
      <c r="F664" s="84" t="s">
        <v>2098</v>
      </c>
      <c r="G664" s="84" t="b">
        <v>0</v>
      </c>
      <c r="H664" s="84" t="b">
        <v>1</v>
      </c>
      <c r="I664" s="84" t="b">
        <v>0</v>
      </c>
      <c r="J664" s="84" t="b">
        <v>0</v>
      </c>
      <c r="K664" s="84" t="b">
        <v>0</v>
      </c>
      <c r="L664" s="84" t="b">
        <v>0</v>
      </c>
    </row>
    <row r="665" spans="1:12" ht="15">
      <c r="A665" s="84" t="s">
        <v>298</v>
      </c>
      <c r="B665" s="84" t="s">
        <v>297</v>
      </c>
      <c r="C665" s="84">
        <v>8</v>
      </c>
      <c r="D665" s="119">
        <v>0.003653751603384378</v>
      </c>
      <c r="E665" s="119">
        <v>1.1097472377132287</v>
      </c>
      <c r="F665" s="84" t="s">
        <v>2098</v>
      </c>
      <c r="G665" s="84" t="b">
        <v>0</v>
      </c>
      <c r="H665" s="84" t="b">
        <v>0</v>
      </c>
      <c r="I665" s="84" t="b">
        <v>0</v>
      </c>
      <c r="J665" s="84" t="b">
        <v>0</v>
      </c>
      <c r="K665" s="84" t="b">
        <v>0</v>
      </c>
      <c r="L665" s="84" t="b">
        <v>0</v>
      </c>
    </row>
    <row r="666" spans="1:12" ht="15">
      <c r="A666" s="84" t="s">
        <v>297</v>
      </c>
      <c r="B666" s="84" t="s">
        <v>279</v>
      </c>
      <c r="C666" s="84">
        <v>8</v>
      </c>
      <c r="D666" s="119">
        <v>0.003653751603384378</v>
      </c>
      <c r="E666" s="119">
        <v>1.0585947152658473</v>
      </c>
      <c r="F666" s="84" t="s">
        <v>2098</v>
      </c>
      <c r="G666" s="84" t="b">
        <v>0</v>
      </c>
      <c r="H666" s="84" t="b">
        <v>0</v>
      </c>
      <c r="I666" s="84" t="b">
        <v>0</v>
      </c>
      <c r="J666" s="84" t="b">
        <v>0</v>
      </c>
      <c r="K666" s="84" t="b">
        <v>0</v>
      </c>
      <c r="L666" s="84" t="b">
        <v>0</v>
      </c>
    </row>
    <row r="667" spans="1:12" ht="15">
      <c r="A667" s="84" t="s">
        <v>2657</v>
      </c>
      <c r="B667" s="84" t="s">
        <v>2658</v>
      </c>
      <c r="C667" s="84">
        <v>5</v>
      </c>
      <c r="D667" s="119">
        <v>0.011396093977826163</v>
      </c>
      <c r="E667" s="119">
        <v>1.3138672203691535</v>
      </c>
      <c r="F667" s="84" t="s">
        <v>2098</v>
      </c>
      <c r="G667" s="84" t="b">
        <v>0</v>
      </c>
      <c r="H667" s="84" t="b">
        <v>0</v>
      </c>
      <c r="I667" s="84" t="b">
        <v>0</v>
      </c>
      <c r="J667" s="84" t="b">
        <v>0</v>
      </c>
      <c r="K667" s="84" t="b">
        <v>0</v>
      </c>
      <c r="L667" s="84" t="b">
        <v>0</v>
      </c>
    </row>
    <row r="668" spans="1:12" ht="15">
      <c r="A668" s="84" t="s">
        <v>279</v>
      </c>
      <c r="B668" s="84" t="s">
        <v>224</v>
      </c>
      <c r="C668" s="84">
        <v>4</v>
      </c>
      <c r="D668" s="119">
        <v>0.012577947075405802</v>
      </c>
      <c r="E668" s="119">
        <v>1.0585947152658473</v>
      </c>
      <c r="F668" s="84" t="s">
        <v>2098</v>
      </c>
      <c r="G668" s="84" t="b">
        <v>0</v>
      </c>
      <c r="H668" s="84" t="b">
        <v>0</v>
      </c>
      <c r="I668" s="84" t="b">
        <v>0</v>
      </c>
      <c r="J668" s="84" t="b">
        <v>0</v>
      </c>
      <c r="K668" s="84" t="b">
        <v>0</v>
      </c>
      <c r="L668" s="84" t="b">
        <v>0</v>
      </c>
    </row>
    <row r="669" spans="1:12" ht="15">
      <c r="A669" s="84" t="s">
        <v>224</v>
      </c>
      <c r="B669" s="84" t="s">
        <v>2657</v>
      </c>
      <c r="C669" s="84">
        <v>4</v>
      </c>
      <c r="D669" s="119">
        <v>0.012577947075405802</v>
      </c>
      <c r="E669" s="119">
        <v>1.3138672203691535</v>
      </c>
      <c r="F669" s="84" t="s">
        <v>2098</v>
      </c>
      <c r="G669" s="84" t="b">
        <v>0</v>
      </c>
      <c r="H669" s="84" t="b">
        <v>0</v>
      </c>
      <c r="I669" s="84" t="b">
        <v>0</v>
      </c>
      <c r="J669" s="84" t="b">
        <v>0</v>
      </c>
      <c r="K669" s="84" t="b">
        <v>0</v>
      </c>
      <c r="L669" s="84" t="b">
        <v>0</v>
      </c>
    </row>
    <row r="670" spans="1:12" ht="15">
      <c r="A670" s="84" t="s">
        <v>223</v>
      </c>
      <c r="B670" s="84" t="s">
        <v>2223</v>
      </c>
      <c r="C670" s="84">
        <v>4</v>
      </c>
      <c r="D670" s="119">
        <v>0.012577947075405802</v>
      </c>
      <c r="E670" s="119">
        <v>1.3138672203691535</v>
      </c>
      <c r="F670" s="84" t="s">
        <v>2098</v>
      </c>
      <c r="G670" s="84" t="b">
        <v>0</v>
      </c>
      <c r="H670" s="84" t="b">
        <v>0</v>
      </c>
      <c r="I670" s="84" t="b">
        <v>0</v>
      </c>
      <c r="J670" s="84" t="b">
        <v>0</v>
      </c>
      <c r="K670" s="84" t="b">
        <v>0</v>
      </c>
      <c r="L670" s="84" t="b">
        <v>0</v>
      </c>
    </row>
    <row r="671" spans="1:12" ht="15">
      <c r="A671" s="84" t="s">
        <v>279</v>
      </c>
      <c r="B671" s="84" t="s">
        <v>2365</v>
      </c>
      <c r="C671" s="84">
        <v>4</v>
      </c>
      <c r="D671" s="119">
        <v>0.012577947075405802</v>
      </c>
      <c r="E671" s="119">
        <v>1.0585947152658473</v>
      </c>
      <c r="F671" s="84" t="s">
        <v>2098</v>
      </c>
      <c r="G671" s="84" t="b">
        <v>0</v>
      </c>
      <c r="H671" s="84" t="b">
        <v>0</v>
      </c>
      <c r="I671" s="84" t="b">
        <v>0</v>
      </c>
      <c r="J671" s="84" t="b">
        <v>0</v>
      </c>
      <c r="K671" s="84" t="b">
        <v>0</v>
      </c>
      <c r="L671" s="84" t="b">
        <v>0</v>
      </c>
    </row>
    <row r="672" spans="1:12" ht="15">
      <c r="A672" s="84" t="s">
        <v>311</v>
      </c>
      <c r="B672" s="84" t="s">
        <v>310</v>
      </c>
      <c r="C672" s="84">
        <v>4</v>
      </c>
      <c r="D672" s="119">
        <v>0.0054597190427074045</v>
      </c>
      <c r="E672" s="119">
        <v>1.2174839442139063</v>
      </c>
      <c r="F672" s="84" t="s">
        <v>2099</v>
      </c>
      <c r="G672" s="84" t="b">
        <v>0</v>
      </c>
      <c r="H672" s="84" t="b">
        <v>0</v>
      </c>
      <c r="I672" s="84" t="b">
        <v>0</v>
      </c>
      <c r="J672" s="84" t="b">
        <v>0</v>
      </c>
      <c r="K672" s="84" t="b">
        <v>0</v>
      </c>
      <c r="L672" s="84" t="b">
        <v>0</v>
      </c>
    </row>
    <row r="673" spans="1:12" ht="15">
      <c r="A673" s="84" t="s">
        <v>2227</v>
      </c>
      <c r="B673" s="84" t="s">
        <v>2228</v>
      </c>
      <c r="C673" s="84">
        <v>2</v>
      </c>
      <c r="D673" s="119">
        <v>0.019689295896789263</v>
      </c>
      <c r="E673" s="119">
        <v>1.5185139398778875</v>
      </c>
      <c r="F673" s="84" t="s">
        <v>2099</v>
      </c>
      <c r="G673" s="84" t="b">
        <v>0</v>
      </c>
      <c r="H673" s="84" t="b">
        <v>0</v>
      </c>
      <c r="I673" s="84" t="b">
        <v>0</v>
      </c>
      <c r="J673" s="84" t="b">
        <v>0</v>
      </c>
      <c r="K673" s="84" t="b">
        <v>0</v>
      </c>
      <c r="L673" s="84" t="b">
        <v>0</v>
      </c>
    </row>
    <row r="674" spans="1:12" ht="15">
      <c r="A674" s="84" t="s">
        <v>310</v>
      </c>
      <c r="B674" s="84" t="s">
        <v>309</v>
      </c>
      <c r="C674" s="84">
        <v>2</v>
      </c>
      <c r="D674" s="119">
        <v>0.011209577709071482</v>
      </c>
      <c r="E674" s="119">
        <v>1.2174839442139063</v>
      </c>
      <c r="F674" s="84" t="s">
        <v>2099</v>
      </c>
      <c r="G674" s="84" t="b">
        <v>0</v>
      </c>
      <c r="H674" s="84" t="b">
        <v>0</v>
      </c>
      <c r="I674" s="84" t="b">
        <v>0</v>
      </c>
      <c r="J674" s="84" t="b">
        <v>0</v>
      </c>
      <c r="K674" s="84" t="b">
        <v>0</v>
      </c>
      <c r="L674" s="84" t="b">
        <v>0</v>
      </c>
    </row>
    <row r="675" spans="1:12" ht="15">
      <c r="A675" s="84" t="s">
        <v>2231</v>
      </c>
      <c r="B675" s="84" t="s">
        <v>264</v>
      </c>
      <c r="C675" s="84">
        <v>3</v>
      </c>
      <c r="D675" s="119">
        <v>0</v>
      </c>
      <c r="E675" s="119">
        <v>1.2041199826559248</v>
      </c>
      <c r="F675" s="84" t="s">
        <v>2101</v>
      </c>
      <c r="G675" s="84" t="b">
        <v>0</v>
      </c>
      <c r="H675" s="84" t="b">
        <v>0</v>
      </c>
      <c r="I675" s="84" t="b">
        <v>0</v>
      </c>
      <c r="J675" s="84" t="b">
        <v>0</v>
      </c>
      <c r="K675" s="84" t="b">
        <v>0</v>
      </c>
      <c r="L675" s="84" t="b">
        <v>0</v>
      </c>
    </row>
    <row r="676" spans="1:12" ht="15">
      <c r="A676" s="84" t="s">
        <v>264</v>
      </c>
      <c r="B676" s="84" t="s">
        <v>2232</v>
      </c>
      <c r="C676" s="84">
        <v>3</v>
      </c>
      <c r="D676" s="119">
        <v>0</v>
      </c>
      <c r="E676" s="119">
        <v>1.2041199826559248</v>
      </c>
      <c r="F676" s="84" t="s">
        <v>2101</v>
      </c>
      <c r="G676" s="84" t="b">
        <v>0</v>
      </c>
      <c r="H676" s="84" t="b">
        <v>0</v>
      </c>
      <c r="I676" s="84" t="b">
        <v>0</v>
      </c>
      <c r="J676" s="84" t="b">
        <v>0</v>
      </c>
      <c r="K676" s="84" t="b">
        <v>0</v>
      </c>
      <c r="L676" s="84" t="b">
        <v>0</v>
      </c>
    </row>
    <row r="677" spans="1:12" ht="15">
      <c r="A677" s="84" t="s">
        <v>2232</v>
      </c>
      <c r="B677" s="84" t="s">
        <v>2233</v>
      </c>
      <c r="C677" s="84">
        <v>3</v>
      </c>
      <c r="D677" s="119">
        <v>0</v>
      </c>
      <c r="E677" s="119">
        <v>1.2041199826559248</v>
      </c>
      <c r="F677" s="84" t="s">
        <v>2101</v>
      </c>
      <c r="G677" s="84" t="b">
        <v>0</v>
      </c>
      <c r="H677" s="84" t="b">
        <v>0</v>
      </c>
      <c r="I677" s="84" t="b">
        <v>0</v>
      </c>
      <c r="J677" s="84" t="b">
        <v>0</v>
      </c>
      <c r="K677" s="84" t="b">
        <v>0</v>
      </c>
      <c r="L677" s="84" t="b">
        <v>0</v>
      </c>
    </row>
    <row r="678" spans="1:12" ht="15">
      <c r="A678" s="84" t="s">
        <v>2233</v>
      </c>
      <c r="B678" s="84" t="s">
        <v>2234</v>
      </c>
      <c r="C678" s="84">
        <v>3</v>
      </c>
      <c r="D678" s="119">
        <v>0</v>
      </c>
      <c r="E678" s="119">
        <v>1.2041199826559248</v>
      </c>
      <c r="F678" s="84" t="s">
        <v>2101</v>
      </c>
      <c r="G678" s="84" t="b">
        <v>0</v>
      </c>
      <c r="H678" s="84" t="b">
        <v>0</v>
      </c>
      <c r="I678" s="84" t="b">
        <v>0</v>
      </c>
      <c r="J678" s="84" t="b">
        <v>0</v>
      </c>
      <c r="K678" s="84" t="b">
        <v>0</v>
      </c>
      <c r="L678" s="84" t="b">
        <v>0</v>
      </c>
    </row>
    <row r="679" spans="1:12" ht="15">
      <c r="A679" s="84" t="s">
        <v>2234</v>
      </c>
      <c r="B679" s="84" t="s">
        <v>2235</v>
      </c>
      <c r="C679" s="84">
        <v>3</v>
      </c>
      <c r="D679" s="119">
        <v>0</v>
      </c>
      <c r="E679" s="119">
        <v>1.2041199826559248</v>
      </c>
      <c r="F679" s="84" t="s">
        <v>2101</v>
      </c>
      <c r="G679" s="84" t="b">
        <v>0</v>
      </c>
      <c r="H679" s="84" t="b">
        <v>0</v>
      </c>
      <c r="I679" s="84" t="b">
        <v>0</v>
      </c>
      <c r="J679" s="84" t="b">
        <v>0</v>
      </c>
      <c r="K679" s="84" t="b">
        <v>0</v>
      </c>
      <c r="L679" s="84" t="b">
        <v>0</v>
      </c>
    </row>
    <row r="680" spans="1:12" ht="15">
      <c r="A680" s="84" t="s">
        <v>2235</v>
      </c>
      <c r="B680" s="84" t="s">
        <v>2236</v>
      </c>
      <c r="C680" s="84">
        <v>3</v>
      </c>
      <c r="D680" s="119">
        <v>0</v>
      </c>
      <c r="E680" s="119">
        <v>1.2041199826559248</v>
      </c>
      <c r="F680" s="84" t="s">
        <v>2101</v>
      </c>
      <c r="G680" s="84" t="b">
        <v>0</v>
      </c>
      <c r="H680" s="84" t="b">
        <v>0</v>
      </c>
      <c r="I680" s="84" t="b">
        <v>0</v>
      </c>
      <c r="J680" s="84" t="b">
        <v>0</v>
      </c>
      <c r="K680" s="84" t="b">
        <v>0</v>
      </c>
      <c r="L680" s="84" t="b">
        <v>0</v>
      </c>
    </row>
    <row r="681" spans="1:12" ht="15">
      <c r="A681" s="84" t="s">
        <v>2236</v>
      </c>
      <c r="B681" s="84" t="s">
        <v>2166</v>
      </c>
      <c r="C681" s="84">
        <v>3</v>
      </c>
      <c r="D681" s="119">
        <v>0</v>
      </c>
      <c r="E681" s="119">
        <v>1.2041199826559248</v>
      </c>
      <c r="F681" s="84" t="s">
        <v>2101</v>
      </c>
      <c r="G681" s="84" t="b">
        <v>0</v>
      </c>
      <c r="H681" s="84" t="b">
        <v>0</v>
      </c>
      <c r="I681" s="84" t="b">
        <v>0</v>
      </c>
      <c r="J681" s="84" t="b">
        <v>0</v>
      </c>
      <c r="K681" s="84" t="b">
        <v>0</v>
      </c>
      <c r="L681" s="84" t="b">
        <v>0</v>
      </c>
    </row>
    <row r="682" spans="1:12" ht="15">
      <c r="A682" s="84" t="s">
        <v>2166</v>
      </c>
      <c r="B682" s="84" t="s">
        <v>2237</v>
      </c>
      <c r="C682" s="84">
        <v>3</v>
      </c>
      <c r="D682" s="119">
        <v>0</v>
      </c>
      <c r="E682" s="119">
        <v>1.2041199826559248</v>
      </c>
      <c r="F682" s="84" t="s">
        <v>2101</v>
      </c>
      <c r="G682" s="84" t="b">
        <v>0</v>
      </c>
      <c r="H682" s="84" t="b">
        <v>0</v>
      </c>
      <c r="I682" s="84" t="b">
        <v>0</v>
      </c>
      <c r="J682" s="84" t="b">
        <v>0</v>
      </c>
      <c r="K682" s="84" t="b">
        <v>0</v>
      </c>
      <c r="L682" s="84" t="b">
        <v>0</v>
      </c>
    </row>
    <row r="683" spans="1:12" ht="15">
      <c r="A683" s="84" t="s">
        <v>2237</v>
      </c>
      <c r="B683" s="84" t="s">
        <v>2238</v>
      </c>
      <c r="C683" s="84">
        <v>3</v>
      </c>
      <c r="D683" s="119">
        <v>0</v>
      </c>
      <c r="E683" s="119">
        <v>1.2041199826559248</v>
      </c>
      <c r="F683" s="84" t="s">
        <v>2101</v>
      </c>
      <c r="G683" s="84" t="b">
        <v>0</v>
      </c>
      <c r="H683" s="84" t="b">
        <v>0</v>
      </c>
      <c r="I683" s="84" t="b">
        <v>0</v>
      </c>
      <c r="J683" s="84" t="b">
        <v>0</v>
      </c>
      <c r="K683" s="84" t="b">
        <v>0</v>
      </c>
      <c r="L683" s="84" t="b">
        <v>0</v>
      </c>
    </row>
    <row r="684" spans="1:12" ht="15">
      <c r="A684" s="84" t="s">
        <v>2238</v>
      </c>
      <c r="B684" s="84" t="s">
        <v>2725</v>
      </c>
      <c r="C684" s="84">
        <v>3</v>
      </c>
      <c r="D684" s="119">
        <v>0</v>
      </c>
      <c r="E684" s="119">
        <v>1.2041199826559248</v>
      </c>
      <c r="F684" s="84" t="s">
        <v>2101</v>
      </c>
      <c r="G684" s="84" t="b">
        <v>0</v>
      </c>
      <c r="H684" s="84" t="b">
        <v>0</v>
      </c>
      <c r="I684" s="84" t="b">
        <v>0</v>
      </c>
      <c r="J684" s="84" t="b">
        <v>1</v>
      </c>
      <c r="K684" s="84" t="b">
        <v>0</v>
      </c>
      <c r="L684" s="84" t="b">
        <v>0</v>
      </c>
    </row>
    <row r="685" spans="1:12" ht="15">
      <c r="A685" s="84" t="s">
        <v>2725</v>
      </c>
      <c r="B685" s="84" t="s">
        <v>2726</v>
      </c>
      <c r="C685" s="84">
        <v>3</v>
      </c>
      <c r="D685" s="119">
        <v>0</v>
      </c>
      <c r="E685" s="119">
        <v>1.2041199826559248</v>
      </c>
      <c r="F685" s="84" t="s">
        <v>2101</v>
      </c>
      <c r="G685" s="84" t="b">
        <v>1</v>
      </c>
      <c r="H685" s="84" t="b">
        <v>0</v>
      </c>
      <c r="I685" s="84" t="b">
        <v>0</v>
      </c>
      <c r="J685" s="84" t="b">
        <v>0</v>
      </c>
      <c r="K685" s="84" t="b">
        <v>0</v>
      </c>
      <c r="L685" s="84" t="b">
        <v>0</v>
      </c>
    </row>
    <row r="686" spans="1:12" ht="15">
      <c r="A686" s="84" t="s">
        <v>263</v>
      </c>
      <c r="B686" s="84" t="s">
        <v>2231</v>
      </c>
      <c r="C686" s="84">
        <v>2</v>
      </c>
      <c r="D686" s="119">
        <v>0.006905539570811029</v>
      </c>
      <c r="E686" s="119">
        <v>1.380211241711606</v>
      </c>
      <c r="F686" s="84" t="s">
        <v>2101</v>
      </c>
      <c r="G686" s="84" t="b">
        <v>0</v>
      </c>
      <c r="H686" s="84" t="b">
        <v>0</v>
      </c>
      <c r="I686" s="84" t="b">
        <v>0</v>
      </c>
      <c r="J686" s="84" t="b">
        <v>0</v>
      </c>
      <c r="K686" s="84" t="b">
        <v>0</v>
      </c>
      <c r="L686" s="84" t="b">
        <v>0</v>
      </c>
    </row>
    <row r="687" spans="1:12" ht="15">
      <c r="A687" s="84" t="s">
        <v>2726</v>
      </c>
      <c r="B687" s="84" t="s">
        <v>2791</v>
      </c>
      <c r="C687" s="84">
        <v>2</v>
      </c>
      <c r="D687" s="119">
        <v>0.006905539570811029</v>
      </c>
      <c r="E687" s="119">
        <v>1.2041199826559248</v>
      </c>
      <c r="F687" s="84" t="s">
        <v>2101</v>
      </c>
      <c r="G687" s="84" t="b">
        <v>0</v>
      </c>
      <c r="H687" s="84" t="b">
        <v>0</v>
      </c>
      <c r="I687" s="84" t="b">
        <v>0</v>
      </c>
      <c r="J687" s="84" t="b">
        <v>0</v>
      </c>
      <c r="K687" s="84" t="b">
        <v>0</v>
      </c>
      <c r="L687" s="84" t="b">
        <v>0</v>
      </c>
    </row>
    <row r="688" spans="1:12" ht="15">
      <c r="A688" s="84" t="s">
        <v>2241</v>
      </c>
      <c r="B688" s="84" t="s">
        <v>2242</v>
      </c>
      <c r="C688" s="84">
        <v>3</v>
      </c>
      <c r="D688" s="119">
        <v>0</v>
      </c>
      <c r="E688" s="119">
        <v>1.1760912590556813</v>
      </c>
      <c r="F688" s="84" t="s">
        <v>2102</v>
      </c>
      <c r="G688" s="84" t="b">
        <v>0</v>
      </c>
      <c r="H688" s="84" t="b">
        <v>0</v>
      </c>
      <c r="I688" s="84" t="b">
        <v>0</v>
      </c>
      <c r="J688" s="84" t="b">
        <v>0</v>
      </c>
      <c r="K688" s="84" t="b">
        <v>0</v>
      </c>
      <c r="L688" s="84" t="b">
        <v>0</v>
      </c>
    </row>
    <row r="689" spans="1:12" ht="15">
      <c r="A689" s="84" t="s">
        <v>2242</v>
      </c>
      <c r="B689" s="84" t="s">
        <v>2243</v>
      </c>
      <c r="C689" s="84">
        <v>3</v>
      </c>
      <c r="D689" s="119">
        <v>0</v>
      </c>
      <c r="E689" s="119">
        <v>1.1760912590556813</v>
      </c>
      <c r="F689" s="84" t="s">
        <v>2102</v>
      </c>
      <c r="G689" s="84" t="b">
        <v>0</v>
      </c>
      <c r="H689" s="84" t="b">
        <v>0</v>
      </c>
      <c r="I689" s="84" t="b">
        <v>0</v>
      </c>
      <c r="J689" s="84" t="b">
        <v>0</v>
      </c>
      <c r="K689" s="84" t="b">
        <v>0</v>
      </c>
      <c r="L689" s="84" t="b">
        <v>0</v>
      </c>
    </row>
    <row r="690" spans="1:12" ht="15">
      <c r="A690" s="84" t="s">
        <v>2243</v>
      </c>
      <c r="B690" s="84" t="s">
        <v>2240</v>
      </c>
      <c r="C690" s="84">
        <v>3</v>
      </c>
      <c r="D690" s="119">
        <v>0</v>
      </c>
      <c r="E690" s="119">
        <v>0.8750612633917001</v>
      </c>
      <c r="F690" s="84" t="s">
        <v>2102</v>
      </c>
      <c r="G690" s="84" t="b">
        <v>0</v>
      </c>
      <c r="H690" s="84" t="b">
        <v>0</v>
      </c>
      <c r="I690" s="84" t="b">
        <v>0</v>
      </c>
      <c r="J690" s="84" t="b">
        <v>1</v>
      </c>
      <c r="K690" s="84" t="b">
        <v>0</v>
      </c>
      <c r="L690" s="84" t="b">
        <v>0</v>
      </c>
    </row>
    <row r="691" spans="1:12" ht="15">
      <c r="A691" s="84" t="s">
        <v>2240</v>
      </c>
      <c r="B691" s="84" t="s">
        <v>2244</v>
      </c>
      <c r="C691" s="84">
        <v>3</v>
      </c>
      <c r="D691" s="119">
        <v>0</v>
      </c>
      <c r="E691" s="119">
        <v>0.8750612633917001</v>
      </c>
      <c r="F691" s="84" t="s">
        <v>2102</v>
      </c>
      <c r="G691" s="84" t="b">
        <v>1</v>
      </c>
      <c r="H691" s="84" t="b">
        <v>0</v>
      </c>
      <c r="I691" s="84" t="b">
        <v>0</v>
      </c>
      <c r="J691" s="84" t="b">
        <v>0</v>
      </c>
      <c r="K691" s="84" t="b">
        <v>0</v>
      </c>
      <c r="L691" s="84" t="b">
        <v>0</v>
      </c>
    </row>
    <row r="692" spans="1:12" ht="15">
      <c r="A692" s="84" t="s">
        <v>2244</v>
      </c>
      <c r="B692" s="84" t="s">
        <v>2240</v>
      </c>
      <c r="C692" s="84">
        <v>3</v>
      </c>
      <c r="D692" s="119">
        <v>0</v>
      </c>
      <c r="E692" s="119">
        <v>0.8750612633917001</v>
      </c>
      <c r="F692" s="84" t="s">
        <v>2102</v>
      </c>
      <c r="G692" s="84" t="b">
        <v>0</v>
      </c>
      <c r="H692" s="84" t="b">
        <v>0</v>
      </c>
      <c r="I692" s="84" t="b">
        <v>0</v>
      </c>
      <c r="J692" s="84" t="b">
        <v>1</v>
      </c>
      <c r="K692" s="84" t="b">
        <v>0</v>
      </c>
      <c r="L692" s="84" t="b">
        <v>0</v>
      </c>
    </row>
    <row r="693" spans="1:12" ht="15">
      <c r="A693" s="84" t="s">
        <v>2240</v>
      </c>
      <c r="B693" s="84" t="s">
        <v>2245</v>
      </c>
      <c r="C693" s="84">
        <v>3</v>
      </c>
      <c r="D693" s="119">
        <v>0</v>
      </c>
      <c r="E693" s="119">
        <v>0.8750612633917001</v>
      </c>
      <c r="F693" s="84" t="s">
        <v>2102</v>
      </c>
      <c r="G693" s="84" t="b">
        <v>1</v>
      </c>
      <c r="H693" s="84" t="b">
        <v>0</v>
      </c>
      <c r="I693" s="84" t="b">
        <v>0</v>
      </c>
      <c r="J693" s="84" t="b">
        <v>0</v>
      </c>
      <c r="K693" s="84" t="b">
        <v>0</v>
      </c>
      <c r="L693" s="84" t="b">
        <v>0</v>
      </c>
    </row>
    <row r="694" spans="1:12" ht="15">
      <c r="A694" s="84" t="s">
        <v>2245</v>
      </c>
      <c r="B694" s="84" t="s">
        <v>2246</v>
      </c>
      <c r="C694" s="84">
        <v>3</v>
      </c>
      <c r="D694" s="119">
        <v>0</v>
      </c>
      <c r="E694" s="119">
        <v>1.1760912590556813</v>
      </c>
      <c r="F694" s="84" t="s">
        <v>2102</v>
      </c>
      <c r="G694" s="84" t="b">
        <v>0</v>
      </c>
      <c r="H694" s="84" t="b">
        <v>0</v>
      </c>
      <c r="I694" s="84" t="b">
        <v>0</v>
      </c>
      <c r="J694" s="84" t="b">
        <v>0</v>
      </c>
      <c r="K694" s="84" t="b">
        <v>0</v>
      </c>
      <c r="L694" s="84" t="b">
        <v>0</v>
      </c>
    </row>
    <row r="695" spans="1:12" ht="15">
      <c r="A695" s="84" t="s">
        <v>2246</v>
      </c>
      <c r="B695" s="84" t="s">
        <v>2247</v>
      </c>
      <c r="C695" s="84">
        <v>3</v>
      </c>
      <c r="D695" s="119">
        <v>0</v>
      </c>
      <c r="E695" s="119">
        <v>1.1760912590556813</v>
      </c>
      <c r="F695" s="84" t="s">
        <v>2102</v>
      </c>
      <c r="G695" s="84" t="b">
        <v>0</v>
      </c>
      <c r="H695" s="84" t="b">
        <v>0</v>
      </c>
      <c r="I695" s="84" t="b">
        <v>0</v>
      </c>
      <c r="J695" s="84" t="b">
        <v>1</v>
      </c>
      <c r="K695" s="84" t="b">
        <v>0</v>
      </c>
      <c r="L695" s="84" t="b">
        <v>0</v>
      </c>
    </row>
    <row r="696" spans="1:12" ht="15">
      <c r="A696" s="84" t="s">
        <v>2247</v>
      </c>
      <c r="B696" s="84" t="s">
        <v>2248</v>
      </c>
      <c r="C696" s="84">
        <v>3</v>
      </c>
      <c r="D696" s="119">
        <v>0</v>
      </c>
      <c r="E696" s="119">
        <v>1.1760912590556813</v>
      </c>
      <c r="F696" s="84" t="s">
        <v>2102</v>
      </c>
      <c r="G696" s="84" t="b">
        <v>1</v>
      </c>
      <c r="H696" s="84" t="b">
        <v>0</v>
      </c>
      <c r="I696" s="84" t="b">
        <v>0</v>
      </c>
      <c r="J696" s="84" t="b">
        <v>0</v>
      </c>
      <c r="K696" s="84" t="b">
        <v>0</v>
      </c>
      <c r="L696" s="84" t="b">
        <v>0</v>
      </c>
    </row>
    <row r="697" spans="1:12" ht="15">
      <c r="A697" s="84" t="s">
        <v>2248</v>
      </c>
      <c r="B697" s="84" t="s">
        <v>2249</v>
      </c>
      <c r="C697" s="84">
        <v>3</v>
      </c>
      <c r="D697" s="119">
        <v>0</v>
      </c>
      <c r="E697" s="119">
        <v>1.1760912590556813</v>
      </c>
      <c r="F697" s="84" t="s">
        <v>2102</v>
      </c>
      <c r="G697" s="84" t="b">
        <v>0</v>
      </c>
      <c r="H697" s="84" t="b">
        <v>0</v>
      </c>
      <c r="I697" s="84" t="b">
        <v>0</v>
      </c>
      <c r="J697" s="84" t="b">
        <v>0</v>
      </c>
      <c r="K697" s="84" t="b">
        <v>0</v>
      </c>
      <c r="L697" s="84" t="b">
        <v>0</v>
      </c>
    </row>
    <row r="698" spans="1:12" ht="15">
      <c r="A698" s="84" t="s">
        <v>2249</v>
      </c>
      <c r="B698" s="84" t="s">
        <v>2732</v>
      </c>
      <c r="C698" s="84">
        <v>3</v>
      </c>
      <c r="D698" s="119">
        <v>0</v>
      </c>
      <c r="E698" s="119">
        <v>1.1760912590556813</v>
      </c>
      <c r="F698" s="84" t="s">
        <v>2102</v>
      </c>
      <c r="G698" s="84" t="b">
        <v>0</v>
      </c>
      <c r="H698" s="84" t="b">
        <v>0</v>
      </c>
      <c r="I698" s="84" t="b">
        <v>0</v>
      </c>
      <c r="J698" s="84" t="b">
        <v>0</v>
      </c>
      <c r="K698" s="84" t="b">
        <v>0</v>
      </c>
      <c r="L698" s="84" t="b">
        <v>0</v>
      </c>
    </row>
    <row r="699" spans="1:12" ht="15">
      <c r="A699" s="84" t="s">
        <v>2732</v>
      </c>
      <c r="B699" s="84" t="s">
        <v>2733</v>
      </c>
      <c r="C699" s="84">
        <v>3</v>
      </c>
      <c r="D699" s="119">
        <v>0</v>
      </c>
      <c r="E699" s="119">
        <v>1.1760912590556813</v>
      </c>
      <c r="F699" s="84" t="s">
        <v>2102</v>
      </c>
      <c r="G699" s="84" t="b">
        <v>0</v>
      </c>
      <c r="H699" s="84" t="b">
        <v>0</v>
      </c>
      <c r="I699" s="84" t="b">
        <v>0</v>
      </c>
      <c r="J699" s="84" t="b">
        <v>0</v>
      </c>
      <c r="K699" s="84" t="b">
        <v>0</v>
      </c>
      <c r="L699" s="84" t="b">
        <v>0</v>
      </c>
    </row>
    <row r="700" spans="1:12" ht="15">
      <c r="A700" s="84" t="s">
        <v>250</v>
      </c>
      <c r="B700" s="84" t="s">
        <v>2241</v>
      </c>
      <c r="C700" s="84">
        <v>2</v>
      </c>
      <c r="D700" s="119">
        <v>0.007337135793986718</v>
      </c>
      <c r="E700" s="119">
        <v>1.3521825181113625</v>
      </c>
      <c r="F700" s="84" t="s">
        <v>2102</v>
      </c>
      <c r="G700" s="84" t="b">
        <v>0</v>
      </c>
      <c r="H700" s="84" t="b">
        <v>0</v>
      </c>
      <c r="I700" s="84" t="b">
        <v>0</v>
      </c>
      <c r="J700" s="84" t="b">
        <v>0</v>
      </c>
      <c r="K700" s="84" t="b">
        <v>0</v>
      </c>
      <c r="L700" s="84" t="b">
        <v>0</v>
      </c>
    </row>
    <row r="701" spans="1:12" ht="15">
      <c r="A701" s="84" t="s">
        <v>2733</v>
      </c>
      <c r="B701" s="84" t="s">
        <v>2797</v>
      </c>
      <c r="C701" s="84">
        <v>2</v>
      </c>
      <c r="D701" s="119">
        <v>0.007337135793986718</v>
      </c>
      <c r="E701" s="119">
        <v>1.1760912590556813</v>
      </c>
      <c r="F701" s="84" t="s">
        <v>2102</v>
      </c>
      <c r="G701" s="84" t="b">
        <v>0</v>
      </c>
      <c r="H701" s="84" t="b">
        <v>0</v>
      </c>
      <c r="I701" s="84" t="b">
        <v>0</v>
      </c>
      <c r="J701" s="84" t="b">
        <v>0</v>
      </c>
      <c r="K701" s="84" t="b">
        <v>0</v>
      </c>
      <c r="L701" s="84" t="b">
        <v>0</v>
      </c>
    </row>
    <row r="702" spans="1:12" ht="15">
      <c r="A702" s="84" t="s">
        <v>279</v>
      </c>
      <c r="B702" s="84" t="s">
        <v>339</v>
      </c>
      <c r="C702" s="84">
        <v>2</v>
      </c>
      <c r="D702" s="119">
        <v>0</v>
      </c>
      <c r="E702" s="119">
        <v>1.5440680443502757</v>
      </c>
      <c r="F702" s="84" t="s">
        <v>2103</v>
      </c>
      <c r="G702" s="84" t="b">
        <v>0</v>
      </c>
      <c r="H702" s="84" t="b">
        <v>0</v>
      </c>
      <c r="I702" s="84" t="b">
        <v>0</v>
      </c>
      <c r="J702" s="84" t="b">
        <v>0</v>
      </c>
      <c r="K702" s="84" t="b">
        <v>0</v>
      </c>
      <c r="L702" s="84" t="b">
        <v>0</v>
      </c>
    </row>
    <row r="703" spans="1:12" ht="15">
      <c r="A703" s="84" t="s">
        <v>339</v>
      </c>
      <c r="B703" s="84" t="s">
        <v>338</v>
      </c>
      <c r="C703" s="84">
        <v>2</v>
      </c>
      <c r="D703" s="119">
        <v>0</v>
      </c>
      <c r="E703" s="119">
        <v>1.5440680443502757</v>
      </c>
      <c r="F703" s="84" t="s">
        <v>2103</v>
      </c>
      <c r="G703" s="84" t="b">
        <v>0</v>
      </c>
      <c r="H703" s="84" t="b">
        <v>0</v>
      </c>
      <c r="I703" s="84" t="b">
        <v>0</v>
      </c>
      <c r="J703" s="84" t="b">
        <v>0</v>
      </c>
      <c r="K703" s="84" t="b">
        <v>0</v>
      </c>
      <c r="L703" s="84" t="b">
        <v>0</v>
      </c>
    </row>
    <row r="704" spans="1:12" ht="15">
      <c r="A704" s="84" t="s">
        <v>338</v>
      </c>
      <c r="B704" s="84" t="s">
        <v>337</v>
      </c>
      <c r="C704" s="84">
        <v>2</v>
      </c>
      <c r="D704" s="119">
        <v>0</v>
      </c>
      <c r="E704" s="119">
        <v>1.5440680443502757</v>
      </c>
      <c r="F704" s="84" t="s">
        <v>2103</v>
      </c>
      <c r="G704" s="84" t="b">
        <v>0</v>
      </c>
      <c r="H704" s="84" t="b">
        <v>0</v>
      </c>
      <c r="I704" s="84" t="b">
        <v>0</v>
      </c>
      <c r="J704" s="84" t="b">
        <v>0</v>
      </c>
      <c r="K704" s="84" t="b">
        <v>0</v>
      </c>
      <c r="L704"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2862</v>
      </c>
      <c r="B2" s="123" t="s">
        <v>2863</v>
      </c>
      <c r="C2" s="120" t="s">
        <v>2864</v>
      </c>
    </row>
    <row r="3" spans="1:3" ht="15">
      <c r="A3" s="122" t="s">
        <v>2095</v>
      </c>
      <c r="B3" s="122" t="s">
        <v>2095</v>
      </c>
      <c r="C3" s="34">
        <v>79</v>
      </c>
    </row>
    <row r="4" spans="1:3" ht="15">
      <c r="A4" s="122" t="s">
        <v>2095</v>
      </c>
      <c r="B4" s="122" t="s">
        <v>2096</v>
      </c>
      <c r="C4" s="34">
        <v>19</v>
      </c>
    </row>
    <row r="5" spans="1:3" ht="15">
      <c r="A5" s="122" t="s">
        <v>2095</v>
      </c>
      <c r="B5" s="122" t="s">
        <v>2097</v>
      </c>
      <c r="C5" s="34">
        <v>14</v>
      </c>
    </row>
    <row r="6" spans="1:3" ht="15">
      <c r="A6" s="122" t="s">
        <v>2095</v>
      </c>
      <c r="B6" s="122" t="s">
        <v>2104</v>
      </c>
      <c r="C6" s="34">
        <v>1</v>
      </c>
    </row>
    <row r="7" spans="1:3" ht="15">
      <c r="A7" s="122" t="s">
        <v>2096</v>
      </c>
      <c r="B7" s="122" t="s">
        <v>2095</v>
      </c>
      <c r="C7" s="34">
        <v>41</v>
      </c>
    </row>
    <row r="8" spans="1:3" ht="15">
      <c r="A8" s="122" t="s">
        <v>2096</v>
      </c>
      <c r="B8" s="122" t="s">
        <v>2096</v>
      </c>
      <c r="C8" s="34">
        <v>78</v>
      </c>
    </row>
    <row r="9" spans="1:3" ht="15">
      <c r="A9" s="122" t="s">
        <v>2096</v>
      </c>
      <c r="B9" s="122" t="s">
        <v>2097</v>
      </c>
      <c r="C9" s="34">
        <v>4</v>
      </c>
    </row>
    <row r="10" spans="1:3" ht="15">
      <c r="A10" s="122" t="s">
        <v>2096</v>
      </c>
      <c r="B10" s="122" t="s">
        <v>2104</v>
      </c>
      <c r="C10" s="34">
        <v>1</v>
      </c>
    </row>
    <row r="11" spans="1:3" ht="15">
      <c r="A11" s="122" t="s">
        <v>2097</v>
      </c>
      <c r="B11" s="122" t="s">
        <v>2095</v>
      </c>
      <c r="C11" s="34">
        <v>32</v>
      </c>
    </row>
    <row r="12" spans="1:3" ht="15">
      <c r="A12" s="122" t="s">
        <v>2097</v>
      </c>
      <c r="B12" s="122" t="s">
        <v>2096</v>
      </c>
      <c r="C12" s="34">
        <v>13</v>
      </c>
    </row>
    <row r="13" spans="1:3" ht="15">
      <c r="A13" s="122" t="s">
        <v>2097</v>
      </c>
      <c r="B13" s="122" t="s">
        <v>2097</v>
      </c>
      <c r="C13" s="34">
        <v>25</v>
      </c>
    </row>
    <row r="14" spans="1:3" ht="15">
      <c r="A14" s="122" t="s">
        <v>2097</v>
      </c>
      <c r="B14" s="122" t="s">
        <v>2104</v>
      </c>
      <c r="C14" s="34">
        <v>1</v>
      </c>
    </row>
    <row r="15" spans="1:3" ht="15">
      <c r="A15" s="122" t="s">
        <v>2098</v>
      </c>
      <c r="B15" s="122" t="s">
        <v>2095</v>
      </c>
      <c r="C15" s="34">
        <v>9</v>
      </c>
    </row>
    <row r="16" spans="1:3" ht="15">
      <c r="A16" s="122" t="s">
        <v>2098</v>
      </c>
      <c r="B16" s="122" t="s">
        <v>2098</v>
      </c>
      <c r="C16" s="34">
        <v>41</v>
      </c>
    </row>
    <row r="17" spans="1:3" ht="15">
      <c r="A17" s="122" t="s">
        <v>2099</v>
      </c>
      <c r="B17" s="122" t="s">
        <v>2095</v>
      </c>
      <c r="C17" s="34">
        <v>5</v>
      </c>
    </row>
    <row r="18" spans="1:3" ht="15">
      <c r="A18" s="122" t="s">
        <v>2099</v>
      </c>
      <c r="B18" s="122" t="s">
        <v>2099</v>
      </c>
      <c r="C18" s="34">
        <v>18</v>
      </c>
    </row>
    <row r="19" spans="1:3" ht="15">
      <c r="A19" s="122" t="s">
        <v>2100</v>
      </c>
      <c r="B19" s="122" t="s">
        <v>2095</v>
      </c>
      <c r="C19" s="34">
        <v>1</v>
      </c>
    </row>
    <row r="20" spans="1:3" ht="15">
      <c r="A20" s="122" t="s">
        <v>2100</v>
      </c>
      <c r="B20" s="122" t="s">
        <v>2100</v>
      </c>
      <c r="C20" s="34">
        <v>7</v>
      </c>
    </row>
    <row r="21" spans="1:3" ht="15">
      <c r="A21" s="122" t="s">
        <v>2101</v>
      </c>
      <c r="B21" s="122" t="s">
        <v>2095</v>
      </c>
      <c r="C21" s="34">
        <v>1</v>
      </c>
    </row>
    <row r="22" spans="1:3" ht="15">
      <c r="A22" s="122" t="s">
        <v>2101</v>
      </c>
      <c r="B22" s="122" t="s">
        <v>2101</v>
      </c>
      <c r="C22" s="34">
        <v>7</v>
      </c>
    </row>
    <row r="23" spans="1:3" ht="15">
      <c r="A23" s="122" t="s">
        <v>2102</v>
      </c>
      <c r="B23" s="122" t="s">
        <v>2095</v>
      </c>
      <c r="C23" s="34">
        <v>1</v>
      </c>
    </row>
    <row r="24" spans="1:3" ht="15">
      <c r="A24" s="122" t="s">
        <v>2102</v>
      </c>
      <c r="B24" s="122" t="s">
        <v>2102</v>
      </c>
      <c r="C24" s="34">
        <v>5</v>
      </c>
    </row>
    <row r="25" spans="1:3" ht="15">
      <c r="A25" s="122" t="s">
        <v>2103</v>
      </c>
      <c r="B25" s="122" t="s">
        <v>2095</v>
      </c>
      <c r="C25" s="34">
        <v>2</v>
      </c>
    </row>
    <row r="26" spans="1:3" ht="15">
      <c r="A26" s="122" t="s">
        <v>2103</v>
      </c>
      <c r="B26" s="122" t="s">
        <v>2103</v>
      </c>
      <c r="C26" s="34">
        <v>7</v>
      </c>
    </row>
    <row r="27" spans="1:3" ht="15">
      <c r="A27" s="122" t="s">
        <v>2104</v>
      </c>
      <c r="B27" s="122" t="s">
        <v>2095</v>
      </c>
      <c r="C27" s="34">
        <v>1</v>
      </c>
    </row>
    <row r="28" spans="1:3" ht="15">
      <c r="A28" s="122" t="s">
        <v>2104</v>
      </c>
      <c r="B28" s="122" t="s">
        <v>2096</v>
      </c>
      <c r="C28" s="34">
        <v>1</v>
      </c>
    </row>
    <row r="29" spans="1:3" ht="15">
      <c r="A29" s="122" t="s">
        <v>2104</v>
      </c>
      <c r="B29" s="122" t="s">
        <v>2104</v>
      </c>
      <c r="C29" s="34">
        <v>4</v>
      </c>
    </row>
    <row r="30" spans="1:3" ht="15">
      <c r="A30" s="122" t="s">
        <v>2105</v>
      </c>
      <c r="B30" s="122" t="s">
        <v>2105</v>
      </c>
      <c r="C30" s="34">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2870</v>
      </c>
      <c r="B1" s="13" t="s">
        <v>17</v>
      </c>
    </row>
    <row r="2" spans="1:2" ht="15">
      <c r="A2" s="78" t="s">
        <v>2871</v>
      </c>
      <c r="B2" s="78" t="s">
        <v>2877</v>
      </c>
    </row>
    <row r="3" spans="1:2" ht="15">
      <c r="A3" s="78" t="s">
        <v>2872</v>
      </c>
      <c r="B3" s="78" t="s">
        <v>2878</v>
      </c>
    </row>
    <row r="4" spans="1:2" ht="15">
      <c r="A4" s="78" t="s">
        <v>2873</v>
      </c>
      <c r="B4" s="78" t="s">
        <v>2879</v>
      </c>
    </row>
    <row r="5" spans="1:2" ht="15">
      <c r="A5" s="78" t="s">
        <v>2874</v>
      </c>
      <c r="B5" s="78" t="s">
        <v>2880</v>
      </c>
    </row>
    <row r="6" spans="1:2" ht="15">
      <c r="A6" s="78" t="s">
        <v>2875</v>
      </c>
      <c r="B6" s="78" t="s">
        <v>2881</v>
      </c>
    </row>
    <row r="7" spans="1:2" ht="15">
      <c r="A7" s="78" t="s">
        <v>2876</v>
      </c>
      <c r="B7" s="78" t="s">
        <v>2878</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2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2094</v>
      </c>
      <c r="BB2" s="13" t="s">
        <v>2118</v>
      </c>
      <c r="BC2" s="13" t="s">
        <v>2119</v>
      </c>
      <c r="BD2" s="120" t="s">
        <v>2851</v>
      </c>
      <c r="BE2" s="120" t="s">
        <v>2852</v>
      </c>
      <c r="BF2" s="120" t="s">
        <v>2853</v>
      </c>
      <c r="BG2" s="120" t="s">
        <v>2854</v>
      </c>
      <c r="BH2" s="120" t="s">
        <v>2855</v>
      </c>
      <c r="BI2" s="120" t="s">
        <v>2856</v>
      </c>
      <c r="BJ2" s="120" t="s">
        <v>2857</v>
      </c>
      <c r="BK2" s="120" t="s">
        <v>2858</v>
      </c>
      <c r="BL2" s="120" t="s">
        <v>2859</v>
      </c>
    </row>
    <row r="3" spans="1:64" ht="15" customHeight="1">
      <c r="A3" s="64" t="s">
        <v>212</v>
      </c>
      <c r="B3" s="64" t="s">
        <v>279</v>
      </c>
      <c r="C3" s="65"/>
      <c r="D3" s="66"/>
      <c r="E3" s="67"/>
      <c r="F3" s="68"/>
      <c r="G3" s="65"/>
      <c r="H3" s="69"/>
      <c r="I3" s="70"/>
      <c r="J3" s="70"/>
      <c r="K3" s="34" t="s">
        <v>65</v>
      </c>
      <c r="L3" s="71">
        <v>3</v>
      </c>
      <c r="M3" s="71"/>
      <c r="N3" s="72"/>
      <c r="O3" s="78" t="s">
        <v>349</v>
      </c>
      <c r="P3" s="80">
        <v>43618.25078703704</v>
      </c>
      <c r="Q3" s="78" t="s">
        <v>351</v>
      </c>
      <c r="R3" s="78"/>
      <c r="S3" s="78"/>
      <c r="T3" s="78"/>
      <c r="U3" s="78"/>
      <c r="V3" s="83" t="s">
        <v>654</v>
      </c>
      <c r="W3" s="80">
        <v>43618.25078703704</v>
      </c>
      <c r="X3" s="83" t="s">
        <v>719</v>
      </c>
      <c r="Y3" s="78"/>
      <c r="Z3" s="78"/>
      <c r="AA3" s="84" t="s">
        <v>900</v>
      </c>
      <c r="AB3" s="78"/>
      <c r="AC3" s="78" t="b">
        <v>0</v>
      </c>
      <c r="AD3" s="78">
        <v>0</v>
      </c>
      <c r="AE3" s="84" t="s">
        <v>1085</v>
      </c>
      <c r="AF3" s="78" t="b">
        <v>0</v>
      </c>
      <c r="AG3" s="78" t="s">
        <v>1098</v>
      </c>
      <c r="AH3" s="78"/>
      <c r="AI3" s="84" t="s">
        <v>1087</v>
      </c>
      <c r="AJ3" s="78" t="b">
        <v>0</v>
      </c>
      <c r="AK3" s="78">
        <v>0</v>
      </c>
      <c r="AL3" s="84" t="s">
        <v>1087</v>
      </c>
      <c r="AM3" s="78" t="s">
        <v>1107</v>
      </c>
      <c r="AN3" s="78" t="b">
        <v>0</v>
      </c>
      <c r="AO3" s="84" t="s">
        <v>900</v>
      </c>
      <c r="AP3" s="78" t="s">
        <v>176</v>
      </c>
      <c r="AQ3" s="78">
        <v>0</v>
      </c>
      <c r="AR3" s="78">
        <v>0</v>
      </c>
      <c r="AS3" s="78"/>
      <c r="AT3" s="78"/>
      <c r="AU3" s="78"/>
      <c r="AV3" s="78"/>
      <c r="AW3" s="78"/>
      <c r="AX3" s="78"/>
      <c r="AY3" s="78"/>
      <c r="AZ3" s="78"/>
      <c r="BA3">
        <v>3</v>
      </c>
      <c r="BB3" s="78" t="str">
        <f>REPLACE(INDEX(GroupVertices[Group],MATCH(Edges25[[#This Row],[Vertex 1]],GroupVertices[Vertex],0)),1,1,"")</f>
        <v>1</v>
      </c>
      <c r="BC3" s="78" t="str">
        <f>REPLACE(INDEX(GroupVertices[Group],MATCH(Edges25[[#This Row],[Vertex 2]],GroupVertices[Vertex],0)),1,1,"")</f>
        <v>1</v>
      </c>
      <c r="BD3" s="48">
        <v>0</v>
      </c>
      <c r="BE3" s="49">
        <v>0</v>
      </c>
      <c r="BF3" s="48">
        <v>0</v>
      </c>
      <c r="BG3" s="49">
        <v>0</v>
      </c>
      <c r="BH3" s="48">
        <v>0</v>
      </c>
      <c r="BI3" s="49">
        <v>0</v>
      </c>
      <c r="BJ3" s="48">
        <v>1</v>
      </c>
      <c r="BK3" s="49">
        <v>100</v>
      </c>
      <c r="BL3" s="48">
        <v>1</v>
      </c>
    </row>
    <row r="4" spans="1:64" ht="15" customHeight="1">
      <c r="A4" s="64" t="s">
        <v>212</v>
      </c>
      <c r="B4" s="64" t="s">
        <v>279</v>
      </c>
      <c r="C4" s="65"/>
      <c r="D4" s="66"/>
      <c r="E4" s="67"/>
      <c r="F4" s="68"/>
      <c r="G4" s="65"/>
      <c r="H4" s="69"/>
      <c r="I4" s="70"/>
      <c r="J4" s="70"/>
      <c r="K4" s="34" t="s">
        <v>65</v>
      </c>
      <c r="L4" s="77">
        <v>4</v>
      </c>
      <c r="M4" s="77"/>
      <c r="N4" s="72"/>
      <c r="O4" s="79" t="s">
        <v>349</v>
      </c>
      <c r="P4" s="81">
        <v>43618.32822916667</v>
      </c>
      <c r="Q4" s="79" t="s">
        <v>352</v>
      </c>
      <c r="R4" s="79"/>
      <c r="S4" s="79"/>
      <c r="T4" s="79"/>
      <c r="U4" s="82" t="s">
        <v>620</v>
      </c>
      <c r="V4" s="82" t="s">
        <v>620</v>
      </c>
      <c r="W4" s="81">
        <v>43618.32822916667</v>
      </c>
      <c r="X4" s="82" t="s">
        <v>720</v>
      </c>
      <c r="Y4" s="79"/>
      <c r="Z4" s="79"/>
      <c r="AA4" s="85" t="s">
        <v>901</v>
      </c>
      <c r="AB4" s="79"/>
      <c r="AC4" s="79" t="b">
        <v>0</v>
      </c>
      <c r="AD4" s="79">
        <v>0</v>
      </c>
      <c r="AE4" s="85" t="s">
        <v>1085</v>
      </c>
      <c r="AF4" s="79" t="b">
        <v>0</v>
      </c>
      <c r="AG4" s="79" t="s">
        <v>1098</v>
      </c>
      <c r="AH4" s="79"/>
      <c r="AI4" s="85" t="s">
        <v>1087</v>
      </c>
      <c r="AJ4" s="79" t="b">
        <v>0</v>
      </c>
      <c r="AK4" s="79">
        <v>0</v>
      </c>
      <c r="AL4" s="85" t="s">
        <v>1087</v>
      </c>
      <c r="AM4" s="79" t="s">
        <v>1107</v>
      </c>
      <c r="AN4" s="79" t="b">
        <v>0</v>
      </c>
      <c r="AO4" s="85" t="s">
        <v>901</v>
      </c>
      <c r="AP4" s="79" t="s">
        <v>176</v>
      </c>
      <c r="AQ4" s="79">
        <v>0</v>
      </c>
      <c r="AR4" s="79">
        <v>0</v>
      </c>
      <c r="AS4" s="79"/>
      <c r="AT4" s="79"/>
      <c r="AU4" s="79"/>
      <c r="AV4" s="79"/>
      <c r="AW4" s="79"/>
      <c r="AX4" s="79"/>
      <c r="AY4" s="79"/>
      <c r="AZ4" s="79"/>
      <c r="BA4">
        <v>3</v>
      </c>
      <c r="BB4" s="78" t="str">
        <f>REPLACE(INDEX(GroupVertices[Group],MATCH(Edges25[[#This Row],[Vertex 1]],GroupVertices[Vertex],0)),1,1,"")</f>
        <v>1</v>
      </c>
      <c r="BC4" s="78" t="str">
        <f>REPLACE(INDEX(GroupVertices[Group],MATCH(Edges25[[#This Row],[Vertex 2]],GroupVertices[Vertex],0)),1,1,"")</f>
        <v>1</v>
      </c>
      <c r="BD4" s="48">
        <v>0</v>
      </c>
      <c r="BE4" s="49">
        <v>0</v>
      </c>
      <c r="BF4" s="48">
        <v>0</v>
      </c>
      <c r="BG4" s="49">
        <v>0</v>
      </c>
      <c r="BH4" s="48">
        <v>0</v>
      </c>
      <c r="BI4" s="49">
        <v>0</v>
      </c>
      <c r="BJ4" s="48">
        <v>1</v>
      </c>
      <c r="BK4" s="49">
        <v>100</v>
      </c>
      <c r="BL4" s="48">
        <v>1</v>
      </c>
    </row>
    <row r="5" spans="1:64" ht="15">
      <c r="A5" s="64" t="s">
        <v>212</v>
      </c>
      <c r="B5" s="64" t="s">
        <v>279</v>
      </c>
      <c r="C5" s="65"/>
      <c r="D5" s="66"/>
      <c r="E5" s="67"/>
      <c r="F5" s="68"/>
      <c r="G5" s="65"/>
      <c r="H5" s="69"/>
      <c r="I5" s="70"/>
      <c r="J5" s="70"/>
      <c r="K5" s="34" t="s">
        <v>65</v>
      </c>
      <c r="L5" s="77">
        <v>5</v>
      </c>
      <c r="M5" s="77"/>
      <c r="N5" s="72"/>
      <c r="O5" s="79" t="s">
        <v>349</v>
      </c>
      <c r="P5" s="81">
        <v>43618.48587962963</v>
      </c>
      <c r="Q5" s="79" t="s">
        <v>353</v>
      </c>
      <c r="R5" s="79"/>
      <c r="S5" s="79"/>
      <c r="T5" s="79"/>
      <c r="U5" s="82" t="s">
        <v>621</v>
      </c>
      <c r="V5" s="82" t="s">
        <v>621</v>
      </c>
      <c r="W5" s="81">
        <v>43618.48587962963</v>
      </c>
      <c r="X5" s="82" t="s">
        <v>721</v>
      </c>
      <c r="Y5" s="79"/>
      <c r="Z5" s="79"/>
      <c r="AA5" s="85" t="s">
        <v>902</v>
      </c>
      <c r="AB5" s="85" t="s">
        <v>1081</v>
      </c>
      <c r="AC5" s="79" t="b">
        <v>0</v>
      </c>
      <c r="AD5" s="79">
        <v>0</v>
      </c>
      <c r="AE5" s="85" t="s">
        <v>1086</v>
      </c>
      <c r="AF5" s="79" t="b">
        <v>0</v>
      </c>
      <c r="AG5" s="79" t="s">
        <v>1098</v>
      </c>
      <c r="AH5" s="79"/>
      <c r="AI5" s="85" t="s">
        <v>1087</v>
      </c>
      <c r="AJ5" s="79" t="b">
        <v>0</v>
      </c>
      <c r="AK5" s="79">
        <v>0</v>
      </c>
      <c r="AL5" s="85" t="s">
        <v>1087</v>
      </c>
      <c r="AM5" s="79" t="s">
        <v>1107</v>
      </c>
      <c r="AN5" s="79" t="b">
        <v>0</v>
      </c>
      <c r="AO5" s="85" t="s">
        <v>1081</v>
      </c>
      <c r="AP5" s="79" t="s">
        <v>176</v>
      </c>
      <c r="AQ5" s="79">
        <v>0</v>
      </c>
      <c r="AR5" s="79">
        <v>0</v>
      </c>
      <c r="AS5" s="79"/>
      <c r="AT5" s="79"/>
      <c r="AU5" s="79"/>
      <c r="AV5" s="79"/>
      <c r="AW5" s="79"/>
      <c r="AX5" s="79"/>
      <c r="AY5" s="79"/>
      <c r="AZ5" s="79"/>
      <c r="BA5">
        <v>3</v>
      </c>
      <c r="BB5" s="78" t="str">
        <f>REPLACE(INDEX(GroupVertices[Group],MATCH(Edges25[[#This Row],[Vertex 1]],GroupVertices[Vertex],0)),1,1,"")</f>
        <v>1</v>
      </c>
      <c r="BC5" s="78" t="str">
        <f>REPLACE(INDEX(GroupVertices[Group],MATCH(Edges25[[#This Row],[Vertex 2]],GroupVertices[Vertex],0)),1,1,"")</f>
        <v>1</v>
      </c>
      <c r="BD5" s="48">
        <v>0</v>
      </c>
      <c r="BE5" s="49">
        <v>0</v>
      </c>
      <c r="BF5" s="48">
        <v>0</v>
      </c>
      <c r="BG5" s="49">
        <v>0</v>
      </c>
      <c r="BH5" s="48">
        <v>0</v>
      </c>
      <c r="BI5" s="49">
        <v>0</v>
      </c>
      <c r="BJ5" s="48">
        <v>1</v>
      </c>
      <c r="BK5" s="49">
        <v>100</v>
      </c>
      <c r="BL5" s="48">
        <v>1</v>
      </c>
    </row>
    <row r="6" spans="1:64" ht="15">
      <c r="A6" s="64" t="s">
        <v>213</v>
      </c>
      <c r="B6" s="64" t="s">
        <v>213</v>
      </c>
      <c r="C6" s="65"/>
      <c r="D6" s="66"/>
      <c r="E6" s="67"/>
      <c r="F6" s="68"/>
      <c r="G6" s="65"/>
      <c r="H6" s="69"/>
      <c r="I6" s="70"/>
      <c r="J6" s="70"/>
      <c r="K6" s="34" t="s">
        <v>65</v>
      </c>
      <c r="L6" s="77">
        <v>6</v>
      </c>
      <c r="M6" s="77"/>
      <c r="N6" s="72"/>
      <c r="O6" s="79" t="s">
        <v>176</v>
      </c>
      <c r="P6" s="81">
        <v>43620.31994212963</v>
      </c>
      <c r="Q6" s="82" t="s">
        <v>354</v>
      </c>
      <c r="R6" s="82" t="s">
        <v>497</v>
      </c>
      <c r="S6" s="79" t="s">
        <v>553</v>
      </c>
      <c r="T6" s="79"/>
      <c r="U6" s="79"/>
      <c r="V6" s="82" t="s">
        <v>654</v>
      </c>
      <c r="W6" s="81">
        <v>43620.31994212963</v>
      </c>
      <c r="X6" s="82" t="s">
        <v>722</v>
      </c>
      <c r="Y6" s="79">
        <v>35.2408963</v>
      </c>
      <c r="Z6" s="79">
        <v>-81.2151038</v>
      </c>
      <c r="AA6" s="85" t="s">
        <v>903</v>
      </c>
      <c r="AB6" s="79"/>
      <c r="AC6" s="79" t="b">
        <v>0</v>
      </c>
      <c r="AD6" s="79">
        <v>1</v>
      </c>
      <c r="AE6" s="85" t="s">
        <v>1087</v>
      </c>
      <c r="AF6" s="79" t="b">
        <v>0</v>
      </c>
      <c r="AG6" s="79" t="s">
        <v>1098</v>
      </c>
      <c r="AH6" s="79"/>
      <c r="AI6" s="85" t="s">
        <v>1087</v>
      </c>
      <c r="AJ6" s="79" t="b">
        <v>0</v>
      </c>
      <c r="AK6" s="79">
        <v>0</v>
      </c>
      <c r="AL6" s="85" t="s">
        <v>1087</v>
      </c>
      <c r="AM6" s="79" t="s">
        <v>1108</v>
      </c>
      <c r="AN6" s="79" t="b">
        <v>0</v>
      </c>
      <c r="AO6" s="85" t="s">
        <v>903</v>
      </c>
      <c r="AP6" s="79" t="s">
        <v>176</v>
      </c>
      <c r="AQ6" s="79">
        <v>0</v>
      </c>
      <c r="AR6" s="79">
        <v>0</v>
      </c>
      <c r="AS6" s="79" t="s">
        <v>1120</v>
      </c>
      <c r="AT6" s="79" t="s">
        <v>1129</v>
      </c>
      <c r="AU6" s="79" t="s">
        <v>1132</v>
      </c>
      <c r="AV6" s="79" t="s">
        <v>1135</v>
      </c>
      <c r="AW6" s="79" t="s">
        <v>1144</v>
      </c>
      <c r="AX6" s="79" t="s">
        <v>1153</v>
      </c>
      <c r="AY6" s="79" t="s">
        <v>1161</v>
      </c>
      <c r="AZ6" s="82" t="s">
        <v>1163</v>
      </c>
      <c r="BA6">
        <v>2</v>
      </c>
      <c r="BB6" s="78" t="str">
        <f>REPLACE(INDEX(GroupVertices[Group],MATCH(Edges25[[#This Row],[Vertex 1]],GroupVertices[Vertex],0)),1,1,"")</f>
        <v>1</v>
      </c>
      <c r="BC6" s="78" t="str">
        <f>REPLACE(INDEX(GroupVertices[Group],MATCH(Edges25[[#This Row],[Vertex 2]],GroupVertices[Vertex],0)),1,1,"")</f>
        <v>1</v>
      </c>
      <c r="BD6" s="48">
        <v>0</v>
      </c>
      <c r="BE6" s="49">
        <v>0</v>
      </c>
      <c r="BF6" s="48">
        <v>0</v>
      </c>
      <c r="BG6" s="49">
        <v>0</v>
      </c>
      <c r="BH6" s="48">
        <v>0</v>
      </c>
      <c r="BI6" s="49">
        <v>0</v>
      </c>
      <c r="BJ6" s="48">
        <v>0</v>
      </c>
      <c r="BK6" s="49">
        <v>0</v>
      </c>
      <c r="BL6" s="48">
        <v>0</v>
      </c>
    </row>
    <row r="7" spans="1:64" ht="15">
      <c r="A7" s="64" t="s">
        <v>213</v>
      </c>
      <c r="B7" s="64" t="s">
        <v>213</v>
      </c>
      <c r="C7" s="65"/>
      <c r="D7" s="66"/>
      <c r="E7" s="67"/>
      <c r="F7" s="68"/>
      <c r="G7" s="65"/>
      <c r="H7" s="69"/>
      <c r="I7" s="70"/>
      <c r="J7" s="70"/>
      <c r="K7" s="34" t="s">
        <v>65</v>
      </c>
      <c r="L7" s="77">
        <v>7</v>
      </c>
      <c r="M7" s="77"/>
      <c r="N7" s="72"/>
      <c r="O7" s="79" t="s">
        <v>176</v>
      </c>
      <c r="P7" s="81">
        <v>43620.32133101852</v>
      </c>
      <c r="Q7" s="82" t="s">
        <v>355</v>
      </c>
      <c r="R7" s="82" t="s">
        <v>498</v>
      </c>
      <c r="S7" s="79" t="s">
        <v>553</v>
      </c>
      <c r="T7" s="79"/>
      <c r="U7" s="79"/>
      <c r="V7" s="82" t="s">
        <v>654</v>
      </c>
      <c r="W7" s="81">
        <v>43620.32133101852</v>
      </c>
      <c r="X7" s="82" t="s">
        <v>723</v>
      </c>
      <c r="Y7" s="79"/>
      <c r="Z7" s="79"/>
      <c r="AA7" s="85" t="s">
        <v>904</v>
      </c>
      <c r="AB7" s="79"/>
      <c r="AC7" s="79" t="b">
        <v>0</v>
      </c>
      <c r="AD7" s="79">
        <v>0</v>
      </c>
      <c r="AE7" s="85" t="s">
        <v>1087</v>
      </c>
      <c r="AF7" s="79" t="b">
        <v>0</v>
      </c>
      <c r="AG7" s="79" t="s">
        <v>1098</v>
      </c>
      <c r="AH7" s="79"/>
      <c r="AI7" s="85" t="s">
        <v>1087</v>
      </c>
      <c r="AJ7" s="79" t="b">
        <v>0</v>
      </c>
      <c r="AK7" s="79">
        <v>0</v>
      </c>
      <c r="AL7" s="85" t="s">
        <v>1087</v>
      </c>
      <c r="AM7" s="79" t="s">
        <v>1108</v>
      </c>
      <c r="AN7" s="79" t="b">
        <v>0</v>
      </c>
      <c r="AO7" s="85" t="s">
        <v>904</v>
      </c>
      <c r="AP7" s="79" t="s">
        <v>176</v>
      </c>
      <c r="AQ7" s="79">
        <v>0</v>
      </c>
      <c r="AR7" s="79">
        <v>0</v>
      </c>
      <c r="AS7" s="79"/>
      <c r="AT7" s="79"/>
      <c r="AU7" s="79"/>
      <c r="AV7" s="79"/>
      <c r="AW7" s="79"/>
      <c r="AX7" s="79"/>
      <c r="AY7" s="79"/>
      <c r="AZ7" s="79"/>
      <c r="BA7">
        <v>2</v>
      </c>
      <c r="BB7" s="78" t="str">
        <f>REPLACE(INDEX(GroupVertices[Group],MATCH(Edges25[[#This Row],[Vertex 1]],GroupVertices[Vertex],0)),1,1,"")</f>
        <v>1</v>
      </c>
      <c r="BC7" s="78" t="str">
        <f>REPLACE(INDEX(GroupVertices[Group],MATCH(Edges25[[#This Row],[Vertex 2]],GroupVertices[Vertex],0)),1,1,"")</f>
        <v>1</v>
      </c>
      <c r="BD7" s="48">
        <v>0</v>
      </c>
      <c r="BE7" s="49">
        <v>0</v>
      </c>
      <c r="BF7" s="48">
        <v>0</v>
      </c>
      <c r="BG7" s="49">
        <v>0</v>
      </c>
      <c r="BH7" s="48">
        <v>0</v>
      </c>
      <c r="BI7" s="49">
        <v>0</v>
      </c>
      <c r="BJ7" s="48">
        <v>0</v>
      </c>
      <c r="BK7" s="49">
        <v>0</v>
      </c>
      <c r="BL7" s="48">
        <v>0</v>
      </c>
    </row>
    <row r="8" spans="1:64" ht="15">
      <c r="A8" s="64" t="s">
        <v>213</v>
      </c>
      <c r="B8" s="64" t="s">
        <v>279</v>
      </c>
      <c r="C8" s="65"/>
      <c r="D8" s="66"/>
      <c r="E8" s="67"/>
      <c r="F8" s="68"/>
      <c r="G8" s="65"/>
      <c r="H8" s="69"/>
      <c r="I8" s="70"/>
      <c r="J8" s="70"/>
      <c r="K8" s="34" t="s">
        <v>65</v>
      </c>
      <c r="L8" s="77">
        <v>8</v>
      </c>
      <c r="M8" s="77"/>
      <c r="N8" s="72"/>
      <c r="O8" s="79" t="s">
        <v>349</v>
      </c>
      <c r="P8" s="81">
        <v>43620.34207175926</v>
      </c>
      <c r="Q8" s="79" t="s">
        <v>351</v>
      </c>
      <c r="R8" s="79"/>
      <c r="S8" s="79"/>
      <c r="T8" s="79"/>
      <c r="U8" s="79"/>
      <c r="V8" s="82" t="s">
        <v>654</v>
      </c>
      <c r="W8" s="81">
        <v>43620.34207175926</v>
      </c>
      <c r="X8" s="82" t="s">
        <v>724</v>
      </c>
      <c r="Y8" s="79"/>
      <c r="Z8" s="79"/>
      <c r="AA8" s="85" t="s">
        <v>905</v>
      </c>
      <c r="AB8" s="79"/>
      <c r="AC8" s="79" t="b">
        <v>0</v>
      </c>
      <c r="AD8" s="79">
        <v>0</v>
      </c>
      <c r="AE8" s="85" t="s">
        <v>1085</v>
      </c>
      <c r="AF8" s="79" t="b">
        <v>0</v>
      </c>
      <c r="AG8" s="79" t="s">
        <v>1098</v>
      </c>
      <c r="AH8" s="79"/>
      <c r="AI8" s="85" t="s">
        <v>1087</v>
      </c>
      <c r="AJ8" s="79" t="b">
        <v>0</v>
      </c>
      <c r="AK8" s="79">
        <v>0</v>
      </c>
      <c r="AL8" s="85" t="s">
        <v>1087</v>
      </c>
      <c r="AM8" s="79" t="s">
        <v>1108</v>
      </c>
      <c r="AN8" s="79" t="b">
        <v>0</v>
      </c>
      <c r="AO8" s="85" t="s">
        <v>905</v>
      </c>
      <c r="AP8" s="79" t="s">
        <v>176</v>
      </c>
      <c r="AQ8" s="79">
        <v>0</v>
      </c>
      <c r="AR8" s="79">
        <v>0</v>
      </c>
      <c r="AS8" s="79"/>
      <c r="AT8" s="79"/>
      <c r="AU8" s="79"/>
      <c r="AV8" s="79"/>
      <c r="AW8" s="79"/>
      <c r="AX8" s="79"/>
      <c r="AY8" s="79"/>
      <c r="AZ8" s="79"/>
      <c r="BA8">
        <v>1</v>
      </c>
      <c r="BB8" s="78" t="str">
        <f>REPLACE(INDEX(GroupVertices[Group],MATCH(Edges25[[#This Row],[Vertex 1]],GroupVertices[Vertex],0)),1,1,"")</f>
        <v>1</v>
      </c>
      <c r="BC8" s="78" t="str">
        <f>REPLACE(INDEX(GroupVertices[Group],MATCH(Edges25[[#This Row],[Vertex 2]],GroupVertices[Vertex],0)),1,1,"")</f>
        <v>1</v>
      </c>
      <c r="BD8" s="48">
        <v>0</v>
      </c>
      <c r="BE8" s="49">
        <v>0</v>
      </c>
      <c r="BF8" s="48">
        <v>0</v>
      </c>
      <c r="BG8" s="49">
        <v>0</v>
      </c>
      <c r="BH8" s="48">
        <v>0</v>
      </c>
      <c r="BI8" s="49">
        <v>0</v>
      </c>
      <c r="BJ8" s="48">
        <v>1</v>
      </c>
      <c r="BK8" s="49">
        <v>100</v>
      </c>
      <c r="BL8" s="48">
        <v>1</v>
      </c>
    </row>
    <row r="9" spans="1:64" ht="15">
      <c r="A9" s="64" t="s">
        <v>214</v>
      </c>
      <c r="B9" s="64" t="s">
        <v>279</v>
      </c>
      <c r="C9" s="65"/>
      <c r="D9" s="66"/>
      <c r="E9" s="67"/>
      <c r="F9" s="68"/>
      <c r="G9" s="65"/>
      <c r="H9" s="69"/>
      <c r="I9" s="70"/>
      <c r="J9" s="70"/>
      <c r="K9" s="34" t="s">
        <v>65</v>
      </c>
      <c r="L9" s="77">
        <v>9</v>
      </c>
      <c r="M9" s="77"/>
      <c r="N9" s="72"/>
      <c r="O9" s="79" t="s">
        <v>350</v>
      </c>
      <c r="P9" s="81">
        <v>43621.7753125</v>
      </c>
      <c r="Q9" s="79" t="s">
        <v>356</v>
      </c>
      <c r="R9" s="82" t="s">
        <v>499</v>
      </c>
      <c r="S9" s="79" t="s">
        <v>554</v>
      </c>
      <c r="T9" s="79"/>
      <c r="U9" s="79"/>
      <c r="V9" s="82" t="s">
        <v>655</v>
      </c>
      <c r="W9" s="81">
        <v>43621.7753125</v>
      </c>
      <c r="X9" s="82" t="s">
        <v>725</v>
      </c>
      <c r="Y9" s="79"/>
      <c r="Z9" s="79"/>
      <c r="AA9" s="85" t="s">
        <v>906</v>
      </c>
      <c r="AB9" s="79"/>
      <c r="AC9" s="79" t="b">
        <v>0</v>
      </c>
      <c r="AD9" s="79">
        <v>0</v>
      </c>
      <c r="AE9" s="85" t="s">
        <v>1087</v>
      </c>
      <c r="AF9" s="79" t="b">
        <v>0</v>
      </c>
      <c r="AG9" s="79" t="s">
        <v>1099</v>
      </c>
      <c r="AH9" s="79"/>
      <c r="AI9" s="85" t="s">
        <v>1087</v>
      </c>
      <c r="AJ9" s="79" t="b">
        <v>0</v>
      </c>
      <c r="AK9" s="79">
        <v>1</v>
      </c>
      <c r="AL9" s="85" t="s">
        <v>1069</v>
      </c>
      <c r="AM9" s="79" t="s">
        <v>1109</v>
      </c>
      <c r="AN9" s="79" t="b">
        <v>0</v>
      </c>
      <c r="AO9" s="85" t="s">
        <v>1069</v>
      </c>
      <c r="AP9" s="79" t="s">
        <v>176</v>
      </c>
      <c r="AQ9" s="79">
        <v>0</v>
      </c>
      <c r="AR9" s="79">
        <v>0</v>
      </c>
      <c r="AS9" s="79"/>
      <c r="AT9" s="79"/>
      <c r="AU9" s="79"/>
      <c r="AV9" s="79"/>
      <c r="AW9" s="79"/>
      <c r="AX9" s="79"/>
      <c r="AY9" s="79"/>
      <c r="AZ9" s="79"/>
      <c r="BA9">
        <v>1</v>
      </c>
      <c r="BB9" s="78" t="str">
        <f>REPLACE(INDEX(GroupVertices[Group],MATCH(Edges25[[#This Row],[Vertex 1]],GroupVertices[Vertex],0)),1,1,"")</f>
        <v>2</v>
      </c>
      <c r="BC9" s="78" t="str">
        <f>REPLACE(INDEX(GroupVertices[Group],MATCH(Edges25[[#This Row],[Vertex 2]],GroupVertices[Vertex],0)),1,1,"")</f>
        <v>1</v>
      </c>
      <c r="BD9" s="48"/>
      <c r="BE9" s="49"/>
      <c r="BF9" s="48"/>
      <c r="BG9" s="49"/>
      <c r="BH9" s="48"/>
      <c r="BI9" s="49"/>
      <c r="BJ9" s="48"/>
      <c r="BK9" s="49"/>
      <c r="BL9" s="48"/>
    </row>
    <row r="10" spans="1:64" ht="15">
      <c r="A10" s="64" t="s">
        <v>215</v>
      </c>
      <c r="B10" s="64" t="s">
        <v>295</v>
      </c>
      <c r="C10" s="65"/>
      <c r="D10" s="66"/>
      <c r="E10" s="67"/>
      <c r="F10" s="68"/>
      <c r="G10" s="65"/>
      <c r="H10" s="69"/>
      <c r="I10" s="70"/>
      <c r="J10" s="70"/>
      <c r="K10" s="34" t="s">
        <v>65</v>
      </c>
      <c r="L10" s="77">
        <v>11</v>
      </c>
      <c r="M10" s="77"/>
      <c r="N10" s="72"/>
      <c r="O10" s="79" t="s">
        <v>350</v>
      </c>
      <c r="P10" s="81">
        <v>43622.56519675926</v>
      </c>
      <c r="Q10" s="79" t="s">
        <v>357</v>
      </c>
      <c r="R10" s="79"/>
      <c r="S10" s="79"/>
      <c r="T10" s="79"/>
      <c r="U10" s="79"/>
      <c r="V10" s="82" t="s">
        <v>656</v>
      </c>
      <c r="W10" s="81">
        <v>43622.56519675926</v>
      </c>
      <c r="X10" s="82" t="s">
        <v>726</v>
      </c>
      <c r="Y10" s="79"/>
      <c r="Z10" s="79"/>
      <c r="AA10" s="85" t="s">
        <v>907</v>
      </c>
      <c r="AB10" s="85" t="s">
        <v>1021</v>
      </c>
      <c r="AC10" s="79" t="b">
        <v>0</v>
      </c>
      <c r="AD10" s="79">
        <v>2</v>
      </c>
      <c r="AE10" s="85" t="s">
        <v>1088</v>
      </c>
      <c r="AF10" s="79" t="b">
        <v>0</v>
      </c>
      <c r="AG10" s="79" t="s">
        <v>1099</v>
      </c>
      <c r="AH10" s="79"/>
      <c r="AI10" s="85" t="s">
        <v>1087</v>
      </c>
      <c r="AJ10" s="79" t="b">
        <v>0</v>
      </c>
      <c r="AK10" s="79">
        <v>0</v>
      </c>
      <c r="AL10" s="85" t="s">
        <v>1087</v>
      </c>
      <c r="AM10" s="79" t="s">
        <v>1109</v>
      </c>
      <c r="AN10" s="79" t="b">
        <v>0</v>
      </c>
      <c r="AO10" s="85" t="s">
        <v>1021</v>
      </c>
      <c r="AP10" s="79" t="s">
        <v>176</v>
      </c>
      <c r="AQ10" s="79">
        <v>0</v>
      </c>
      <c r="AR10" s="79">
        <v>0</v>
      </c>
      <c r="AS10" s="79" t="s">
        <v>1121</v>
      </c>
      <c r="AT10" s="79" t="s">
        <v>1129</v>
      </c>
      <c r="AU10" s="79" t="s">
        <v>1132</v>
      </c>
      <c r="AV10" s="79" t="s">
        <v>1136</v>
      </c>
      <c r="AW10" s="79" t="s">
        <v>1145</v>
      </c>
      <c r="AX10" s="79" t="s">
        <v>1154</v>
      </c>
      <c r="AY10" s="79" t="s">
        <v>1161</v>
      </c>
      <c r="AZ10" s="82" t="s">
        <v>1164</v>
      </c>
      <c r="BA10">
        <v>1</v>
      </c>
      <c r="BB10" s="78" t="str">
        <f>REPLACE(INDEX(GroupVertices[Group],MATCH(Edges25[[#This Row],[Vertex 1]],GroupVertices[Vertex],0)),1,1,"")</f>
        <v>2</v>
      </c>
      <c r="BC10" s="78" t="str">
        <f>REPLACE(INDEX(GroupVertices[Group],MATCH(Edges25[[#This Row],[Vertex 2]],GroupVertices[Vertex],0)),1,1,"")</f>
        <v>2</v>
      </c>
      <c r="BD10" s="48"/>
      <c r="BE10" s="49"/>
      <c r="BF10" s="48"/>
      <c r="BG10" s="49"/>
      <c r="BH10" s="48"/>
      <c r="BI10" s="49"/>
      <c r="BJ10" s="48"/>
      <c r="BK10" s="49"/>
      <c r="BL10" s="48"/>
    </row>
    <row r="11" spans="1:64" ht="15">
      <c r="A11" s="64" t="s">
        <v>216</v>
      </c>
      <c r="B11" s="64" t="s">
        <v>282</v>
      </c>
      <c r="C11" s="65"/>
      <c r="D11" s="66"/>
      <c r="E11" s="67"/>
      <c r="F11" s="68"/>
      <c r="G11" s="65"/>
      <c r="H11" s="69"/>
      <c r="I11" s="70"/>
      <c r="J11" s="70"/>
      <c r="K11" s="34" t="s">
        <v>65</v>
      </c>
      <c r="L11" s="77">
        <v>15</v>
      </c>
      <c r="M11" s="77"/>
      <c r="N11" s="72"/>
      <c r="O11" s="79" t="s">
        <v>350</v>
      </c>
      <c r="P11" s="81">
        <v>43622.85774305555</v>
      </c>
      <c r="Q11" s="79" t="s">
        <v>358</v>
      </c>
      <c r="R11" s="82" t="s">
        <v>500</v>
      </c>
      <c r="S11" s="79" t="s">
        <v>555</v>
      </c>
      <c r="T11" s="79" t="s">
        <v>572</v>
      </c>
      <c r="U11" s="79"/>
      <c r="V11" s="82" t="s">
        <v>657</v>
      </c>
      <c r="W11" s="81">
        <v>43622.85774305555</v>
      </c>
      <c r="X11" s="82" t="s">
        <v>727</v>
      </c>
      <c r="Y11" s="79"/>
      <c r="Z11" s="79"/>
      <c r="AA11" s="85" t="s">
        <v>908</v>
      </c>
      <c r="AB11" s="79"/>
      <c r="AC11" s="79" t="b">
        <v>0</v>
      </c>
      <c r="AD11" s="79">
        <v>0</v>
      </c>
      <c r="AE11" s="85" t="s">
        <v>1087</v>
      </c>
      <c r="AF11" s="79" t="b">
        <v>0</v>
      </c>
      <c r="AG11" s="79" t="s">
        <v>1099</v>
      </c>
      <c r="AH11" s="79"/>
      <c r="AI11" s="85" t="s">
        <v>1087</v>
      </c>
      <c r="AJ11" s="79" t="b">
        <v>0</v>
      </c>
      <c r="AK11" s="79">
        <v>0</v>
      </c>
      <c r="AL11" s="85" t="s">
        <v>1087</v>
      </c>
      <c r="AM11" s="79" t="s">
        <v>1110</v>
      </c>
      <c r="AN11" s="79" t="b">
        <v>0</v>
      </c>
      <c r="AO11" s="85" t="s">
        <v>908</v>
      </c>
      <c r="AP11" s="79" t="s">
        <v>176</v>
      </c>
      <c r="AQ11" s="79">
        <v>0</v>
      </c>
      <c r="AR11" s="79">
        <v>0</v>
      </c>
      <c r="AS11" s="79"/>
      <c r="AT11" s="79"/>
      <c r="AU11" s="79"/>
      <c r="AV11" s="79"/>
      <c r="AW11" s="79"/>
      <c r="AX11" s="79"/>
      <c r="AY11" s="79"/>
      <c r="AZ11" s="79"/>
      <c r="BA11">
        <v>1</v>
      </c>
      <c r="BB11" s="78" t="str">
        <f>REPLACE(INDEX(GroupVertices[Group],MATCH(Edges25[[#This Row],[Vertex 1]],GroupVertices[Vertex],0)),1,1,"")</f>
        <v>2</v>
      </c>
      <c r="BC11" s="78" t="str">
        <f>REPLACE(INDEX(GroupVertices[Group],MATCH(Edges25[[#This Row],[Vertex 2]],GroupVertices[Vertex],0)),1,1,"")</f>
        <v>2</v>
      </c>
      <c r="BD11" s="48"/>
      <c r="BE11" s="49"/>
      <c r="BF11" s="48"/>
      <c r="BG11" s="49"/>
      <c r="BH11" s="48"/>
      <c r="BI11" s="49"/>
      <c r="BJ11" s="48"/>
      <c r="BK11" s="49"/>
      <c r="BL11" s="48"/>
    </row>
    <row r="12" spans="1:64" ht="15">
      <c r="A12" s="64" t="s">
        <v>217</v>
      </c>
      <c r="B12" s="64" t="s">
        <v>279</v>
      </c>
      <c r="C12" s="65"/>
      <c r="D12" s="66"/>
      <c r="E12" s="67"/>
      <c r="F12" s="68"/>
      <c r="G12" s="65"/>
      <c r="H12" s="69"/>
      <c r="I12" s="70"/>
      <c r="J12" s="70"/>
      <c r="K12" s="34" t="s">
        <v>65</v>
      </c>
      <c r="L12" s="77">
        <v>17</v>
      </c>
      <c r="M12" s="77"/>
      <c r="N12" s="72"/>
      <c r="O12" s="79" t="s">
        <v>349</v>
      </c>
      <c r="P12" s="81">
        <v>43626.13103009259</v>
      </c>
      <c r="Q12" s="79" t="s">
        <v>351</v>
      </c>
      <c r="R12" s="79"/>
      <c r="S12" s="79"/>
      <c r="T12" s="79"/>
      <c r="U12" s="79"/>
      <c r="V12" s="82" t="s">
        <v>658</v>
      </c>
      <c r="W12" s="81">
        <v>43626.13103009259</v>
      </c>
      <c r="X12" s="82" t="s">
        <v>728</v>
      </c>
      <c r="Y12" s="79"/>
      <c r="Z12" s="79"/>
      <c r="AA12" s="85" t="s">
        <v>909</v>
      </c>
      <c r="AB12" s="79"/>
      <c r="AC12" s="79" t="b">
        <v>0</v>
      </c>
      <c r="AD12" s="79">
        <v>0</v>
      </c>
      <c r="AE12" s="85" t="s">
        <v>1085</v>
      </c>
      <c r="AF12" s="79" t="b">
        <v>0</v>
      </c>
      <c r="AG12" s="79" t="s">
        <v>1098</v>
      </c>
      <c r="AH12" s="79"/>
      <c r="AI12" s="85" t="s">
        <v>1087</v>
      </c>
      <c r="AJ12" s="79" t="b">
        <v>0</v>
      </c>
      <c r="AK12" s="79">
        <v>0</v>
      </c>
      <c r="AL12" s="85" t="s">
        <v>1087</v>
      </c>
      <c r="AM12" s="79" t="s">
        <v>1108</v>
      </c>
      <c r="AN12" s="79" t="b">
        <v>0</v>
      </c>
      <c r="AO12" s="85" t="s">
        <v>909</v>
      </c>
      <c r="AP12" s="79" t="s">
        <v>176</v>
      </c>
      <c r="AQ12" s="79">
        <v>0</v>
      </c>
      <c r="AR12" s="79">
        <v>0</v>
      </c>
      <c r="AS12" s="79"/>
      <c r="AT12" s="79"/>
      <c r="AU12" s="79"/>
      <c r="AV12" s="79"/>
      <c r="AW12" s="79"/>
      <c r="AX12" s="79"/>
      <c r="AY12" s="79"/>
      <c r="AZ12" s="79"/>
      <c r="BA12">
        <v>1</v>
      </c>
      <c r="BB12" s="78" t="str">
        <f>REPLACE(INDEX(GroupVertices[Group],MATCH(Edges25[[#This Row],[Vertex 1]],GroupVertices[Vertex],0)),1,1,"")</f>
        <v>1</v>
      </c>
      <c r="BC12" s="78" t="str">
        <f>REPLACE(INDEX(GroupVertices[Group],MATCH(Edges25[[#This Row],[Vertex 2]],GroupVertices[Vertex],0)),1,1,"")</f>
        <v>1</v>
      </c>
      <c r="BD12" s="48">
        <v>0</v>
      </c>
      <c r="BE12" s="49">
        <v>0</v>
      </c>
      <c r="BF12" s="48">
        <v>0</v>
      </c>
      <c r="BG12" s="49">
        <v>0</v>
      </c>
      <c r="BH12" s="48">
        <v>0</v>
      </c>
      <c r="BI12" s="49">
        <v>0</v>
      </c>
      <c r="BJ12" s="48">
        <v>1</v>
      </c>
      <c r="BK12" s="49">
        <v>100</v>
      </c>
      <c r="BL12" s="48">
        <v>1</v>
      </c>
    </row>
    <row r="13" spans="1:64" ht="15">
      <c r="A13" s="64" t="s">
        <v>218</v>
      </c>
      <c r="B13" s="64" t="s">
        <v>279</v>
      </c>
      <c r="C13" s="65"/>
      <c r="D13" s="66"/>
      <c r="E13" s="67"/>
      <c r="F13" s="68"/>
      <c r="G13" s="65"/>
      <c r="H13" s="69"/>
      <c r="I13" s="70"/>
      <c r="J13" s="70"/>
      <c r="K13" s="34" t="s">
        <v>65</v>
      </c>
      <c r="L13" s="77">
        <v>18</v>
      </c>
      <c r="M13" s="77"/>
      <c r="N13" s="72"/>
      <c r="O13" s="79" t="s">
        <v>349</v>
      </c>
      <c r="P13" s="81">
        <v>43627.29077546296</v>
      </c>
      <c r="Q13" s="79" t="s">
        <v>351</v>
      </c>
      <c r="R13" s="79"/>
      <c r="S13" s="79"/>
      <c r="T13" s="79"/>
      <c r="U13" s="79"/>
      <c r="V13" s="82" t="s">
        <v>659</v>
      </c>
      <c r="W13" s="81">
        <v>43627.29077546296</v>
      </c>
      <c r="X13" s="82" t="s">
        <v>729</v>
      </c>
      <c r="Y13" s="79"/>
      <c r="Z13" s="79"/>
      <c r="AA13" s="85" t="s">
        <v>910</v>
      </c>
      <c r="AB13" s="79"/>
      <c r="AC13" s="79" t="b">
        <v>0</v>
      </c>
      <c r="AD13" s="79">
        <v>0</v>
      </c>
      <c r="AE13" s="85" t="s">
        <v>1085</v>
      </c>
      <c r="AF13" s="79" t="b">
        <v>0</v>
      </c>
      <c r="AG13" s="79" t="s">
        <v>1098</v>
      </c>
      <c r="AH13" s="79"/>
      <c r="AI13" s="85" t="s">
        <v>1087</v>
      </c>
      <c r="AJ13" s="79" t="b">
        <v>0</v>
      </c>
      <c r="AK13" s="79">
        <v>0</v>
      </c>
      <c r="AL13" s="85" t="s">
        <v>1087</v>
      </c>
      <c r="AM13" s="79" t="s">
        <v>1108</v>
      </c>
      <c r="AN13" s="79" t="b">
        <v>0</v>
      </c>
      <c r="AO13" s="85" t="s">
        <v>910</v>
      </c>
      <c r="AP13" s="79" t="s">
        <v>176</v>
      </c>
      <c r="AQ13" s="79">
        <v>0</v>
      </c>
      <c r="AR13" s="79">
        <v>0</v>
      </c>
      <c r="AS13" s="79"/>
      <c r="AT13" s="79"/>
      <c r="AU13" s="79"/>
      <c r="AV13" s="79"/>
      <c r="AW13" s="79"/>
      <c r="AX13" s="79"/>
      <c r="AY13" s="79"/>
      <c r="AZ13" s="79"/>
      <c r="BA13">
        <v>1</v>
      </c>
      <c r="BB13" s="78" t="str">
        <f>REPLACE(INDEX(GroupVertices[Group],MATCH(Edges25[[#This Row],[Vertex 1]],GroupVertices[Vertex],0)),1,1,"")</f>
        <v>1</v>
      </c>
      <c r="BC13" s="78" t="str">
        <f>REPLACE(INDEX(GroupVertices[Group],MATCH(Edges25[[#This Row],[Vertex 2]],GroupVertices[Vertex],0)),1,1,"")</f>
        <v>1</v>
      </c>
      <c r="BD13" s="48">
        <v>0</v>
      </c>
      <c r="BE13" s="49">
        <v>0</v>
      </c>
      <c r="BF13" s="48">
        <v>0</v>
      </c>
      <c r="BG13" s="49">
        <v>0</v>
      </c>
      <c r="BH13" s="48">
        <v>0</v>
      </c>
      <c r="BI13" s="49">
        <v>0</v>
      </c>
      <c r="BJ13" s="48">
        <v>1</v>
      </c>
      <c r="BK13" s="49">
        <v>100</v>
      </c>
      <c r="BL13" s="48">
        <v>1</v>
      </c>
    </row>
    <row r="14" spans="1:64" ht="15">
      <c r="A14" s="64" t="s">
        <v>219</v>
      </c>
      <c r="B14" s="64" t="s">
        <v>223</v>
      </c>
      <c r="C14" s="65"/>
      <c r="D14" s="66"/>
      <c r="E14" s="67"/>
      <c r="F14" s="68"/>
      <c r="G14" s="65"/>
      <c r="H14" s="69"/>
      <c r="I14" s="70"/>
      <c r="J14" s="70"/>
      <c r="K14" s="34" t="s">
        <v>65</v>
      </c>
      <c r="L14" s="77">
        <v>19</v>
      </c>
      <c r="M14" s="77"/>
      <c r="N14" s="72"/>
      <c r="O14" s="79" t="s">
        <v>350</v>
      </c>
      <c r="P14" s="81">
        <v>43627.99884259259</v>
      </c>
      <c r="Q14" s="79" t="s">
        <v>359</v>
      </c>
      <c r="R14" s="79"/>
      <c r="S14" s="79"/>
      <c r="T14" s="79" t="s">
        <v>573</v>
      </c>
      <c r="U14" s="82" t="s">
        <v>622</v>
      </c>
      <c r="V14" s="82" t="s">
        <v>622</v>
      </c>
      <c r="W14" s="81">
        <v>43627.99884259259</v>
      </c>
      <c r="X14" s="82" t="s">
        <v>730</v>
      </c>
      <c r="Y14" s="79"/>
      <c r="Z14" s="79"/>
      <c r="AA14" s="85" t="s">
        <v>911</v>
      </c>
      <c r="AB14" s="79"/>
      <c r="AC14" s="79" t="b">
        <v>0</v>
      </c>
      <c r="AD14" s="79">
        <v>2</v>
      </c>
      <c r="AE14" s="85" t="s">
        <v>1087</v>
      </c>
      <c r="AF14" s="79" t="b">
        <v>0</v>
      </c>
      <c r="AG14" s="79" t="s">
        <v>1099</v>
      </c>
      <c r="AH14" s="79"/>
      <c r="AI14" s="85" t="s">
        <v>1087</v>
      </c>
      <c r="AJ14" s="79" t="b">
        <v>0</v>
      </c>
      <c r="AK14" s="79">
        <v>0</v>
      </c>
      <c r="AL14" s="85" t="s">
        <v>1087</v>
      </c>
      <c r="AM14" s="79" t="s">
        <v>1111</v>
      </c>
      <c r="AN14" s="79" t="b">
        <v>0</v>
      </c>
      <c r="AO14" s="85" t="s">
        <v>911</v>
      </c>
      <c r="AP14" s="79" t="s">
        <v>176</v>
      </c>
      <c r="AQ14" s="79">
        <v>0</v>
      </c>
      <c r="AR14" s="79">
        <v>0</v>
      </c>
      <c r="AS14" s="79"/>
      <c r="AT14" s="79"/>
      <c r="AU14" s="79"/>
      <c r="AV14" s="79"/>
      <c r="AW14" s="79"/>
      <c r="AX14" s="79"/>
      <c r="AY14" s="79"/>
      <c r="AZ14" s="79"/>
      <c r="BA14">
        <v>1</v>
      </c>
      <c r="BB14" s="78" t="str">
        <f>REPLACE(INDEX(GroupVertices[Group],MATCH(Edges25[[#This Row],[Vertex 1]],GroupVertices[Vertex],0)),1,1,"")</f>
        <v>4</v>
      </c>
      <c r="BC14" s="78" t="str">
        <f>REPLACE(INDEX(GroupVertices[Group],MATCH(Edges25[[#This Row],[Vertex 2]],GroupVertices[Vertex],0)),1,1,"")</f>
        <v>4</v>
      </c>
      <c r="BD14" s="48">
        <v>1</v>
      </c>
      <c r="BE14" s="49">
        <v>5.2631578947368425</v>
      </c>
      <c r="BF14" s="48">
        <v>0</v>
      </c>
      <c r="BG14" s="49">
        <v>0</v>
      </c>
      <c r="BH14" s="48">
        <v>0</v>
      </c>
      <c r="BI14" s="49">
        <v>0</v>
      </c>
      <c r="BJ14" s="48">
        <v>18</v>
      </c>
      <c r="BK14" s="49">
        <v>94.73684210526316</v>
      </c>
      <c r="BL14" s="48">
        <v>19</v>
      </c>
    </row>
    <row r="15" spans="1:64" ht="15">
      <c r="A15" s="64" t="s">
        <v>220</v>
      </c>
      <c r="B15" s="64" t="s">
        <v>279</v>
      </c>
      <c r="C15" s="65"/>
      <c r="D15" s="66"/>
      <c r="E15" s="67"/>
      <c r="F15" s="68"/>
      <c r="G15" s="65"/>
      <c r="H15" s="69"/>
      <c r="I15" s="70"/>
      <c r="J15" s="70"/>
      <c r="K15" s="34" t="s">
        <v>65</v>
      </c>
      <c r="L15" s="77">
        <v>21</v>
      </c>
      <c r="M15" s="77"/>
      <c r="N15" s="72"/>
      <c r="O15" s="79" t="s">
        <v>350</v>
      </c>
      <c r="P15" s="81">
        <v>43628.08731481482</v>
      </c>
      <c r="Q15" s="79" t="s">
        <v>360</v>
      </c>
      <c r="R15" s="79"/>
      <c r="S15" s="79"/>
      <c r="T15" s="79" t="s">
        <v>223</v>
      </c>
      <c r="U15" s="79"/>
      <c r="V15" s="82" t="s">
        <v>660</v>
      </c>
      <c r="W15" s="81">
        <v>43628.08731481482</v>
      </c>
      <c r="X15" s="82" t="s">
        <v>731</v>
      </c>
      <c r="Y15" s="79"/>
      <c r="Z15" s="79"/>
      <c r="AA15" s="85" t="s">
        <v>912</v>
      </c>
      <c r="AB15" s="79"/>
      <c r="AC15" s="79" t="b">
        <v>0</v>
      </c>
      <c r="AD15" s="79">
        <v>0</v>
      </c>
      <c r="AE15" s="85" t="s">
        <v>1087</v>
      </c>
      <c r="AF15" s="79" t="b">
        <v>0</v>
      </c>
      <c r="AG15" s="79" t="s">
        <v>1099</v>
      </c>
      <c r="AH15" s="79"/>
      <c r="AI15" s="85" t="s">
        <v>1087</v>
      </c>
      <c r="AJ15" s="79" t="b">
        <v>0</v>
      </c>
      <c r="AK15" s="79">
        <v>4</v>
      </c>
      <c r="AL15" s="85" t="s">
        <v>915</v>
      </c>
      <c r="AM15" s="79" t="s">
        <v>1109</v>
      </c>
      <c r="AN15" s="79" t="b">
        <v>0</v>
      </c>
      <c r="AO15" s="85" t="s">
        <v>915</v>
      </c>
      <c r="AP15" s="79" t="s">
        <v>176</v>
      </c>
      <c r="AQ15" s="79">
        <v>0</v>
      </c>
      <c r="AR15" s="79">
        <v>0</v>
      </c>
      <c r="AS15" s="79"/>
      <c r="AT15" s="79"/>
      <c r="AU15" s="79"/>
      <c r="AV15" s="79"/>
      <c r="AW15" s="79"/>
      <c r="AX15" s="79"/>
      <c r="AY15" s="79"/>
      <c r="AZ15" s="79"/>
      <c r="BA15">
        <v>1</v>
      </c>
      <c r="BB15" s="78" t="str">
        <f>REPLACE(INDEX(GroupVertices[Group],MATCH(Edges25[[#This Row],[Vertex 1]],GroupVertices[Vertex],0)),1,1,"")</f>
        <v>4</v>
      </c>
      <c r="BC15" s="78" t="str">
        <f>REPLACE(INDEX(GroupVertices[Group],MATCH(Edges25[[#This Row],[Vertex 2]],GroupVertices[Vertex],0)),1,1,"")</f>
        <v>1</v>
      </c>
      <c r="BD15" s="48"/>
      <c r="BE15" s="49"/>
      <c r="BF15" s="48"/>
      <c r="BG15" s="49"/>
      <c r="BH15" s="48"/>
      <c r="BI15" s="49"/>
      <c r="BJ15" s="48"/>
      <c r="BK15" s="49"/>
      <c r="BL15" s="48"/>
    </row>
    <row r="16" spans="1:64" ht="15">
      <c r="A16" s="64" t="s">
        <v>221</v>
      </c>
      <c r="B16" s="64" t="s">
        <v>279</v>
      </c>
      <c r="C16" s="65"/>
      <c r="D16" s="66"/>
      <c r="E16" s="67"/>
      <c r="F16" s="68"/>
      <c r="G16" s="65"/>
      <c r="H16" s="69"/>
      <c r="I16" s="70"/>
      <c r="J16" s="70"/>
      <c r="K16" s="34" t="s">
        <v>65</v>
      </c>
      <c r="L16" s="77">
        <v>27</v>
      </c>
      <c r="M16" s="77"/>
      <c r="N16" s="72"/>
      <c r="O16" s="79" t="s">
        <v>350</v>
      </c>
      <c r="P16" s="81">
        <v>43628.16538194445</v>
      </c>
      <c r="Q16" s="79" t="s">
        <v>360</v>
      </c>
      <c r="R16" s="79"/>
      <c r="S16" s="79"/>
      <c r="T16" s="79" t="s">
        <v>223</v>
      </c>
      <c r="U16" s="79"/>
      <c r="V16" s="82" t="s">
        <v>661</v>
      </c>
      <c r="W16" s="81">
        <v>43628.16538194445</v>
      </c>
      <c r="X16" s="82" t="s">
        <v>732</v>
      </c>
      <c r="Y16" s="79"/>
      <c r="Z16" s="79"/>
      <c r="AA16" s="85" t="s">
        <v>913</v>
      </c>
      <c r="AB16" s="79"/>
      <c r="AC16" s="79" t="b">
        <v>0</v>
      </c>
      <c r="AD16" s="79">
        <v>0</v>
      </c>
      <c r="AE16" s="85" t="s">
        <v>1087</v>
      </c>
      <c r="AF16" s="79" t="b">
        <v>0</v>
      </c>
      <c r="AG16" s="79" t="s">
        <v>1099</v>
      </c>
      <c r="AH16" s="79"/>
      <c r="AI16" s="85" t="s">
        <v>1087</v>
      </c>
      <c r="AJ16" s="79" t="b">
        <v>0</v>
      </c>
      <c r="AK16" s="79">
        <v>4</v>
      </c>
      <c r="AL16" s="85" t="s">
        <v>915</v>
      </c>
      <c r="AM16" s="79" t="s">
        <v>1109</v>
      </c>
      <c r="AN16" s="79" t="b">
        <v>0</v>
      </c>
      <c r="AO16" s="85" t="s">
        <v>915</v>
      </c>
      <c r="AP16" s="79" t="s">
        <v>176</v>
      </c>
      <c r="AQ16" s="79">
        <v>0</v>
      </c>
      <c r="AR16" s="79">
        <v>0</v>
      </c>
      <c r="AS16" s="79"/>
      <c r="AT16" s="79"/>
      <c r="AU16" s="79"/>
      <c r="AV16" s="79"/>
      <c r="AW16" s="79"/>
      <c r="AX16" s="79"/>
      <c r="AY16" s="79"/>
      <c r="AZ16" s="79"/>
      <c r="BA16">
        <v>1</v>
      </c>
      <c r="BB16" s="78" t="str">
        <f>REPLACE(INDEX(GroupVertices[Group],MATCH(Edges25[[#This Row],[Vertex 1]],GroupVertices[Vertex],0)),1,1,"")</f>
        <v>4</v>
      </c>
      <c r="BC16" s="78" t="str">
        <f>REPLACE(INDEX(GroupVertices[Group],MATCH(Edges25[[#This Row],[Vertex 2]],GroupVertices[Vertex],0)),1,1,"")</f>
        <v>1</v>
      </c>
      <c r="BD16" s="48"/>
      <c r="BE16" s="49"/>
      <c r="BF16" s="48"/>
      <c r="BG16" s="49"/>
      <c r="BH16" s="48"/>
      <c r="BI16" s="49"/>
      <c r="BJ16" s="48"/>
      <c r="BK16" s="49"/>
      <c r="BL16" s="48"/>
    </row>
    <row r="17" spans="1:64" ht="15">
      <c r="A17" s="64" t="s">
        <v>222</v>
      </c>
      <c r="B17" s="64" t="s">
        <v>279</v>
      </c>
      <c r="C17" s="65"/>
      <c r="D17" s="66"/>
      <c r="E17" s="67"/>
      <c r="F17" s="68"/>
      <c r="G17" s="65"/>
      <c r="H17" s="69"/>
      <c r="I17" s="70"/>
      <c r="J17" s="70"/>
      <c r="K17" s="34" t="s">
        <v>65</v>
      </c>
      <c r="L17" s="77">
        <v>33</v>
      </c>
      <c r="M17" s="77"/>
      <c r="N17" s="72"/>
      <c r="O17" s="79" t="s">
        <v>350</v>
      </c>
      <c r="P17" s="81">
        <v>43628.67658564815</v>
      </c>
      <c r="Q17" s="79" t="s">
        <v>360</v>
      </c>
      <c r="R17" s="79"/>
      <c r="S17" s="79"/>
      <c r="T17" s="79" t="s">
        <v>223</v>
      </c>
      <c r="U17" s="79"/>
      <c r="V17" s="82" t="s">
        <v>662</v>
      </c>
      <c r="W17" s="81">
        <v>43628.67658564815</v>
      </c>
      <c r="X17" s="82" t="s">
        <v>733</v>
      </c>
      <c r="Y17" s="79"/>
      <c r="Z17" s="79"/>
      <c r="AA17" s="85" t="s">
        <v>914</v>
      </c>
      <c r="AB17" s="79"/>
      <c r="AC17" s="79" t="b">
        <v>0</v>
      </c>
      <c r="AD17" s="79">
        <v>0</v>
      </c>
      <c r="AE17" s="85" t="s">
        <v>1087</v>
      </c>
      <c r="AF17" s="79" t="b">
        <v>0</v>
      </c>
      <c r="AG17" s="79" t="s">
        <v>1099</v>
      </c>
      <c r="AH17" s="79"/>
      <c r="AI17" s="85" t="s">
        <v>1087</v>
      </c>
      <c r="AJ17" s="79" t="b">
        <v>0</v>
      </c>
      <c r="AK17" s="79">
        <v>4</v>
      </c>
      <c r="AL17" s="85" t="s">
        <v>915</v>
      </c>
      <c r="AM17" s="79" t="s">
        <v>1109</v>
      </c>
      <c r="AN17" s="79" t="b">
        <v>0</v>
      </c>
      <c r="AO17" s="85" t="s">
        <v>915</v>
      </c>
      <c r="AP17" s="79" t="s">
        <v>176</v>
      </c>
      <c r="AQ17" s="79">
        <v>0</v>
      </c>
      <c r="AR17" s="79">
        <v>0</v>
      </c>
      <c r="AS17" s="79"/>
      <c r="AT17" s="79"/>
      <c r="AU17" s="79"/>
      <c r="AV17" s="79"/>
      <c r="AW17" s="79"/>
      <c r="AX17" s="79"/>
      <c r="AY17" s="79"/>
      <c r="AZ17" s="79"/>
      <c r="BA17">
        <v>1</v>
      </c>
      <c r="BB17" s="78" t="str">
        <f>REPLACE(INDEX(GroupVertices[Group],MATCH(Edges25[[#This Row],[Vertex 1]],GroupVertices[Vertex],0)),1,1,"")</f>
        <v>4</v>
      </c>
      <c r="BC17" s="78" t="str">
        <f>REPLACE(INDEX(GroupVertices[Group],MATCH(Edges25[[#This Row],[Vertex 2]],GroupVertices[Vertex],0)),1,1,"")</f>
        <v>1</v>
      </c>
      <c r="BD17" s="48"/>
      <c r="BE17" s="49"/>
      <c r="BF17" s="48"/>
      <c r="BG17" s="49"/>
      <c r="BH17" s="48"/>
      <c r="BI17" s="49"/>
      <c r="BJ17" s="48"/>
      <c r="BK17" s="49"/>
      <c r="BL17" s="48"/>
    </row>
    <row r="18" spans="1:64" ht="15">
      <c r="A18" s="64" t="s">
        <v>223</v>
      </c>
      <c r="B18" s="64" t="s">
        <v>224</v>
      </c>
      <c r="C18" s="65"/>
      <c r="D18" s="66"/>
      <c r="E18" s="67"/>
      <c r="F18" s="68"/>
      <c r="G18" s="65"/>
      <c r="H18" s="69"/>
      <c r="I18" s="70"/>
      <c r="J18" s="70"/>
      <c r="K18" s="34" t="s">
        <v>66</v>
      </c>
      <c r="L18" s="77">
        <v>39</v>
      </c>
      <c r="M18" s="77"/>
      <c r="N18" s="72"/>
      <c r="O18" s="79" t="s">
        <v>350</v>
      </c>
      <c r="P18" s="81">
        <v>43628.00074074074</v>
      </c>
      <c r="Q18" s="79" t="s">
        <v>361</v>
      </c>
      <c r="R18" s="79"/>
      <c r="S18" s="79"/>
      <c r="T18" s="79" t="s">
        <v>574</v>
      </c>
      <c r="U18" s="82" t="s">
        <v>623</v>
      </c>
      <c r="V18" s="82" t="s">
        <v>623</v>
      </c>
      <c r="W18" s="81">
        <v>43628.00074074074</v>
      </c>
      <c r="X18" s="82" t="s">
        <v>734</v>
      </c>
      <c r="Y18" s="79"/>
      <c r="Z18" s="79"/>
      <c r="AA18" s="85" t="s">
        <v>915</v>
      </c>
      <c r="AB18" s="79"/>
      <c r="AC18" s="79" t="b">
        <v>0</v>
      </c>
      <c r="AD18" s="79">
        <v>16</v>
      </c>
      <c r="AE18" s="85" t="s">
        <v>1087</v>
      </c>
      <c r="AF18" s="79" t="b">
        <v>0</v>
      </c>
      <c r="AG18" s="79" t="s">
        <v>1099</v>
      </c>
      <c r="AH18" s="79"/>
      <c r="AI18" s="85" t="s">
        <v>1087</v>
      </c>
      <c r="AJ18" s="79" t="b">
        <v>0</v>
      </c>
      <c r="AK18" s="79">
        <v>4</v>
      </c>
      <c r="AL18" s="85" t="s">
        <v>1087</v>
      </c>
      <c r="AM18" s="79" t="s">
        <v>1111</v>
      </c>
      <c r="AN18" s="79" t="b">
        <v>0</v>
      </c>
      <c r="AO18" s="85" t="s">
        <v>915</v>
      </c>
      <c r="AP18" s="79" t="s">
        <v>176</v>
      </c>
      <c r="AQ18" s="79">
        <v>0</v>
      </c>
      <c r="AR18" s="79">
        <v>0</v>
      </c>
      <c r="AS18" s="79"/>
      <c r="AT18" s="79"/>
      <c r="AU18" s="79"/>
      <c r="AV18" s="79"/>
      <c r="AW18" s="79"/>
      <c r="AX18" s="79"/>
      <c r="AY18" s="79"/>
      <c r="AZ18" s="79"/>
      <c r="BA18">
        <v>1</v>
      </c>
      <c r="BB18" s="78" t="str">
        <f>REPLACE(INDEX(GroupVertices[Group],MATCH(Edges25[[#This Row],[Vertex 1]],GroupVertices[Vertex],0)),1,1,"")</f>
        <v>4</v>
      </c>
      <c r="BC18" s="78" t="str">
        <f>REPLACE(INDEX(GroupVertices[Group],MATCH(Edges25[[#This Row],[Vertex 2]],GroupVertices[Vertex],0)),1,1,"")</f>
        <v>4</v>
      </c>
      <c r="BD18" s="48">
        <v>0</v>
      </c>
      <c r="BE18" s="49">
        <v>0</v>
      </c>
      <c r="BF18" s="48">
        <v>1</v>
      </c>
      <c r="BG18" s="49">
        <v>5.882352941176471</v>
      </c>
      <c r="BH18" s="48">
        <v>0</v>
      </c>
      <c r="BI18" s="49">
        <v>0</v>
      </c>
      <c r="BJ18" s="48">
        <v>16</v>
      </c>
      <c r="BK18" s="49">
        <v>94.11764705882354</v>
      </c>
      <c r="BL18" s="48">
        <v>17</v>
      </c>
    </row>
    <row r="19" spans="1:64" ht="15">
      <c r="A19" s="64" t="s">
        <v>224</v>
      </c>
      <c r="B19" s="64" t="s">
        <v>223</v>
      </c>
      <c r="C19" s="65"/>
      <c r="D19" s="66"/>
      <c r="E19" s="67"/>
      <c r="F19" s="68"/>
      <c r="G19" s="65"/>
      <c r="H19" s="69"/>
      <c r="I19" s="70"/>
      <c r="J19" s="70"/>
      <c r="K19" s="34" t="s">
        <v>66</v>
      </c>
      <c r="L19" s="77">
        <v>45</v>
      </c>
      <c r="M19" s="77"/>
      <c r="N19" s="72"/>
      <c r="O19" s="79" t="s">
        <v>350</v>
      </c>
      <c r="P19" s="81">
        <v>43628.772939814815</v>
      </c>
      <c r="Q19" s="79" t="s">
        <v>360</v>
      </c>
      <c r="R19" s="79"/>
      <c r="S19" s="79"/>
      <c r="T19" s="79" t="s">
        <v>223</v>
      </c>
      <c r="U19" s="79"/>
      <c r="V19" s="82" t="s">
        <v>663</v>
      </c>
      <c r="W19" s="81">
        <v>43628.772939814815</v>
      </c>
      <c r="X19" s="82" t="s">
        <v>735</v>
      </c>
      <c r="Y19" s="79"/>
      <c r="Z19" s="79"/>
      <c r="AA19" s="85" t="s">
        <v>916</v>
      </c>
      <c r="AB19" s="79"/>
      <c r="AC19" s="79" t="b">
        <v>0</v>
      </c>
      <c r="AD19" s="79">
        <v>0</v>
      </c>
      <c r="AE19" s="85" t="s">
        <v>1087</v>
      </c>
      <c r="AF19" s="79" t="b">
        <v>0</v>
      </c>
      <c r="AG19" s="79" t="s">
        <v>1099</v>
      </c>
      <c r="AH19" s="79"/>
      <c r="AI19" s="85" t="s">
        <v>1087</v>
      </c>
      <c r="AJ19" s="79" t="b">
        <v>0</v>
      </c>
      <c r="AK19" s="79">
        <v>4</v>
      </c>
      <c r="AL19" s="85" t="s">
        <v>915</v>
      </c>
      <c r="AM19" s="79" t="s">
        <v>1110</v>
      </c>
      <c r="AN19" s="79" t="b">
        <v>0</v>
      </c>
      <c r="AO19" s="85" t="s">
        <v>915</v>
      </c>
      <c r="AP19" s="79" t="s">
        <v>176</v>
      </c>
      <c r="AQ19" s="79">
        <v>0</v>
      </c>
      <c r="AR19" s="79">
        <v>0</v>
      </c>
      <c r="AS19" s="79"/>
      <c r="AT19" s="79"/>
      <c r="AU19" s="79"/>
      <c r="AV19" s="79"/>
      <c r="AW19" s="79"/>
      <c r="AX19" s="79"/>
      <c r="AY19" s="79"/>
      <c r="AZ19" s="79"/>
      <c r="BA19">
        <v>1</v>
      </c>
      <c r="BB19" s="78" t="str">
        <f>REPLACE(INDEX(GroupVertices[Group],MATCH(Edges25[[#This Row],[Vertex 1]],GroupVertices[Vertex],0)),1,1,"")</f>
        <v>4</v>
      </c>
      <c r="BC19" s="78" t="str">
        <f>REPLACE(INDEX(GroupVertices[Group],MATCH(Edges25[[#This Row],[Vertex 2]],GroupVertices[Vertex],0)),1,1,"")</f>
        <v>4</v>
      </c>
      <c r="BD19" s="48"/>
      <c r="BE19" s="49"/>
      <c r="BF19" s="48"/>
      <c r="BG19" s="49"/>
      <c r="BH19" s="48"/>
      <c r="BI19" s="49"/>
      <c r="BJ19" s="48"/>
      <c r="BK19" s="49"/>
      <c r="BL19" s="48"/>
    </row>
    <row r="20" spans="1:64" ht="15">
      <c r="A20" s="64" t="s">
        <v>225</v>
      </c>
      <c r="B20" s="64" t="s">
        <v>279</v>
      </c>
      <c r="C20" s="65"/>
      <c r="D20" s="66"/>
      <c r="E20" s="67"/>
      <c r="F20" s="68"/>
      <c r="G20" s="65"/>
      <c r="H20" s="69"/>
      <c r="I20" s="70"/>
      <c r="J20" s="70"/>
      <c r="K20" s="34" t="s">
        <v>65</v>
      </c>
      <c r="L20" s="77">
        <v>46</v>
      </c>
      <c r="M20" s="77"/>
      <c r="N20" s="72"/>
      <c r="O20" s="79" t="s">
        <v>350</v>
      </c>
      <c r="P20" s="81">
        <v>43631.88125</v>
      </c>
      <c r="Q20" s="79" t="s">
        <v>362</v>
      </c>
      <c r="R20" s="82" t="s">
        <v>501</v>
      </c>
      <c r="S20" s="79" t="s">
        <v>553</v>
      </c>
      <c r="T20" s="79" t="s">
        <v>575</v>
      </c>
      <c r="U20" s="79"/>
      <c r="V20" s="82" t="s">
        <v>654</v>
      </c>
      <c r="W20" s="81">
        <v>43631.88125</v>
      </c>
      <c r="X20" s="82" t="s">
        <v>736</v>
      </c>
      <c r="Y20" s="79"/>
      <c r="Z20" s="79"/>
      <c r="AA20" s="85" t="s">
        <v>917</v>
      </c>
      <c r="AB20" s="79"/>
      <c r="AC20" s="79" t="b">
        <v>0</v>
      </c>
      <c r="AD20" s="79">
        <v>0</v>
      </c>
      <c r="AE20" s="85" t="s">
        <v>1087</v>
      </c>
      <c r="AF20" s="79" t="b">
        <v>0</v>
      </c>
      <c r="AG20" s="79" t="s">
        <v>1099</v>
      </c>
      <c r="AH20" s="79"/>
      <c r="AI20" s="85" t="s">
        <v>1087</v>
      </c>
      <c r="AJ20" s="79" t="b">
        <v>0</v>
      </c>
      <c r="AK20" s="79">
        <v>11</v>
      </c>
      <c r="AL20" s="85" t="s">
        <v>1077</v>
      </c>
      <c r="AM20" s="79" t="s">
        <v>1108</v>
      </c>
      <c r="AN20" s="79" t="b">
        <v>0</v>
      </c>
      <c r="AO20" s="85" t="s">
        <v>1077</v>
      </c>
      <c r="AP20" s="79" t="s">
        <v>176</v>
      </c>
      <c r="AQ20" s="79">
        <v>0</v>
      </c>
      <c r="AR20" s="79">
        <v>0</v>
      </c>
      <c r="AS20" s="79"/>
      <c r="AT20" s="79"/>
      <c r="AU20" s="79"/>
      <c r="AV20" s="79"/>
      <c r="AW20" s="79"/>
      <c r="AX20" s="79"/>
      <c r="AY20" s="79"/>
      <c r="AZ20" s="79"/>
      <c r="BA20">
        <v>1</v>
      </c>
      <c r="BB20" s="78" t="str">
        <f>REPLACE(INDEX(GroupVertices[Group],MATCH(Edges25[[#This Row],[Vertex 1]],GroupVertices[Vertex],0)),1,1,"")</f>
        <v>1</v>
      </c>
      <c r="BC20" s="78" t="str">
        <f>REPLACE(INDEX(GroupVertices[Group],MATCH(Edges25[[#This Row],[Vertex 2]],GroupVertices[Vertex],0)),1,1,"")</f>
        <v>1</v>
      </c>
      <c r="BD20" s="48">
        <v>1</v>
      </c>
      <c r="BE20" s="49">
        <v>5.555555555555555</v>
      </c>
      <c r="BF20" s="48">
        <v>0</v>
      </c>
      <c r="BG20" s="49">
        <v>0</v>
      </c>
      <c r="BH20" s="48">
        <v>0</v>
      </c>
      <c r="BI20" s="49">
        <v>0</v>
      </c>
      <c r="BJ20" s="48">
        <v>17</v>
      </c>
      <c r="BK20" s="49">
        <v>94.44444444444444</v>
      </c>
      <c r="BL20" s="48">
        <v>18</v>
      </c>
    </row>
    <row r="21" spans="1:64" ht="15">
      <c r="A21" s="64" t="s">
        <v>226</v>
      </c>
      <c r="B21" s="64" t="s">
        <v>279</v>
      </c>
      <c r="C21" s="65"/>
      <c r="D21" s="66"/>
      <c r="E21" s="67"/>
      <c r="F21" s="68"/>
      <c r="G21" s="65"/>
      <c r="H21" s="69"/>
      <c r="I21" s="70"/>
      <c r="J21" s="70"/>
      <c r="K21" s="34" t="s">
        <v>65</v>
      </c>
      <c r="L21" s="77">
        <v>47</v>
      </c>
      <c r="M21" s="77"/>
      <c r="N21" s="72"/>
      <c r="O21" s="79" t="s">
        <v>350</v>
      </c>
      <c r="P21" s="81">
        <v>43632.564039351855</v>
      </c>
      <c r="Q21" s="79" t="s">
        <v>363</v>
      </c>
      <c r="R21" s="82" t="s">
        <v>502</v>
      </c>
      <c r="S21" s="79" t="s">
        <v>555</v>
      </c>
      <c r="T21" s="79" t="s">
        <v>576</v>
      </c>
      <c r="U21" s="79"/>
      <c r="V21" s="82" t="s">
        <v>664</v>
      </c>
      <c r="W21" s="81">
        <v>43632.564039351855</v>
      </c>
      <c r="X21" s="82" t="s">
        <v>737</v>
      </c>
      <c r="Y21" s="79"/>
      <c r="Z21" s="79"/>
      <c r="AA21" s="85" t="s">
        <v>918</v>
      </c>
      <c r="AB21" s="79"/>
      <c r="AC21" s="79" t="b">
        <v>0</v>
      </c>
      <c r="AD21" s="79">
        <v>0</v>
      </c>
      <c r="AE21" s="85" t="s">
        <v>1087</v>
      </c>
      <c r="AF21" s="79" t="b">
        <v>0</v>
      </c>
      <c r="AG21" s="79" t="s">
        <v>1099</v>
      </c>
      <c r="AH21" s="79"/>
      <c r="AI21" s="85" t="s">
        <v>1087</v>
      </c>
      <c r="AJ21" s="79" t="b">
        <v>0</v>
      </c>
      <c r="AK21" s="79">
        <v>2</v>
      </c>
      <c r="AL21" s="85" t="s">
        <v>937</v>
      </c>
      <c r="AM21" s="79" t="s">
        <v>1107</v>
      </c>
      <c r="AN21" s="79" t="b">
        <v>0</v>
      </c>
      <c r="AO21" s="85" t="s">
        <v>937</v>
      </c>
      <c r="AP21" s="79" t="s">
        <v>176</v>
      </c>
      <c r="AQ21" s="79">
        <v>0</v>
      </c>
      <c r="AR21" s="79">
        <v>0</v>
      </c>
      <c r="AS21" s="79"/>
      <c r="AT21" s="79"/>
      <c r="AU21" s="79"/>
      <c r="AV21" s="79"/>
      <c r="AW21" s="79"/>
      <c r="AX21" s="79"/>
      <c r="AY21" s="79"/>
      <c r="AZ21" s="79"/>
      <c r="BA21">
        <v>1</v>
      </c>
      <c r="BB21" s="78" t="str">
        <f>REPLACE(INDEX(GroupVertices[Group],MATCH(Edges25[[#This Row],[Vertex 1]],GroupVertices[Vertex],0)),1,1,"")</f>
        <v>1</v>
      </c>
      <c r="BC21" s="78" t="str">
        <f>REPLACE(INDEX(GroupVertices[Group],MATCH(Edges25[[#This Row],[Vertex 2]],GroupVertices[Vertex],0)),1,1,"")</f>
        <v>1</v>
      </c>
      <c r="BD21" s="48"/>
      <c r="BE21" s="49"/>
      <c r="BF21" s="48"/>
      <c r="BG21" s="49"/>
      <c r="BH21" s="48"/>
      <c r="BI21" s="49"/>
      <c r="BJ21" s="48"/>
      <c r="BK21" s="49"/>
      <c r="BL21" s="48"/>
    </row>
    <row r="22" spans="1:64" ht="15">
      <c r="A22" s="64" t="s">
        <v>227</v>
      </c>
      <c r="B22" s="64" t="s">
        <v>224</v>
      </c>
      <c r="C22" s="65"/>
      <c r="D22" s="66"/>
      <c r="E22" s="67"/>
      <c r="F22" s="68"/>
      <c r="G22" s="65"/>
      <c r="H22" s="69"/>
      <c r="I22" s="70"/>
      <c r="J22" s="70"/>
      <c r="K22" s="34" t="s">
        <v>65</v>
      </c>
      <c r="L22" s="77">
        <v>49</v>
      </c>
      <c r="M22" s="77"/>
      <c r="N22" s="72"/>
      <c r="O22" s="79" t="s">
        <v>350</v>
      </c>
      <c r="P22" s="81">
        <v>43632.864432870374</v>
      </c>
      <c r="Q22" s="79" t="s">
        <v>364</v>
      </c>
      <c r="R22" s="79"/>
      <c r="S22" s="79"/>
      <c r="T22" s="79" t="s">
        <v>574</v>
      </c>
      <c r="U22" s="82" t="s">
        <v>624</v>
      </c>
      <c r="V22" s="82" t="s">
        <v>624</v>
      </c>
      <c r="W22" s="81">
        <v>43632.864432870374</v>
      </c>
      <c r="X22" s="82" t="s">
        <v>738</v>
      </c>
      <c r="Y22" s="79"/>
      <c r="Z22" s="79"/>
      <c r="AA22" s="85" t="s">
        <v>919</v>
      </c>
      <c r="AB22" s="79"/>
      <c r="AC22" s="79" t="b">
        <v>0</v>
      </c>
      <c r="AD22" s="79">
        <v>2</v>
      </c>
      <c r="AE22" s="85" t="s">
        <v>1087</v>
      </c>
      <c r="AF22" s="79" t="b">
        <v>0</v>
      </c>
      <c r="AG22" s="79" t="s">
        <v>1099</v>
      </c>
      <c r="AH22" s="79"/>
      <c r="AI22" s="85" t="s">
        <v>1087</v>
      </c>
      <c r="AJ22" s="79" t="b">
        <v>0</v>
      </c>
      <c r="AK22" s="79">
        <v>0</v>
      </c>
      <c r="AL22" s="85" t="s">
        <v>1087</v>
      </c>
      <c r="AM22" s="79" t="s">
        <v>1110</v>
      </c>
      <c r="AN22" s="79" t="b">
        <v>0</v>
      </c>
      <c r="AO22" s="85" t="s">
        <v>919</v>
      </c>
      <c r="AP22" s="79" t="s">
        <v>176</v>
      </c>
      <c r="AQ22" s="79">
        <v>0</v>
      </c>
      <c r="AR22" s="79">
        <v>0</v>
      </c>
      <c r="AS22" s="79"/>
      <c r="AT22" s="79"/>
      <c r="AU22" s="79"/>
      <c r="AV22" s="79"/>
      <c r="AW22" s="79"/>
      <c r="AX22" s="79"/>
      <c r="AY22" s="79"/>
      <c r="AZ22" s="79"/>
      <c r="BA22">
        <v>1</v>
      </c>
      <c r="BB22" s="78" t="str">
        <f>REPLACE(INDEX(GroupVertices[Group],MATCH(Edges25[[#This Row],[Vertex 1]],GroupVertices[Vertex],0)),1,1,"")</f>
        <v>4</v>
      </c>
      <c r="BC22" s="78" t="str">
        <f>REPLACE(INDEX(GroupVertices[Group],MATCH(Edges25[[#This Row],[Vertex 2]],GroupVertices[Vertex],0)),1,1,"")</f>
        <v>4</v>
      </c>
      <c r="BD22" s="48"/>
      <c r="BE22" s="49"/>
      <c r="BF22" s="48"/>
      <c r="BG22" s="49"/>
      <c r="BH22" s="48"/>
      <c r="BI22" s="49"/>
      <c r="BJ22" s="48"/>
      <c r="BK22" s="49"/>
      <c r="BL22" s="48"/>
    </row>
    <row r="23" spans="1:64" ht="15">
      <c r="A23" s="64" t="s">
        <v>228</v>
      </c>
      <c r="B23" s="64" t="s">
        <v>301</v>
      </c>
      <c r="C23" s="65"/>
      <c r="D23" s="66"/>
      <c r="E23" s="67"/>
      <c r="F23" s="68"/>
      <c r="G23" s="65"/>
      <c r="H23" s="69"/>
      <c r="I23" s="70"/>
      <c r="J23" s="70"/>
      <c r="K23" s="34" t="s">
        <v>65</v>
      </c>
      <c r="L23" s="77">
        <v>55</v>
      </c>
      <c r="M23" s="77"/>
      <c r="N23" s="72"/>
      <c r="O23" s="79" t="s">
        <v>350</v>
      </c>
      <c r="P23" s="81">
        <v>43634.40243055556</v>
      </c>
      <c r="Q23" s="79" t="s">
        <v>365</v>
      </c>
      <c r="R23" s="79"/>
      <c r="S23" s="79"/>
      <c r="T23" s="79"/>
      <c r="U23" s="79"/>
      <c r="V23" s="82" t="s">
        <v>665</v>
      </c>
      <c r="W23" s="81">
        <v>43634.40243055556</v>
      </c>
      <c r="X23" s="82" t="s">
        <v>739</v>
      </c>
      <c r="Y23" s="79"/>
      <c r="Z23" s="79"/>
      <c r="AA23" s="85" t="s">
        <v>920</v>
      </c>
      <c r="AB23" s="79"/>
      <c r="AC23" s="79" t="b">
        <v>0</v>
      </c>
      <c r="AD23" s="79">
        <v>0</v>
      </c>
      <c r="AE23" s="85" t="s">
        <v>1087</v>
      </c>
      <c r="AF23" s="79" t="b">
        <v>0</v>
      </c>
      <c r="AG23" s="79" t="s">
        <v>1099</v>
      </c>
      <c r="AH23" s="79"/>
      <c r="AI23" s="85" t="s">
        <v>1087</v>
      </c>
      <c r="AJ23" s="79" t="b">
        <v>0</v>
      </c>
      <c r="AK23" s="79">
        <v>2</v>
      </c>
      <c r="AL23" s="85" t="s">
        <v>998</v>
      </c>
      <c r="AM23" s="79" t="s">
        <v>1107</v>
      </c>
      <c r="AN23" s="79" t="b">
        <v>0</v>
      </c>
      <c r="AO23" s="85" t="s">
        <v>998</v>
      </c>
      <c r="AP23" s="79" t="s">
        <v>176</v>
      </c>
      <c r="AQ23" s="79">
        <v>0</v>
      </c>
      <c r="AR23" s="79">
        <v>0</v>
      </c>
      <c r="AS23" s="79"/>
      <c r="AT23" s="79"/>
      <c r="AU23" s="79"/>
      <c r="AV23" s="79"/>
      <c r="AW23" s="79"/>
      <c r="AX23" s="79"/>
      <c r="AY23" s="79"/>
      <c r="AZ23" s="79"/>
      <c r="BA23">
        <v>1</v>
      </c>
      <c r="BB23" s="78" t="str">
        <f>REPLACE(INDEX(GroupVertices[Group],MATCH(Edges25[[#This Row],[Vertex 1]],GroupVertices[Vertex],0)),1,1,"")</f>
        <v>3</v>
      </c>
      <c r="BC23" s="78" t="str">
        <f>REPLACE(INDEX(GroupVertices[Group],MATCH(Edges25[[#This Row],[Vertex 2]],GroupVertices[Vertex],0)),1,1,"")</f>
        <v>3</v>
      </c>
      <c r="BD23" s="48">
        <v>2</v>
      </c>
      <c r="BE23" s="49">
        <v>8.333333333333334</v>
      </c>
      <c r="BF23" s="48">
        <v>0</v>
      </c>
      <c r="BG23" s="49">
        <v>0</v>
      </c>
      <c r="BH23" s="48">
        <v>0</v>
      </c>
      <c r="BI23" s="49">
        <v>0</v>
      </c>
      <c r="BJ23" s="48">
        <v>22</v>
      </c>
      <c r="BK23" s="49">
        <v>91.66666666666667</v>
      </c>
      <c r="BL23" s="48">
        <v>24</v>
      </c>
    </row>
    <row r="24" spans="1:64" ht="15">
      <c r="A24" s="64" t="s">
        <v>229</v>
      </c>
      <c r="B24" s="64" t="s">
        <v>296</v>
      </c>
      <c r="C24" s="65"/>
      <c r="D24" s="66"/>
      <c r="E24" s="67"/>
      <c r="F24" s="68"/>
      <c r="G24" s="65"/>
      <c r="H24" s="69"/>
      <c r="I24" s="70"/>
      <c r="J24" s="70"/>
      <c r="K24" s="34" t="s">
        <v>65</v>
      </c>
      <c r="L24" s="77">
        <v>57</v>
      </c>
      <c r="M24" s="77"/>
      <c r="N24" s="72"/>
      <c r="O24" s="79" t="s">
        <v>350</v>
      </c>
      <c r="P24" s="81">
        <v>43634.552511574075</v>
      </c>
      <c r="Q24" s="79" t="s">
        <v>366</v>
      </c>
      <c r="R24" s="82" t="s">
        <v>503</v>
      </c>
      <c r="S24" s="79" t="s">
        <v>556</v>
      </c>
      <c r="T24" s="79" t="s">
        <v>577</v>
      </c>
      <c r="U24" s="79"/>
      <c r="V24" s="82" t="s">
        <v>666</v>
      </c>
      <c r="W24" s="81">
        <v>43634.552511574075</v>
      </c>
      <c r="X24" s="82" t="s">
        <v>740</v>
      </c>
      <c r="Y24" s="79"/>
      <c r="Z24" s="79"/>
      <c r="AA24" s="85" t="s">
        <v>921</v>
      </c>
      <c r="AB24" s="79"/>
      <c r="AC24" s="79" t="b">
        <v>0</v>
      </c>
      <c r="AD24" s="79">
        <v>0</v>
      </c>
      <c r="AE24" s="85" t="s">
        <v>1087</v>
      </c>
      <c r="AF24" s="79" t="b">
        <v>0</v>
      </c>
      <c r="AG24" s="79" t="s">
        <v>1099</v>
      </c>
      <c r="AH24" s="79"/>
      <c r="AI24" s="85" t="s">
        <v>1087</v>
      </c>
      <c r="AJ24" s="79" t="b">
        <v>0</v>
      </c>
      <c r="AK24" s="79">
        <v>1</v>
      </c>
      <c r="AL24" s="85" t="s">
        <v>1087</v>
      </c>
      <c r="AM24" s="79" t="s">
        <v>1112</v>
      </c>
      <c r="AN24" s="79" t="b">
        <v>0</v>
      </c>
      <c r="AO24" s="85" t="s">
        <v>921</v>
      </c>
      <c r="AP24" s="79" t="s">
        <v>176</v>
      </c>
      <c r="AQ24" s="79">
        <v>0</v>
      </c>
      <c r="AR24" s="79">
        <v>0</v>
      </c>
      <c r="AS24" s="79"/>
      <c r="AT24" s="79"/>
      <c r="AU24" s="79"/>
      <c r="AV24" s="79"/>
      <c r="AW24" s="79"/>
      <c r="AX24" s="79"/>
      <c r="AY24" s="79"/>
      <c r="AZ24" s="79"/>
      <c r="BA24">
        <v>1</v>
      </c>
      <c r="BB24" s="78" t="str">
        <f>REPLACE(INDEX(GroupVertices[Group],MATCH(Edges25[[#This Row],[Vertex 1]],GroupVertices[Vertex],0)),1,1,"")</f>
        <v>1</v>
      </c>
      <c r="BC24" s="78" t="str">
        <f>REPLACE(INDEX(GroupVertices[Group],MATCH(Edges25[[#This Row],[Vertex 2]],GroupVertices[Vertex],0)),1,1,"")</f>
        <v>1</v>
      </c>
      <c r="BD24" s="48">
        <v>0</v>
      </c>
      <c r="BE24" s="49">
        <v>0</v>
      </c>
      <c r="BF24" s="48">
        <v>0</v>
      </c>
      <c r="BG24" s="49">
        <v>0</v>
      </c>
      <c r="BH24" s="48">
        <v>0</v>
      </c>
      <c r="BI24" s="49">
        <v>0</v>
      </c>
      <c r="BJ24" s="48">
        <v>8</v>
      </c>
      <c r="BK24" s="49">
        <v>100</v>
      </c>
      <c r="BL24" s="48">
        <v>8</v>
      </c>
    </row>
    <row r="25" spans="1:64" ht="15">
      <c r="A25" s="64" t="s">
        <v>230</v>
      </c>
      <c r="B25" s="64" t="s">
        <v>229</v>
      </c>
      <c r="C25" s="65"/>
      <c r="D25" s="66"/>
      <c r="E25" s="67"/>
      <c r="F25" s="68"/>
      <c r="G25" s="65"/>
      <c r="H25" s="69"/>
      <c r="I25" s="70"/>
      <c r="J25" s="70"/>
      <c r="K25" s="34" t="s">
        <v>65</v>
      </c>
      <c r="L25" s="77">
        <v>59</v>
      </c>
      <c r="M25" s="77"/>
      <c r="N25" s="72"/>
      <c r="O25" s="79" t="s">
        <v>350</v>
      </c>
      <c r="P25" s="81">
        <v>43634.57297453703</v>
      </c>
      <c r="Q25" s="79" t="s">
        <v>367</v>
      </c>
      <c r="R25" s="82" t="s">
        <v>503</v>
      </c>
      <c r="S25" s="79" t="s">
        <v>556</v>
      </c>
      <c r="T25" s="79" t="s">
        <v>577</v>
      </c>
      <c r="U25" s="79"/>
      <c r="V25" s="82" t="s">
        <v>667</v>
      </c>
      <c r="W25" s="81">
        <v>43634.57297453703</v>
      </c>
      <c r="X25" s="82" t="s">
        <v>741</v>
      </c>
      <c r="Y25" s="79"/>
      <c r="Z25" s="79"/>
      <c r="AA25" s="85" t="s">
        <v>922</v>
      </c>
      <c r="AB25" s="79"/>
      <c r="AC25" s="79" t="b">
        <v>0</v>
      </c>
      <c r="AD25" s="79">
        <v>0</v>
      </c>
      <c r="AE25" s="85" t="s">
        <v>1087</v>
      </c>
      <c r="AF25" s="79" t="b">
        <v>0</v>
      </c>
      <c r="AG25" s="79" t="s">
        <v>1099</v>
      </c>
      <c r="AH25" s="79"/>
      <c r="AI25" s="85" t="s">
        <v>1087</v>
      </c>
      <c r="AJ25" s="79" t="b">
        <v>0</v>
      </c>
      <c r="AK25" s="79">
        <v>1</v>
      </c>
      <c r="AL25" s="85" t="s">
        <v>921</v>
      </c>
      <c r="AM25" s="79" t="s">
        <v>1107</v>
      </c>
      <c r="AN25" s="79" t="b">
        <v>0</v>
      </c>
      <c r="AO25" s="85" t="s">
        <v>921</v>
      </c>
      <c r="AP25" s="79" t="s">
        <v>176</v>
      </c>
      <c r="AQ25" s="79">
        <v>0</v>
      </c>
      <c r="AR25" s="79">
        <v>0</v>
      </c>
      <c r="AS25" s="79"/>
      <c r="AT25" s="79"/>
      <c r="AU25" s="79"/>
      <c r="AV25" s="79"/>
      <c r="AW25" s="79"/>
      <c r="AX25" s="79"/>
      <c r="AY25" s="79"/>
      <c r="AZ25" s="79"/>
      <c r="BA25">
        <v>1</v>
      </c>
      <c r="BB25" s="78" t="str">
        <f>REPLACE(INDEX(GroupVertices[Group],MATCH(Edges25[[#This Row],[Vertex 1]],GroupVertices[Vertex],0)),1,1,"")</f>
        <v>1</v>
      </c>
      <c r="BC25" s="78" t="str">
        <f>REPLACE(INDEX(GroupVertices[Group],MATCH(Edges25[[#This Row],[Vertex 2]],GroupVertices[Vertex],0)),1,1,"")</f>
        <v>1</v>
      </c>
      <c r="BD25" s="48"/>
      <c r="BE25" s="49"/>
      <c r="BF25" s="48"/>
      <c r="BG25" s="49"/>
      <c r="BH25" s="48"/>
      <c r="BI25" s="49"/>
      <c r="BJ25" s="48"/>
      <c r="BK25" s="49"/>
      <c r="BL25" s="48"/>
    </row>
    <row r="26" spans="1:64" ht="15">
      <c r="A26" s="64" t="s">
        <v>231</v>
      </c>
      <c r="B26" s="64" t="s">
        <v>302</v>
      </c>
      <c r="C26" s="65"/>
      <c r="D26" s="66"/>
      <c r="E26" s="67"/>
      <c r="F26" s="68"/>
      <c r="G26" s="65"/>
      <c r="H26" s="69"/>
      <c r="I26" s="70"/>
      <c r="J26" s="70"/>
      <c r="K26" s="34" t="s">
        <v>65</v>
      </c>
      <c r="L26" s="77">
        <v>62</v>
      </c>
      <c r="M26" s="77"/>
      <c r="N26" s="72"/>
      <c r="O26" s="79" t="s">
        <v>350</v>
      </c>
      <c r="P26" s="81">
        <v>43621.73375</v>
      </c>
      <c r="Q26" s="79" t="s">
        <v>368</v>
      </c>
      <c r="R26" s="82" t="s">
        <v>499</v>
      </c>
      <c r="S26" s="79" t="s">
        <v>554</v>
      </c>
      <c r="T26" s="79"/>
      <c r="U26" s="79"/>
      <c r="V26" s="82" t="s">
        <v>668</v>
      </c>
      <c r="W26" s="81">
        <v>43621.73375</v>
      </c>
      <c r="X26" s="82" t="s">
        <v>742</v>
      </c>
      <c r="Y26" s="79"/>
      <c r="Z26" s="79"/>
      <c r="AA26" s="85" t="s">
        <v>923</v>
      </c>
      <c r="AB26" s="79"/>
      <c r="AC26" s="79" t="b">
        <v>0</v>
      </c>
      <c r="AD26" s="79">
        <v>0</v>
      </c>
      <c r="AE26" s="85" t="s">
        <v>1087</v>
      </c>
      <c r="AF26" s="79" t="b">
        <v>0</v>
      </c>
      <c r="AG26" s="79" t="s">
        <v>1099</v>
      </c>
      <c r="AH26" s="79"/>
      <c r="AI26" s="85" t="s">
        <v>1087</v>
      </c>
      <c r="AJ26" s="79" t="b">
        <v>0</v>
      </c>
      <c r="AK26" s="79">
        <v>0</v>
      </c>
      <c r="AL26" s="85" t="s">
        <v>1087</v>
      </c>
      <c r="AM26" s="79" t="s">
        <v>1112</v>
      </c>
      <c r="AN26" s="79" t="b">
        <v>0</v>
      </c>
      <c r="AO26" s="85" t="s">
        <v>923</v>
      </c>
      <c r="AP26" s="79" t="s">
        <v>176</v>
      </c>
      <c r="AQ26" s="79">
        <v>0</v>
      </c>
      <c r="AR26" s="79">
        <v>0</v>
      </c>
      <c r="AS26" s="79"/>
      <c r="AT26" s="79"/>
      <c r="AU26" s="79"/>
      <c r="AV26" s="79"/>
      <c r="AW26" s="79"/>
      <c r="AX26" s="79"/>
      <c r="AY26" s="79"/>
      <c r="AZ26" s="79"/>
      <c r="BA26">
        <v>1</v>
      </c>
      <c r="BB26" s="78" t="str">
        <f>REPLACE(INDEX(GroupVertices[Group],MATCH(Edges25[[#This Row],[Vertex 1]],GroupVertices[Vertex],0)),1,1,"")</f>
        <v>1</v>
      </c>
      <c r="BC26" s="78" t="str">
        <f>REPLACE(INDEX(GroupVertices[Group],MATCH(Edges25[[#This Row],[Vertex 2]],GroupVertices[Vertex],0)),1,1,"")</f>
        <v>1</v>
      </c>
      <c r="BD26" s="48">
        <v>1</v>
      </c>
      <c r="BE26" s="49">
        <v>5.2631578947368425</v>
      </c>
      <c r="BF26" s="48">
        <v>0</v>
      </c>
      <c r="BG26" s="49">
        <v>0</v>
      </c>
      <c r="BH26" s="48">
        <v>0</v>
      </c>
      <c r="BI26" s="49">
        <v>0</v>
      </c>
      <c r="BJ26" s="48">
        <v>18</v>
      </c>
      <c r="BK26" s="49">
        <v>94.73684210526316</v>
      </c>
      <c r="BL26" s="48">
        <v>19</v>
      </c>
    </row>
    <row r="27" spans="1:64" ht="15">
      <c r="A27" s="64" t="s">
        <v>231</v>
      </c>
      <c r="B27" s="64" t="s">
        <v>279</v>
      </c>
      <c r="C27" s="65"/>
      <c r="D27" s="66"/>
      <c r="E27" s="67"/>
      <c r="F27" s="68"/>
      <c r="G27" s="65"/>
      <c r="H27" s="69"/>
      <c r="I27" s="70"/>
      <c r="J27" s="70"/>
      <c r="K27" s="34" t="s">
        <v>65</v>
      </c>
      <c r="L27" s="77">
        <v>65</v>
      </c>
      <c r="M27" s="77"/>
      <c r="N27" s="72"/>
      <c r="O27" s="79" t="s">
        <v>350</v>
      </c>
      <c r="P27" s="81">
        <v>43634.73133101852</v>
      </c>
      <c r="Q27" s="79" t="s">
        <v>369</v>
      </c>
      <c r="R27" s="82" t="s">
        <v>504</v>
      </c>
      <c r="S27" s="79" t="s">
        <v>553</v>
      </c>
      <c r="T27" s="79"/>
      <c r="U27" s="79"/>
      <c r="V27" s="82" t="s">
        <v>668</v>
      </c>
      <c r="W27" s="81">
        <v>43634.73133101852</v>
      </c>
      <c r="X27" s="82" t="s">
        <v>743</v>
      </c>
      <c r="Y27" s="79"/>
      <c r="Z27" s="79"/>
      <c r="AA27" s="85" t="s">
        <v>924</v>
      </c>
      <c r="AB27" s="79"/>
      <c r="AC27" s="79" t="b">
        <v>0</v>
      </c>
      <c r="AD27" s="79">
        <v>0</v>
      </c>
      <c r="AE27" s="85" t="s">
        <v>1087</v>
      </c>
      <c r="AF27" s="79" t="b">
        <v>0</v>
      </c>
      <c r="AG27" s="79" t="s">
        <v>1099</v>
      </c>
      <c r="AH27" s="79"/>
      <c r="AI27" s="85" t="s">
        <v>1087</v>
      </c>
      <c r="AJ27" s="79" t="b">
        <v>0</v>
      </c>
      <c r="AK27" s="79">
        <v>0</v>
      </c>
      <c r="AL27" s="85" t="s">
        <v>1087</v>
      </c>
      <c r="AM27" s="79" t="s">
        <v>1112</v>
      </c>
      <c r="AN27" s="79" t="b">
        <v>0</v>
      </c>
      <c r="AO27" s="85" t="s">
        <v>924</v>
      </c>
      <c r="AP27" s="79" t="s">
        <v>176</v>
      </c>
      <c r="AQ27" s="79">
        <v>0</v>
      </c>
      <c r="AR27" s="79">
        <v>0</v>
      </c>
      <c r="AS27" s="79"/>
      <c r="AT27" s="79"/>
      <c r="AU27" s="79"/>
      <c r="AV27" s="79"/>
      <c r="AW27" s="79"/>
      <c r="AX27" s="79"/>
      <c r="AY27" s="79"/>
      <c r="AZ27" s="79"/>
      <c r="BA27">
        <v>2</v>
      </c>
      <c r="BB27" s="78" t="str">
        <f>REPLACE(INDEX(GroupVertices[Group],MATCH(Edges25[[#This Row],[Vertex 1]],GroupVertices[Vertex],0)),1,1,"")</f>
        <v>1</v>
      </c>
      <c r="BC27" s="78" t="str">
        <f>REPLACE(INDEX(GroupVertices[Group],MATCH(Edges25[[#This Row],[Vertex 2]],GroupVertices[Vertex],0)),1,1,"")</f>
        <v>1</v>
      </c>
      <c r="BD27" s="48"/>
      <c r="BE27" s="49"/>
      <c r="BF27" s="48"/>
      <c r="BG27" s="49"/>
      <c r="BH27" s="48"/>
      <c r="BI27" s="49"/>
      <c r="BJ27" s="48"/>
      <c r="BK27" s="49"/>
      <c r="BL27" s="48"/>
    </row>
    <row r="28" spans="1:64" ht="15">
      <c r="A28" s="64" t="s">
        <v>232</v>
      </c>
      <c r="B28" s="64" t="s">
        <v>296</v>
      </c>
      <c r="C28" s="65"/>
      <c r="D28" s="66"/>
      <c r="E28" s="67"/>
      <c r="F28" s="68"/>
      <c r="G28" s="65"/>
      <c r="H28" s="69"/>
      <c r="I28" s="70"/>
      <c r="J28" s="70"/>
      <c r="K28" s="34" t="s">
        <v>65</v>
      </c>
      <c r="L28" s="77">
        <v>67</v>
      </c>
      <c r="M28" s="77"/>
      <c r="N28" s="72"/>
      <c r="O28" s="79" t="s">
        <v>350</v>
      </c>
      <c r="P28" s="81">
        <v>43635.279270833336</v>
      </c>
      <c r="Q28" s="79" t="s">
        <v>370</v>
      </c>
      <c r="R28" s="79"/>
      <c r="S28" s="79"/>
      <c r="T28" s="79"/>
      <c r="U28" s="79"/>
      <c r="V28" s="82" t="s">
        <v>669</v>
      </c>
      <c r="W28" s="81">
        <v>43635.279270833336</v>
      </c>
      <c r="X28" s="82" t="s">
        <v>744</v>
      </c>
      <c r="Y28" s="79"/>
      <c r="Z28" s="79"/>
      <c r="AA28" s="85" t="s">
        <v>925</v>
      </c>
      <c r="AB28" s="79"/>
      <c r="AC28" s="79" t="b">
        <v>0</v>
      </c>
      <c r="AD28" s="79">
        <v>0</v>
      </c>
      <c r="AE28" s="85" t="s">
        <v>1087</v>
      </c>
      <c r="AF28" s="79" t="b">
        <v>0</v>
      </c>
      <c r="AG28" s="79" t="s">
        <v>1099</v>
      </c>
      <c r="AH28" s="79"/>
      <c r="AI28" s="85" t="s">
        <v>1087</v>
      </c>
      <c r="AJ28" s="79" t="b">
        <v>0</v>
      </c>
      <c r="AK28" s="79">
        <v>1</v>
      </c>
      <c r="AL28" s="85" t="s">
        <v>951</v>
      </c>
      <c r="AM28" s="79" t="s">
        <v>1113</v>
      </c>
      <c r="AN28" s="79" t="b">
        <v>0</v>
      </c>
      <c r="AO28" s="85" t="s">
        <v>951</v>
      </c>
      <c r="AP28" s="79" t="s">
        <v>176</v>
      </c>
      <c r="AQ28" s="79">
        <v>0</v>
      </c>
      <c r="AR28" s="79">
        <v>0</v>
      </c>
      <c r="AS28" s="79"/>
      <c r="AT28" s="79"/>
      <c r="AU28" s="79"/>
      <c r="AV28" s="79"/>
      <c r="AW28" s="79"/>
      <c r="AX28" s="79"/>
      <c r="AY28" s="79"/>
      <c r="AZ28" s="79"/>
      <c r="BA28">
        <v>1</v>
      </c>
      <c r="BB28" s="78" t="str">
        <f>REPLACE(INDEX(GroupVertices[Group],MATCH(Edges25[[#This Row],[Vertex 1]],GroupVertices[Vertex],0)),1,1,"")</f>
        <v>1</v>
      </c>
      <c r="BC28" s="78" t="str">
        <f>REPLACE(INDEX(GroupVertices[Group],MATCH(Edges25[[#This Row],[Vertex 2]],GroupVertices[Vertex],0)),1,1,"")</f>
        <v>1</v>
      </c>
      <c r="BD28" s="48"/>
      <c r="BE28" s="49"/>
      <c r="BF28" s="48"/>
      <c r="BG28" s="49"/>
      <c r="BH28" s="48"/>
      <c r="BI28" s="49"/>
      <c r="BJ28" s="48"/>
      <c r="BK28" s="49"/>
      <c r="BL28" s="48"/>
    </row>
    <row r="29" spans="1:64" ht="15">
      <c r="A29" s="64" t="s">
        <v>233</v>
      </c>
      <c r="B29" s="64" t="s">
        <v>279</v>
      </c>
      <c r="C29" s="65"/>
      <c r="D29" s="66"/>
      <c r="E29" s="67"/>
      <c r="F29" s="68"/>
      <c r="G29" s="65"/>
      <c r="H29" s="69"/>
      <c r="I29" s="70"/>
      <c r="J29" s="70"/>
      <c r="K29" s="34" t="s">
        <v>65</v>
      </c>
      <c r="L29" s="77">
        <v>69</v>
      </c>
      <c r="M29" s="77"/>
      <c r="N29" s="72"/>
      <c r="O29" s="79" t="s">
        <v>349</v>
      </c>
      <c r="P29" s="81">
        <v>43635.68150462963</v>
      </c>
      <c r="Q29" s="79" t="s">
        <v>371</v>
      </c>
      <c r="R29" s="79"/>
      <c r="S29" s="79"/>
      <c r="T29" s="79"/>
      <c r="U29" s="79"/>
      <c r="V29" s="82" t="s">
        <v>670</v>
      </c>
      <c r="W29" s="81">
        <v>43635.68150462963</v>
      </c>
      <c r="X29" s="82" t="s">
        <v>745</v>
      </c>
      <c r="Y29" s="79"/>
      <c r="Z29" s="79"/>
      <c r="AA29" s="85" t="s">
        <v>926</v>
      </c>
      <c r="AB29" s="79"/>
      <c r="AC29" s="79" t="b">
        <v>0</v>
      </c>
      <c r="AD29" s="79">
        <v>0</v>
      </c>
      <c r="AE29" s="85" t="s">
        <v>1085</v>
      </c>
      <c r="AF29" s="79" t="b">
        <v>0</v>
      </c>
      <c r="AG29" s="79" t="s">
        <v>1099</v>
      </c>
      <c r="AH29" s="79"/>
      <c r="AI29" s="85" t="s">
        <v>1087</v>
      </c>
      <c r="AJ29" s="79" t="b">
        <v>0</v>
      </c>
      <c r="AK29" s="79">
        <v>0</v>
      </c>
      <c r="AL29" s="85" t="s">
        <v>1087</v>
      </c>
      <c r="AM29" s="79" t="s">
        <v>1107</v>
      </c>
      <c r="AN29" s="79" t="b">
        <v>0</v>
      </c>
      <c r="AO29" s="85" t="s">
        <v>926</v>
      </c>
      <c r="AP29" s="79" t="s">
        <v>176</v>
      </c>
      <c r="AQ29" s="79">
        <v>0</v>
      </c>
      <c r="AR29" s="79">
        <v>0</v>
      </c>
      <c r="AS29" s="79"/>
      <c r="AT29" s="79"/>
      <c r="AU29" s="79"/>
      <c r="AV29" s="79"/>
      <c r="AW29" s="79"/>
      <c r="AX29" s="79"/>
      <c r="AY29" s="79"/>
      <c r="AZ29" s="79"/>
      <c r="BA29">
        <v>1</v>
      </c>
      <c r="BB29" s="78" t="str">
        <f>REPLACE(INDEX(GroupVertices[Group],MATCH(Edges25[[#This Row],[Vertex 1]],GroupVertices[Vertex],0)),1,1,"")</f>
        <v>1</v>
      </c>
      <c r="BC29" s="78" t="str">
        <f>REPLACE(INDEX(GroupVertices[Group],MATCH(Edges25[[#This Row],[Vertex 2]],GroupVertices[Vertex],0)),1,1,"")</f>
        <v>1</v>
      </c>
      <c r="BD29" s="48">
        <v>0</v>
      </c>
      <c r="BE29" s="49">
        <v>0</v>
      </c>
      <c r="BF29" s="48">
        <v>0</v>
      </c>
      <c r="BG29" s="49">
        <v>0</v>
      </c>
      <c r="BH29" s="48">
        <v>0</v>
      </c>
      <c r="BI29" s="49">
        <v>0</v>
      </c>
      <c r="BJ29" s="48">
        <v>10</v>
      </c>
      <c r="BK29" s="49">
        <v>100</v>
      </c>
      <c r="BL29" s="48">
        <v>10</v>
      </c>
    </row>
    <row r="30" spans="1:64" ht="15">
      <c r="A30" s="64" t="s">
        <v>234</v>
      </c>
      <c r="B30" s="64" t="s">
        <v>224</v>
      </c>
      <c r="C30" s="65"/>
      <c r="D30" s="66"/>
      <c r="E30" s="67"/>
      <c r="F30" s="68"/>
      <c r="G30" s="65"/>
      <c r="H30" s="69"/>
      <c r="I30" s="70"/>
      <c r="J30" s="70"/>
      <c r="K30" s="34" t="s">
        <v>65</v>
      </c>
      <c r="L30" s="77">
        <v>70</v>
      </c>
      <c r="M30" s="77"/>
      <c r="N30" s="72"/>
      <c r="O30" s="79" t="s">
        <v>350</v>
      </c>
      <c r="P30" s="81">
        <v>43636.73268518518</v>
      </c>
      <c r="Q30" s="79" t="s">
        <v>372</v>
      </c>
      <c r="R30" s="79"/>
      <c r="S30" s="79"/>
      <c r="T30" s="79" t="s">
        <v>574</v>
      </c>
      <c r="U30" s="82" t="s">
        <v>625</v>
      </c>
      <c r="V30" s="82" t="s">
        <v>625</v>
      </c>
      <c r="W30" s="81">
        <v>43636.73268518518</v>
      </c>
      <c r="X30" s="82" t="s">
        <v>746</v>
      </c>
      <c r="Y30" s="79"/>
      <c r="Z30" s="79"/>
      <c r="AA30" s="85" t="s">
        <v>927</v>
      </c>
      <c r="AB30" s="79"/>
      <c r="AC30" s="79" t="b">
        <v>0</v>
      </c>
      <c r="AD30" s="79">
        <v>1</v>
      </c>
      <c r="AE30" s="85" t="s">
        <v>1087</v>
      </c>
      <c r="AF30" s="79" t="b">
        <v>0</v>
      </c>
      <c r="AG30" s="79" t="s">
        <v>1099</v>
      </c>
      <c r="AH30" s="79"/>
      <c r="AI30" s="85" t="s">
        <v>1087</v>
      </c>
      <c r="AJ30" s="79" t="b">
        <v>0</v>
      </c>
      <c r="AK30" s="79">
        <v>0</v>
      </c>
      <c r="AL30" s="85" t="s">
        <v>1087</v>
      </c>
      <c r="AM30" s="79" t="s">
        <v>1110</v>
      </c>
      <c r="AN30" s="79" t="b">
        <v>0</v>
      </c>
      <c r="AO30" s="85" t="s">
        <v>927</v>
      </c>
      <c r="AP30" s="79" t="s">
        <v>176</v>
      </c>
      <c r="AQ30" s="79">
        <v>0</v>
      </c>
      <c r="AR30" s="79">
        <v>0</v>
      </c>
      <c r="AS30" s="79"/>
      <c r="AT30" s="79"/>
      <c r="AU30" s="79"/>
      <c r="AV30" s="79"/>
      <c r="AW30" s="79"/>
      <c r="AX30" s="79"/>
      <c r="AY30" s="79"/>
      <c r="AZ30" s="79"/>
      <c r="BA30">
        <v>1</v>
      </c>
      <c r="BB30" s="78" t="str">
        <f>REPLACE(INDEX(GroupVertices[Group],MATCH(Edges25[[#This Row],[Vertex 1]],GroupVertices[Vertex],0)),1,1,"")</f>
        <v>4</v>
      </c>
      <c r="BC30" s="78" t="str">
        <f>REPLACE(INDEX(GroupVertices[Group],MATCH(Edges25[[#This Row],[Vertex 2]],GroupVertices[Vertex],0)),1,1,"")</f>
        <v>4</v>
      </c>
      <c r="BD30" s="48"/>
      <c r="BE30" s="49"/>
      <c r="BF30" s="48"/>
      <c r="BG30" s="49"/>
      <c r="BH30" s="48"/>
      <c r="BI30" s="49"/>
      <c r="BJ30" s="48"/>
      <c r="BK30" s="49"/>
      <c r="BL30" s="48"/>
    </row>
    <row r="31" spans="1:64" ht="15">
      <c r="A31" s="64" t="s">
        <v>235</v>
      </c>
      <c r="B31" s="64" t="s">
        <v>279</v>
      </c>
      <c r="C31" s="65"/>
      <c r="D31" s="66"/>
      <c r="E31" s="67"/>
      <c r="F31" s="68"/>
      <c r="G31" s="65"/>
      <c r="H31" s="69"/>
      <c r="I31" s="70"/>
      <c r="J31" s="70"/>
      <c r="K31" s="34" t="s">
        <v>65</v>
      </c>
      <c r="L31" s="77">
        <v>76</v>
      </c>
      <c r="M31" s="77"/>
      <c r="N31" s="72"/>
      <c r="O31" s="79" t="s">
        <v>350</v>
      </c>
      <c r="P31" s="81">
        <v>43637.392384259256</v>
      </c>
      <c r="Q31" s="79" t="s">
        <v>373</v>
      </c>
      <c r="R31" s="79"/>
      <c r="S31" s="79"/>
      <c r="T31" s="79"/>
      <c r="U31" s="79"/>
      <c r="V31" s="82" t="s">
        <v>671</v>
      </c>
      <c r="W31" s="81">
        <v>43637.392384259256</v>
      </c>
      <c r="X31" s="82" t="s">
        <v>747</v>
      </c>
      <c r="Y31" s="79"/>
      <c r="Z31" s="79"/>
      <c r="AA31" s="85" t="s">
        <v>928</v>
      </c>
      <c r="AB31" s="85" t="s">
        <v>1025</v>
      </c>
      <c r="AC31" s="79" t="b">
        <v>0</v>
      </c>
      <c r="AD31" s="79">
        <v>1</v>
      </c>
      <c r="AE31" s="85" t="s">
        <v>1088</v>
      </c>
      <c r="AF31" s="79" t="b">
        <v>0</v>
      </c>
      <c r="AG31" s="79" t="s">
        <v>1099</v>
      </c>
      <c r="AH31" s="79"/>
      <c r="AI31" s="85" t="s">
        <v>1087</v>
      </c>
      <c r="AJ31" s="79" t="b">
        <v>0</v>
      </c>
      <c r="AK31" s="79">
        <v>0</v>
      </c>
      <c r="AL31" s="85" t="s">
        <v>1087</v>
      </c>
      <c r="AM31" s="79" t="s">
        <v>1112</v>
      </c>
      <c r="AN31" s="79" t="b">
        <v>0</v>
      </c>
      <c r="AO31" s="85" t="s">
        <v>1025</v>
      </c>
      <c r="AP31" s="79" t="s">
        <v>176</v>
      </c>
      <c r="AQ31" s="79">
        <v>0</v>
      </c>
      <c r="AR31" s="79">
        <v>0</v>
      </c>
      <c r="AS31" s="79"/>
      <c r="AT31" s="79"/>
      <c r="AU31" s="79"/>
      <c r="AV31" s="79"/>
      <c r="AW31" s="79"/>
      <c r="AX31" s="79"/>
      <c r="AY31" s="79"/>
      <c r="AZ31" s="79"/>
      <c r="BA31">
        <v>1</v>
      </c>
      <c r="BB31" s="78" t="str">
        <f>REPLACE(INDEX(GroupVertices[Group],MATCH(Edges25[[#This Row],[Vertex 1]],GroupVertices[Vertex],0)),1,1,"")</f>
        <v>3</v>
      </c>
      <c r="BC31" s="78" t="str">
        <f>REPLACE(INDEX(GroupVertices[Group],MATCH(Edges25[[#This Row],[Vertex 2]],GroupVertices[Vertex],0)),1,1,"")</f>
        <v>1</v>
      </c>
      <c r="BD31" s="48"/>
      <c r="BE31" s="49"/>
      <c r="BF31" s="48"/>
      <c r="BG31" s="49"/>
      <c r="BH31" s="48"/>
      <c r="BI31" s="49"/>
      <c r="BJ31" s="48"/>
      <c r="BK31" s="49"/>
      <c r="BL31" s="48"/>
    </row>
    <row r="32" spans="1:64" ht="15">
      <c r="A32" s="64" t="s">
        <v>236</v>
      </c>
      <c r="B32" s="64" t="s">
        <v>224</v>
      </c>
      <c r="C32" s="65"/>
      <c r="D32" s="66"/>
      <c r="E32" s="67"/>
      <c r="F32" s="68"/>
      <c r="G32" s="65"/>
      <c r="H32" s="69"/>
      <c r="I32" s="70"/>
      <c r="J32" s="70"/>
      <c r="K32" s="34" t="s">
        <v>65</v>
      </c>
      <c r="L32" s="77">
        <v>84</v>
      </c>
      <c r="M32" s="77"/>
      <c r="N32" s="72"/>
      <c r="O32" s="79" t="s">
        <v>350</v>
      </c>
      <c r="P32" s="81">
        <v>43637.65634259259</v>
      </c>
      <c r="Q32" s="79" t="s">
        <v>374</v>
      </c>
      <c r="R32" s="79"/>
      <c r="S32" s="79"/>
      <c r="T32" s="79" t="s">
        <v>574</v>
      </c>
      <c r="U32" s="82" t="s">
        <v>626</v>
      </c>
      <c r="V32" s="82" t="s">
        <v>626</v>
      </c>
      <c r="W32" s="81">
        <v>43637.65634259259</v>
      </c>
      <c r="X32" s="82" t="s">
        <v>748</v>
      </c>
      <c r="Y32" s="79"/>
      <c r="Z32" s="79"/>
      <c r="AA32" s="85" t="s">
        <v>929</v>
      </c>
      <c r="AB32" s="79"/>
      <c r="AC32" s="79" t="b">
        <v>0</v>
      </c>
      <c r="AD32" s="79">
        <v>1</v>
      </c>
      <c r="AE32" s="85" t="s">
        <v>1087</v>
      </c>
      <c r="AF32" s="79" t="b">
        <v>0</v>
      </c>
      <c r="AG32" s="79" t="s">
        <v>1099</v>
      </c>
      <c r="AH32" s="79"/>
      <c r="AI32" s="85" t="s">
        <v>1087</v>
      </c>
      <c r="AJ32" s="79" t="b">
        <v>0</v>
      </c>
      <c r="AK32" s="79">
        <v>0</v>
      </c>
      <c r="AL32" s="85" t="s">
        <v>1087</v>
      </c>
      <c r="AM32" s="79" t="s">
        <v>1110</v>
      </c>
      <c r="AN32" s="79" t="b">
        <v>0</v>
      </c>
      <c r="AO32" s="85" t="s">
        <v>929</v>
      </c>
      <c r="AP32" s="79" t="s">
        <v>176</v>
      </c>
      <c r="AQ32" s="79">
        <v>0</v>
      </c>
      <c r="AR32" s="79">
        <v>0</v>
      </c>
      <c r="AS32" s="79"/>
      <c r="AT32" s="79"/>
      <c r="AU32" s="79"/>
      <c r="AV32" s="79"/>
      <c r="AW32" s="79"/>
      <c r="AX32" s="79"/>
      <c r="AY32" s="79"/>
      <c r="AZ32" s="79"/>
      <c r="BA32">
        <v>1</v>
      </c>
      <c r="BB32" s="78" t="str">
        <f>REPLACE(INDEX(GroupVertices[Group],MATCH(Edges25[[#This Row],[Vertex 1]],GroupVertices[Vertex],0)),1,1,"")</f>
        <v>4</v>
      </c>
      <c r="BC32" s="78" t="str">
        <f>REPLACE(INDEX(GroupVertices[Group],MATCH(Edges25[[#This Row],[Vertex 2]],GroupVertices[Vertex],0)),1,1,"")</f>
        <v>4</v>
      </c>
      <c r="BD32" s="48"/>
      <c r="BE32" s="49"/>
      <c r="BF32" s="48"/>
      <c r="BG32" s="49"/>
      <c r="BH32" s="48"/>
      <c r="BI32" s="49"/>
      <c r="BJ32" s="48"/>
      <c r="BK32" s="49"/>
      <c r="BL32" s="48"/>
    </row>
    <row r="33" spans="1:64" ht="15">
      <c r="A33" s="64" t="s">
        <v>237</v>
      </c>
      <c r="B33" s="64" t="s">
        <v>303</v>
      </c>
      <c r="C33" s="65"/>
      <c r="D33" s="66"/>
      <c r="E33" s="67"/>
      <c r="F33" s="68"/>
      <c r="G33" s="65"/>
      <c r="H33" s="69"/>
      <c r="I33" s="70"/>
      <c r="J33" s="70"/>
      <c r="K33" s="34" t="s">
        <v>65</v>
      </c>
      <c r="L33" s="77">
        <v>90</v>
      </c>
      <c r="M33" s="77"/>
      <c r="N33" s="72"/>
      <c r="O33" s="79" t="s">
        <v>350</v>
      </c>
      <c r="P33" s="81">
        <v>43632.5558912037</v>
      </c>
      <c r="Q33" s="79" t="s">
        <v>375</v>
      </c>
      <c r="R33" s="79"/>
      <c r="S33" s="79"/>
      <c r="T33" s="79"/>
      <c r="U33" s="82" t="s">
        <v>627</v>
      </c>
      <c r="V33" s="82" t="s">
        <v>627</v>
      </c>
      <c r="W33" s="81">
        <v>43632.5558912037</v>
      </c>
      <c r="X33" s="82" t="s">
        <v>749</v>
      </c>
      <c r="Y33" s="79"/>
      <c r="Z33" s="79"/>
      <c r="AA33" s="85" t="s">
        <v>930</v>
      </c>
      <c r="AB33" s="79"/>
      <c r="AC33" s="79" t="b">
        <v>0</v>
      </c>
      <c r="AD33" s="79">
        <v>0</v>
      </c>
      <c r="AE33" s="85" t="s">
        <v>1087</v>
      </c>
      <c r="AF33" s="79" t="b">
        <v>0</v>
      </c>
      <c r="AG33" s="79" t="s">
        <v>1099</v>
      </c>
      <c r="AH33" s="79"/>
      <c r="AI33" s="85" t="s">
        <v>1087</v>
      </c>
      <c r="AJ33" s="79" t="b">
        <v>0</v>
      </c>
      <c r="AK33" s="79">
        <v>0</v>
      </c>
      <c r="AL33" s="85" t="s">
        <v>1087</v>
      </c>
      <c r="AM33" s="79" t="s">
        <v>1109</v>
      </c>
      <c r="AN33" s="79" t="b">
        <v>0</v>
      </c>
      <c r="AO33" s="85" t="s">
        <v>930</v>
      </c>
      <c r="AP33" s="79" t="s">
        <v>176</v>
      </c>
      <c r="AQ33" s="79">
        <v>0</v>
      </c>
      <c r="AR33" s="79">
        <v>0</v>
      </c>
      <c r="AS33" s="79" t="s">
        <v>1122</v>
      </c>
      <c r="AT33" s="79" t="s">
        <v>1129</v>
      </c>
      <c r="AU33" s="79" t="s">
        <v>1132</v>
      </c>
      <c r="AV33" s="79" t="s">
        <v>1137</v>
      </c>
      <c r="AW33" s="79" t="s">
        <v>1146</v>
      </c>
      <c r="AX33" s="79" t="s">
        <v>1155</v>
      </c>
      <c r="AY33" s="79" t="s">
        <v>1161</v>
      </c>
      <c r="AZ33" s="82" t="s">
        <v>1165</v>
      </c>
      <c r="BA33">
        <v>1</v>
      </c>
      <c r="BB33" s="78" t="str">
        <f>REPLACE(INDEX(GroupVertices[Group],MATCH(Edges25[[#This Row],[Vertex 1]],GroupVertices[Vertex],0)),1,1,"")</f>
        <v>5</v>
      </c>
      <c r="BC33" s="78" t="str">
        <f>REPLACE(INDEX(GroupVertices[Group],MATCH(Edges25[[#This Row],[Vertex 2]],GroupVertices[Vertex],0)),1,1,"")</f>
        <v>5</v>
      </c>
      <c r="BD33" s="48"/>
      <c r="BE33" s="49"/>
      <c r="BF33" s="48"/>
      <c r="BG33" s="49"/>
      <c r="BH33" s="48"/>
      <c r="BI33" s="49"/>
      <c r="BJ33" s="48"/>
      <c r="BK33" s="49"/>
      <c r="BL33" s="48"/>
    </row>
    <row r="34" spans="1:64" ht="15">
      <c r="A34" s="64" t="s">
        <v>237</v>
      </c>
      <c r="B34" s="64" t="s">
        <v>305</v>
      </c>
      <c r="C34" s="65"/>
      <c r="D34" s="66"/>
      <c r="E34" s="67"/>
      <c r="F34" s="68"/>
      <c r="G34" s="65"/>
      <c r="H34" s="69"/>
      <c r="I34" s="70"/>
      <c r="J34" s="70"/>
      <c r="K34" s="34" t="s">
        <v>65</v>
      </c>
      <c r="L34" s="77">
        <v>92</v>
      </c>
      <c r="M34" s="77"/>
      <c r="N34" s="72"/>
      <c r="O34" s="79" t="s">
        <v>350</v>
      </c>
      <c r="P34" s="81">
        <v>43636.71309027778</v>
      </c>
      <c r="Q34" s="79" t="s">
        <v>376</v>
      </c>
      <c r="R34" s="79"/>
      <c r="S34" s="79"/>
      <c r="T34" s="79"/>
      <c r="U34" s="82" t="s">
        <v>628</v>
      </c>
      <c r="V34" s="82" t="s">
        <v>628</v>
      </c>
      <c r="W34" s="81">
        <v>43636.71309027778</v>
      </c>
      <c r="X34" s="82" t="s">
        <v>750</v>
      </c>
      <c r="Y34" s="79"/>
      <c r="Z34" s="79"/>
      <c r="AA34" s="85" t="s">
        <v>931</v>
      </c>
      <c r="AB34" s="79"/>
      <c r="AC34" s="79" t="b">
        <v>0</v>
      </c>
      <c r="AD34" s="79">
        <v>0</v>
      </c>
      <c r="AE34" s="85" t="s">
        <v>1087</v>
      </c>
      <c r="AF34" s="79" t="b">
        <v>0</v>
      </c>
      <c r="AG34" s="79" t="s">
        <v>1099</v>
      </c>
      <c r="AH34" s="79"/>
      <c r="AI34" s="85" t="s">
        <v>1087</v>
      </c>
      <c r="AJ34" s="79" t="b">
        <v>0</v>
      </c>
      <c r="AK34" s="79">
        <v>0</v>
      </c>
      <c r="AL34" s="85" t="s">
        <v>1087</v>
      </c>
      <c r="AM34" s="79" t="s">
        <v>1109</v>
      </c>
      <c r="AN34" s="79" t="b">
        <v>0</v>
      </c>
      <c r="AO34" s="85" t="s">
        <v>931</v>
      </c>
      <c r="AP34" s="79" t="s">
        <v>176</v>
      </c>
      <c r="AQ34" s="79">
        <v>0</v>
      </c>
      <c r="AR34" s="79">
        <v>0</v>
      </c>
      <c r="AS34" s="79"/>
      <c r="AT34" s="79"/>
      <c r="AU34" s="79"/>
      <c r="AV34" s="79"/>
      <c r="AW34" s="79"/>
      <c r="AX34" s="79"/>
      <c r="AY34" s="79"/>
      <c r="AZ34" s="79"/>
      <c r="BA34">
        <v>1</v>
      </c>
      <c r="BB34" s="78" t="str">
        <f>REPLACE(INDEX(GroupVertices[Group],MATCH(Edges25[[#This Row],[Vertex 1]],GroupVertices[Vertex],0)),1,1,"")</f>
        <v>5</v>
      </c>
      <c r="BC34" s="78" t="str">
        <f>REPLACE(INDEX(GroupVertices[Group],MATCH(Edges25[[#This Row],[Vertex 2]],GroupVertices[Vertex],0)),1,1,"")</f>
        <v>5</v>
      </c>
      <c r="BD34" s="48"/>
      <c r="BE34" s="49"/>
      <c r="BF34" s="48"/>
      <c r="BG34" s="49"/>
      <c r="BH34" s="48"/>
      <c r="BI34" s="49"/>
      <c r="BJ34" s="48"/>
      <c r="BK34" s="49"/>
      <c r="BL34" s="48"/>
    </row>
    <row r="35" spans="1:64" ht="15">
      <c r="A35" s="64" t="s">
        <v>237</v>
      </c>
      <c r="B35" s="64" t="s">
        <v>309</v>
      </c>
      <c r="C35" s="65"/>
      <c r="D35" s="66"/>
      <c r="E35" s="67"/>
      <c r="F35" s="68"/>
      <c r="G35" s="65"/>
      <c r="H35" s="69"/>
      <c r="I35" s="70"/>
      <c r="J35" s="70"/>
      <c r="K35" s="34" t="s">
        <v>65</v>
      </c>
      <c r="L35" s="77">
        <v>97</v>
      </c>
      <c r="M35" s="77"/>
      <c r="N35" s="72"/>
      <c r="O35" s="79" t="s">
        <v>350</v>
      </c>
      <c r="P35" s="81">
        <v>43636.783842592595</v>
      </c>
      <c r="Q35" s="79" t="s">
        <v>377</v>
      </c>
      <c r="R35" s="79"/>
      <c r="S35" s="79"/>
      <c r="T35" s="79"/>
      <c r="U35" s="82" t="s">
        <v>629</v>
      </c>
      <c r="V35" s="82" t="s">
        <v>629</v>
      </c>
      <c r="W35" s="81">
        <v>43636.783842592595</v>
      </c>
      <c r="X35" s="82" t="s">
        <v>751</v>
      </c>
      <c r="Y35" s="79"/>
      <c r="Z35" s="79"/>
      <c r="AA35" s="85" t="s">
        <v>932</v>
      </c>
      <c r="AB35" s="79"/>
      <c r="AC35" s="79" t="b">
        <v>0</v>
      </c>
      <c r="AD35" s="79">
        <v>0</v>
      </c>
      <c r="AE35" s="85" t="s">
        <v>1087</v>
      </c>
      <c r="AF35" s="79" t="b">
        <v>0</v>
      </c>
      <c r="AG35" s="79" t="s">
        <v>1099</v>
      </c>
      <c r="AH35" s="79"/>
      <c r="AI35" s="85" t="s">
        <v>1087</v>
      </c>
      <c r="AJ35" s="79" t="b">
        <v>0</v>
      </c>
      <c r="AK35" s="79">
        <v>0</v>
      </c>
      <c r="AL35" s="85" t="s">
        <v>1087</v>
      </c>
      <c r="AM35" s="79" t="s">
        <v>1109</v>
      </c>
      <c r="AN35" s="79" t="b">
        <v>0</v>
      </c>
      <c r="AO35" s="85" t="s">
        <v>932</v>
      </c>
      <c r="AP35" s="79" t="s">
        <v>176</v>
      </c>
      <c r="AQ35" s="79">
        <v>0</v>
      </c>
      <c r="AR35" s="79">
        <v>0</v>
      </c>
      <c r="AS35" s="79" t="s">
        <v>1123</v>
      </c>
      <c r="AT35" s="79" t="s">
        <v>1129</v>
      </c>
      <c r="AU35" s="79" t="s">
        <v>1132</v>
      </c>
      <c r="AV35" s="79" t="s">
        <v>1138</v>
      </c>
      <c r="AW35" s="79" t="s">
        <v>1147</v>
      </c>
      <c r="AX35" s="79" t="s">
        <v>1156</v>
      </c>
      <c r="AY35" s="79" t="s">
        <v>1161</v>
      </c>
      <c r="AZ35" s="82" t="s">
        <v>1166</v>
      </c>
      <c r="BA35">
        <v>2</v>
      </c>
      <c r="BB35" s="78" t="str">
        <f>REPLACE(INDEX(GroupVertices[Group],MATCH(Edges25[[#This Row],[Vertex 1]],GroupVertices[Vertex],0)),1,1,"")</f>
        <v>5</v>
      </c>
      <c r="BC35" s="78" t="str">
        <f>REPLACE(INDEX(GroupVertices[Group],MATCH(Edges25[[#This Row],[Vertex 2]],GroupVertices[Vertex],0)),1,1,"")</f>
        <v>5</v>
      </c>
      <c r="BD35" s="48"/>
      <c r="BE35" s="49"/>
      <c r="BF35" s="48"/>
      <c r="BG35" s="49"/>
      <c r="BH35" s="48"/>
      <c r="BI35" s="49"/>
      <c r="BJ35" s="48"/>
      <c r="BK35" s="49"/>
      <c r="BL35" s="48"/>
    </row>
    <row r="36" spans="1:64" ht="15">
      <c r="A36" s="64" t="s">
        <v>237</v>
      </c>
      <c r="B36" s="64" t="s">
        <v>310</v>
      </c>
      <c r="C36" s="65"/>
      <c r="D36" s="66"/>
      <c r="E36" s="67"/>
      <c r="F36" s="68"/>
      <c r="G36" s="65"/>
      <c r="H36" s="69"/>
      <c r="I36" s="70"/>
      <c r="J36" s="70"/>
      <c r="K36" s="34" t="s">
        <v>65</v>
      </c>
      <c r="L36" s="77">
        <v>99</v>
      </c>
      <c r="M36" s="77"/>
      <c r="N36" s="72"/>
      <c r="O36" s="79" t="s">
        <v>350</v>
      </c>
      <c r="P36" s="81">
        <v>43636.50828703704</v>
      </c>
      <c r="Q36" s="79" t="s">
        <v>378</v>
      </c>
      <c r="R36" s="79"/>
      <c r="S36" s="79"/>
      <c r="T36" s="79" t="s">
        <v>578</v>
      </c>
      <c r="U36" s="82" t="s">
        <v>630</v>
      </c>
      <c r="V36" s="82" t="s">
        <v>630</v>
      </c>
      <c r="W36" s="81">
        <v>43636.50828703704</v>
      </c>
      <c r="X36" s="82" t="s">
        <v>752</v>
      </c>
      <c r="Y36" s="79"/>
      <c r="Z36" s="79"/>
      <c r="AA36" s="85" t="s">
        <v>933</v>
      </c>
      <c r="AB36" s="85" t="s">
        <v>1082</v>
      </c>
      <c r="AC36" s="79" t="b">
        <v>0</v>
      </c>
      <c r="AD36" s="79">
        <v>0</v>
      </c>
      <c r="AE36" s="85" t="s">
        <v>1089</v>
      </c>
      <c r="AF36" s="79" t="b">
        <v>0</v>
      </c>
      <c r="AG36" s="79" t="s">
        <v>1099</v>
      </c>
      <c r="AH36" s="79"/>
      <c r="AI36" s="85" t="s">
        <v>1087</v>
      </c>
      <c r="AJ36" s="79" t="b">
        <v>0</v>
      </c>
      <c r="AK36" s="79">
        <v>0</v>
      </c>
      <c r="AL36" s="85" t="s">
        <v>1087</v>
      </c>
      <c r="AM36" s="79" t="s">
        <v>1109</v>
      </c>
      <c r="AN36" s="79" t="b">
        <v>0</v>
      </c>
      <c r="AO36" s="85" t="s">
        <v>1082</v>
      </c>
      <c r="AP36" s="79" t="s">
        <v>176</v>
      </c>
      <c r="AQ36" s="79">
        <v>0</v>
      </c>
      <c r="AR36" s="79">
        <v>0</v>
      </c>
      <c r="AS36" s="79"/>
      <c r="AT36" s="79"/>
      <c r="AU36" s="79"/>
      <c r="AV36" s="79"/>
      <c r="AW36" s="79"/>
      <c r="AX36" s="79"/>
      <c r="AY36" s="79"/>
      <c r="AZ36" s="79"/>
      <c r="BA36">
        <v>4</v>
      </c>
      <c r="BB36" s="78" t="str">
        <f>REPLACE(INDEX(GroupVertices[Group],MATCH(Edges25[[#This Row],[Vertex 1]],GroupVertices[Vertex],0)),1,1,"")</f>
        <v>5</v>
      </c>
      <c r="BC36" s="78" t="str">
        <f>REPLACE(INDEX(GroupVertices[Group],MATCH(Edges25[[#This Row],[Vertex 2]],GroupVertices[Vertex],0)),1,1,"")</f>
        <v>5</v>
      </c>
      <c r="BD36" s="48"/>
      <c r="BE36" s="49"/>
      <c r="BF36" s="48"/>
      <c r="BG36" s="49"/>
      <c r="BH36" s="48"/>
      <c r="BI36" s="49"/>
      <c r="BJ36" s="48"/>
      <c r="BK36" s="49"/>
      <c r="BL36" s="48"/>
    </row>
    <row r="37" spans="1:64" ht="15">
      <c r="A37" s="64" t="s">
        <v>237</v>
      </c>
      <c r="B37" s="64" t="s">
        <v>312</v>
      </c>
      <c r="C37" s="65"/>
      <c r="D37" s="66"/>
      <c r="E37" s="67"/>
      <c r="F37" s="68"/>
      <c r="G37" s="65"/>
      <c r="H37" s="69"/>
      <c r="I37" s="70"/>
      <c r="J37" s="70"/>
      <c r="K37" s="34" t="s">
        <v>65</v>
      </c>
      <c r="L37" s="77">
        <v>106</v>
      </c>
      <c r="M37" s="77"/>
      <c r="N37" s="72"/>
      <c r="O37" s="79" t="s">
        <v>350</v>
      </c>
      <c r="P37" s="81">
        <v>43637.712685185186</v>
      </c>
      <c r="Q37" s="79" t="s">
        <v>379</v>
      </c>
      <c r="R37" s="79"/>
      <c r="S37" s="79"/>
      <c r="T37" s="79"/>
      <c r="U37" s="79"/>
      <c r="V37" s="82" t="s">
        <v>672</v>
      </c>
      <c r="W37" s="81">
        <v>43637.712685185186</v>
      </c>
      <c r="X37" s="82" t="s">
        <v>753</v>
      </c>
      <c r="Y37" s="79"/>
      <c r="Z37" s="79"/>
      <c r="AA37" s="85" t="s">
        <v>934</v>
      </c>
      <c r="AB37" s="85" t="s">
        <v>1083</v>
      </c>
      <c r="AC37" s="79" t="b">
        <v>0</v>
      </c>
      <c r="AD37" s="79">
        <v>0</v>
      </c>
      <c r="AE37" s="85" t="s">
        <v>1089</v>
      </c>
      <c r="AF37" s="79" t="b">
        <v>0</v>
      </c>
      <c r="AG37" s="79" t="s">
        <v>1098</v>
      </c>
      <c r="AH37" s="79"/>
      <c r="AI37" s="85" t="s">
        <v>1087</v>
      </c>
      <c r="AJ37" s="79" t="b">
        <v>0</v>
      </c>
      <c r="AK37" s="79">
        <v>0</v>
      </c>
      <c r="AL37" s="85" t="s">
        <v>1087</v>
      </c>
      <c r="AM37" s="79" t="s">
        <v>1109</v>
      </c>
      <c r="AN37" s="79" t="b">
        <v>0</v>
      </c>
      <c r="AO37" s="85" t="s">
        <v>1083</v>
      </c>
      <c r="AP37" s="79" t="s">
        <v>176</v>
      </c>
      <c r="AQ37" s="79">
        <v>0</v>
      </c>
      <c r="AR37" s="79">
        <v>0</v>
      </c>
      <c r="AS37" s="79" t="s">
        <v>1123</v>
      </c>
      <c r="AT37" s="79" t="s">
        <v>1129</v>
      </c>
      <c r="AU37" s="79" t="s">
        <v>1132</v>
      </c>
      <c r="AV37" s="79" t="s">
        <v>1138</v>
      </c>
      <c r="AW37" s="79" t="s">
        <v>1147</v>
      </c>
      <c r="AX37" s="79" t="s">
        <v>1156</v>
      </c>
      <c r="AY37" s="79" t="s">
        <v>1161</v>
      </c>
      <c r="AZ37" s="82" t="s">
        <v>1166</v>
      </c>
      <c r="BA37">
        <v>1</v>
      </c>
      <c r="BB37" s="78" t="str">
        <f>REPLACE(INDEX(GroupVertices[Group],MATCH(Edges25[[#This Row],[Vertex 1]],GroupVertices[Vertex],0)),1,1,"")</f>
        <v>5</v>
      </c>
      <c r="BC37" s="78" t="str">
        <f>REPLACE(INDEX(GroupVertices[Group],MATCH(Edges25[[#This Row],[Vertex 2]],GroupVertices[Vertex],0)),1,1,"")</f>
        <v>5</v>
      </c>
      <c r="BD37" s="48"/>
      <c r="BE37" s="49"/>
      <c r="BF37" s="48"/>
      <c r="BG37" s="49"/>
      <c r="BH37" s="48"/>
      <c r="BI37" s="49"/>
      <c r="BJ37" s="48"/>
      <c r="BK37" s="49"/>
      <c r="BL37" s="48"/>
    </row>
    <row r="38" spans="1:64" ht="15">
      <c r="A38" s="64" t="s">
        <v>238</v>
      </c>
      <c r="B38" s="64" t="s">
        <v>314</v>
      </c>
      <c r="C38" s="65"/>
      <c r="D38" s="66"/>
      <c r="E38" s="67"/>
      <c r="F38" s="68"/>
      <c r="G38" s="65"/>
      <c r="H38" s="69"/>
      <c r="I38" s="70"/>
      <c r="J38" s="70"/>
      <c r="K38" s="34" t="s">
        <v>65</v>
      </c>
      <c r="L38" s="77">
        <v>113</v>
      </c>
      <c r="M38" s="77"/>
      <c r="N38" s="72"/>
      <c r="O38" s="79" t="s">
        <v>350</v>
      </c>
      <c r="P38" s="81">
        <v>43636.67574074074</v>
      </c>
      <c r="Q38" s="79" t="s">
        <v>380</v>
      </c>
      <c r="R38" s="79"/>
      <c r="S38" s="79"/>
      <c r="T38" s="79" t="s">
        <v>579</v>
      </c>
      <c r="U38" s="82" t="s">
        <v>631</v>
      </c>
      <c r="V38" s="82" t="s">
        <v>631</v>
      </c>
      <c r="W38" s="81">
        <v>43636.67574074074</v>
      </c>
      <c r="X38" s="82" t="s">
        <v>754</v>
      </c>
      <c r="Y38" s="79"/>
      <c r="Z38" s="79"/>
      <c r="AA38" s="85" t="s">
        <v>935</v>
      </c>
      <c r="AB38" s="79"/>
      <c r="AC38" s="79" t="b">
        <v>0</v>
      </c>
      <c r="AD38" s="79">
        <v>1</v>
      </c>
      <c r="AE38" s="85" t="s">
        <v>1087</v>
      </c>
      <c r="AF38" s="79" t="b">
        <v>0</v>
      </c>
      <c r="AG38" s="79" t="s">
        <v>1099</v>
      </c>
      <c r="AH38" s="79"/>
      <c r="AI38" s="85" t="s">
        <v>1087</v>
      </c>
      <c r="AJ38" s="79" t="b">
        <v>0</v>
      </c>
      <c r="AK38" s="79">
        <v>0</v>
      </c>
      <c r="AL38" s="85" t="s">
        <v>1087</v>
      </c>
      <c r="AM38" s="79" t="s">
        <v>1114</v>
      </c>
      <c r="AN38" s="79" t="b">
        <v>0</v>
      </c>
      <c r="AO38" s="85" t="s">
        <v>935</v>
      </c>
      <c r="AP38" s="79" t="s">
        <v>176</v>
      </c>
      <c r="AQ38" s="79">
        <v>0</v>
      </c>
      <c r="AR38" s="79">
        <v>0</v>
      </c>
      <c r="AS38" s="79"/>
      <c r="AT38" s="79"/>
      <c r="AU38" s="79"/>
      <c r="AV38" s="79"/>
      <c r="AW38" s="79"/>
      <c r="AX38" s="79"/>
      <c r="AY38" s="79"/>
      <c r="AZ38" s="79"/>
      <c r="BA38">
        <v>2</v>
      </c>
      <c r="BB38" s="78" t="str">
        <f>REPLACE(INDEX(GroupVertices[Group],MATCH(Edges25[[#This Row],[Vertex 1]],GroupVertices[Vertex],0)),1,1,"")</f>
        <v>2</v>
      </c>
      <c r="BC38" s="78" t="str">
        <f>REPLACE(INDEX(GroupVertices[Group],MATCH(Edges25[[#This Row],[Vertex 2]],GroupVertices[Vertex],0)),1,1,"")</f>
        <v>2</v>
      </c>
      <c r="BD38" s="48"/>
      <c r="BE38" s="49"/>
      <c r="BF38" s="48"/>
      <c r="BG38" s="49"/>
      <c r="BH38" s="48"/>
      <c r="BI38" s="49"/>
      <c r="BJ38" s="48"/>
      <c r="BK38" s="49"/>
      <c r="BL38" s="48"/>
    </row>
    <row r="39" spans="1:64" ht="15">
      <c r="A39" s="64" t="s">
        <v>238</v>
      </c>
      <c r="B39" s="64" t="s">
        <v>314</v>
      </c>
      <c r="C39" s="65"/>
      <c r="D39" s="66"/>
      <c r="E39" s="67"/>
      <c r="F39" s="68"/>
      <c r="G39" s="65"/>
      <c r="H39" s="69"/>
      <c r="I39" s="70"/>
      <c r="J39" s="70"/>
      <c r="K39" s="34" t="s">
        <v>65</v>
      </c>
      <c r="L39" s="77">
        <v>114</v>
      </c>
      <c r="M39" s="77"/>
      <c r="N39" s="72"/>
      <c r="O39" s="79" t="s">
        <v>350</v>
      </c>
      <c r="P39" s="81">
        <v>43641.96585648148</v>
      </c>
      <c r="Q39" s="79" t="s">
        <v>381</v>
      </c>
      <c r="R39" s="82" t="s">
        <v>505</v>
      </c>
      <c r="S39" s="79" t="s">
        <v>557</v>
      </c>
      <c r="T39" s="79" t="s">
        <v>580</v>
      </c>
      <c r="U39" s="79"/>
      <c r="V39" s="82" t="s">
        <v>673</v>
      </c>
      <c r="W39" s="81">
        <v>43641.96585648148</v>
      </c>
      <c r="X39" s="82" t="s">
        <v>755</v>
      </c>
      <c r="Y39" s="79"/>
      <c r="Z39" s="79"/>
      <c r="AA39" s="85" t="s">
        <v>936</v>
      </c>
      <c r="AB39" s="79"/>
      <c r="AC39" s="79" t="b">
        <v>0</v>
      </c>
      <c r="AD39" s="79">
        <v>2</v>
      </c>
      <c r="AE39" s="85" t="s">
        <v>1090</v>
      </c>
      <c r="AF39" s="79" t="b">
        <v>0</v>
      </c>
      <c r="AG39" s="79" t="s">
        <v>1099</v>
      </c>
      <c r="AH39" s="79"/>
      <c r="AI39" s="85" t="s">
        <v>1087</v>
      </c>
      <c r="AJ39" s="79" t="b">
        <v>0</v>
      </c>
      <c r="AK39" s="79">
        <v>0</v>
      </c>
      <c r="AL39" s="85" t="s">
        <v>1087</v>
      </c>
      <c r="AM39" s="79" t="s">
        <v>1107</v>
      </c>
      <c r="AN39" s="79" t="b">
        <v>0</v>
      </c>
      <c r="AO39" s="85" t="s">
        <v>936</v>
      </c>
      <c r="AP39" s="79" t="s">
        <v>176</v>
      </c>
      <c r="AQ39" s="79">
        <v>0</v>
      </c>
      <c r="AR39" s="79">
        <v>0</v>
      </c>
      <c r="AS39" s="79"/>
      <c r="AT39" s="79"/>
      <c r="AU39" s="79"/>
      <c r="AV39" s="79"/>
      <c r="AW39" s="79"/>
      <c r="AX39" s="79"/>
      <c r="AY39" s="79"/>
      <c r="AZ39" s="79"/>
      <c r="BA39">
        <v>2</v>
      </c>
      <c r="BB39" s="78" t="str">
        <f>REPLACE(INDEX(GroupVertices[Group],MATCH(Edges25[[#This Row],[Vertex 1]],GroupVertices[Vertex],0)),1,1,"")</f>
        <v>2</v>
      </c>
      <c r="BC39" s="78" t="str">
        <f>REPLACE(INDEX(GroupVertices[Group],MATCH(Edges25[[#This Row],[Vertex 2]],GroupVertices[Vertex],0)),1,1,"")</f>
        <v>2</v>
      </c>
      <c r="BD39" s="48"/>
      <c r="BE39" s="49"/>
      <c r="BF39" s="48"/>
      <c r="BG39" s="49"/>
      <c r="BH39" s="48"/>
      <c r="BI39" s="49"/>
      <c r="BJ39" s="48"/>
      <c r="BK39" s="49"/>
      <c r="BL39" s="48"/>
    </row>
    <row r="40" spans="1:64" ht="15">
      <c r="A40" s="64" t="s">
        <v>239</v>
      </c>
      <c r="B40" s="64" t="s">
        <v>279</v>
      </c>
      <c r="C40" s="65"/>
      <c r="D40" s="66"/>
      <c r="E40" s="67"/>
      <c r="F40" s="68"/>
      <c r="G40" s="65"/>
      <c r="H40" s="69"/>
      <c r="I40" s="70"/>
      <c r="J40" s="70"/>
      <c r="K40" s="34" t="s">
        <v>65</v>
      </c>
      <c r="L40" s="77">
        <v>115</v>
      </c>
      <c r="M40" s="77"/>
      <c r="N40" s="72"/>
      <c r="O40" s="79" t="s">
        <v>350</v>
      </c>
      <c r="P40" s="81">
        <v>43623.843877314815</v>
      </c>
      <c r="Q40" s="79" t="s">
        <v>382</v>
      </c>
      <c r="R40" s="82" t="s">
        <v>502</v>
      </c>
      <c r="S40" s="79" t="s">
        <v>555</v>
      </c>
      <c r="T40" s="79" t="s">
        <v>581</v>
      </c>
      <c r="U40" s="79"/>
      <c r="V40" s="82" t="s">
        <v>674</v>
      </c>
      <c r="W40" s="81">
        <v>43623.843877314815</v>
      </c>
      <c r="X40" s="82" t="s">
        <v>756</v>
      </c>
      <c r="Y40" s="79"/>
      <c r="Z40" s="79"/>
      <c r="AA40" s="85" t="s">
        <v>937</v>
      </c>
      <c r="AB40" s="79"/>
      <c r="AC40" s="79" t="b">
        <v>0</v>
      </c>
      <c r="AD40" s="79">
        <v>0</v>
      </c>
      <c r="AE40" s="85" t="s">
        <v>1087</v>
      </c>
      <c r="AF40" s="79" t="b">
        <v>0</v>
      </c>
      <c r="AG40" s="79" t="s">
        <v>1099</v>
      </c>
      <c r="AH40" s="79"/>
      <c r="AI40" s="85" t="s">
        <v>1087</v>
      </c>
      <c r="AJ40" s="79" t="b">
        <v>0</v>
      </c>
      <c r="AK40" s="79">
        <v>0</v>
      </c>
      <c r="AL40" s="85" t="s">
        <v>1087</v>
      </c>
      <c r="AM40" s="79" t="s">
        <v>1110</v>
      </c>
      <c r="AN40" s="79" t="b">
        <v>0</v>
      </c>
      <c r="AO40" s="85" t="s">
        <v>937</v>
      </c>
      <c r="AP40" s="79" t="s">
        <v>176</v>
      </c>
      <c r="AQ40" s="79">
        <v>0</v>
      </c>
      <c r="AR40" s="79">
        <v>0</v>
      </c>
      <c r="AS40" s="79"/>
      <c r="AT40" s="79"/>
      <c r="AU40" s="79"/>
      <c r="AV40" s="79"/>
      <c r="AW40" s="79"/>
      <c r="AX40" s="79"/>
      <c r="AY40" s="79"/>
      <c r="AZ40" s="79"/>
      <c r="BA40">
        <v>2</v>
      </c>
      <c r="BB40" s="78" t="str">
        <f>REPLACE(INDEX(GroupVertices[Group],MATCH(Edges25[[#This Row],[Vertex 1]],GroupVertices[Vertex],0)),1,1,"")</f>
        <v>1</v>
      </c>
      <c r="BC40" s="78" t="str">
        <f>REPLACE(INDEX(GroupVertices[Group],MATCH(Edges25[[#This Row],[Vertex 2]],GroupVertices[Vertex],0)),1,1,"")</f>
        <v>1</v>
      </c>
      <c r="BD40" s="48">
        <v>0</v>
      </c>
      <c r="BE40" s="49">
        <v>0</v>
      </c>
      <c r="BF40" s="48">
        <v>0</v>
      </c>
      <c r="BG40" s="49">
        <v>0</v>
      </c>
      <c r="BH40" s="48">
        <v>0</v>
      </c>
      <c r="BI40" s="49">
        <v>0</v>
      </c>
      <c r="BJ40" s="48">
        <v>15</v>
      </c>
      <c r="BK40" s="49">
        <v>100</v>
      </c>
      <c r="BL40" s="48">
        <v>15</v>
      </c>
    </row>
    <row r="41" spans="1:64" ht="15">
      <c r="A41" s="64" t="s">
        <v>239</v>
      </c>
      <c r="B41" s="64" t="s">
        <v>315</v>
      </c>
      <c r="C41" s="65"/>
      <c r="D41" s="66"/>
      <c r="E41" s="67"/>
      <c r="F41" s="68"/>
      <c r="G41" s="65"/>
      <c r="H41" s="69"/>
      <c r="I41" s="70"/>
      <c r="J41" s="70"/>
      <c r="K41" s="34" t="s">
        <v>65</v>
      </c>
      <c r="L41" s="77">
        <v>116</v>
      </c>
      <c r="M41" s="77"/>
      <c r="N41" s="72"/>
      <c r="O41" s="79" t="s">
        <v>350</v>
      </c>
      <c r="P41" s="81">
        <v>43635.968877314815</v>
      </c>
      <c r="Q41" s="79" t="s">
        <v>383</v>
      </c>
      <c r="R41" s="82" t="s">
        <v>506</v>
      </c>
      <c r="S41" s="79" t="s">
        <v>555</v>
      </c>
      <c r="T41" s="79" t="s">
        <v>581</v>
      </c>
      <c r="U41" s="79"/>
      <c r="V41" s="82" t="s">
        <v>674</v>
      </c>
      <c r="W41" s="81">
        <v>43635.968877314815</v>
      </c>
      <c r="X41" s="82" t="s">
        <v>757</v>
      </c>
      <c r="Y41" s="79"/>
      <c r="Z41" s="79"/>
      <c r="AA41" s="85" t="s">
        <v>938</v>
      </c>
      <c r="AB41" s="79"/>
      <c r="AC41" s="79" t="b">
        <v>0</v>
      </c>
      <c r="AD41" s="79">
        <v>1</v>
      </c>
      <c r="AE41" s="85" t="s">
        <v>1087</v>
      </c>
      <c r="AF41" s="79" t="b">
        <v>0</v>
      </c>
      <c r="AG41" s="79" t="s">
        <v>1099</v>
      </c>
      <c r="AH41" s="79"/>
      <c r="AI41" s="85" t="s">
        <v>1087</v>
      </c>
      <c r="AJ41" s="79" t="b">
        <v>0</v>
      </c>
      <c r="AK41" s="79">
        <v>0</v>
      </c>
      <c r="AL41" s="85" t="s">
        <v>1087</v>
      </c>
      <c r="AM41" s="79" t="s">
        <v>1110</v>
      </c>
      <c r="AN41" s="79" t="b">
        <v>0</v>
      </c>
      <c r="AO41" s="85" t="s">
        <v>938</v>
      </c>
      <c r="AP41" s="79" t="s">
        <v>176</v>
      </c>
      <c r="AQ41" s="79">
        <v>0</v>
      </c>
      <c r="AR41" s="79">
        <v>0</v>
      </c>
      <c r="AS41" s="79"/>
      <c r="AT41" s="79"/>
      <c r="AU41" s="79"/>
      <c r="AV41" s="79"/>
      <c r="AW41" s="79"/>
      <c r="AX41" s="79"/>
      <c r="AY41" s="79"/>
      <c r="AZ41" s="79"/>
      <c r="BA41">
        <v>1</v>
      </c>
      <c r="BB41" s="78" t="str">
        <f>REPLACE(INDEX(GroupVertices[Group],MATCH(Edges25[[#This Row],[Vertex 1]],GroupVertices[Vertex],0)),1,1,"")</f>
        <v>1</v>
      </c>
      <c r="BC41" s="78" t="str">
        <f>REPLACE(INDEX(GroupVertices[Group],MATCH(Edges25[[#This Row],[Vertex 2]],GroupVertices[Vertex],0)),1,1,"")</f>
        <v>2</v>
      </c>
      <c r="BD41" s="48">
        <v>0</v>
      </c>
      <c r="BE41" s="49">
        <v>0</v>
      </c>
      <c r="BF41" s="48">
        <v>0</v>
      </c>
      <c r="BG41" s="49">
        <v>0</v>
      </c>
      <c r="BH41" s="48">
        <v>0</v>
      </c>
      <c r="BI41" s="49">
        <v>0</v>
      </c>
      <c r="BJ41" s="48">
        <v>15</v>
      </c>
      <c r="BK41" s="49">
        <v>100</v>
      </c>
      <c r="BL41" s="48">
        <v>15</v>
      </c>
    </row>
    <row r="42" spans="1:64" ht="15">
      <c r="A42" s="64" t="s">
        <v>239</v>
      </c>
      <c r="B42" s="64" t="s">
        <v>279</v>
      </c>
      <c r="C42" s="65"/>
      <c r="D42" s="66"/>
      <c r="E42" s="67"/>
      <c r="F42" s="68"/>
      <c r="G42" s="65"/>
      <c r="H42" s="69"/>
      <c r="I42" s="70"/>
      <c r="J42" s="70"/>
      <c r="K42" s="34" t="s">
        <v>65</v>
      </c>
      <c r="L42" s="77">
        <v>119</v>
      </c>
      <c r="M42" s="77"/>
      <c r="N42" s="72"/>
      <c r="O42" s="79" t="s">
        <v>349</v>
      </c>
      <c r="P42" s="81">
        <v>43643.65667824074</v>
      </c>
      <c r="Q42" s="79" t="s">
        <v>384</v>
      </c>
      <c r="R42" s="82" t="s">
        <v>507</v>
      </c>
      <c r="S42" s="79" t="s">
        <v>555</v>
      </c>
      <c r="T42" s="79" t="s">
        <v>582</v>
      </c>
      <c r="U42" s="79"/>
      <c r="V42" s="82" t="s">
        <v>674</v>
      </c>
      <c r="W42" s="81">
        <v>43643.65667824074</v>
      </c>
      <c r="X42" s="82" t="s">
        <v>758</v>
      </c>
      <c r="Y42" s="79"/>
      <c r="Z42" s="79"/>
      <c r="AA42" s="85" t="s">
        <v>939</v>
      </c>
      <c r="AB42" s="79"/>
      <c r="AC42" s="79" t="b">
        <v>0</v>
      </c>
      <c r="AD42" s="79">
        <v>0</v>
      </c>
      <c r="AE42" s="85" t="s">
        <v>1085</v>
      </c>
      <c r="AF42" s="79" t="b">
        <v>0</v>
      </c>
      <c r="AG42" s="79" t="s">
        <v>1099</v>
      </c>
      <c r="AH42" s="79"/>
      <c r="AI42" s="85" t="s">
        <v>1087</v>
      </c>
      <c r="AJ42" s="79" t="b">
        <v>0</v>
      </c>
      <c r="AK42" s="79">
        <v>0</v>
      </c>
      <c r="AL42" s="85" t="s">
        <v>1087</v>
      </c>
      <c r="AM42" s="79" t="s">
        <v>1112</v>
      </c>
      <c r="AN42" s="79" t="b">
        <v>0</v>
      </c>
      <c r="AO42" s="85" t="s">
        <v>939</v>
      </c>
      <c r="AP42" s="79" t="s">
        <v>176</v>
      </c>
      <c r="AQ42" s="79">
        <v>0</v>
      </c>
      <c r="AR42" s="79">
        <v>0</v>
      </c>
      <c r="AS42" s="79"/>
      <c r="AT42" s="79"/>
      <c r="AU42" s="79"/>
      <c r="AV42" s="79"/>
      <c r="AW42" s="79"/>
      <c r="AX42" s="79"/>
      <c r="AY42" s="79"/>
      <c r="AZ42" s="79"/>
      <c r="BA42">
        <v>1</v>
      </c>
      <c r="BB42" s="78" t="str">
        <f>REPLACE(INDEX(GroupVertices[Group],MATCH(Edges25[[#This Row],[Vertex 1]],GroupVertices[Vertex],0)),1,1,"")</f>
        <v>1</v>
      </c>
      <c r="BC42" s="78" t="str">
        <f>REPLACE(INDEX(GroupVertices[Group],MATCH(Edges25[[#This Row],[Vertex 2]],GroupVertices[Vertex],0)),1,1,"")</f>
        <v>1</v>
      </c>
      <c r="BD42" s="48">
        <v>0</v>
      </c>
      <c r="BE42" s="49">
        <v>0</v>
      </c>
      <c r="BF42" s="48">
        <v>0</v>
      </c>
      <c r="BG42" s="49">
        <v>0</v>
      </c>
      <c r="BH42" s="48">
        <v>0</v>
      </c>
      <c r="BI42" s="49">
        <v>0</v>
      </c>
      <c r="BJ42" s="48">
        <v>22</v>
      </c>
      <c r="BK42" s="49">
        <v>100</v>
      </c>
      <c r="BL42" s="48">
        <v>22</v>
      </c>
    </row>
    <row r="43" spans="1:64" ht="15">
      <c r="A43" s="64" t="s">
        <v>240</v>
      </c>
      <c r="B43" s="64" t="s">
        <v>279</v>
      </c>
      <c r="C43" s="65"/>
      <c r="D43" s="66"/>
      <c r="E43" s="67"/>
      <c r="F43" s="68"/>
      <c r="G43" s="65"/>
      <c r="H43" s="69"/>
      <c r="I43" s="70"/>
      <c r="J43" s="70"/>
      <c r="K43" s="34" t="s">
        <v>65</v>
      </c>
      <c r="L43" s="77">
        <v>120</v>
      </c>
      <c r="M43" s="77"/>
      <c r="N43" s="72"/>
      <c r="O43" s="79" t="s">
        <v>349</v>
      </c>
      <c r="P43" s="81">
        <v>43646.633356481485</v>
      </c>
      <c r="Q43" s="79" t="s">
        <v>385</v>
      </c>
      <c r="R43" s="79"/>
      <c r="S43" s="79"/>
      <c r="T43" s="79"/>
      <c r="U43" s="79"/>
      <c r="V43" s="82" t="s">
        <v>654</v>
      </c>
      <c r="W43" s="81">
        <v>43646.633356481485</v>
      </c>
      <c r="X43" s="82" t="s">
        <v>759</v>
      </c>
      <c r="Y43" s="79"/>
      <c r="Z43" s="79"/>
      <c r="AA43" s="85" t="s">
        <v>940</v>
      </c>
      <c r="AB43" s="85" t="s">
        <v>1079</v>
      </c>
      <c r="AC43" s="79" t="b">
        <v>0</v>
      </c>
      <c r="AD43" s="79">
        <v>0</v>
      </c>
      <c r="AE43" s="85" t="s">
        <v>1085</v>
      </c>
      <c r="AF43" s="79" t="b">
        <v>0</v>
      </c>
      <c r="AG43" s="79" t="s">
        <v>1098</v>
      </c>
      <c r="AH43" s="79"/>
      <c r="AI43" s="85" t="s">
        <v>1087</v>
      </c>
      <c r="AJ43" s="79" t="b">
        <v>0</v>
      </c>
      <c r="AK43" s="79">
        <v>0</v>
      </c>
      <c r="AL43" s="85" t="s">
        <v>1087</v>
      </c>
      <c r="AM43" s="79" t="s">
        <v>1109</v>
      </c>
      <c r="AN43" s="79" t="b">
        <v>0</v>
      </c>
      <c r="AO43" s="85" t="s">
        <v>1079</v>
      </c>
      <c r="AP43" s="79" t="s">
        <v>176</v>
      </c>
      <c r="AQ43" s="79">
        <v>0</v>
      </c>
      <c r="AR43" s="79">
        <v>0</v>
      </c>
      <c r="AS43" s="79"/>
      <c r="AT43" s="79"/>
      <c r="AU43" s="79"/>
      <c r="AV43" s="79"/>
      <c r="AW43" s="79"/>
      <c r="AX43" s="79"/>
      <c r="AY43" s="79"/>
      <c r="AZ43" s="79"/>
      <c r="BA43">
        <v>1</v>
      </c>
      <c r="BB43" s="78" t="str">
        <f>REPLACE(INDEX(GroupVertices[Group],MATCH(Edges25[[#This Row],[Vertex 1]],GroupVertices[Vertex],0)),1,1,"")</f>
        <v>1</v>
      </c>
      <c r="BC43" s="78" t="str">
        <f>REPLACE(INDEX(GroupVertices[Group],MATCH(Edges25[[#This Row],[Vertex 2]],GroupVertices[Vertex],0)),1,1,"")</f>
        <v>1</v>
      </c>
      <c r="BD43" s="48">
        <v>0</v>
      </c>
      <c r="BE43" s="49">
        <v>0</v>
      </c>
      <c r="BF43" s="48">
        <v>0</v>
      </c>
      <c r="BG43" s="49">
        <v>0</v>
      </c>
      <c r="BH43" s="48">
        <v>0</v>
      </c>
      <c r="BI43" s="49">
        <v>0</v>
      </c>
      <c r="BJ43" s="48">
        <v>2</v>
      </c>
      <c r="BK43" s="49">
        <v>100</v>
      </c>
      <c r="BL43" s="48">
        <v>2</v>
      </c>
    </row>
    <row r="44" spans="1:64" ht="15">
      <c r="A44" s="64" t="s">
        <v>241</v>
      </c>
      <c r="B44" s="64" t="s">
        <v>279</v>
      </c>
      <c r="C44" s="65"/>
      <c r="D44" s="66"/>
      <c r="E44" s="67"/>
      <c r="F44" s="68"/>
      <c r="G44" s="65"/>
      <c r="H44" s="69"/>
      <c r="I44" s="70"/>
      <c r="J44" s="70"/>
      <c r="K44" s="34" t="s">
        <v>65</v>
      </c>
      <c r="L44" s="77">
        <v>121</v>
      </c>
      <c r="M44" s="77"/>
      <c r="N44" s="72"/>
      <c r="O44" s="79" t="s">
        <v>350</v>
      </c>
      <c r="P44" s="81">
        <v>43647.16550925926</v>
      </c>
      <c r="Q44" s="79" t="s">
        <v>386</v>
      </c>
      <c r="R44" s="82" t="s">
        <v>508</v>
      </c>
      <c r="S44" s="79" t="s">
        <v>553</v>
      </c>
      <c r="T44" s="79"/>
      <c r="U44" s="79"/>
      <c r="V44" s="82" t="s">
        <v>675</v>
      </c>
      <c r="W44" s="81">
        <v>43647.16550925926</v>
      </c>
      <c r="X44" s="82" t="s">
        <v>760</v>
      </c>
      <c r="Y44" s="79"/>
      <c r="Z44" s="79"/>
      <c r="AA44" s="85" t="s">
        <v>941</v>
      </c>
      <c r="AB44" s="79"/>
      <c r="AC44" s="79" t="b">
        <v>0</v>
      </c>
      <c r="AD44" s="79">
        <v>0</v>
      </c>
      <c r="AE44" s="85" t="s">
        <v>1087</v>
      </c>
      <c r="AF44" s="79" t="b">
        <v>0</v>
      </c>
      <c r="AG44" s="79" t="s">
        <v>1099</v>
      </c>
      <c r="AH44" s="79"/>
      <c r="AI44" s="85" t="s">
        <v>1087</v>
      </c>
      <c r="AJ44" s="79" t="b">
        <v>0</v>
      </c>
      <c r="AK44" s="79">
        <v>0</v>
      </c>
      <c r="AL44" s="85" t="s">
        <v>1087</v>
      </c>
      <c r="AM44" s="79" t="s">
        <v>1108</v>
      </c>
      <c r="AN44" s="79" t="b">
        <v>0</v>
      </c>
      <c r="AO44" s="85" t="s">
        <v>941</v>
      </c>
      <c r="AP44" s="79" t="s">
        <v>176</v>
      </c>
      <c r="AQ44" s="79">
        <v>0</v>
      </c>
      <c r="AR44" s="79">
        <v>0</v>
      </c>
      <c r="AS44" s="79"/>
      <c r="AT44" s="79"/>
      <c r="AU44" s="79"/>
      <c r="AV44" s="79"/>
      <c r="AW44" s="79"/>
      <c r="AX44" s="79"/>
      <c r="AY44" s="79"/>
      <c r="AZ44" s="79"/>
      <c r="BA44">
        <v>1</v>
      </c>
      <c r="BB44" s="78" t="str">
        <f>REPLACE(INDEX(GroupVertices[Group],MATCH(Edges25[[#This Row],[Vertex 1]],GroupVertices[Vertex],0)),1,1,"")</f>
        <v>1</v>
      </c>
      <c r="BC44" s="78" t="str">
        <f>REPLACE(INDEX(GroupVertices[Group],MATCH(Edges25[[#This Row],[Vertex 2]],GroupVertices[Vertex],0)),1,1,"")</f>
        <v>1</v>
      </c>
      <c r="BD44" s="48">
        <v>0</v>
      </c>
      <c r="BE44" s="49">
        <v>0</v>
      </c>
      <c r="BF44" s="48">
        <v>0</v>
      </c>
      <c r="BG44" s="49">
        <v>0</v>
      </c>
      <c r="BH44" s="48">
        <v>0</v>
      </c>
      <c r="BI44" s="49">
        <v>0</v>
      </c>
      <c r="BJ44" s="48">
        <v>8</v>
      </c>
      <c r="BK44" s="49">
        <v>100</v>
      </c>
      <c r="BL44" s="48">
        <v>8</v>
      </c>
    </row>
    <row r="45" spans="1:64" ht="15">
      <c r="A45" s="64" t="s">
        <v>242</v>
      </c>
      <c r="B45" s="64" t="s">
        <v>279</v>
      </c>
      <c r="C45" s="65"/>
      <c r="D45" s="66"/>
      <c r="E45" s="67"/>
      <c r="F45" s="68"/>
      <c r="G45" s="65"/>
      <c r="H45" s="69"/>
      <c r="I45" s="70"/>
      <c r="J45" s="70"/>
      <c r="K45" s="34" t="s">
        <v>65</v>
      </c>
      <c r="L45" s="77">
        <v>122</v>
      </c>
      <c r="M45" s="77"/>
      <c r="N45" s="72"/>
      <c r="O45" s="79" t="s">
        <v>350</v>
      </c>
      <c r="P45" s="81">
        <v>43647.705196759256</v>
      </c>
      <c r="Q45" s="79" t="s">
        <v>387</v>
      </c>
      <c r="R45" s="79"/>
      <c r="S45" s="79"/>
      <c r="T45" s="79"/>
      <c r="U45" s="79"/>
      <c r="V45" s="82" t="s">
        <v>676</v>
      </c>
      <c r="W45" s="81">
        <v>43647.705196759256</v>
      </c>
      <c r="X45" s="82" t="s">
        <v>761</v>
      </c>
      <c r="Y45" s="79"/>
      <c r="Z45" s="79"/>
      <c r="AA45" s="85" t="s">
        <v>942</v>
      </c>
      <c r="AB45" s="79"/>
      <c r="AC45" s="79" t="b">
        <v>0</v>
      </c>
      <c r="AD45" s="79">
        <v>0</v>
      </c>
      <c r="AE45" s="85" t="s">
        <v>1087</v>
      </c>
      <c r="AF45" s="79" t="b">
        <v>0</v>
      </c>
      <c r="AG45" s="79" t="s">
        <v>1099</v>
      </c>
      <c r="AH45" s="79"/>
      <c r="AI45" s="85" t="s">
        <v>1087</v>
      </c>
      <c r="AJ45" s="79" t="b">
        <v>0</v>
      </c>
      <c r="AK45" s="79">
        <v>2</v>
      </c>
      <c r="AL45" s="85" t="s">
        <v>1078</v>
      </c>
      <c r="AM45" s="79" t="s">
        <v>1109</v>
      </c>
      <c r="AN45" s="79" t="b">
        <v>0</v>
      </c>
      <c r="AO45" s="85" t="s">
        <v>1078</v>
      </c>
      <c r="AP45" s="79" t="s">
        <v>176</v>
      </c>
      <c r="AQ45" s="79">
        <v>0</v>
      </c>
      <c r="AR45" s="79">
        <v>0</v>
      </c>
      <c r="AS45" s="79"/>
      <c r="AT45" s="79"/>
      <c r="AU45" s="79"/>
      <c r="AV45" s="79"/>
      <c r="AW45" s="79"/>
      <c r="AX45" s="79"/>
      <c r="AY45" s="79"/>
      <c r="AZ45" s="79"/>
      <c r="BA45">
        <v>1</v>
      </c>
      <c r="BB45" s="78" t="str">
        <f>REPLACE(INDEX(GroupVertices[Group],MATCH(Edges25[[#This Row],[Vertex 1]],GroupVertices[Vertex],0)),1,1,"")</f>
        <v>1</v>
      </c>
      <c r="BC45" s="78" t="str">
        <f>REPLACE(INDEX(GroupVertices[Group],MATCH(Edges25[[#This Row],[Vertex 2]],GroupVertices[Vertex],0)),1,1,"")</f>
        <v>1</v>
      </c>
      <c r="BD45" s="48">
        <v>1</v>
      </c>
      <c r="BE45" s="49">
        <v>4.761904761904762</v>
      </c>
      <c r="BF45" s="48">
        <v>0</v>
      </c>
      <c r="BG45" s="49">
        <v>0</v>
      </c>
      <c r="BH45" s="48">
        <v>0</v>
      </c>
      <c r="BI45" s="49">
        <v>0</v>
      </c>
      <c r="BJ45" s="48">
        <v>20</v>
      </c>
      <c r="BK45" s="49">
        <v>95.23809523809524</v>
      </c>
      <c r="BL45" s="48">
        <v>21</v>
      </c>
    </row>
    <row r="46" spans="1:64" ht="15">
      <c r="A46" s="64" t="s">
        <v>243</v>
      </c>
      <c r="B46" s="64" t="s">
        <v>279</v>
      </c>
      <c r="C46" s="65"/>
      <c r="D46" s="66"/>
      <c r="E46" s="67"/>
      <c r="F46" s="68"/>
      <c r="G46" s="65"/>
      <c r="H46" s="69"/>
      <c r="I46" s="70"/>
      <c r="J46" s="70"/>
      <c r="K46" s="34" t="s">
        <v>65</v>
      </c>
      <c r="L46" s="77">
        <v>123</v>
      </c>
      <c r="M46" s="77"/>
      <c r="N46" s="72"/>
      <c r="O46" s="79" t="s">
        <v>349</v>
      </c>
      <c r="P46" s="81">
        <v>43649.8275</v>
      </c>
      <c r="Q46" s="79" t="s">
        <v>351</v>
      </c>
      <c r="R46" s="79"/>
      <c r="S46" s="79"/>
      <c r="T46" s="79"/>
      <c r="U46" s="79"/>
      <c r="V46" s="82" t="s">
        <v>677</v>
      </c>
      <c r="W46" s="81">
        <v>43649.8275</v>
      </c>
      <c r="X46" s="82" t="s">
        <v>762</v>
      </c>
      <c r="Y46" s="79"/>
      <c r="Z46" s="79"/>
      <c r="AA46" s="85" t="s">
        <v>943</v>
      </c>
      <c r="AB46" s="79"/>
      <c r="AC46" s="79" t="b">
        <v>0</v>
      </c>
      <c r="AD46" s="79">
        <v>0</v>
      </c>
      <c r="AE46" s="85" t="s">
        <v>1085</v>
      </c>
      <c r="AF46" s="79" t="b">
        <v>0</v>
      </c>
      <c r="AG46" s="79" t="s">
        <v>1098</v>
      </c>
      <c r="AH46" s="79"/>
      <c r="AI46" s="85" t="s">
        <v>1087</v>
      </c>
      <c r="AJ46" s="79" t="b">
        <v>0</v>
      </c>
      <c r="AK46" s="79">
        <v>0</v>
      </c>
      <c r="AL46" s="85" t="s">
        <v>1087</v>
      </c>
      <c r="AM46" s="79" t="s">
        <v>1109</v>
      </c>
      <c r="AN46" s="79" t="b">
        <v>0</v>
      </c>
      <c r="AO46" s="85" t="s">
        <v>943</v>
      </c>
      <c r="AP46" s="79" t="s">
        <v>176</v>
      </c>
      <c r="AQ46" s="79">
        <v>0</v>
      </c>
      <c r="AR46" s="79">
        <v>0</v>
      </c>
      <c r="AS46" s="79"/>
      <c r="AT46" s="79"/>
      <c r="AU46" s="79"/>
      <c r="AV46" s="79"/>
      <c r="AW46" s="79"/>
      <c r="AX46" s="79"/>
      <c r="AY46" s="79"/>
      <c r="AZ46" s="79"/>
      <c r="BA46">
        <v>1</v>
      </c>
      <c r="BB46" s="78" t="str">
        <f>REPLACE(INDEX(GroupVertices[Group],MATCH(Edges25[[#This Row],[Vertex 1]],GroupVertices[Vertex],0)),1,1,"")</f>
        <v>1</v>
      </c>
      <c r="BC46" s="78" t="str">
        <f>REPLACE(INDEX(GroupVertices[Group],MATCH(Edges25[[#This Row],[Vertex 2]],GroupVertices[Vertex],0)),1,1,"")</f>
        <v>1</v>
      </c>
      <c r="BD46" s="48">
        <v>0</v>
      </c>
      <c r="BE46" s="49">
        <v>0</v>
      </c>
      <c r="BF46" s="48">
        <v>0</v>
      </c>
      <c r="BG46" s="49">
        <v>0</v>
      </c>
      <c r="BH46" s="48">
        <v>0</v>
      </c>
      <c r="BI46" s="49">
        <v>0</v>
      </c>
      <c r="BJ46" s="48">
        <v>1</v>
      </c>
      <c r="BK46" s="49">
        <v>100</v>
      </c>
      <c r="BL46" s="48">
        <v>1</v>
      </c>
    </row>
    <row r="47" spans="1:64" ht="15">
      <c r="A47" s="64" t="s">
        <v>244</v>
      </c>
      <c r="B47" s="64" t="s">
        <v>279</v>
      </c>
      <c r="C47" s="65"/>
      <c r="D47" s="66"/>
      <c r="E47" s="67"/>
      <c r="F47" s="68"/>
      <c r="G47" s="65"/>
      <c r="H47" s="69"/>
      <c r="I47" s="70"/>
      <c r="J47" s="70"/>
      <c r="K47" s="34" t="s">
        <v>65</v>
      </c>
      <c r="L47" s="77">
        <v>124</v>
      </c>
      <c r="M47" s="77"/>
      <c r="N47" s="72"/>
      <c r="O47" s="79" t="s">
        <v>349</v>
      </c>
      <c r="P47" s="81">
        <v>43650.81857638889</v>
      </c>
      <c r="Q47" s="79" t="s">
        <v>351</v>
      </c>
      <c r="R47" s="79"/>
      <c r="S47" s="79"/>
      <c r="T47" s="79"/>
      <c r="U47" s="79"/>
      <c r="V47" s="82" t="s">
        <v>678</v>
      </c>
      <c r="W47" s="81">
        <v>43650.81857638889</v>
      </c>
      <c r="X47" s="82" t="s">
        <v>763</v>
      </c>
      <c r="Y47" s="79"/>
      <c r="Z47" s="79"/>
      <c r="AA47" s="85" t="s">
        <v>944</v>
      </c>
      <c r="AB47" s="79"/>
      <c r="AC47" s="79" t="b">
        <v>0</v>
      </c>
      <c r="AD47" s="79">
        <v>0</v>
      </c>
      <c r="AE47" s="85" t="s">
        <v>1085</v>
      </c>
      <c r="AF47" s="79" t="b">
        <v>0</v>
      </c>
      <c r="AG47" s="79" t="s">
        <v>1098</v>
      </c>
      <c r="AH47" s="79"/>
      <c r="AI47" s="85" t="s">
        <v>1087</v>
      </c>
      <c r="AJ47" s="79" t="b">
        <v>0</v>
      </c>
      <c r="AK47" s="79">
        <v>0</v>
      </c>
      <c r="AL47" s="85" t="s">
        <v>1087</v>
      </c>
      <c r="AM47" s="79" t="s">
        <v>1107</v>
      </c>
      <c r="AN47" s="79" t="b">
        <v>0</v>
      </c>
      <c r="AO47" s="85" t="s">
        <v>944</v>
      </c>
      <c r="AP47" s="79" t="s">
        <v>176</v>
      </c>
      <c r="AQ47" s="79">
        <v>0</v>
      </c>
      <c r="AR47" s="79">
        <v>0</v>
      </c>
      <c r="AS47" s="79"/>
      <c r="AT47" s="79"/>
      <c r="AU47" s="79"/>
      <c r="AV47" s="79"/>
      <c r="AW47" s="79"/>
      <c r="AX47" s="79"/>
      <c r="AY47" s="79"/>
      <c r="AZ47" s="79"/>
      <c r="BA47">
        <v>4</v>
      </c>
      <c r="BB47" s="78" t="str">
        <f>REPLACE(INDEX(GroupVertices[Group],MATCH(Edges25[[#This Row],[Vertex 1]],GroupVertices[Vertex],0)),1,1,"")</f>
        <v>1</v>
      </c>
      <c r="BC47" s="78" t="str">
        <f>REPLACE(INDEX(GroupVertices[Group],MATCH(Edges25[[#This Row],[Vertex 2]],GroupVertices[Vertex],0)),1,1,"")</f>
        <v>1</v>
      </c>
      <c r="BD47" s="48">
        <v>0</v>
      </c>
      <c r="BE47" s="49">
        <v>0</v>
      </c>
      <c r="BF47" s="48">
        <v>0</v>
      </c>
      <c r="BG47" s="49">
        <v>0</v>
      </c>
      <c r="BH47" s="48">
        <v>0</v>
      </c>
      <c r="BI47" s="49">
        <v>0</v>
      </c>
      <c r="BJ47" s="48">
        <v>1</v>
      </c>
      <c r="BK47" s="49">
        <v>100</v>
      </c>
      <c r="BL47" s="48">
        <v>1</v>
      </c>
    </row>
    <row r="48" spans="1:64" ht="15">
      <c r="A48" s="64" t="s">
        <v>244</v>
      </c>
      <c r="B48" s="64" t="s">
        <v>279</v>
      </c>
      <c r="C48" s="65"/>
      <c r="D48" s="66"/>
      <c r="E48" s="67"/>
      <c r="F48" s="68"/>
      <c r="G48" s="65"/>
      <c r="H48" s="69"/>
      <c r="I48" s="70"/>
      <c r="J48" s="70"/>
      <c r="K48" s="34" t="s">
        <v>65</v>
      </c>
      <c r="L48" s="77">
        <v>125</v>
      </c>
      <c r="M48" s="77"/>
      <c r="N48" s="72"/>
      <c r="O48" s="79" t="s">
        <v>349</v>
      </c>
      <c r="P48" s="81">
        <v>43650.81894675926</v>
      </c>
      <c r="Q48" s="79" t="s">
        <v>388</v>
      </c>
      <c r="R48" s="79"/>
      <c r="S48" s="79"/>
      <c r="T48" s="79"/>
      <c r="U48" s="79"/>
      <c r="V48" s="82" t="s">
        <v>678</v>
      </c>
      <c r="W48" s="81">
        <v>43650.81894675926</v>
      </c>
      <c r="X48" s="82" t="s">
        <v>764</v>
      </c>
      <c r="Y48" s="79"/>
      <c r="Z48" s="79"/>
      <c r="AA48" s="85" t="s">
        <v>945</v>
      </c>
      <c r="AB48" s="85" t="s">
        <v>944</v>
      </c>
      <c r="AC48" s="79" t="b">
        <v>0</v>
      </c>
      <c r="AD48" s="79">
        <v>0</v>
      </c>
      <c r="AE48" s="85" t="s">
        <v>1091</v>
      </c>
      <c r="AF48" s="79" t="b">
        <v>0</v>
      </c>
      <c r="AG48" s="79" t="s">
        <v>1100</v>
      </c>
      <c r="AH48" s="79"/>
      <c r="AI48" s="85" t="s">
        <v>1087</v>
      </c>
      <c r="AJ48" s="79" t="b">
        <v>0</v>
      </c>
      <c r="AK48" s="79">
        <v>0</v>
      </c>
      <c r="AL48" s="85" t="s">
        <v>1087</v>
      </c>
      <c r="AM48" s="79" t="s">
        <v>1107</v>
      </c>
      <c r="AN48" s="79" t="b">
        <v>0</v>
      </c>
      <c r="AO48" s="85" t="s">
        <v>944</v>
      </c>
      <c r="AP48" s="79" t="s">
        <v>176</v>
      </c>
      <c r="AQ48" s="79">
        <v>0</v>
      </c>
      <c r="AR48" s="79">
        <v>0</v>
      </c>
      <c r="AS48" s="79"/>
      <c r="AT48" s="79"/>
      <c r="AU48" s="79"/>
      <c r="AV48" s="79"/>
      <c r="AW48" s="79"/>
      <c r="AX48" s="79"/>
      <c r="AY48" s="79"/>
      <c r="AZ48" s="79"/>
      <c r="BA48">
        <v>4</v>
      </c>
      <c r="BB48" s="78" t="str">
        <f>REPLACE(INDEX(GroupVertices[Group],MATCH(Edges25[[#This Row],[Vertex 1]],GroupVertices[Vertex],0)),1,1,"")</f>
        <v>1</v>
      </c>
      <c r="BC48" s="78" t="str">
        <f>REPLACE(INDEX(GroupVertices[Group],MATCH(Edges25[[#This Row],[Vertex 2]],GroupVertices[Vertex],0)),1,1,"")</f>
        <v>1</v>
      </c>
      <c r="BD48" s="48">
        <v>0</v>
      </c>
      <c r="BE48" s="49">
        <v>0</v>
      </c>
      <c r="BF48" s="48">
        <v>0</v>
      </c>
      <c r="BG48" s="49">
        <v>0</v>
      </c>
      <c r="BH48" s="48">
        <v>0</v>
      </c>
      <c r="BI48" s="49">
        <v>0</v>
      </c>
      <c r="BJ48" s="48">
        <v>2</v>
      </c>
      <c r="BK48" s="49">
        <v>100</v>
      </c>
      <c r="BL48" s="48">
        <v>2</v>
      </c>
    </row>
    <row r="49" spans="1:64" ht="15">
      <c r="A49" s="64" t="s">
        <v>244</v>
      </c>
      <c r="B49" s="64" t="s">
        <v>279</v>
      </c>
      <c r="C49" s="65"/>
      <c r="D49" s="66"/>
      <c r="E49" s="67"/>
      <c r="F49" s="68"/>
      <c r="G49" s="65"/>
      <c r="H49" s="69"/>
      <c r="I49" s="70"/>
      <c r="J49" s="70"/>
      <c r="K49" s="34" t="s">
        <v>65</v>
      </c>
      <c r="L49" s="77">
        <v>126</v>
      </c>
      <c r="M49" s="77"/>
      <c r="N49" s="72"/>
      <c r="O49" s="79" t="s">
        <v>349</v>
      </c>
      <c r="P49" s="81">
        <v>43650.820555555554</v>
      </c>
      <c r="Q49" s="79" t="s">
        <v>389</v>
      </c>
      <c r="R49" s="79"/>
      <c r="S49" s="79"/>
      <c r="T49" s="79"/>
      <c r="U49" s="82" t="s">
        <v>632</v>
      </c>
      <c r="V49" s="82" t="s">
        <v>632</v>
      </c>
      <c r="W49" s="81">
        <v>43650.820555555554</v>
      </c>
      <c r="X49" s="82" t="s">
        <v>765</v>
      </c>
      <c r="Y49" s="79"/>
      <c r="Z49" s="79"/>
      <c r="AA49" s="85" t="s">
        <v>946</v>
      </c>
      <c r="AB49" s="85" t="s">
        <v>945</v>
      </c>
      <c r="AC49" s="79" t="b">
        <v>0</v>
      </c>
      <c r="AD49" s="79">
        <v>0</v>
      </c>
      <c r="AE49" s="85" t="s">
        <v>1091</v>
      </c>
      <c r="AF49" s="79" t="b">
        <v>0</v>
      </c>
      <c r="AG49" s="79" t="s">
        <v>1098</v>
      </c>
      <c r="AH49" s="79"/>
      <c r="AI49" s="85" t="s">
        <v>1087</v>
      </c>
      <c r="AJ49" s="79" t="b">
        <v>0</v>
      </c>
      <c r="AK49" s="79">
        <v>0</v>
      </c>
      <c r="AL49" s="85" t="s">
        <v>1087</v>
      </c>
      <c r="AM49" s="79" t="s">
        <v>1107</v>
      </c>
      <c r="AN49" s="79" t="b">
        <v>0</v>
      </c>
      <c r="AO49" s="85" t="s">
        <v>945</v>
      </c>
      <c r="AP49" s="79" t="s">
        <v>176</v>
      </c>
      <c r="AQ49" s="79">
        <v>0</v>
      </c>
      <c r="AR49" s="79">
        <v>0</v>
      </c>
      <c r="AS49" s="79"/>
      <c r="AT49" s="79"/>
      <c r="AU49" s="79"/>
      <c r="AV49" s="79"/>
      <c r="AW49" s="79"/>
      <c r="AX49" s="79"/>
      <c r="AY49" s="79"/>
      <c r="AZ49" s="79"/>
      <c r="BA49">
        <v>4</v>
      </c>
      <c r="BB49" s="78" t="str">
        <f>REPLACE(INDEX(GroupVertices[Group],MATCH(Edges25[[#This Row],[Vertex 1]],GroupVertices[Vertex],0)),1,1,"")</f>
        <v>1</v>
      </c>
      <c r="BC49" s="78" t="str">
        <f>REPLACE(INDEX(GroupVertices[Group],MATCH(Edges25[[#This Row],[Vertex 2]],GroupVertices[Vertex],0)),1,1,"")</f>
        <v>1</v>
      </c>
      <c r="BD49" s="48">
        <v>0</v>
      </c>
      <c r="BE49" s="49">
        <v>0</v>
      </c>
      <c r="BF49" s="48">
        <v>0</v>
      </c>
      <c r="BG49" s="49">
        <v>0</v>
      </c>
      <c r="BH49" s="48">
        <v>0</v>
      </c>
      <c r="BI49" s="49">
        <v>0</v>
      </c>
      <c r="BJ49" s="48">
        <v>1</v>
      </c>
      <c r="BK49" s="49">
        <v>100</v>
      </c>
      <c r="BL49" s="48">
        <v>1</v>
      </c>
    </row>
    <row r="50" spans="1:64" ht="15">
      <c r="A50" s="64" t="s">
        <v>244</v>
      </c>
      <c r="B50" s="64" t="s">
        <v>279</v>
      </c>
      <c r="C50" s="65"/>
      <c r="D50" s="66"/>
      <c r="E50" s="67"/>
      <c r="F50" s="68"/>
      <c r="G50" s="65"/>
      <c r="H50" s="69"/>
      <c r="I50" s="70"/>
      <c r="J50" s="70"/>
      <c r="K50" s="34" t="s">
        <v>65</v>
      </c>
      <c r="L50" s="77">
        <v>127</v>
      </c>
      <c r="M50" s="77"/>
      <c r="N50" s="72"/>
      <c r="O50" s="79" t="s">
        <v>349</v>
      </c>
      <c r="P50" s="81">
        <v>43651.93775462963</v>
      </c>
      <c r="Q50" s="79" t="s">
        <v>351</v>
      </c>
      <c r="R50" s="79"/>
      <c r="S50" s="79"/>
      <c r="T50" s="79"/>
      <c r="U50" s="79"/>
      <c r="V50" s="82" t="s">
        <v>678</v>
      </c>
      <c r="W50" s="81">
        <v>43651.93775462963</v>
      </c>
      <c r="X50" s="82" t="s">
        <v>766</v>
      </c>
      <c r="Y50" s="79"/>
      <c r="Z50" s="79"/>
      <c r="AA50" s="85" t="s">
        <v>947</v>
      </c>
      <c r="AB50" s="79"/>
      <c r="AC50" s="79" t="b">
        <v>0</v>
      </c>
      <c r="AD50" s="79">
        <v>0</v>
      </c>
      <c r="AE50" s="85" t="s">
        <v>1085</v>
      </c>
      <c r="AF50" s="79" t="b">
        <v>0</v>
      </c>
      <c r="AG50" s="79" t="s">
        <v>1098</v>
      </c>
      <c r="AH50" s="79"/>
      <c r="AI50" s="85" t="s">
        <v>1087</v>
      </c>
      <c r="AJ50" s="79" t="b">
        <v>0</v>
      </c>
      <c r="AK50" s="79">
        <v>0</v>
      </c>
      <c r="AL50" s="85" t="s">
        <v>1087</v>
      </c>
      <c r="AM50" s="79" t="s">
        <v>1107</v>
      </c>
      <c r="AN50" s="79" t="b">
        <v>0</v>
      </c>
      <c r="AO50" s="85" t="s">
        <v>947</v>
      </c>
      <c r="AP50" s="79" t="s">
        <v>176</v>
      </c>
      <c r="AQ50" s="79">
        <v>0</v>
      </c>
      <c r="AR50" s="79">
        <v>0</v>
      </c>
      <c r="AS50" s="79"/>
      <c r="AT50" s="79"/>
      <c r="AU50" s="79"/>
      <c r="AV50" s="79"/>
      <c r="AW50" s="79"/>
      <c r="AX50" s="79"/>
      <c r="AY50" s="79"/>
      <c r="AZ50" s="79"/>
      <c r="BA50">
        <v>4</v>
      </c>
      <c r="BB50" s="78" t="str">
        <f>REPLACE(INDEX(GroupVertices[Group],MATCH(Edges25[[#This Row],[Vertex 1]],GroupVertices[Vertex],0)),1,1,"")</f>
        <v>1</v>
      </c>
      <c r="BC50" s="78" t="str">
        <f>REPLACE(INDEX(GroupVertices[Group],MATCH(Edges25[[#This Row],[Vertex 2]],GroupVertices[Vertex],0)),1,1,"")</f>
        <v>1</v>
      </c>
      <c r="BD50" s="48">
        <v>0</v>
      </c>
      <c r="BE50" s="49">
        <v>0</v>
      </c>
      <c r="BF50" s="48">
        <v>0</v>
      </c>
      <c r="BG50" s="49">
        <v>0</v>
      </c>
      <c r="BH50" s="48">
        <v>0</v>
      </c>
      <c r="BI50" s="49">
        <v>0</v>
      </c>
      <c r="BJ50" s="48">
        <v>1</v>
      </c>
      <c r="BK50" s="49">
        <v>100</v>
      </c>
      <c r="BL50" s="48">
        <v>1</v>
      </c>
    </row>
    <row r="51" spans="1:64" ht="15">
      <c r="A51" s="64" t="s">
        <v>245</v>
      </c>
      <c r="B51" s="64" t="s">
        <v>275</v>
      </c>
      <c r="C51" s="65"/>
      <c r="D51" s="66"/>
      <c r="E51" s="67"/>
      <c r="F51" s="68"/>
      <c r="G51" s="65"/>
      <c r="H51" s="69"/>
      <c r="I51" s="70"/>
      <c r="J51" s="70"/>
      <c r="K51" s="34" t="s">
        <v>65</v>
      </c>
      <c r="L51" s="77">
        <v>128</v>
      </c>
      <c r="M51" s="77"/>
      <c r="N51" s="72"/>
      <c r="O51" s="79" t="s">
        <v>350</v>
      </c>
      <c r="P51" s="81">
        <v>43652.24706018518</v>
      </c>
      <c r="Q51" s="79" t="s">
        <v>390</v>
      </c>
      <c r="R51" s="79"/>
      <c r="S51" s="79"/>
      <c r="T51" s="79"/>
      <c r="U51" s="79"/>
      <c r="V51" s="82" t="s">
        <v>679</v>
      </c>
      <c r="W51" s="81">
        <v>43652.24706018518</v>
      </c>
      <c r="X51" s="82" t="s">
        <v>767</v>
      </c>
      <c r="Y51" s="79"/>
      <c r="Z51" s="79"/>
      <c r="AA51" s="85" t="s">
        <v>948</v>
      </c>
      <c r="AB51" s="79"/>
      <c r="AC51" s="79" t="b">
        <v>0</v>
      </c>
      <c r="AD51" s="79">
        <v>0</v>
      </c>
      <c r="AE51" s="85" t="s">
        <v>1087</v>
      </c>
      <c r="AF51" s="79" t="b">
        <v>0</v>
      </c>
      <c r="AG51" s="79" t="s">
        <v>1099</v>
      </c>
      <c r="AH51" s="79"/>
      <c r="AI51" s="85" t="s">
        <v>1087</v>
      </c>
      <c r="AJ51" s="79" t="b">
        <v>0</v>
      </c>
      <c r="AK51" s="79">
        <v>2</v>
      </c>
      <c r="AL51" s="85" t="s">
        <v>986</v>
      </c>
      <c r="AM51" s="79" t="s">
        <v>1113</v>
      </c>
      <c r="AN51" s="79" t="b">
        <v>0</v>
      </c>
      <c r="AO51" s="85" t="s">
        <v>986</v>
      </c>
      <c r="AP51" s="79" t="s">
        <v>176</v>
      </c>
      <c r="AQ51" s="79">
        <v>0</v>
      </c>
      <c r="AR51" s="79">
        <v>0</v>
      </c>
      <c r="AS51" s="79"/>
      <c r="AT51" s="79"/>
      <c r="AU51" s="79"/>
      <c r="AV51" s="79"/>
      <c r="AW51" s="79"/>
      <c r="AX51" s="79"/>
      <c r="AY51" s="79"/>
      <c r="AZ51" s="79"/>
      <c r="BA51">
        <v>1</v>
      </c>
      <c r="BB51" s="78" t="str">
        <f>REPLACE(INDEX(GroupVertices[Group],MATCH(Edges25[[#This Row],[Vertex 1]],GroupVertices[Vertex],0)),1,1,"")</f>
        <v>3</v>
      </c>
      <c r="BC51" s="78" t="str">
        <f>REPLACE(INDEX(GroupVertices[Group],MATCH(Edges25[[#This Row],[Vertex 2]],GroupVertices[Vertex],0)),1,1,"")</f>
        <v>3</v>
      </c>
      <c r="BD51" s="48">
        <v>0</v>
      </c>
      <c r="BE51" s="49">
        <v>0</v>
      </c>
      <c r="BF51" s="48">
        <v>0</v>
      </c>
      <c r="BG51" s="49">
        <v>0</v>
      </c>
      <c r="BH51" s="48">
        <v>0</v>
      </c>
      <c r="BI51" s="49">
        <v>0</v>
      </c>
      <c r="BJ51" s="48">
        <v>21</v>
      </c>
      <c r="BK51" s="49">
        <v>100</v>
      </c>
      <c r="BL51" s="48">
        <v>21</v>
      </c>
    </row>
    <row r="52" spans="1:64" ht="15">
      <c r="A52" s="64" t="s">
        <v>246</v>
      </c>
      <c r="B52" s="64" t="s">
        <v>279</v>
      </c>
      <c r="C52" s="65"/>
      <c r="D52" s="66"/>
      <c r="E52" s="67"/>
      <c r="F52" s="68"/>
      <c r="G52" s="65"/>
      <c r="H52" s="69"/>
      <c r="I52" s="70"/>
      <c r="J52" s="70"/>
      <c r="K52" s="34" t="s">
        <v>65</v>
      </c>
      <c r="L52" s="77">
        <v>129</v>
      </c>
      <c r="M52" s="77"/>
      <c r="N52" s="72"/>
      <c r="O52" s="79" t="s">
        <v>350</v>
      </c>
      <c r="P52" s="81">
        <v>43412.76055555556</v>
      </c>
      <c r="Q52" s="79" t="s">
        <v>391</v>
      </c>
      <c r="R52" s="79"/>
      <c r="S52" s="79"/>
      <c r="T52" s="79" t="s">
        <v>583</v>
      </c>
      <c r="U52" s="82" t="s">
        <v>633</v>
      </c>
      <c r="V52" s="82" t="s">
        <v>633</v>
      </c>
      <c r="W52" s="81">
        <v>43412.76055555556</v>
      </c>
      <c r="X52" s="82" t="s">
        <v>768</v>
      </c>
      <c r="Y52" s="79"/>
      <c r="Z52" s="79"/>
      <c r="AA52" s="85" t="s">
        <v>949</v>
      </c>
      <c r="AB52" s="79"/>
      <c r="AC52" s="79" t="b">
        <v>0</v>
      </c>
      <c r="AD52" s="79">
        <v>3</v>
      </c>
      <c r="AE52" s="85" t="s">
        <v>1087</v>
      </c>
      <c r="AF52" s="79" t="b">
        <v>0</v>
      </c>
      <c r="AG52" s="79" t="s">
        <v>1099</v>
      </c>
      <c r="AH52" s="79"/>
      <c r="AI52" s="85" t="s">
        <v>1087</v>
      </c>
      <c r="AJ52" s="79" t="b">
        <v>0</v>
      </c>
      <c r="AK52" s="79">
        <v>1</v>
      </c>
      <c r="AL52" s="85" t="s">
        <v>1087</v>
      </c>
      <c r="AM52" s="79" t="s">
        <v>1110</v>
      </c>
      <c r="AN52" s="79" t="b">
        <v>0</v>
      </c>
      <c r="AO52" s="85" t="s">
        <v>949</v>
      </c>
      <c r="AP52" s="79" t="s">
        <v>1119</v>
      </c>
      <c r="AQ52" s="79">
        <v>0</v>
      </c>
      <c r="AR52" s="79">
        <v>0</v>
      </c>
      <c r="AS52" s="79"/>
      <c r="AT52" s="79"/>
      <c r="AU52" s="79"/>
      <c r="AV52" s="79"/>
      <c r="AW52" s="79"/>
      <c r="AX52" s="79"/>
      <c r="AY52" s="79"/>
      <c r="AZ52" s="79"/>
      <c r="BA52">
        <v>1</v>
      </c>
      <c r="BB52" s="78" t="str">
        <f>REPLACE(INDEX(GroupVertices[Group],MATCH(Edges25[[#This Row],[Vertex 1]],GroupVertices[Vertex],0)),1,1,"")</f>
        <v>3</v>
      </c>
      <c r="BC52" s="78" t="str">
        <f>REPLACE(INDEX(GroupVertices[Group],MATCH(Edges25[[#This Row],[Vertex 2]],GroupVertices[Vertex],0)),1,1,"")</f>
        <v>1</v>
      </c>
      <c r="BD52" s="48"/>
      <c r="BE52" s="49"/>
      <c r="BF52" s="48"/>
      <c r="BG52" s="49"/>
      <c r="BH52" s="48"/>
      <c r="BI52" s="49"/>
      <c r="BJ52" s="48"/>
      <c r="BK52" s="49"/>
      <c r="BL52" s="48"/>
    </row>
    <row r="53" spans="1:64" ht="15">
      <c r="A53" s="64" t="s">
        <v>247</v>
      </c>
      <c r="B53" s="64" t="s">
        <v>246</v>
      </c>
      <c r="C53" s="65"/>
      <c r="D53" s="66"/>
      <c r="E53" s="67"/>
      <c r="F53" s="68"/>
      <c r="G53" s="65"/>
      <c r="H53" s="69"/>
      <c r="I53" s="70"/>
      <c r="J53" s="70"/>
      <c r="K53" s="34" t="s">
        <v>65</v>
      </c>
      <c r="L53" s="77">
        <v>131</v>
      </c>
      <c r="M53" s="77"/>
      <c r="N53" s="72"/>
      <c r="O53" s="79" t="s">
        <v>350</v>
      </c>
      <c r="P53" s="81">
        <v>43655.444016203706</v>
      </c>
      <c r="Q53" s="79" t="s">
        <v>392</v>
      </c>
      <c r="R53" s="79"/>
      <c r="S53" s="79"/>
      <c r="T53" s="79" t="s">
        <v>584</v>
      </c>
      <c r="U53" s="79"/>
      <c r="V53" s="82" t="s">
        <v>680</v>
      </c>
      <c r="W53" s="81">
        <v>43655.444016203706</v>
      </c>
      <c r="X53" s="82" t="s">
        <v>769</v>
      </c>
      <c r="Y53" s="79"/>
      <c r="Z53" s="79"/>
      <c r="AA53" s="85" t="s">
        <v>950</v>
      </c>
      <c r="AB53" s="79"/>
      <c r="AC53" s="79" t="b">
        <v>0</v>
      </c>
      <c r="AD53" s="79">
        <v>0</v>
      </c>
      <c r="AE53" s="85" t="s">
        <v>1087</v>
      </c>
      <c r="AF53" s="79" t="b">
        <v>0</v>
      </c>
      <c r="AG53" s="79" t="s">
        <v>1099</v>
      </c>
      <c r="AH53" s="79"/>
      <c r="AI53" s="85" t="s">
        <v>1087</v>
      </c>
      <c r="AJ53" s="79" t="b">
        <v>0</v>
      </c>
      <c r="AK53" s="79">
        <v>1</v>
      </c>
      <c r="AL53" s="85" t="s">
        <v>949</v>
      </c>
      <c r="AM53" s="79" t="s">
        <v>1109</v>
      </c>
      <c r="AN53" s="79" t="b">
        <v>0</v>
      </c>
      <c r="AO53" s="85" t="s">
        <v>949</v>
      </c>
      <c r="AP53" s="79" t="s">
        <v>176</v>
      </c>
      <c r="AQ53" s="79">
        <v>0</v>
      </c>
      <c r="AR53" s="79">
        <v>0</v>
      </c>
      <c r="AS53" s="79"/>
      <c r="AT53" s="79"/>
      <c r="AU53" s="79"/>
      <c r="AV53" s="79"/>
      <c r="AW53" s="79"/>
      <c r="AX53" s="79"/>
      <c r="AY53" s="79"/>
      <c r="AZ53" s="79"/>
      <c r="BA53">
        <v>1</v>
      </c>
      <c r="BB53" s="78" t="str">
        <f>REPLACE(INDEX(GroupVertices[Group],MATCH(Edges25[[#This Row],[Vertex 1]],GroupVertices[Vertex],0)),1,1,"")</f>
        <v>3</v>
      </c>
      <c r="BC53" s="78" t="str">
        <f>REPLACE(INDEX(GroupVertices[Group],MATCH(Edges25[[#This Row],[Vertex 2]],GroupVertices[Vertex],0)),1,1,"")</f>
        <v>3</v>
      </c>
      <c r="BD53" s="48"/>
      <c r="BE53" s="49"/>
      <c r="BF53" s="48"/>
      <c r="BG53" s="49"/>
      <c r="BH53" s="48"/>
      <c r="BI53" s="49"/>
      <c r="BJ53" s="48"/>
      <c r="BK53" s="49"/>
      <c r="BL53" s="48"/>
    </row>
    <row r="54" spans="1:64" ht="15">
      <c r="A54" s="64" t="s">
        <v>248</v>
      </c>
      <c r="B54" s="64" t="s">
        <v>279</v>
      </c>
      <c r="C54" s="65"/>
      <c r="D54" s="66"/>
      <c r="E54" s="67"/>
      <c r="F54" s="68"/>
      <c r="G54" s="65"/>
      <c r="H54" s="69"/>
      <c r="I54" s="70"/>
      <c r="J54" s="70"/>
      <c r="K54" s="34" t="s">
        <v>65</v>
      </c>
      <c r="L54" s="77">
        <v>134</v>
      </c>
      <c r="M54" s="77"/>
      <c r="N54" s="72"/>
      <c r="O54" s="79" t="s">
        <v>350</v>
      </c>
      <c r="P54" s="81">
        <v>43634.6171412037</v>
      </c>
      <c r="Q54" s="79" t="s">
        <v>393</v>
      </c>
      <c r="R54" s="82" t="s">
        <v>504</v>
      </c>
      <c r="S54" s="79" t="s">
        <v>553</v>
      </c>
      <c r="T54" s="79"/>
      <c r="U54" s="79"/>
      <c r="V54" s="82" t="s">
        <v>681</v>
      </c>
      <c r="W54" s="81">
        <v>43634.6171412037</v>
      </c>
      <c r="X54" s="82" t="s">
        <v>770</v>
      </c>
      <c r="Y54" s="79"/>
      <c r="Z54" s="79"/>
      <c r="AA54" s="85" t="s">
        <v>951</v>
      </c>
      <c r="AB54" s="79"/>
      <c r="AC54" s="79" t="b">
        <v>0</v>
      </c>
      <c r="AD54" s="79">
        <v>0</v>
      </c>
      <c r="AE54" s="85" t="s">
        <v>1087</v>
      </c>
      <c r="AF54" s="79" t="b">
        <v>0</v>
      </c>
      <c r="AG54" s="79" t="s">
        <v>1099</v>
      </c>
      <c r="AH54" s="79"/>
      <c r="AI54" s="85" t="s">
        <v>1087</v>
      </c>
      <c r="AJ54" s="79" t="b">
        <v>0</v>
      </c>
      <c r="AK54" s="79">
        <v>0</v>
      </c>
      <c r="AL54" s="85" t="s">
        <v>1087</v>
      </c>
      <c r="AM54" s="79" t="s">
        <v>1112</v>
      </c>
      <c r="AN54" s="79" t="b">
        <v>0</v>
      </c>
      <c r="AO54" s="85" t="s">
        <v>951</v>
      </c>
      <c r="AP54" s="79" t="s">
        <v>176</v>
      </c>
      <c r="AQ54" s="79">
        <v>0</v>
      </c>
      <c r="AR54" s="79">
        <v>0</v>
      </c>
      <c r="AS54" s="79"/>
      <c r="AT54" s="79"/>
      <c r="AU54" s="79"/>
      <c r="AV54" s="79"/>
      <c r="AW54" s="79"/>
      <c r="AX54" s="79"/>
      <c r="AY54" s="79"/>
      <c r="AZ54" s="79"/>
      <c r="BA54">
        <v>2</v>
      </c>
      <c r="BB54" s="78" t="str">
        <f>REPLACE(INDEX(GroupVertices[Group],MATCH(Edges25[[#This Row],[Vertex 1]],GroupVertices[Vertex],0)),1,1,"")</f>
        <v>1</v>
      </c>
      <c r="BC54" s="78" t="str">
        <f>REPLACE(INDEX(GroupVertices[Group],MATCH(Edges25[[#This Row],[Vertex 2]],GroupVertices[Vertex],0)),1,1,"")</f>
        <v>1</v>
      </c>
      <c r="BD54" s="48"/>
      <c r="BE54" s="49"/>
      <c r="BF54" s="48"/>
      <c r="BG54" s="49"/>
      <c r="BH54" s="48"/>
      <c r="BI54" s="49"/>
      <c r="BJ54" s="48"/>
      <c r="BK54" s="49"/>
      <c r="BL54" s="48"/>
    </row>
    <row r="55" spans="1:64" ht="15">
      <c r="A55" s="64" t="s">
        <v>248</v>
      </c>
      <c r="B55" s="64" t="s">
        <v>316</v>
      </c>
      <c r="C55" s="65"/>
      <c r="D55" s="66"/>
      <c r="E55" s="67"/>
      <c r="F55" s="68"/>
      <c r="G55" s="65"/>
      <c r="H55" s="69"/>
      <c r="I55" s="70"/>
      <c r="J55" s="70"/>
      <c r="K55" s="34" t="s">
        <v>65</v>
      </c>
      <c r="L55" s="77">
        <v>136</v>
      </c>
      <c r="M55" s="77"/>
      <c r="N55" s="72"/>
      <c r="O55" s="79" t="s">
        <v>350</v>
      </c>
      <c r="P55" s="81">
        <v>43656.600173611114</v>
      </c>
      <c r="Q55" s="79" t="s">
        <v>394</v>
      </c>
      <c r="R55" s="82" t="s">
        <v>509</v>
      </c>
      <c r="S55" s="79" t="s">
        <v>553</v>
      </c>
      <c r="T55" s="79"/>
      <c r="U55" s="79"/>
      <c r="V55" s="82" t="s">
        <v>681</v>
      </c>
      <c r="W55" s="81">
        <v>43656.600173611114</v>
      </c>
      <c r="X55" s="82" t="s">
        <v>771</v>
      </c>
      <c r="Y55" s="79"/>
      <c r="Z55" s="79"/>
      <c r="AA55" s="85" t="s">
        <v>952</v>
      </c>
      <c r="AB55" s="79"/>
      <c r="AC55" s="79" t="b">
        <v>0</v>
      </c>
      <c r="AD55" s="79">
        <v>0</v>
      </c>
      <c r="AE55" s="85" t="s">
        <v>1087</v>
      </c>
      <c r="AF55" s="79" t="b">
        <v>0</v>
      </c>
      <c r="AG55" s="79" t="s">
        <v>1099</v>
      </c>
      <c r="AH55" s="79"/>
      <c r="AI55" s="85" t="s">
        <v>1087</v>
      </c>
      <c r="AJ55" s="79" t="b">
        <v>0</v>
      </c>
      <c r="AK55" s="79">
        <v>0</v>
      </c>
      <c r="AL55" s="85" t="s">
        <v>1087</v>
      </c>
      <c r="AM55" s="79" t="s">
        <v>1109</v>
      </c>
      <c r="AN55" s="79" t="b">
        <v>0</v>
      </c>
      <c r="AO55" s="85" t="s">
        <v>952</v>
      </c>
      <c r="AP55" s="79" t="s">
        <v>176</v>
      </c>
      <c r="AQ55" s="79">
        <v>0</v>
      </c>
      <c r="AR55" s="79">
        <v>0</v>
      </c>
      <c r="AS55" s="79"/>
      <c r="AT55" s="79"/>
      <c r="AU55" s="79"/>
      <c r="AV55" s="79"/>
      <c r="AW55" s="79"/>
      <c r="AX55" s="79"/>
      <c r="AY55" s="79"/>
      <c r="AZ55" s="79"/>
      <c r="BA55">
        <v>1</v>
      </c>
      <c r="BB55" s="78" t="str">
        <f>REPLACE(INDEX(GroupVertices[Group],MATCH(Edges25[[#This Row],[Vertex 1]],GroupVertices[Vertex],0)),1,1,"")</f>
        <v>1</v>
      </c>
      <c r="BC55" s="78" t="str">
        <f>REPLACE(INDEX(GroupVertices[Group],MATCH(Edges25[[#This Row],[Vertex 2]],GroupVertices[Vertex],0)),1,1,"")</f>
        <v>1</v>
      </c>
      <c r="BD55" s="48">
        <v>1</v>
      </c>
      <c r="BE55" s="49">
        <v>3.3333333333333335</v>
      </c>
      <c r="BF55" s="48">
        <v>0</v>
      </c>
      <c r="BG55" s="49">
        <v>0</v>
      </c>
      <c r="BH55" s="48">
        <v>0</v>
      </c>
      <c r="BI55" s="49">
        <v>0</v>
      </c>
      <c r="BJ55" s="48">
        <v>29</v>
      </c>
      <c r="BK55" s="49">
        <v>96.66666666666667</v>
      </c>
      <c r="BL55" s="48">
        <v>30</v>
      </c>
    </row>
    <row r="56" spans="1:64" ht="15">
      <c r="A56" s="64" t="s">
        <v>249</v>
      </c>
      <c r="B56" s="64" t="s">
        <v>279</v>
      </c>
      <c r="C56" s="65"/>
      <c r="D56" s="66"/>
      <c r="E56" s="67"/>
      <c r="F56" s="68"/>
      <c r="G56" s="65"/>
      <c r="H56" s="69"/>
      <c r="I56" s="70"/>
      <c r="J56" s="70"/>
      <c r="K56" s="34" t="s">
        <v>65</v>
      </c>
      <c r="L56" s="77">
        <v>138</v>
      </c>
      <c r="M56" s="77"/>
      <c r="N56" s="72"/>
      <c r="O56" s="79" t="s">
        <v>350</v>
      </c>
      <c r="P56" s="81">
        <v>43657.76820601852</v>
      </c>
      <c r="Q56" s="79" t="s">
        <v>395</v>
      </c>
      <c r="R56" s="79"/>
      <c r="S56" s="79"/>
      <c r="T56" s="79"/>
      <c r="U56" s="82" t="s">
        <v>634</v>
      </c>
      <c r="V56" s="82" t="s">
        <v>634</v>
      </c>
      <c r="W56" s="81">
        <v>43657.76820601852</v>
      </c>
      <c r="X56" s="82" t="s">
        <v>772</v>
      </c>
      <c r="Y56" s="79"/>
      <c r="Z56" s="79"/>
      <c r="AA56" s="85" t="s">
        <v>953</v>
      </c>
      <c r="AB56" s="79"/>
      <c r="AC56" s="79" t="b">
        <v>0</v>
      </c>
      <c r="AD56" s="79">
        <v>0</v>
      </c>
      <c r="AE56" s="85" t="s">
        <v>1087</v>
      </c>
      <c r="AF56" s="79" t="b">
        <v>0</v>
      </c>
      <c r="AG56" s="79" t="s">
        <v>1099</v>
      </c>
      <c r="AH56" s="79"/>
      <c r="AI56" s="85" t="s">
        <v>1087</v>
      </c>
      <c r="AJ56" s="79" t="b">
        <v>0</v>
      </c>
      <c r="AK56" s="79">
        <v>0</v>
      </c>
      <c r="AL56" s="85" t="s">
        <v>1087</v>
      </c>
      <c r="AM56" s="79" t="s">
        <v>1109</v>
      </c>
      <c r="AN56" s="79" t="b">
        <v>0</v>
      </c>
      <c r="AO56" s="85" t="s">
        <v>953</v>
      </c>
      <c r="AP56" s="79" t="s">
        <v>176</v>
      </c>
      <c r="AQ56" s="79">
        <v>0</v>
      </c>
      <c r="AR56" s="79">
        <v>0</v>
      </c>
      <c r="AS56" s="79"/>
      <c r="AT56" s="79"/>
      <c r="AU56" s="79"/>
      <c r="AV56" s="79"/>
      <c r="AW56" s="79"/>
      <c r="AX56" s="79"/>
      <c r="AY56" s="79"/>
      <c r="AZ56" s="79"/>
      <c r="BA56">
        <v>1</v>
      </c>
      <c r="BB56" s="78" t="str">
        <f>REPLACE(INDEX(GroupVertices[Group],MATCH(Edges25[[#This Row],[Vertex 1]],GroupVertices[Vertex],0)),1,1,"")</f>
        <v>1</v>
      </c>
      <c r="BC56" s="78" t="str">
        <f>REPLACE(INDEX(GroupVertices[Group],MATCH(Edges25[[#This Row],[Vertex 2]],GroupVertices[Vertex],0)),1,1,"")</f>
        <v>1</v>
      </c>
      <c r="BD56" s="48">
        <v>0</v>
      </c>
      <c r="BE56" s="49">
        <v>0</v>
      </c>
      <c r="BF56" s="48">
        <v>0</v>
      </c>
      <c r="BG56" s="49">
        <v>0</v>
      </c>
      <c r="BH56" s="48">
        <v>0</v>
      </c>
      <c r="BI56" s="49">
        <v>0</v>
      </c>
      <c r="BJ56" s="48">
        <v>11</v>
      </c>
      <c r="BK56" s="49">
        <v>100</v>
      </c>
      <c r="BL56" s="48">
        <v>11</v>
      </c>
    </row>
    <row r="57" spans="1:64" ht="15">
      <c r="A57" s="64" t="s">
        <v>250</v>
      </c>
      <c r="B57" s="64" t="s">
        <v>317</v>
      </c>
      <c r="C57" s="65"/>
      <c r="D57" s="66"/>
      <c r="E57" s="67"/>
      <c r="F57" s="68"/>
      <c r="G57" s="65"/>
      <c r="H57" s="69"/>
      <c r="I57" s="70"/>
      <c r="J57" s="70"/>
      <c r="K57" s="34" t="s">
        <v>65</v>
      </c>
      <c r="L57" s="77">
        <v>139</v>
      </c>
      <c r="M57" s="77"/>
      <c r="N57" s="72"/>
      <c r="O57" s="79" t="s">
        <v>350</v>
      </c>
      <c r="P57" s="81">
        <v>43660.58692129629</v>
      </c>
      <c r="Q57" s="79" t="s">
        <v>396</v>
      </c>
      <c r="R57" s="82" t="s">
        <v>510</v>
      </c>
      <c r="S57" s="79" t="s">
        <v>558</v>
      </c>
      <c r="T57" s="79" t="s">
        <v>585</v>
      </c>
      <c r="U57" s="79"/>
      <c r="V57" s="82" t="s">
        <v>682</v>
      </c>
      <c r="W57" s="81">
        <v>43660.58692129629</v>
      </c>
      <c r="X57" s="82" t="s">
        <v>773</v>
      </c>
      <c r="Y57" s="79"/>
      <c r="Z57" s="79"/>
      <c r="AA57" s="85" t="s">
        <v>954</v>
      </c>
      <c r="AB57" s="79"/>
      <c r="AC57" s="79" t="b">
        <v>0</v>
      </c>
      <c r="AD57" s="79">
        <v>0</v>
      </c>
      <c r="AE57" s="85" t="s">
        <v>1087</v>
      </c>
      <c r="AF57" s="79" t="b">
        <v>0</v>
      </c>
      <c r="AG57" s="79" t="s">
        <v>1099</v>
      </c>
      <c r="AH57" s="79"/>
      <c r="AI57" s="85" t="s">
        <v>1087</v>
      </c>
      <c r="AJ57" s="79" t="b">
        <v>0</v>
      </c>
      <c r="AK57" s="79">
        <v>1</v>
      </c>
      <c r="AL57" s="85" t="s">
        <v>1087</v>
      </c>
      <c r="AM57" s="79" t="s">
        <v>1110</v>
      </c>
      <c r="AN57" s="79" t="b">
        <v>0</v>
      </c>
      <c r="AO57" s="85" t="s">
        <v>954</v>
      </c>
      <c r="AP57" s="79" t="s">
        <v>176</v>
      </c>
      <c r="AQ57" s="79">
        <v>0</v>
      </c>
      <c r="AR57" s="79">
        <v>0</v>
      </c>
      <c r="AS57" s="79"/>
      <c r="AT57" s="79"/>
      <c r="AU57" s="79"/>
      <c r="AV57" s="79"/>
      <c r="AW57" s="79"/>
      <c r="AX57" s="79"/>
      <c r="AY57" s="79"/>
      <c r="AZ57" s="79"/>
      <c r="BA57">
        <v>1</v>
      </c>
      <c r="BB57" s="78" t="str">
        <f>REPLACE(INDEX(GroupVertices[Group],MATCH(Edges25[[#This Row],[Vertex 1]],GroupVertices[Vertex],0)),1,1,"")</f>
        <v>8</v>
      </c>
      <c r="BC57" s="78" t="str">
        <f>REPLACE(INDEX(GroupVertices[Group],MATCH(Edges25[[#This Row],[Vertex 2]],GroupVertices[Vertex],0)),1,1,"")</f>
        <v>8</v>
      </c>
      <c r="BD57" s="48"/>
      <c r="BE57" s="49"/>
      <c r="BF57" s="48"/>
      <c r="BG57" s="49"/>
      <c r="BH57" s="48"/>
      <c r="BI57" s="49"/>
      <c r="BJ57" s="48"/>
      <c r="BK57" s="49"/>
      <c r="BL57" s="48"/>
    </row>
    <row r="58" spans="1:64" ht="15">
      <c r="A58" s="64" t="s">
        <v>251</v>
      </c>
      <c r="B58" s="64" t="s">
        <v>250</v>
      </c>
      <c r="C58" s="65"/>
      <c r="D58" s="66"/>
      <c r="E58" s="67"/>
      <c r="F58" s="68"/>
      <c r="G58" s="65"/>
      <c r="H58" s="69"/>
      <c r="I58" s="70"/>
      <c r="J58" s="70"/>
      <c r="K58" s="34" t="s">
        <v>65</v>
      </c>
      <c r="L58" s="77">
        <v>142</v>
      </c>
      <c r="M58" s="77"/>
      <c r="N58" s="72"/>
      <c r="O58" s="79" t="s">
        <v>350</v>
      </c>
      <c r="P58" s="81">
        <v>43660.63381944445</v>
      </c>
      <c r="Q58" s="79" t="s">
        <v>397</v>
      </c>
      <c r="R58" s="79"/>
      <c r="S58" s="79"/>
      <c r="T58" s="79" t="s">
        <v>585</v>
      </c>
      <c r="U58" s="79"/>
      <c r="V58" s="82" t="s">
        <v>683</v>
      </c>
      <c r="W58" s="81">
        <v>43660.63381944445</v>
      </c>
      <c r="X58" s="82" t="s">
        <v>774</v>
      </c>
      <c r="Y58" s="79"/>
      <c r="Z58" s="79"/>
      <c r="AA58" s="85" t="s">
        <v>955</v>
      </c>
      <c r="AB58" s="79"/>
      <c r="AC58" s="79" t="b">
        <v>0</v>
      </c>
      <c r="AD58" s="79">
        <v>0</v>
      </c>
      <c r="AE58" s="85" t="s">
        <v>1087</v>
      </c>
      <c r="AF58" s="79" t="b">
        <v>0</v>
      </c>
      <c r="AG58" s="79" t="s">
        <v>1099</v>
      </c>
      <c r="AH58" s="79"/>
      <c r="AI58" s="85" t="s">
        <v>1087</v>
      </c>
      <c r="AJ58" s="79" t="b">
        <v>0</v>
      </c>
      <c r="AK58" s="79">
        <v>1</v>
      </c>
      <c r="AL58" s="85" t="s">
        <v>954</v>
      </c>
      <c r="AM58" s="79" t="s">
        <v>1109</v>
      </c>
      <c r="AN58" s="79" t="b">
        <v>0</v>
      </c>
      <c r="AO58" s="85" t="s">
        <v>954</v>
      </c>
      <c r="AP58" s="79" t="s">
        <v>176</v>
      </c>
      <c r="AQ58" s="79">
        <v>0</v>
      </c>
      <c r="AR58" s="79">
        <v>0</v>
      </c>
      <c r="AS58" s="79"/>
      <c r="AT58" s="79"/>
      <c r="AU58" s="79"/>
      <c r="AV58" s="79"/>
      <c r="AW58" s="79"/>
      <c r="AX58" s="79"/>
      <c r="AY58" s="79"/>
      <c r="AZ58" s="79"/>
      <c r="BA58">
        <v>1</v>
      </c>
      <c r="BB58" s="78" t="str">
        <f>REPLACE(INDEX(GroupVertices[Group],MATCH(Edges25[[#This Row],[Vertex 1]],GroupVertices[Vertex],0)),1,1,"")</f>
        <v>8</v>
      </c>
      <c r="BC58" s="78" t="str">
        <f>REPLACE(INDEX(GroupVertices[Group],MATCH(Edges25[[#This Row],[Vertex 2]],GroupVertices[Vertex],0)),1,1,"")</f>
        <v>8</v>
      </c>
      <c r="BD58" s="48">
        <v>3</v>
      </c>
      <c r="BE58" s="49">
        <v>12</v>
      </c>
      <c r="BF58" s="48">
        <v>0</v>
      </c>
      <c r="BG58" s="49">
        <v>0</v>
      </c>
      <c r="BH58" s="48">
        <v>0</v>
      </c>
      <c r="BI58" s="49">
        <v>0</v>
      </c>
      <c r="BJ58" s="48">
        <v>22</v>
      </c>
      <c r="BK58" s="49">
        <v>88</v>
      </c>
      <c r="BL58" s="48">
        <v>25</v>
      </c>
    </row>
    <row r="59" spans="1:64" ht="15">
      <c r="A59" s="64" t="s">
        <v>252</v>
      </c>
      <c r="B59" s="64" t="s">
        <v>320</v>
      </c>
      <c r="C59" s="65"/>
      <c r="D59" s="66"/>
      <c r="E59" s="67"/>
      <c r="F59" s="68"/>
      <c r="G59" s="65"/>
      <c r="H59" s="69"/>
      <c r="I59" s="70"/>
      <c r="J59" s="70"/>
      <c r="K59" s="34" t="s">
        <v>65</v>
      </c>
      <c r="L59" s="77">
        <v>143</v>
      </c>
      <c r="M59" s="77"/>
      <c r="N59" s="72"/>
      <c r="O59" s="79" t="s">
        <v>350</v>
      </c>
      <c r="P59" s="81">
        <v>43660.78</v>
      </c>
      <c r="Q59" s="79" t="s">
        <v>398</v>
      </c>
      <c r="R59" s="82" t="s">
        <v>511</v>
      </c>
      <c r="S59" s="79" t="s">
        <v>559</v>
      </c>
      <c r="T59" s="79"/>
      <c r="U59" s="79"/>
      <c r="V59" s="82" t="s">
        <v>684</v>
      </c>
      <c r="W59" s="81">
        <v>43660.78</v>
      </c>
      <c r="X59" s="82" t="s">
        <v>775</v>
      </c>
      <c r="Y59" s="79"/>
      <c r="Z59" s="79"/>
      <c r="AA59" s="85" t="s">
        <v>956</v>
      </c>
      <c r="AB59" s="79"/>
      <c r="AC59" s="79" t="b">
        <v>0</v>
      </c>
      <c r="AD59" s="79">
        <v>0</v>
      </c>
      <c r="AE59" s="85" t="s">
        <v>1092</v>
      </c>
      <c r="AF59" s="79" t="b">
        <v>1</v>
      </c>
      <c r="AG59" s="79" t="s">
        <v>1099</v>
      </c>
      <c r="AH59" s="79"/>
      <c r="AI59" s="85" t="s">
        <v>1104</v>
      </c>
      <c r="AJ59" s="79" t="b">
        <v>0</v>
      </c>
      <c r="AK59" s="79">
        <v>0</v>
      </c>
      <c r="AL59" s="85" t="s">
        <v>1087</v>
      </c>
      <c r="AM59" s="79" t="s">
        <v>1107</v>
      </c>
      <c r="AN59" s="79" t="b">
        <v>0</v>
      </c>
      <c r="AO59" s="85" t="s">
        <v>956</v>
      </c>
      <c r="AP59" s="79" t="s">
        <v>176</v>
      </c>
      <c r="AQ59" s="79">
        <v>0</v>
      </c>
      <c r="AR59" s="79">
        <v>0</v>
      </c>
      <c r="AS59" s="79"/>
      <c r="AT59" s="79"/>
      <c r="AU59" s="79"/>
      <c r="AV59" s="79"/>
      <c r="AW59" s="79"/>
      <c r="AX59" s="79"/>
      <c r="AY59" s="79"/>
      <c r="AZ59" s="79"/>
      <c r="BA59">
        <v>1</v>
      </c>
      <c r="BB59" s="78" t="str">
        <f>REPLACE(INDEX(GroupVertices[Group],MATCH(Edges25[[#This Row],[Vertex 1]],GroupVertices[Vertex],0)),1,1,"")</f>
        <v>6</v>
      </c>
      <c r="BC59" s="78" t="str">
        <f>REPLACE(INDEX(GroupVertices[Group],MATCH(Edges25[[#This Row],[Vertex 2]],GroupVertices[Vertex],0)),1,1,"")</f>
        <v>6</v>
      </c>
      <c r="BD59" s="48"/>
      <c r="BE59" s="49"/>
      <c r="BF59" s="48"/>
      <c r="BG59" s="49"/>
      <c r="BH59" s="48"/>
      <c r="BI59" s="49"/>
      <c r="BJ59" s="48"/>
      <c r="BK59" s="49"/>
      <c r="BL59" s="48"/>
    </row>
    <row r="60" spans="1:64" ht="15">
      <c r="A60" s="64" t="s">
        <v>253</v>
      </c>
      <c r="B60" s="64" t="s">
        <v>327</v>
      </c>
      <c r="C60" s="65"/>
      <c r="D60" s="66"/>
      <c r="E60" s="67"/>
      <c r="F60" s="68"/>
      <c r="G60" s="65"/>
      <c r="H60" s="69"/>
      <c r="I60" s="70"/>
      <c r="J60" s="70"/>
      <c r="K60" s="34" t="s">
        <v>65</v>
      </c>
      <c r="L60" s="77">
        <v>151</v>
      </c>
      <c r="M60" s="77"/>
      <c r="N60" s="72"/>
      <c r="O60" s="79" t="s">
        <v>350</v>
      </c>
      <c r="P60" s="81">
        <v>43660.87127314815</v>
      </c>
      <c r="Q60" s="79" t="s">
        <v>399</v>
      </c>
      <c r="R60" s="79"/>
      <c r="S60" s="79"/>
      <c r="T60" s="79"/>
      <c r="U60" s="82" t="s">
        <v>635</v>
      </c>
      <c r="V60" s="82" t="s">
        <v>635</v>
      </c>
      <c r="W60" s="81">
        <v>43660.87127314815</v>
      </c>
      <c r="X60" s="82" t="s">
        <v>776</v>
      </c>
      <c r="Y60" s="79"/>
      <c r="Z60" s="79"/>
      <c r="AA60" s="85" t="s">
        <v>957</v>
      </c>
      <c r="AB60" s="79"/>
      <c r="AC60" s="79" t="b">
        <v>0</v>
      </c>
      <c r="AD60" s="79">
        <v>0</v>
      </c>
      <c r="AE60" s="85" t="s">
        <v>1085</v>
      </c>
      <c r="AF60" s="79" t="b">
        <v>0</v>
      </c>
      <c r="AG60" s="79" t="s">
        <v>1098</v>
      </c>
      <c r="AH60" s="79"/>
      <c r="AI60" s="85" t="s">
        <v>1087</v>
      </c>
      <c r="AJ60" s="79" t="b">
        <v>0</v>
      </c>
      <c r="AK60" s="79">
        <v>0</v>
      </c>
      <c r="AL60" s="85" t="s">
        <v>1087</v>
      </c>
      <c r="AM60" s="79" t="s">
        <v>1109</v>
      </c>
      <c r="AN60" s="79" t="b">
        <v>0</v>
      </c>
      <c r="AO60" s="85" t="s">
        <v>957</v>
      </c>
      <c r="AP60" s="79" t="s">
        <v>176</v>
      </c>
      <c r="AQ60" s="79">
        <v>0</v>
      </c>
      <c r="AR60" s="79">
        <v>0</v>
      </c>
      <c r="AS60" s="79"/>
      <c r="AT60" s="79"/>
      <c r="AU60" s="79"/>
      <c r="AV60" s="79"/>
      <c r="AW60" s="79"/>
      <c r="AX60" s="79"/>
      <c r="AY60" s="79"/>
      <c r="AZ60" s="79"/>
      <c r="BA60">
        <v>1</v>
      </c>
      <c r="BB60" s="78" t="str">
        <f>REPLACE(INDEX(GroupVertices[Group],MATCH(Edges25[[#This Row],[Vertex 1]],GroupVertices[Vertex],0)),1,1,"")</f>
        <v>1</v>
      </c>
      <c r="BC60" s="78" t="str">
        <f>REPLACE(INDEX(GroupVertices[Group],MATCH(Edges25[[#This Row],[Vertex 2]],GroupVertices[Vertex],0)),1,1,"")</f>
        <v>1</v>
      </c>
      <c r="BD60" s="48">
        <v>0</v>
      </c>
      <c r="BE60" s="49">
        <v>0</v>
      </c>
      <c r="BF60" s="48">
        <v>0</v>
      </c>
      <c r="BG60" s="49">
        <v>0</v>
      </c>
      <c r="BH60" s="48">
        <v>0</v>
      </c>
      <c r="BI60" s="49">
        <v>0</v>
      </c>
      <c r="BJ60" s="48">
        <v>2</v>
      </c>
      <c r="BK60" s="49">
        <v>100</v>
      </c>
      <c r="BL60" s="48">
        <v>2</v>
      </c>
    </row>
    <row r="61" spans="1:64" ht="15">
      <c r="A61" s="64" t="s">
        <v>254</v>
      </c>
      <c r="B61" s="64" t="s">
        <v>250</v>
      </c>
      <c r="C61" s="65"/>
      <c r="D61" s="66"/>
      <c r="E61" s="67"/>
      <c r="F61" s="68"/>
      <c r="G61" s="65"/>
      <c r="H61" s="69"/>
      <c r="I61" s="70"/>
      <c r="J61" s="70"/>
      <c r="K61" s="34" t="s">
        <v>65</v>
      </c>
      <c r="L61" s="77">
        <v>154</v>
      </c>
      <c r="M61" s="77"/>
      <c r="N61" s="72"/>
      <c r="O61" s="79" t="s">
        <v>350</v>
      </c>
      <c r="P61" s="81">
        <v>43661.34138888889</v>
      </c>
      <c r="Q61" s="79" t="s">
        <v>397</v>
      </c>
      <c r="R61" s="79"/>
      <c r="S61" s="79"/>
      <c r="T61" s="79" t="s">
        <v>585</v>
      </c>
      <c r="U61" s="79"/>
      <c r="V61" s="82" t="s">
        <v>685</v>
      </c>
      <c r="W61" s="81">
        <v>43661.34138888889</v>
      </c>
      <c r="X61" s="82" t="s">
        <v>777</v>
      </c>
      <c r="Y61" s="79"/>
      <c r="Z61" s="79"/>
      <c r="AA61" s="85" t="s">
        <v>958</v>
      </c>
      <c r="AB61" s="79"/>
      <c r="AC61" s="79" t="b">
        <v>0</v>
      </c>
      <c r="AD61" s="79">
        <v>0</v>
      </c>
      <c r="AE61" s="85" t="s">
        <v>1087</v>
      </c>
      <c r="AF61" s="79" t="b">
        <v>0</v>
      </c>
      <c r="AG61" s="79" t="s">
        <v>1099</v>
      </c>
      <c r="AH61" s="79"/>
      <c r="AI61" s="85" t="s">
        <v>1087</v>
      </c>
      <c r="AJ61" s="79" t="b">
        <v>0</v>
      </c>
      <c r="AK61" s="79">
        <v>2</v>
      </c>
      <c r="AL61" s="85" t="s">
        <v>954</v>
      </c>
      <c r="AM61" s="79" t="s">
        <v>1108</v>
      </c>
      <c r="AN61" s="79" t="b">
        <v>0</v>
      </c>
      <c r="AO61" s="85" t="s">
        <v>954</v>
      </c>
      <c r="AP61" s="79" t="s">
        <v>176</v>
      </c>
      <c r="AQ61" s="79">
        <v>0</v>
      </c>
      <c r="AR61" s="79">
        <v>0</v>
      </c>
      <c r="AS61" s="79"/>
      <c r="AT61" s="79"/>
      <c r="AU61" s="79"/>
      <c r="AV61" s="79"/>
      <c r="AW61" s="79"/>
      <c r="AX61" s="79"/>
      <c r="AY61" s="79"/>
      <c r="AZ61" s="79"/>
      <c r="BA61">
        <v>1</v>
      </c>
      <c r="BB61" s="78" t="str">
        <f>REPLACE(INDEX(GroupVertices[Group],MATCH(Edges25[[#This Row],[Vertex 1]],GroupVertices[Vertex],0)),1,1,"")</f>
        <v>8</v>
      </c>
      <c r="BC61" s="78" t="str">
        <f>REPLACE(INDEX(GroupVertices[Group],MATCH(Edges25[[#This Row],[Vertex 2]],GroupVertices[Vertex],0)),1,1,"")</f>
        <v>8</v>
      </c>
      <c r="BD61" s="48">
        <v>3</v>
      </c>
      <c r="BE61" s="49">
        <v>12</v>
      </c>
      <c r="BF61" s="48">
        <v>0</v>
      </c>
      <c r="BG61" s="49">
        <v>0</v>
      </c>
      <c r="BH61" s="48">
        <v>0</v>
      </c>
      <c r="BI61" s="49">
        <v>0</v>
      </c>
      <c r="BJ61" s="48">
        <v>22</v>
      </c>
      <c r="BK61" s="49">
        <v>88</v>
      </c>
      <c r="BL61" s="48">
        <v>25</v>
      </c>
    </row>
    <row r="62" spans="1:64" ht="15">
      <c r="A62" s="64" t="s">
        <v>255</v>
      </c>
      <c r="B62" s="64" t="s">
        <v>328</v>
      </c>
      <c r="C62" s="65"/>
      <c r="D62" s="66"/>
      <c r="E62" s="67"/>
      <c r="F62" s="68"/>
      <c r="G62" s="65"/>
      <c r="H62" s="69"/>
      <c r="I62" s="70"/>
      <c r="J62" s="70"/>
      <c r="K62" s="34" t="s">
        <v>65</v>
      </c>
      <c r="L62" s="77">
        <v>155</v>
      </c>
      <c r="M62" s="77"/>
      <c r="N62" s="72"/>
      <c r="O62" s="79" t="s">
        <v>350</v>
      </c>
      <c r="P62" s="81">
        <v>43661.61237268519</v>
      </c>
      <c r="Q62" s="79" t="s">
        <v>400</v>
      </c>
      <c r="R62" s="79"/>
      <c r="S62" s="79"/>
      <c r="T62" s="79"/>
      <c r="U62" s="79"/>
      <c r="V62" s="82" t="s">
        <v>686</v>
      </c>
      <c r="W62" s="81">
        <v>43661.61237268519</v>
      </c>
      <c r="X62" s="82" t="s">
        <v>778</v>
      </c>
      <c r="Y62" s="79"/>
      <c r="Z62" s="79"/>
      <c r="AA62" s="85" t="s">
        <v>959</v>
      </c>
      <c r="AB62" s="79"/>
      <c r="AC62" s="79" t="b">
        <v>0</v>
      </c>
      <c r="AD62" s="79">
        <v>0</v>
      </c>
      <c r="AE62" s="85" t="s">
        <v>1087</v>
      </c>
      <c r="AF62" s="79" t="b">
        <v>0</v>
      </c>
      <c r="AG62" s="79" t="s">
        <v>1099</v>
      </c>
      <c r="AH62" s="79"/>
      <c r="AI62" s="85" t="s">
        <v>1087</v>
      </c>
      <c r="AJ62" s="79" t="b">
        <v>0</v>
      </c>
      <c r="AK62" s="79">
        <v>4</v>
      </c>
      <c r="AL62" s="85" t="s">
        <v>1014</v>
      </c>
      <c r="AM62" s="79" t="s">
        <v>1107</v>
      </c>
      <c r="AN62" s="79" t="b">
        <v>0</v>
      </c>
      <c r="AO62" s="85" t="s">
        <v>1014</v>
      </c>
      <c r="AP62" s="79" t="s">
        <v>176</v>
      </c>
      <c r="AQ62" s="79">
        <v>0</v>
      </c>
      <c r="AR62" s="79">
        <v>0</v>
      </c>
      <c r="AS62" s="79"/>
      <c r="AT62" s="79"/>
      <c r="AU62" s="79"/>
      <c r="AV62" s="79"/>
      <c r="AW62" s="79"/>
      <c r="AX62" s="79"/>
      <c r="AY62" s="79"/>
      <c r="AZ62" s="79"/>
      <c r="BA62">
        <v>1</v>
      </c>
      <c r="BB62" s="78" t="str">
        <f>REPLACE(INDEX(GroupVertices[Group],MATCH(Edges25[[#This Row],[Vertex 1]],GroupVertices[Vertex],0)),1,1,"")</f>
        <v>2</v>
      </c>
      <c r="BC62" s="78" t="str">
        <f>REPLACE(INDEX(GroupVertices[Group],MATCH(Edges25[[#This Row],[Vertex 2]],GroupVertices[Vertex],0)),1,1,"")</f>
        <v>2</v>
      </c>
      <c r="BD62" s="48"/>
      <c r="BE62" s="49"/>
      <c r="BF62" s="48"/>
      <c r="BG62" s="49"/>
      <c r="BH62" s="48"/>
      <c r="BI62" s="49"/>
      <c r="BJ62" s="48"/>
      <c r="BK62" s="49"/>
      <c r="BL62" s="48"/>
    </row>
    <row r="63" spans="1:64" ht="15">
      <c r="A63" s="64" t="s">
        <v>256</v>
      </c>
      <c r="B63" s="64" t="s">
        <v>294</v>
      </c>
      <c r="C63" s="65"/>
      <c r="D63" s="66"/>
      <c r="E63" s="67"/>
      <c r="F63" s="68"/>
      <c r="G63" s="65"/>
      <c r="H63" s="69"/>
      <c r="I63" s="70"/>
      <c r="J63" s="70"/>
      <c r="K63" s="34" t="s">
        <v>65</v>
      </c>
      <c r="L63" s="77">
        <v>160</v>
      </c>
      <c r="M63" s="77"/>
      <c r="N63" s="72"/>
      <c r="O63" s="79" t="s">
        <v>350</v>
      </c>
      <c r="P63" s="81">
        <v>43622.272511574076</v>
      </c>
      <c r="Q63" s="79" t="s">
        <v>401</v>
      </c>
      <c r="R63" s="79"/>
      <c r="S63" s="79"/>
      <c r="T63" s="79" t="s">
        <v>586</v>
      </c>
      <c r="U63" s="79"/>
      <c r="V63" s="82" t="s">
        <v>687</v>
      </c>
      <c r="W63" s="81">
        <v>43622.272511574076</v>
      </c>
      <c r="X63" s="82" t="s">
        <v>779</v>
      </c>
      <c r="Y63" s="79"/>
      <c r="Z63" s="79"/>
      <c r="AA63" s="85" t="s">
        <v>960</v>
      </c>
      <c r="AB63" s="79"/>
      <c r="AC63" s="79" t="b">
        <v>0</v>
      </c>
      <c r="AD63" s="79">
        <v>0</v>
      </c>
      <c r="AE63" s="85" t="s">
        <v>1087</v>
      </c>
      <c r="AF63" s="79" t="b">
        <v>1</v>
      </c>
      <c r="AG63" s="79" t="s">
        <v>1099</v>
      </c>
      <c r="AH63" s="79"/>
      <c r="AI63" s="85" t="s">
        <v>993</v>
      </c>
      <c r="AJ63" s="79" t="b">
        <v>0</v>
      </c>
      <c r="AK63" s="79">
        <v>2</v>
      </c>
      <c r="AL63" s="85" t="s">
        <v>1052</v>
      </c>
      <c r="AM63" s="79" t="s">
        <v>1107</v>
      </c>
      <c r="AN63" s="79" t="b">
        <v>0</v>
      </c>
      <c r="AO63" s="85" t="s">
        <v>1052</v>
      </c>
      <c r="AP63" s="79" t="s">
        <v>176</v>
      </c>
      <c r="AQ63" s="79">
        <v>0</v>
      </c>
      <c r="AR63" s="79">
        <v>0</v>
      </c>
      <c r="AS63" s="79"/>
      <c r="AT63" s="79"/>
      <c r="AU63" s="79"/>
      <c r="AV63" s="79"/>
      <c r="AW63" s="79"/>
      <c r="AX63" s="79"/>
      <c r="AY63" s="79"/>
      <c r="AZ63" s="79"/>
      <c r="BA63">
        <v>1</v>
      </c>
      <c r="BB63" s="78" t="str">
        <f>REPLACE(INDEX(GroupVertices[Group],MATCH(Edges25[[#This Row],[Vertex 1]],GroupVertices[Vertex],0)),1,1,"")</f>
        <v>2</v>
      </c>
      <c r="BC63" s="78" t="str">
        <f>REPLACE(INDEX(GroupVertices[Group],MATCH(Edges25[[#This Row],[Vertex 2]],GroupVertices[Vertex],0)),1,1,"")</f>
        <v>2</v>
      </c>
      <c r="BD63" s="48"/>
      <c r="BE63" s="49"/>
      <c r="BF63" s="48"/>
      <c r="BG63" s="49"/>
      <c r="BH63" s="48"/>
      <c r="BI63" s="49"/>
      <c r="BJ63" s="48"/>
      <c r="BK63" s="49"/>
      <c r="BL63" s="48"/>
    </row>
    <row r="64" spans="1:64" ht="15">
      <c r="A64" s="64" t="s">
        <v>256</v>
      </c>
      <c r="B64" s="64" t="s">
        <v>282</v>
      </c>
      <c r="C64" s="65"/>
      <c r="D64" s="66"/>
      <c r="E64" s="67"/>
      <c r="F64" s="68"/>
      <c r="G64" s="65"/>
      <c r="H64" s="69"/>
      <c r="I64" s="70"/>
      <c r="J64" s="70"/>
      <c r="K64" s="34" t="s">
        <v>65</v>
      </c>
      <c r="L64" s="77">
        <v>163</v>
      </c>
      <c r="M64" s="77"/>
      <c r="N64" s="72"/>
      <c r="O64" s="79" t="s">
        <v>350</v>
      </c>
      <c r="P64" s="81">
        <v>43661.626226851855</v>
      </c>
      <c r="Q64" s="79" t="s">
        <v>402</v>
      </c>
      <c r="R64" s="79"/>
      <c r="S64" s="79"/>
      <c r="T64" s="79" t="s">
        <v>587</v>
      </c>
      <c r="U64" s="79"/>
      <c r="V64" s="82" t="s">
        <v>687</v>
      </c>
      <c r="W64" s="81">
        <v>43661.626226851855</v>
      </c>
      <c r="X64" s="82" t="s">
        <v>780</v>
      </c>
      <c r="Y64" s="79"/>
      <c r="Z64" s="79"/>
      <c r="AA64" s="85" t="s">
        <v>961</v>
      </c>
      <c r="AB64" s="79"/>
      <c r="AC64" s="79" t="b">
        <v>0</v>
      </c>
      <c r="AD64" s="79">
        <v>0</v>
      </c>
      <c r="AE64" s="85" t="s">
        <v>1087</v>
      </c>
      <c r="AF64" s="79" t="b">
        <v>0</v>
      </c>
      <c r="AG64" s="79" t="s">
        <v>1099</v>
      </c>
      <c r="AH64" s="79"/>
      <c r="AI64" s="85" t="s">
        <v>1087</v>
      </c>
      <c r="AJ64" s="79" t="b">
        <v>0</v>
      </c>
      <c r="AK64" s="79">
        <v>2</v>
      </c>
      <c r="AL64" s="85" t="s">
        <v>1015</v>
      </c>
      <c r="AM64" s="79" t="s">
        <v>1107</v>
      </c>
      <c r="AN64" s="79" t="b">
        <v>0</v>
      </c>
      <c r="AO64" s="85" t="s">
        <v>1015</v>
      </c>
      <c r="AP64" s="79" t="s">
        <v>176</v>
      </c>
      <c r="AQ64" s="79">
        <v>0</v>
      </c>
      <c r="AR64" s="79">
        <v>0</v>
      </c>
      <c r="AS64" s="79"/>
      <c r="AT64" s="79"/>
      <c r="AU64" s="79"/>
      <c r="AV64" s="79"/>
      <c r="AW64" s="79"/>
      <c r="AX64" s="79"/>
      <c r="AY64" s="79"/>
      <c r="AZ64" s="79"/>
      <c r="BA64">
        <v>1</v>
      </c>
      <c r="BB64" s="78" t="str">
        <f>REPLACE(INDEX(GroupVertices[Group],MATCH(Edges25[[#This Row],[Vertex 1]],GroupVertices[Vertex],0)),1,1,"")</f>
        <v>2</v>
      </c>
      <c r="BC64" s="78" t="str">
        <f>REPLACE(INDEX(GroupVertices[Group],MATCH(Edges25[[#This Row],[Vertex 2]],GroupVertices[Vertex],0)),1,1,"")</f>
        <v>2</v>
      </c>
      <c r="BD64" s="48"/>
      <c r="BE64" s="49"/>
      <c r="BF64" s="48"/>
      <c r="BG64" s="49"/>
      <c r="BH64" s="48"/>
      <c r="BI64" s="49"/>
      <c r="BJ64" s="48"/>
      <c r="BK64" s="49"/>
      <c r="BL64" s="48"/>
    </row>
    <row r="65" spans="1:64" ht="15">
      <c r="A65" s="64" t="s">
        <v>257</v>
      </c>
      <c r="B65" s="64" t="s">
        <v>329</v>
      </c>
      <c r="C65" s="65"/>
      <c r="D65" s="66"/>
      <c r="E65" s="67"/>
      <c r="F65" s="68"/>
      <c r="G65" s="65"/>
      <c r="H65" s="69"/>
      <c r="I65" s="70"/>
      <c r="J65" s="70"/>
      <c r="K65" s="34" t="s">
        <v>65</v>
      </c>
      <c r="L65" s="77">
        <v>166</v>
      </c>
      <c r="M65" s="77"/>
      <c r="N65" s="72"/>
      <c r="O65" s="79" t="s">
        <v>350</v>
      </c>
      <c r="P65" s="81">
        <v>43661.93119212963</v>
      </c>
      <c r="Q65" s="79" t="s">
        <v>403</v>
      </c>
      <c r="R65" s="79"/>
      <c r="S65" s="79"/>
      <c r="T65" s="79"/>
      <c r="U65" s="79"/>
      <c r="V65" s="82" t="s">
        <v>688</v>
      </c>
      <c r="W65" s="81">
        <v>43661.93119212963</v>
      </c>
      <c r="X65" s="82" t="s">
        <v>781</v>
      </c>
      <c r="Y65" s="79"/>
      <c r="Z65" s="79"/>
      <c r="AA65" s="85" t="s">
        <v>962</v>
      </c>
      <c r="AB65" s="85" t="s">
        <v>1084</v>
      </c>
      <c r="AC65" s="79" t="b">
        <v>0</v>
      </c>
      <c r="AD65" s="79">
        <v>0</v>
      </c>
      <c r="AE65" s="85" t="s">
        <v>1093</v>
      </c>
      <c r="AF65" s="79" t="b">
        <v>0</v>
      </c>
      <c r="AG65" s="79" t="s">
        <v>1098</v>
      </c>
      <c r="AH65" s="79"/>
      <c r="AI65" s="85" t="s">
        <v>1087</v>
      </c>
      <c r="AJ65" s="79" t="b">
        <v>0</v>
      </c>
      <c r="AK65" s="79">
        <v>0</v>
      </c>
      <c r="AL65" s="85" t="s">
        <v>1087</v>
      </c>
      <c r="AM65" s="79" t="s">
        <v>1109</v>
      </c>
      <c r="AN65" s="79" t="b">
        <v>0</v>
      </c>
      <c r="AO65" s="85" t="s">
        <v>1084</v>
      </c>
      <c r="AP65" s="79" t="s">
        <v>176</v>
      </c>
      <c r="AQ65" s="79">
        <v>0</v>
      </c>
      <c r="AR65" s="79">
        <v>0</v>
      </c>
      <c r="AS65" s="79"/>
      <c r="AT65" s="79"/>
      <c r="AU65" s="79"/>
      <c r="AV65" s="79"/>
      <c r="AW65" s="79"/>
      <c r="AX65" s="79"/>
      <c r="AY65" s="79"/>
      <c r="AZ65" s="79"/>
      <c r="BA65">
        <v>1</v>
      </c>
      <c r="BB65" s="78" t="str">
        <f>REPLACE(INDEX(GroupVertices[Group],MATCH(Edges25[[#This Row],[Vertex 1]],GroupVertices[Vertex],0)),1,1,"")</f>
        <v>10</v>
      </c>
      <c r="BC65" s="78" t="str">
        <f>REPLACE(INDEX(GroupVertices[Group],MATCH(Edges25[[#This Row],[Vertex 2]],GroupVertices[Vertex],0)),1,1,"")</f>
        <v>10</v>
      </c>
      <c r="BD65" s="48"/>
      <c r="BE65" s="49"/>
      <c r="BF65" s="48"/>
      <c r="BG65" s="49"/>
      <c r="BH65" s="48"/>
      <c r="BI65" s="49"/>
      <c r="BJ65" s="48"/>
      <c r="BK65" s="49"/>
      <c r="BL65" s="48"/>
    </row>
    <row r="66" spans="1:64" ht="15">
      <c r="A66" s="64" t="s">
        <v>258</v>
      </c>
      <c r="B66" s="64" t="s">
        <v>279</v>
      </c>
      <c r="C66" s="65"/>
      <c r="D66" s="66"/>
      <c r="E66" s="67"/>
      <c r="F66" s="68"/>
      <c r="G66" s="65"/>
      <c r="H66" s="69"/>
      <c r="I66" s="70"/>
      <c r="J66" s="70"/>
      <c r="K66" s="34" t="s">
        <v>65</v>
      </c>
      <c r="L66" s="77">
        <v>172</v>
      </c>
      <c r="M66" s="77"/>
      <c r="N66" s="72"/>
      <c r="O66" s="79" t="s">
        <v>349</v>
      </c>
      <c r="P66" s="81">
        <v>43662.93886574074</v>
      </c>
      <c r="Q66" s="79" t="s">
        <v>351</v>
      </c>
      <c r="R66" s="79"/>
      <c r="S66" s="79"/>
      <c r="T66" s="79"/>
      <c r="U66" s="79"/>
      <c r="V66" s="82" t="s">
        <v>689</v>
      </c>
      <c r="W66" s="81">
        <v>43662.93886574074</v>
      </c>
      <c r="X66" s="82" t="s">
        <v>782</v>
      </c>
      <c r="Y66" s="79"/>
      <c r="Z66" s="79"/>
      <c r="AA66" s="85" t="s">
        <v>963</v>
      </c>
      <c r="AB66" s="79"/>
      <c r="AC66" s="79" t="b">
        <v>0</v>
      </c>
      <c r="AD66" s="79">
        <v>0</v>
      </c>
      <c r="AE66" s="85" t="s">
        <v>1085</v>
      </c>
      <c r="AF66" s="79" t="b">
        <v>0</v>
      </c>
      <c r="AG66" s="79" t="s">
        <v>1098</v>
      </c>
      <c r="AH66" s="79"/>
      <c r="AI66" s="85" t="s">
        <v>1087</v>
      </c>
      <c r="AJ66" s="79" t="b">
        <v>0</v>
      </c>
      <c r="AK66" s="79">
        <v>0</v>
      </c>
      <c r="AL66" s="85" t="s">
        <v>1087</v>
      </c>
      <c r="AM66" s="79" t="s">
        <v>1109</v>
      </c>
      <c r="AN66" s="79" t="b">
        <v>0</v>
      </c>
      <c r="AO66" s="85" t="s">
        <v>963</v>
      </c>
      <c r="AP66" s="79" t="s">
        <v>176</v>
      </c>
      <c r="AQ66" s="79">
        <v>0</v>
      </c>
      <c r="AR66" s="79">
        <v>0</v>
      </c>
      <c r="AS66" s="79" t="s">
        <v>1124</v>
      </c>
      <c r="AT66" s="79" t="s">
        <v>1130</v>
      </c>
      <c r="AU66" s="79" t="s">
        <v>1133</v>
      </c>
      <c r="AV66" s="79" t="s">
        <v>1139</v>
      </c>
      <c r="AW66" s="79" t="s">
        <v>1148</v>
      </c>
      <c r="AX66" s="79" t="s">
        <v>1157</v>
      </c>
      <c r="AY66" s="79" t="s">
        <v>1161</v>
      </c>
      <c r="AZ66" s="82" t="s">
        <v>1167</v>
      </c>
      <c r="BA66">
        <v>1</v>
      </c>
      <c r="BB66" s="78" t="str">
        <f>REPLACE(INDEX(GroupVertices[Group],MATCH(Edges25[[#This Row],[Vertex 1]],GroupVertices[Vertex],0)),1,1,"")</f>
        <v>1</v>
      </c>
      <c r="BC66" s="78" t="str">
        <f>REPLACE(INDEX(GroupVertices[Group],MATCH(Edges25[[#This Row],[Vertex 2]],GroupVertices[Vertex],0)),1,1,"")</f>
        <v>1</v>
      </c>
      <c r="BD66" s="48">
        <v>0</v>
      </c>
      <c r="BE66" s="49">
        <v>0</v>
      </c>
      <c r="BF66" s="48">
        <v>0</v>
      </c>
      <c r="BG66" s="49">
        <v>0</v>
      </c>
      <c r="BH66" s="48">
        <v>0</v>
      </c>
      <c r="BI66" s="49">
        <v>0</v>
      </c>
      <c r="BJ66" s="48">
        <v>1</v>
      </c>
      <c r="BK66" s="49">
        <v>100</v>
      </c>
      <c r="BL66" s="48">
        <v>1</v>
      </c>
    </row>
    <row r="67" spans="1:64" ht="15">
      <c r="A67" s="64" t="s">
        <v>259</v>
      </c>
      <c r="B67" s="64" t="s">
        <v>279</v>
      </c>
      <c r="C67" s="65"/>
      <c r="D67" s="66"/>
      <c r="E67" s="67"/>
      <c r="F67" s="68"/>
      <c r="G67" s="65"/>
      <c r="H67" s="69"/>
      <c r="I67" s="70"/>
      <c r="J67" s="70"/>
      <c r="K67" s="34" t="s">
        <v>65</v>
      </c>
      <c r="L67" s="77">
        <v>173</v>
      </c>
      <c r="M67" s="77"/>
      <c r="N67" s="72"/>
      <c r="O67" s="79" t="s">
        <v>349</v>
      </c>
      <c r="P67" s="81">
        <v>43664.697847222225</v>
      </c>
      <c r="Q67" s="79" t="s">
        <v>351</v>
      </c>
      <c r="R67" s="79"/>
      <c r="S67" s="79"/>
      <c r="T67" s="79"/>
      <c r="U67" s="79"/>
      <c r="V67" s="82" t="s">
        <v>690</v>
      </c>
      <c r="W67" s="81">
        <v>43664.697847222225</v>
      </c>
      <c r="X67" s="82" t="s">
        <v>783</v>
      </c>
      <c r="Y67" s="79"/>
      <c r="Z67" s="79"/>
      <c r="AA67" s="85" t="s">
        <v>964</v>
      </c>
      <c r="AB67" s="79"/>
      <c r="AC67" s="79" t="b">
        <v>0</v>
      </c>
      <c r="AD67" s="79">
        <v>0</v>
      </c>
      <c r="AE67" s="85" t="s">
        <v>1085</v>
      </c>
      <c r="AF67" s="79" t="b">
        <v>0</v>
      </c>
      <c r="AG67" s="79" t="s">
        <v>1098</v>
      </c>
      <c r="AH67" s="79"/>
      <c r="AI67" s="85" t="s">
        <v>1087</v>
      </c>
      <c r="AJ67" s="79" t="b">
        <v>0</v>
      </c>
      <c r="AK67" s="79">
        <v>0</v>
      </c>
      <c r="AL67" s="85" t="s">
        <v>1087</v>
      </c>
      <c r="AM67" s="79" t="s">
        <v>1109</v>
      </c>
      <c r="AN67" s="79" t="b">
        <v>0</v>
      </c>
      <c r="AO67" s="85" t="s">
        <v>964</v>
      </c>
      <c r="AP67" s="79" t="s">
        <v>176</v>
      </c>
      <c r="AQ67" s="79">
        <v>0</v>
      </c>
      <c r="AR67" s="79">
        <v>0</v>
      </c>
      <c r="AS67" s="79"/>
      <c r="AT67" s="79"/>
      <c r="AU67" s="79"/>
      <c r="AV67" s="79"/>
      <c r="AW67" s="79"/>
      <c r="AX67" s="79"/>
      <c r="AY67" s="79"/>
      <c r="AZ67" s="79"/>
      <c r="BA67">
        <v>1</v>
      </c>
      <c r="BB67" s="78" t="str">
        <f>REPLACE(INDEX(GroupVertices[Group],MATCH(Edges25[[#This Row],[Vertex 1]],GroupVertices[Vertex],0)),1,1,"")</f>
        <v>1</v>
      </c>
      <c r="BC67" s="78" t="str">
        <f>REPLACE(INDEX(GroupVertices[Group],MATCH(Edges25[[#This Row],[Vertex 2]],GroupVertices[Vertex],0)),1,1,"")</f>
        <v>1</v>
      </c>
      <c r="BD67" s="48">
        <v>0</v>
      </c>
      <c r="BE67" s="49">
        <v>0</v>
      </c>
      <c r="BF67" s="48">
        <v>0</v>
      </c>
      <c r="BG67" s="49">
        <v>0</v>
      </c>
      <c r="BH67" s="48">
        <v>0</v>
      </c>
      <c r="BI67" s="49">
        <v>0</v>
      </c>
      <c r="BJ67" s="48">
        <v>1</v>
      </c>
      <c r="BK67" s="49">
        <v>100</v>
      </c>
      <c r="BL67" s="48">
        <v>1</v>
      </c>
    </row>
    <row r="68" spans="1:64" ht="15">
      <c r="A68" s="64" t="s">
        <v>260</v>
      </c>
      <c r="B68" s="64" t="s">
        <v>260</v>
      </c>
      <c r="C68" s="65"/>
      <c r="D68" s="66"/>
      <c r="E68" s="67"/>
      <c r="F68" s="68"/>
      <c r="G68" s="65"/>
      <c r="H68" s="69"/>
      <c r="I68" s="70"/>
      <c r="J68" s="70"/>
      <c r="K68" s="34" t="s">
        <v>65</v>
      </c>
      <c r="L68" s="77">
        <v>174</v>
      </c>
      <c r="M68" s="77"/>
      <c r="N68" s="72"/>
      <c r="O68" s="79" t="s">
        <v>176</v>
      </c>
      <c r="P68" s="81">
        <v>43666.87769675926</v>
      </c>
      <c r="Q68" s="79" t="s">
        <v>404</v>
      </c>
      <c r="R68" s="82" t="s">
        <v>512</v>
      </c>
      <c r="S68" s="79" t="s">
        <v>559</v>
      </c>
      <c r="T68" s="79" t="s">
        <v>575</v>
      </c>
      <c r="U68" s="79"/>
      <c r="V68" s="82" t="s">
        <v>654</v>
      </c>
      <c r="W68" s="81">
        <v>43666.87769675926</v>
      </c>
      <c r="X68" s="82" t="s">
        <v>784</v>
      </c>
      <c r="Y68" s="79"/>
      <c r="Z68" s="79"/>
      <c r="AA68" s="85" t="s">
        <v>965</v>
      </c>
      <c r="AB68" s="79"/>
      <c r="AC68" s="79" t="b">
        <v>0</v>
      </c>
      <c r="AD68" s="79">
        <v>1</v>
      </c>
      <c r="AE68" s="85" t="s">
        <v>1087</v>
      </c>
      <c r="AF68" s="79" t="b">
        <v>1</v>
      </c>
      <c r="AG68" s="79" t="s">
        <v>1098</v>
      </c>
      <c r="AH68" s="79"/>
      <c r="AI68" s="85" t="s">
        <v>1077</v>
      </c>
      <c r="AJ68" s="79" t="b">
        <v>0</v>
      </c>
      <c r="AK68" s="79">
        <v>1</v>
      </c>
      <c r="AL68" s="85" t="s">
        <v>1087</v>
      </c>
      <c r="AM68" s="79" t="s">
        <v>1107</v>
      </c>
      <c r="AN68" s="79" t="b">
        <v>0</v>
      </c>
      <c r="AO68" s="85" t="s">
        <v>965</v>
      </c>
      <c r="AP68" s="79" t="s">
        <v>176</v>
      </c>
      <c r="AQ68" s="79">
        <v>0</v>
      </c>
      <c r="AR68" s="79">
        <v>0</v>
      </c>
      <c r="AS68" s="79"/>
      <c r="AT68" s="79"/>
      <c r="AU68" s="79"/>
      <c r="AV68" s="79"/>
      <c r="AW68" s="79"/>
      <c r="AX68" s="79"/>
      <c r="AY68" s="79"/>
      <c r="AZ68" s="79"/>
      <c r="BA68">
        <v>1</v>
      </c>
      <c r="BB68" s="78" t="str">
        <f>REPLACE(INDEX(GroupVertices[Group],MATCH(Edges25[[#This Row],[Vertex 1]],GroupVertices[Vertex],0)),1,1,"")</f>
        <v>11</v>
      </c>
      <c r="BC68" s="78" t="str">
        <f>REPLACE(INDEX(GroupVertices[Group],MATCH(Edges25[[#This Row],[Vertex 2]],GroupVertices[Vertex],0)),1,1,"")</f>
        <v>11</v>
      </c>
      <c r="BD68" s="48">
        <v>0</v>
      </c>
      <c r="BE68" s="49">
        <v>0</v>
      </c>
      <c r="BF68" s="48">
        <v>0</v>
      </c>
      <c r="BG68" s="49">
        <v>0</v>
      </c>
      <c r="BH68" s="48">
        <v>0</v>
      </c>
      <c r="BI68" s="49">
        <v>0</v>
      </c>
      <c r="BJ68" s="48">
        <v>1</v>
      </c>
      <c r="BK68" s="49">
        <v>100</v>
      </c>
      <c r="BL68" s="48">
        <v>1</v>
      </c>
    </row>
    <row r="69" spans="1:64" ht="15">
      <c r="A69" s="64" t="s">
        <v>261</v>
      </c>
      <c r="B69" s="64" t="s">
        <v>279</v>
      </c>
      <c r="C69" s="65"/>
      <c r="D69" s="66"/>
      <c r="E69" s="67"/>
      <c r="F69" s="68"/>
      <c r="G69" s="65"/>
      <c r="H69" s="69"/>
      <c r="I69" s="70"/>
      <c r="J69" s="70"/>
      <c r="K69" s="34" t="s">
        <v>65</v>
      </c>
      <c r="L69" s="77">
        <v>175</v>
      </c>
      <c r="M69" s="77"/>
      <c r="N69" s="72"/>
      <c r="O69" s="79" t="s">
        <v>350</v>
      </c>
      <c r="P69" s="81">
        <v>43623.72960648148</v>
      </c>
      <c r="Q69" s="79" t="s">
        <v>405</v>
      </c>
      <c r="R69" s="82" t="s">
        <v>513</v>
      </c>
      <c r="S69" s="79" t="s">
        <v>553</v>
      </c>
      <c r="T69" s="79" t="s">
        <v>588</v>
      </c>
      <c r="U69" s="79"/>
      <c r="V69" s="82" t="s">
        <v>691</v>
      </c>
      <c r="W69" s="81">
        <v>43623.72960648148</v>
      </c>
      <c r="X69" s="82" t="s">
        <v>785</v>
      </c>
      <c r="Y69" s="79"/>
      <c r="Z69" s="79"/>
      <c r="AA69" s="85" t="s">
        <v>966</v>
      </c>
      <c r="AB69" s="79"/>
      <c r="AC69" s="79" t="b">
        <v>0</v>
      </c>
      <c r="AD69" s="79">
        <v>0</v>
      </c>
      <c r="AE69" s="85" t="s">
        <v>1087</v>
      </c>
      <c r="AF69" s="79" t="b">
        <v>0</v>
      </c>
      <c r="AG69" s="79" t="s">
        <v>1099</v>
      </c>
      <c r="AH69" s="79"/>
      <c r="AI69" s="85" t="s">
        <v>1087</v>
      </c>
      <c r="AJ69" s="79" t="b">
        <v>0</v>
      </c>
      <c r="AK69" s="79">
        <v>0</v>
      </c>
      <c r="AL69" s="85" t="s">
        <v>1087</v>
      </c>
      <c r="AM69" s="79" t="s">
        <v>1107</v>
      </c>
      <c r="AN69" s="79" t="b">
        <v>0</v>
      </c>
      <c r="AO69" s="85" t="s">
        <v>966</v>
      </c>
      <c r="AP69" s="79" t="s">
        <v>176</v>
      </c>
      <c r="AQ69" s="79">
        <v>0</v>
      </c>
      <c r="AR69" s="79">
        <v>0</v>
      </c>
      <c r="AS69" s="79"/>
      <c r="AT69" s="79"/>
      <c r="AU69" s="79"/>
      <c r="AV69" s="79"/>
      <c r="AW69" s="79"/>
      <c r="AX69" s="79"/>
      <c r="AY69" s="79"/>
      <c r="AZ69" s="79"/>
      <c r="BA69">
        <v>2</v>
      </c>
      <c r="BB69" s="78" t="str">
        <f>REPLACE(INDEX(GroupVertices[Group],MATCH(Edges25[[#This Row],[Vertex 1]],GroupVertices[Vertex],0)),1,1,"")</f>
        <v>2</v>
      </c>
      <c r="BC69" s="78" t="str">
        <f>REPLACE(INDEX(GroupVertices[Group],MATCH(Edges25[[#This Row],[Vertex 2]],GroupVertices[Vertex],0)),1,1,"")</f>
        <v>1</v>
      </c>
      <c r="BD69" s="48"/>
      <c r="BE69" s="49"/>
      <c r="BF69" s="48"/>
      <c r="BG69" s="49"/>
      <c r="BH69" s="48"/>
      <c r="BI69" s="49"/>
      <c r="BJ69" s="48"/>
      <c r="BK69" s="49"/>
      <c r="BL69" s="48"/>
    </row>
    <row r="70" spans="1:64" ht="15">
      <c r="A70" s="64" t="s">
        <v>261</v>
      </c>
      <c r="B70" s="64" t="s">
        <v>279</v>
      </c>
      <c r="C70" s="65"/>
      <c r="D70" s="66"/>
      <c r="E70" s="67"/>
      <c r="F70" s="68"/>
      <c r="G70" s="65"/>
      <c r="H70" s="69"/>
      <c r="I70" s="70"/>
      <c r="J70" s="70"/>
      <c r="K70" s="34" t="s">
        <v>65</v>
      </c>
      <c r="L70" s="77">
        <v>177</v>
      </c>
      <c r="M70" s="77"/>
      <c r="N70" s="72"/>
      <c r="O70" s="79" t="s">
        <v>350</v>
      </c>
      <c r="P70" s="81">
        <v>43667.23608796296</v>
      </c>
      <c r="Q70" s="79" t="s">
        <v>406</v>
      </c>
      <c r="R70" s="79"/>
      <c r="S70" s="79"/>
      <c r="T70" s="79" t="s">
        <v>589</v>
      </c>
      <c r="U70" s="79"/>
      <c r="V70" s="82" t="s">
        <v>691</v>
      </c>
      <c r="W70" s="81">
        <v>43667.23608796296</v>
      </c>
      <c r="X70" s="82" t="s">
        <v>786</v>
      </c>
      <c r="Y70" s="79"/>
      <c r="Z70" s="79"/>
      <c r="AA70" s="85" t="s">
        <v>967</v>
      </c>
      <c r="AB70" s="79"/>
      <c r="AC70" s="79" t="b">
        <v>0</v>
      </c>
      <c r="AD70" s="79">
        <v>0</v>
      </c>
      <c r="AE70" s="85" t="s">
        <v>1087</v>
      </c>
      <c r="AF70" s="79" t="b">
        <v>0</v>
      </c>
      <c r="AG70" s="79" t="s">
        <v>1099</v>
      </c>
      <c r="AH70" s="79"/>
      <c r="AI70" s="85" t="s">
        <v>1087</v>
      </c>
      <c r="AJ70" s="79" t="b">
        <v>0</v>
      </c>
      <c r="AK70" s="79">
        <v>0</v>
      </c>
      <c r="AL70" s="85" t="s">
        <v>1087</v>
      </c>
      <c r="AM70" s="79" t="s">
        <v>1109</v>
      </c>
      <c r="AN70" s="79" t="b">
        <v>0</v>
      </c>
      <c r="AO70" s="85" t="s">
        <v>967</v>
      </c>
      <c r="AP70" s="79" t="s">
        <v>176</v>
      </c>
      <c r="AQ70" s="79">
        <v>0</v>
      </c>
      <c r="AR70" s="79">
        <v>0</v>
      </c>
      <c r="AS70" s="79" t="s">
        <v>1121</v>
      </c>
      <c r="AT70" s="79" t="s">
        <v>1129</v>
      </c>
      <c r="AU70" s="79" t="s">
        <v>1132</v>
      </c>
      <c r="AV70" s="79" t="s">
        <v>1136</v>
      </c>
      <c r="AW70" s="79" t="s">
        <v>1145</v>
      </c>
      <c r="AX70" s="79" t="s">
        <v>1154</v>
      </c>
      <c r="AY70" s="79" t="s">
        <v>1161</v>
      </c>
      <c r="AZ70" s="82" t="s">
        <v>1164</v>
      </c>
      <c r="BA70">
        <v>2</v>
      </c>
      <c r="BB70" s="78" t="str">
        <f>REPLACE(INDEX(GroupVertices[Group],MATCH(Edges25[[#This Row],[Vertex 1]],GroupVertices[Vertex],0)),1,1,"")</f>
        <v>2</v>
      </c>
      <c r="BC70" s="78" t="str">
        <f>REPLACE(INDEX(GroupVertices[Group],MATCH(Edges25[[#This Row],[Vertex 2]],GroupVertices[Vertex],0)),1,1,"")</f>
        <v>1</v>
      </c>
      <c r="BD70" s="48">
        <v>0</v>
      </c>
      <c r="BE70" s="49">
        <v>0</v>
      </c>
      <c r="BF70" s="48">
        <v>0</v>
      </c>
      <c r="BG70" s="49">
        <v>0</v>
      </c>
      <c r="BH70" s="48">
        <v>0</v>
      </c>
      <c r="BI70" s="49">
        <v>0</v>
      </c>
      <c r="BJ70" s="48">
        <v>15</v>
      </c>
      <c r="BK70" s="49">
        <v>100</v>
      </c>
      <c r="BL70" s="48">
        <v>15</v>
      </c>
    </row>
    <row r="71" spans="1:64" ht="15">
      <c r="A71" s="64" t="s">
        <v>262</v>
      </c>
      <c r="B71" s="64" t="s">
        <v>279</v>
      </c>
      <c r="C71" s="65"/>
      <c r="D71" s="66"/>
      <c r="E71" s="67"/>
      <c r="F71" s="68"/>
      <c r="G71" s="65"/>
      <c r="H71" s="69"/>
      <c r="I71" s="70"/>
      <c r="J71" s="70"/>
      <c r="K71" s="34" t="s">
        <v>65</v>
      </c>
      <c r="L71" s="77">
        <v>178</v>
      </c>
      <c r="M71" s="77"/>
      <c r="N71" s="72"/>
      <c r="O71" s="79" t="s">
        <v>350</v>
      </c>
      <c r="P71" s="81">
        <v>43670.62168981481</v>
      </c>
      <c r="Q71" s="79" t="s">
        <v>407</v>
      </c>
      <c r="R71" s="79"/>
      <c r="S71" s="79"/>
      <c r="T71" s="79" t="s">
        <v>590</v>
      </c>
      <c r="U71" s="82" t="s">
        <v>636</v>
      </c>
      <c r="V71" s="82" t="s">
        <v>636</v>
      </c>
      <c r="W71" s="81">
        <v>43670.62168981481</v>
      </c>
      <c r="X71" s="82" t="s">
        <v>787</v>
      </c>
      <c r="Y71" s="79"/>
      <c r="Z71" s="79"/>
      <c r="AA71" s="85" t="s">
        <v>968</v>
      </c>
      <c r="AB71" s="79"/>
      <c r="AC71" s="79" t="b">
        <v>0</v>
      </c>
      <c r="AD71" s="79">
        <v>1</v>
      </c>
      <c r="AE71" s="85" t="s">
        <v>1087</v>
      </c>
      <c r="AF71" s="79" t="b">
        <v>0</v>
      </c>
      <c r="AG71" s="79" t="s">
        <v>1099</v>
      </c>
      <c r="AH71" s="79"/>
      <c r="AI71" s="85" t="s">
        <v>1087</v>
      </c>
      <c r="AJ71" s="79" t="b">
        <v>0</v>
      </c>
      <c r="AK71" s="79">
        <v>0</v>
      </c>
      <c r="AL71" s="85" t="s">
        <v>1087</v>
      </c>
      <c r="AM71" s="79" t="s">
        <v>1115</v>
      </c>
      <c r="AN71" s="79" t="b">
        <v>0</v>
      </c>
      <c r="AO71" s="85" t="s">
        <v>968</v>
      </c>
      <c r="AP71" s="79" t="s">
        <v>176</v>
      </c>
      <c r="AQ71" s="79">
        <v>0</v>
      </c>
      <c r="AR71" s="79">
        <v>0</v>
      </c>
      <c r="AS71" s="79"/>
      <c r="AT71" s="79"/>
      <c r="AU71" s="79"/>
      <c r="AV71" s="79"/>
      <c r="AW71" s="79"/>
      <c r="AX71" s="79"/>
      <c r="AY71" s="79"/>
      <c r="AZ71" s="79"/>
      <c r="BA71">
        <v>1</v>
      </c>
      <c r="BB71" s="78" t="str">
        <f>REPLACE(INDEX(GroupVertices[Group],MATCH(Edges25[[#This Row],[Vertex 1]],GroupVertices[Vertex],0)),1,1,"")</f>
        <v>1</v>
      </c>
      <c r="BC71" s="78" t="str">
        <f>REPLACE(INDEX(GroupVertices[Group],MATCH(Edges25[[#This Row],[Vertex 2]],GroupVertices[Vertex],0)),1,1,"")</f>
        <v>1</v>
      </c>
      <c r="BD71" s="48">
        <v>4</v>
      </c>
      <c r="BE71" s="49">
        <v>9.75609756097561</v>
      </c>
      <c r="BF71" s="48">
        <v>0</v>
      </c>
      <c r="BG71" s="49">
        <v>0</v>
      </c>
      <c r="BH71" s="48">
        <v>0</v>
      </c>
      <c r="BI71" s="49">
        <v>0</v>
      </c>
      <c r="BJ71" s="48">
        <v>37</v>
      </c>
      <c r="BK71" s="49">
        <v>90.2439024390244</v>
      </c>
      <c r="BL71" s="48">
        <v>41</v>
      </c>
    </row>
    <row r="72" spans="1:64" ht="15">
      <c r="A72" s="64" t="s">
        <v>263</v>
      </c>
      <c r="B72" s="64" t="s">
        <v>333</v>
      </c>
      <c r="C72" s="65"/>
      <c r="D72" s="66"/>
      <c r="E72" s="67"/>
      <c r="F72" s="68"/>
      <c r="G72" s="65"/>
      <c r="H72" s="69"/>
      <c r="I72" s="70"/>
      <c r="J72" s="70"/>
      <c r="K72" s="34" t="s">
        <v>65</v>
      </c>
      <c r="L72" s="77">
        <v>179</v>
      </c>
      <c r="M72" s="77"/>
      <c r="N72" s="72"/>
      <c r="O72" s="79" t="s">
        <v>350</v>
      </c>
      <c r="P72" s="81">
        <v>43672.697916666664</v>
      </c>
      <c r="Q72" s="79" t="s">
        <v>408</v>
      </c>
      <c r="R72" s="82" t="s">
        <v>514</v>
      </c>
      <c r="S72" s="79" t="s">
        <v>560</v>
      </c>
      <c r="T72" s="79"/>
      <c r="U72" s="79"/>
      <c r="V72" s="82" t="s">
        <v>692</v>
      </c>
      <c r="W72" s="81">
        <v>43672.697916666664</v>
      </c>
      <c r="X72" s="82" t="s">
        <v>788</v>
      </c>
      <c r="Y72" s="79"/>
      <c r="Z72" s="79"/>
      <c r="AA72" s="85" t="s">
        <v>969</v>
      </c>
      <c r="AB72" s="79"/>
      <c r="AC72" s="79" t="b">
        <v>0</v>
      </c>
      <c r="AD72" s="79">
        <v>0</v>
      </c>
      <c r="AE72" s="85" t="s">
        <v>1087</v>
      </c>
      <c r="AF72" s="79" t="b">
        <v>0</v>
      </c>
      <c r="AG72" s="79" t="s">
        <v>1099</v>
      </c>
      <c r="AH72" s="79"/>
      <c r="AI72" s="85" t="s">
        <v>1087</v>
      </c>
      <c r="AJ72" s="79" t="b">
        <v>0</v>
      </c>
      <c r="AK72" s="79">
        <v>1</v>
      </c>
      <c r="AL72" s="85" t="s">
        <v>1087</v>
      </c>
      <c r="AM72" s="79" t="s">
        <v>1116</v>
      </c>
      <c r="AN72" s="79" t="b">
        <v>0</v>
      </c>
      <c r="AO72" s="85" t="s">
        <v>969</v>
      </c>
      <c r="AP72" s="79" t="s">
        <v>176</v>
      </c>
      <c r="AQ72" s="79">
        <v>0</v>
      </c>
      <c r="AR72" s="79">
        <v>0</v>
      </c>
      <c r="AS72" s="79"/>
      <c r="AT72" s="79"/>
      <c r="AU72" s="79"/>
      <c r="AV72" s="79"/>
      <c r="AW72" s="79"/>
      <c r="AX72" s="79"/>
      <c r="AY72" s="79"/>
      <c r="AZ72" s="79"/>
      <c r="BA72">
        <v>1</v>
      </c>
      <c r="BB72" s="78" t="str">
        <f>REPLACE(INDEX(GroupVertices[Group],MATCH(Edges25[[#This Row],[Vertex 1]],GroupVertices[Vertex],0)),1,1,"")</f>
        <v>7</v>
      </c>
      <c r="BC72" s="78" t="str">
        <f>REPLACE(INDEX(GroupVertices[Group],MATCH(Edges25[[#This Row],[Vertex 2]],GroupVertices[Vertex],0)),1,1,"")</f>
        <v>7</v>
      </c>
      <c r="BD72" s="48"/>
      <c r="BE72" s="49"/>
      <c r="BF72" s="48"/>
      <c r="BG72" s="49"/>
      <c r="BH72" s="48"/>
      <c r="BI72" s="49"/>
      <c r="BJ72" s="48"/>
      <c r="BK72" s="49"/>
      <c r="BL72" s="48"/>
    </row>
    <row r="73" spans="1:64" ht="15">
      <c r="A73" s="64" t="s">
        <v>264</v>
      </c>
      <c r="B73" s="64" t="s">
        <v>263</v>
      </c>
      <c r="C73" s="65"/>
      <c r="D73" s="66"/>
      <c r="E73" s="67"/>
      <c r="F73" s="68"/>
      <c r="G73" s="65"/>
      <c r="H73" s="69"/>
      <c r="I73" s="70"/>
      <c r="J73" s="70"/>
      <c r="K73" s="34" t="s">
        <v>66</v>
      </c>
      <c r="L73" s="77">
        <v>183</v>
      </c>
      <c r="M73" s="77"/>
      <c r="N73" s="72"/>
      <c r="O73" s="79" t="s">
        <v>350</v>
      </c>
      <c r="P73" s="81">
        <v>43672.70167824074</v>
      </c>
      <c r="Q73" s="79" t="s">
        <v>409</v>
      </c>
      <c r="R73" s="79"/>
      <c r="S73" s="79"/>
      <c r="T73" s="79"/>
      <c r="U73" s="79"/>
      <c r="V73" s="82" t="s">
        <v>693</v>
      </c>
      <c r="W73" s="81">
        <v>43672.70167824074</v>
      </c>
      <c r="X73" s="82" t="s">
        <v>789</v>
      </c>
      <c r="Y73" s="79"/>
      <c r="Z73" s="79"/>
      <c r="AA73" s="85" t="s">
        <v>970</v>
      </c>
      <c r="AB73" s="79"/>
      <c r="AC73" s="79" t="b">
        <v>0</v>
      </c>
      <c r="AD73" s="79">
        <v>0</v>
      </c>
      <c r="AE73" s="85" t="s">
        <v>1087</v>
      </c>
      <c r="AF73" s="79" t="b">
        <v>0</v>
      </c>
      <c r="AG73" s="79" t="s">
        <v>1099</v>
      </c>
      <c r="AH73" s="79"/>
      <c r="AI73" s="85" t="s">
        <v>1087</v>
      </c>
      <c r="AJ73" s="79" t="b">
        <v>0</v>
      </c>
      <c r="AK73" s="79">
        <v>1</v>
      </c>
      <c r="AL73" s="85" t="s">
        <v>969</v>
      </c>
      <c r="AM73" s="79" t="s">
        <v>1108</v>
      </c>
      <c r="AN73" s="79" t="b">
        <v>0</v>
      </c>
      <c r="AO73" s="85" t="s">
        <v>969</v>
      </c>
      <c r="AP73" s="79" t="s">
        <v>176</v>
      </c>
      <c r="AQ73" s="79">
        <v>0</v>
      </c>
      <c r="AR73" s="79">
        <v>0</v>
      </c>
      <c r="AS73" s="79"/>
      <c r="AT73" s="79"/>
      <c r="AU73" s="79"/>
      <c r="AV73" s="79"/>
      <c r="AW73" s="79"/>
      <c r="AX73" s="79"/>
      <c r="AY73" s="79"/>
      <c r="AZ73" s="79"/>
      <c r="BA73">
        <v>1</v>
      </c>
      <c r="BB73" s="78" t="str">
        <f>REPLACE(INDEX(GroupVertices[Group],MATCH(Edges25[[#This Row],[Vertex 1]],GroupVertices[Vertex],0)),1,1,"")</f>
        <v>7</v>
      </c>
      <c r="BC73" s="78" t="str">
        <f>REPLACE(INDEX(GroupVertices[Group],MATCH(Edges25[[#This Row],[Vertex 2]],GroupVertices[Vertex],0)),1,1,"")</f>
        <v>7</v>
      </c>
      <c r="BD73" s="48">
        <v>1</v>
      </c>
      <c r="BE73" s="49">
        <v>4.545454545454546</v>
      </c>
      <c r="BF73" s="48">
        <v>0</v>
      </c>
      <c r="BG73" s="49">
        <v>0</v>
      </c>
      <c r="BH73" s="48">
        <v>0</v>
      </c>
      <c r="BI73" s="49">
        <v>0</v>
      </c>
      <c r="BJ73" s="48">
        <v>21</v>
      </c>
      <c r="BK73" s="49">
        <v>95.45454545454545</v>
      </c>
      <c r="BL73" s="48">
        <v>22</v>
      </c>
    </row>
    <row r="74" spans="1:64" ht="15">
      <c r="A74" s="64" t="s">
        <v>265</v>
      </c>
      <c r="B74" s="64" t="s">
        <v>264</v>
      </c>
      <c r="C74" s="65"/>
      <c r="D74" s="66"/>
      <c r="E74" s="67"/>
      <c r="F74" s="68"/>
      <c r="G74" s="65"/>
      <c r="H74" s="69"/>
      <c r="I74" s="70"/>
      <c r="J74" s="70"/>
      <c r="K74" s="34" t="s">
        <v>65</v>
      </c>
      <c r="L74" s="77">
        <v>184</v>
      </c>
      <c r="M74" s="77"/>
      <c r="N74" s="72"/>
      <c r="O74" s="79" t="s">
        <v>350</v>
      </c>
      <c r="P74" s="81">
        <v>43673.138125</v>
      </c>
      <c r="Q74" s="79" t="s">
        <v>409</v>
      </c>
      <c r="R74" s="79"/>
      <c r="S74" s="79"/>
      <c r="T74" s="79"/>
      <c r="U74" s="79"/>
      <c r="V74" s="82" t="s">
        <v>694</v>
      </c>
      <c r="W74" s="81">
        <v>43673.138125</v>
      </c>
      <c r="X74" s="82" t="s">
        <v>790</v>
      </c>
      <c r="Y74" s="79"/>
      <c r="Z74" s="79"/>
      <c r="AA74" s="85" t="s">
        <v>971</v>
      </c>
      <c r="AB74" s="79"/>
      <c r="AC74" s="79" t="b">
        <v>0</v>
      </c>
      <c r="AD74" s="79">
        <v>0</v>
      </c>
      <c r="AE74" s="85" t="s">
        <v>1087</v>
      </c>
      <c r="AF74" s="79" t="b">
        <v>0</v>
      </c>
      <c r="AG74" s="79" t="s">
        <v>1099</v>
      </c>
      <c r="AH74" s="79"/>
      <c r="AI74" s="85" t="s">
        <v>1087</v>
      </c>
      <c r="AJ74" s="79" t="b">
        <v>0</v>
      </c>
      <c r="AK74" s="79">
        <v>2</v>
      </c>
      <c r="AL74" s="85" t="s">
        <v>969</v>
      </c>
      <c r="AM74" s="79" t="s">
        <v>1109</v>
      </c>
      <c r="AN74" s="79" t="b">
        <v>0</v>
      </c>
      <c r="AO74" s="85" t="s">
        <v>969</v>
      </c>
      <c r="AP74" s="79" t="s">
        <v>176</v>
      </c>
      <c r="AQ74" s="79">
        <v>0</v>
      </c>
      <c r="AR74" s="79">
        <v>0</v>
      </c>
      <c r="AS74" s="79"/>
      <c r="AT74" s="79"/>
      <c r="AU74" s="79"/>
      <c r="AV74" s="79"/>
      <c r="AW74" s="79"/>
      <c r="AX74" s="79"/>
      <c r="AY74" s="79"/>
      <c r="AZ74" s="79"/>
      <c r="BA74">
        <v>1</v>
      </c>
      <c r="BB74" s="78" t="str">
        <f>REPLACE(INDEX(GroupVertices[Group],MATCH(Edges25[[#This Row],[Vertex 1]],GroupVertices[Vertex],0)),1,1,"")</f>
        <v>7</v>
      </c>
      <c r="BC74" s="78" t="str">
        <f>REPLACE(INDEX(GroupVertices[Group],MATCH(Edges25[[#This Row],[Vertex 2]],GroupVertices[Vertex],0)),1,1,"")</f>
        <v>7</v>
      </c>
      <c r="BD74" s="48"/>
      <c r="BE74" s="49"/>
      <c r="BF74" s="48"/>
      <c r="BG74" s="49"/>
      <c r="BH74" s="48"/>
      <c r="BI74" s="49"/>
      <c r="BJ74" s="48"/>
      <c r="BK74" s="49"/>
      <c r="BL74" s="48"/>
    </row>
    <row r="75" spans="1:64" ht="15">
      <c r="A75" s="64" t="s">
        <v>266</v>
      </c>
      <c r="B75" s="64" t="s">
        <v>336</v>
      </c>
      <c r="C75" s="65"/>
      <c r="D75" s="66"/>
      <c r="E75" s="67"/>
      <c r="F75" s="68"/>
      <c r="G75" s="65"/>
      <c r="H75" s="69"/>
      <c r="I75" s="70"/>
      <c r="J75" s="70"/>
      <c r="K75" s="34" t="s">
        <v>65</v>
      </c>
      <c r="L75" s="77">
        <v>187</v>
      </c>
      <c r="M75" s="77"/>
      <c r="N75" s="72"/>
      <c r="O75" s="79" t="s">
        <v>350</v>
      </c>
      <c r="P75" s="81">
        <v>43673.558958333335</v>
      </c>
      <c r="Q75" s="79" t="s">
        <v>410</v>
      </c>
      <c r="R75" s="79"/>
      <c r="S75" s="79"/>
      <c r="T75" s="79"/>
      <c r="U75" s="79"/>
      <c r="V75" s="82" t="s">
        <v>695</v>
      </c>
      <c r="W75" s="81">
        <v>43673.558958333335</v>
      </c>
      <c r="X75" s="82" t="s">
        <v>791</v>
      </c>
      <c r="Y75" s="79"/>
      <c r="Z75" s="79"/>
      <c r="AA75" s="85" t="s">
        <v>972</v>
      </c>
      <c r="AB75" s="85" t="s">
        <v>974</v>
      </c>
      <c r="AC75" s="79" t="b">
        <v>0</v>
      </c>
      <c r="AD75" s="79">
        <v>0</v>
      </c>
      <c r="AE75" s="85" t="s">
        <v>1094</v>
      </c>
      <c r="AF75" s="79" t="b">
        <v>0</v>
      </c>
      <c r="AG75" s="79" t="s">
        <v>1099</v>
      </c>
      <c r="AH75" s="79"/>
      <c r="AI75" s="85" t="s">
        <v>1087</v>
      </c>
      <c r="AJ75" s="79" t="b">
        <v>0</v>
      </c>
      <c r="AK75" s="79">
        <v>1</v>
      </c>
      <c r="AL75" s="85" t="s">
        <v>1087</v>
      </c>
      <c r="AM75" s="79" t="s">
        <v>1107</v>
      </c>
      <c r="AN75" s="79" t="b">
        <v>0</v>
      </c>
      <c r="AO75" s="85" t="s">
        <v>974</v>
      </c>
      <c r="AP75" s="79" t="s">
        <v>176</v>
      </c>
      <c r="AQ75" s="79">
        <v>0</v>
      </c>
      <c r="AR75" s="79">
        <v>0</v>
      </c>
      <c r="AS75" s="79"/>
      <c r="AT75" s="79"/>
      <c r="AU75" s="79"/>
      <c r="AV75" s="79"/>
      <c r="AW75" s="79"/>
      <c r="AX75" s="79"/>
      <c r="AY75" s="79"/>
      <c r="AZ75" s="79"/>
      <c r="BA75">
        <v>2</v>
      </c>
      <c r="BB75" s="78" t="str">
        <f>REPLACE(INDEX(GroupVertices[Group],MATCH(Edges25[[#This Row],[Vertex 1]],GroupVertices[Vertex],0)),1,1,"")</f>
        <v>1</v>
      </c>
      <c r="BC75" s="78" t="str">
        <f>REPLACE(INDEX(GroupVertices[Group],MATCH(Edges25[[#This Row],[Vertex 2]],GroupVertices[Vertex],0)),1,1,"")</f>
        <v>1</v>
      </c>
      <c r="BD75" s="48">
        <v>0</v>
      </c>
      <c r="BE75" s="49">
        <v>0</v>
      </c>
      <c r="BF75" s="48">
        <v>0</v>
      </c>
      <c r="BG75" s="49">
        <v>0</v>
      </c>
      <c r="BH75" s="48">
        <v>0</v>
      </c>
      <c r="BI75" s="49">
        <v>0</v>
      </c>
      <c r="BJ75" s="48">
        <v>3</v>
      </c>
      <c r="BK75" s="49">
        <v>100</v>
      </c>
      <c r="BL75" s="48">
        <v>3</v>
      </c>
    </row>
    <row r="76" spans="1:64" ht="15">
      <c r="A76" s="64" t="s">
        <v>266</v>
      </c>
      <c r="B76" s="64" t="s">
        <v>336</v>
      </c>
      <c r="C76" s="65"/>
      <c r="D76" s="66"/>
      <c r="E76" s="67"/>
      <c r="F76" s="68"/>
      <c r="G76" s="65"/>
      <c r="H76" s="69"/>
      <c r="I76" s="70"/>
      <c r="J76" s="70"/>
      <c r="K76" s="34" t="s">
        <v>65</v>
      </c>
      <c r="L76" s="77">
        <v>188</v>
      </c>
      <c r="M76" s="77"/>
      <c r="N76" s="72"/>
      <c r="O76" s="79" t="s">
        <v>350</v>
      </c>
      <c r="P76" s="81">
        <v>43673.55909722222</v>
      </c>
      <c r="Q76" s="79" t="s">
        <v>411</v>
      </c>
      <c r="R76" s="79"/>
      <c r="S76" s="79"/>
      <c r="T76" s="79"/>
      <c r="U76" s="79"/>
      <c r="V76" s="82" t="s">
        <v>695</v>
      </c>
      <c r="W76" s="81">
        <v>43673.55909722222</v>
      </c>
      <c r="X76" s="82" t="s">
        <v>792</v>
      </c>
      <c r="Y76" s="79"/>
      <c r="Z76" s="79"/>
      <c r="AA76" s="85" t="s">
        <v>973</v>
      </c>
      <c r="AB76" s="79"/>
      <c r="AC76" s="79" t="b">
        <v>0</v>
      </c>
      <c r="AD76" s="79">
        <v>0</v>
      </c>
      <c r="AE76" s="85" t="s">
        <v>1087</v>
      </c>
      <c r="AF76" s="79" t="b">
        <v>0</v>
      </c>
      <c r="AG76" s="79" t="s">
        <v>1099</v>
      </c>
      <c r="AH76" s="79"/>
      <c r="AI76" s="85" t="s">
        <v>1087</v>
      </c>
      <c r="AJ76" s="79" t="b">
        <v>0</v>
      </c>
      <c r="AK76" s="79">
        <v>1</v>
      </c>
      <c r="AL76" s="85" t="s">
        <v>972</v>
      </c>
      <c r="AM76" s="79" t="s">
        <v>1107</v>
      </c>
      <c r="AN76" s="79" t="b">
        <v>0</v>
      </c>
      <c r="AO76" s="85" t="s">
        <v>972</v>
      </c>
      <c r="AP76" s="79" t="s">
        <v>176</v>
      </c>
      <c r="AQ76" s="79">
        <v>0</v>
      </c>
      <c r="AR76" s="79">
        <v>0</v>
      </c>
      <c r="AS76" s="79"/>
      <c r="AT76" s="79"/>
      <c r="AU76" s="79"/>
      <c r="AV76" s="79"/>
      <c r="AW76" s="79"/>
      <c r="AX76" s="79"/>
      <c r="AY76" s="79"/>
      <c r="AZ76" s="79"/>
      <c r="BA76">
        <v>2</v>
      </c>
      <c r="BB76" s="78" t="str">
        <f>REPLACE(INDEX(GroupVertices[Group],MATCH(Edges25[[#This Row],[Vertex 1]],GroupVertices[Vertex],0)),1,1,"")</f>
        <v>1</v>
      </c>
      <c r="BC76" s="78" t="str">
        <f>REPLACE(INDEX(GroupVertices[Group],MATCH(Edges25[[#This Row],[Vertex 2]],GroupVertices[Vertex],0)),1,1,"")</f>
        <v>1</v>
      </c>
      <c r="BD76" s="48">
        <v>0</v>
      </c>
      <c r="BE76" s="49">
        <v>0</v>
      </c>
      <c r="BF76" s="48">
        <v>0</v>
      </c>
      <c r="BG76" s="49">
        <v>0</v>
      </c>
      <c r="BH76" s="48">
        <v>0</v>
      </c>
      <c r="BI76" s="49">
        <v>0</v>
      </c>
      <c r="BJ76" s="48">
        <v>5</v>
      </c>
      <c r="BK76" s="49">
        <v>100</v>
      </c>
      <c r="BL76" s="48">
        <v>5</v>
      </c>
    </row>
    <row r="77" spans="1:64" ht="15">
      <c r="A77" s="64" t="s">
        <v>266</v>
      </c>
      <c r="B77" s="64" t="s">
        <v>279</v>
      </c>
      <c r="C77" s="65"/>
      <c r="D77" s="66"/>
      <c r="E77" s="67"/>
      <c r="F77" s="68"/>
      <c r="G77" s="65"/>
      <c r="H77" s="69"/>
      <c r="I77" s="70"/>
      <c r="J77" s="70"/>
      <c r="K77" s="34" t="s">
        <v>65</v>
      </c>
      <c r="L77" s="77">
        <v>189</v>
      </c>
      <c r="M77" s="77"/>
      <c r="N77" s="72"/>
      <c r="O77" s="79" t="s">
        <v>349</v>
      </c>
      <c r="P77" s="81">
        <v>43673.52181712963</v>
      </c>
      <c r="Q77" s="79" t="s">
        <v>412</v>
      </c>
      <c r="R77" s="79"/>
      <c r="S77" s="79"/>
      <c r="T77" s="79"/>
      <c r="U77" s="82" t="s">
        <v>637</v>
      </c>
      <c r="V77" s="82" t="s">
        <v>637</v>
      </c>
      <c r="W77" s="81">
        <v>43673.52181712963</v>
      </c>
      <c r="X77" s="82" t="s">
        <v>793</v>
      </c>
      <c r="Y77" s="79"/>
      <c r="Z77" s="79"/>
      <c r="AA77" s="85" t="s">
        <v>974</v>
      </c>
      <c r="AB77" s="85" t="s">
        <v>1077</v>
      </c>
      <c r="AC77" s="79" t="b">
        <v>0</v>
      </c>
      <c r="AD77" s="79">
        <v>0</v>
      </c>
      <c r="AE77" s="85" t="s">
        <v>1085</v>
      </c>
      <c r="AF77" s="79" t="b">
        <v>0</v>
      </c>
      <c r="AG77" s="79" t="s">
        <v>1098</v>
      </c>
      <c r="AH77" s="79"/>
      <c r="AI77" s="85" t="s">
        <v>1087</v>
      </c>
      <c r="AJ77" s="79" t="b">
        <v>0</v>
      </c>
      <c r="AK77" s="79">
        <v>1</v>
      </c>
      <c r="AL77" s="85" t="s">
        <v>1087</v>
      </c>
      <c r="AM77" s="79" t="s">
        <v>1107</v>
      </c>
      <c r="AN77" s="79" t="b">
        <v>0</v>
      </c>
      <c r="AO77" s="85" t="s">
        <v>1077</v>
      </c>
      <c r="AP77" s="79" t="s">
        <v>176</v>
      </c>
      <c r="AQ77" s="79">
        <v>0</v>
      </c>
      <c r="AR77" s="79">
        <v>0</v>
      </c>
      <c r="AS77" s="79"/>
      <c r="AT77" s="79"/>
      <c r="AU77" s="79"/>
      <c r="AV77" s="79"/>
      <c r="AW77" s="79"/>
      <c r="AX77" s="79"/>
      <c r="AY77" s="79"/>
      <c r="AZ77" s="79"/>
      <c r="BA77">
        <v>2</v>
      </c>
      <c r="BB77" s="78" t="str">
        <f>REPLACE(INDEX(GroupVertices[Group],MATCH(Edges25[[#This Row],[Vertex 1]],GroupVertices[Vertex],0)),1,1,"")</f>
        <v>1</v>
      </c>
      <c r="BC77" s="78" t="str">
        <f>REPLACE(INDEX(GroupVertices[Group],MATCH(Edges25[[#This Row],[Vertex 2]],GroupVertices[Vertex],0)),1,1,"")</f>
        <v>1</v>
      </c>
      <c r="BD77" s="48">
        <v>0</v>
      </c>
      <c r="BE77" s="49">
        <v>0</v>
      </c>
      <c r="BF77" s="48">
        <v>0</v>
      </c>
      <c r="BG77" s="49">
        <v>0</v>
      </c>
      <c r="BH77" s="48">
        <v>0</v>
      </c>
      <c r="BI77" s="49">
        <v>0</v>
      </c>
      <c r="BJ77" s="48">
        <v>1</v>
      </c>
      <c r="BK77" s="49">
        <v>100</v>
      </c>
      <c r="BL77" s="48">
        <v>1</v>
      </c>
    </row>
    <row r="78" spans="1:64" ht="15">
      <c r="A78" s="64" t="s">
        <v>266</v>
      </c>
      <c r="B78" s="64" t="s">
        <v>279</v>
      </c>
      <c r="C78" s="65"/>
      <c r="D78" s="66"/>
      <c r="E78" s="67"/>
      <c r="F78" s="68"/>
      <c r="G78" s="65"/>
      <c r="H78" s="69"/>
      <c r="I78" s="70"/>
      <c r="J78" s="70"/>
      <c r="K78" s="34" t="s">
        <v>65</v>
      </c>
      <c r="L78" s="77">
        <v>190</v>
      </c>
      <c r="M78" s="77"/>
      <c r="N78" s="72"/>
      <c r="O78" s="79" t="s">
        <v>350</v>
      </c>
      <c r="P78" s="81">
        <v>43673.52193287037</v>
      </c>
      <c r="Q78" s="79" t="s">
        <v>362</v>
      </c>
      <c r="R78" s="82" t="s">
        <v>501</v>
      </c>
      <c r="S78" s="79" t="s">
        <v>553</v>
      </c>
      <c r="T78" s="79" t="s">
        <v>575</v>
      </c>
      <c r="U78" s="79"/>
      <c r="V78" s="82" t="s">
        <v>695</v>
      </c>
      <c r="W78" s="81">
        <v>43673.52193287037</v>
      </c>
      <c r="X78" s="82" t="s">
        <v>794</v>
      </c>
      <c r="Y78" s="79"/>
      <c r="Z78" s="79"/>
      <c r="AA78" s="85" t="s">
        <v>975</v>
      </c>
      <c r="AB78" s="79"/>
      <c r="AC78" s="79" t="b">
        <v>0</v>
      </c>
      <c r="AD78" s="79">
        <v>0</v>
      </c>
      <c r="AE78" s="85" t="s">
        <v>1087</v>
      </c>
      <c r="AF78" s="79" t="b">
        <v>0</v>
      </c>
      <c r="AG78" s="79" t="s">
        <v>1099</v>
      </c>
      <c r="AH78" s="79"/>
      <c r="AI78" s="85" t="s">
        <v>1087</v>
      </c>
      <c r="AJ78" s="79" t="b">
        <v>0</v>
      </c>
      <c r="AK78" s="79">
        <v>12</v>
      </c>
      <c r="AL78" s="85" t="s">
        <v>1077</v>
      </c>
      <c r="AM78" s="79" t="s">
        <v>1107</v>
      </c>
      <c r="AN78" s="79" t="b">
        <v>0</v>
      </c>
      <c r="AO78" s="85" t="s">
        <v>1077</v>
      </c>
      <c r="AP78" s="79" t="s">
        <v>176</v>
      </c>
      <c r="AQ78" s="79">
        <v>0</v>
      </c>
      <c r="AR78" s="79">
        <v>0</v>
      </c>
      <c r="AS78" s="79"/>
      <c r="AT78" s="79"/>
      <c r="AU78" s="79"/>
      <c r="AV78" s="79"/>
      <c r="AW78" s="79"/>
      <c r="AX78" s="79"/>
      <c r="AY78" s="79"/>
      <c r="AZ78" s="79"/>
      <c r="BA78">
        <v>3</v>
      </c>
      <c r="BB78" s="78" t="str">
        <f>REPLACE(INDEX(GroupVertices[Group],MATCH(Edges25[[#This Row],[Vertex 1]],GroupVertices[Vertex],0)),1,1,"")</f>
        <v>1</v>
      </c>
      <c r="BC78" s="78" t="str">
        <f>REPLACE(INDEX(GroupVertices[Group],MATCH(Edges25[[#This Row],[Vertex 2]],GroupVertices[Vertex],0)),1,1,"")</f>
        <v>1</v>
      </c>
      <c r="BD78" s="48">
        <v>1</v>
      </c>
      <c r="BE78" s="49">
        <v>5.555555555555555</v>
      </c>
      <c r="BF78" s="48">
        <v>0</v>
      </c>
      <c r="BG78" s="49">
        <v>0</v>
      </c>
      <c r="BH78" s="48">
        <v>0</v>
      </c>
      <c r="BI78" s="49">
        <v>0</v>
      </c>
      <c r="BJ78" s="48">
        <v>17</v>
      </c>
      <c r="BK78" s="49">
        <v>94.44444444444444</v>
      </c>
      <c r="BL78" s="48">
        <v>18</v>
      </c>
    </row>
    <row r="79" spans="1:64" ht="15">
      <c r="A79" s="64" t="s">
        <v>266</v>
      </c>
      <c r="B79" s="64" t="s">
        <v>279</v>
      </c>
      <c r="C79" s="65"/>
      <c r="D79" s="66"/>
      <c r="E79" s="67"/>
      <c r="F79" s="68"/>
      <c r="G79" s="65"/>
      <c r="H79" s="69"/>
      <c r="I79" s="70"/>
      <c r="J79" s="70"/>
      <c r="K79" s="34" t="s">
        <v>65</v>
      </c>
      <c r="L79" s="77">
        <v>192</v>
      </c>
      <c r="M79" s="77"/>
      <c r="N79" s="72"/>
      <c r="O79" s="79" t="s">
        <v>350</v>
      </c>
      <c r="P79" s="81">
        <v>43673.55902777778</v>
      </c>
      <c r="Q79" s="79" t="s">
        <v>413</v>
      </c>
      <c r="R79" s="79"/>
      <c r="S79" s="79"/>
      <c r="T79" s="79"/>
      <c r="U79" s="82" t="s">
        <v>637</v>
      </c>
      <c r="V79" s="82" t="s">
        <v>637</v>
      </c>
      <c r="W79" s="81">
        <v>43673.55902777778</v>
      </c>
      <c r="X79" s="82" t="s">
        <v>795</v>
      </c>
      <c r="Y79" s="79"/>
      <c r="Z79" s="79"/>
      <c r="AA79" s="85" t="s">
        <v>976</v>
      </c>
      <c r="AB79" s="79"/>
      <c r="AC79" s="79" t="b">
        <v>0</v>
      </c>
      <c r="AD79" s="79">
        <v>0</v>
      </c>
      <c r="AE79" s="85" t="s">
        <v>1087</v>
      </c>
      <c r="AF79" s="79" t="b">
        <v>0</v>
      </c>
      <c r="AG79" s="79" t="s">
        <v>1098</v>
      </c>
      <c r="AH79" s="79"/>
      <c r="AI79" s="85" t="s">
        <v>1087</v>
      </c>
      <c r="AJ79" s="79" t="b">
        <v>0</v>
      </c>
      <c r="AK79" s="79">
        <v>1</v>
      </c>
      <c r="AL79" s="85" t="s">
        <v>974</v>
      </c>
      <c r="AM79" s="79" t="s">
        <v>1107</v>
      </c>
      <c r="AN79" s="79" t="b">
        <v>0</v>
      </c>
      <c r="AO79" s="85" t="s">
        <v>974</v>
      </c>
      <c r="AP79" s="79" t="s">
        <v>176</v>
      </c>
      <c r="AQ79" s="79">
        <v>0</v>
      </c>
      <c r="AR79" s="79">
        <v>0</v>
      </c>
      <c r="AS79" s="79"/>
      <c r="AT79" s="79"/>
      <c r="AU79" s="79"/>
      <c r="AV79" s="79"/>
      <c r="AW79" s="79"/>
      <c r="AX79" s="79"/>
      <c r="AY79" s="79"/>
      <c r="AZ79" s="79"/>
      <c r="BA79">
        <v>3</v>
      </c>
      <c r="BB79" s="78" t="str">
        <f>REPLACE(INDEX(GroupVertices[Group],MATCH(Edges25[[#This Row],[Vertex 1]],GroupVertices[Vertex],0)),1,1,"")</f>
        <v>1</v>
      </c>
      <c r="BC79" s="78" t="str">
        <f>REPLACE(INDEX(GroupVertices[Group],MATCH(Edges25[[#This Row],[Vertex 2]],GroupVertices[Vertex],0)),1,1,"")</f>
        <v>1</v>
      </c>
      <c r="BD79" s="48">
        <v>0</v>
      </c>
      <c r="BE79" s="49">
        <v>0</v>
      </c>
      <c r="BF79" s="48">
        <v>0</v>
      </c>
      <c r="BG79" s="49">
        <v>0</v>
      </c>
      <c r="BH79" s="48">
        <v>0</v>
      </c>
      <c r="BI79" s="49">
        <v>0</v>
      </c>
      <c r="BJ79" s="48">
        <v>3</v>
      </c>
      <c r="BK79" s="49">
        <v>100</v>
      </c>
      <c r="BL79" s="48">
        <v>3</v>
      </c>
    </row>
    <row r="80" spans="1:64" ht="15">
      <c r="A80" s="64" t="s">
        <v>267</v>
      </c>
      <c r="B80" s="64" t="s">
        <v>287</v>
      </c>
      <c r="C80" s="65"/>
      <c r="D80" s="66"/>
      <c r="E80" s="67"/>
      <c r="F80" s="68"/>
      <c r="G80" s="65"/>
      <c r="H80" s="69"/>
      <c r="I80" s="70"/>
      <c r="J80" s="70"/>
      <c r="K80" s="34" t="s">
        <v>65</v>
      </c>
      <c r="L80" s="77">
        <v>194</v>
      </c>
      <c r="M80" s="77"/>
      <c r="N80" s="72"/>
      <c r="O80" s="79" t="s">
        <v>350</v>
      </c>
      <c r="P80" s="81">
        <v>43677.96686342593</v>
      </c>
      <c r="Q80" s="79" t="s">
        <v>414</v>
      </c>
      <c r="R80" s="79"/>
      <c r="S80" s="79"/>
      <c r="T80" s="79"/>
      <c r="U80" s="79"/>
      <c r="V80" s="82" t="s">
        <v>696</v>
      </c>
      <c r="W80" s="81">
        <v>43677.96686342593</v>
      </c>
      <c r="X80" s="82" t="s">
        <v>796</v>
      </c>
      <c r="Y80" s="79"/>
      <c r="Z80" s="79"/>
      <c r="AA80" s="85" t="s">
        <v>977</v>
      </c>
      <c r="AB80" s="85" t="s">
        <v>1049</v>
      </c>
      <c r="AC80" s="79" t="b">
        <v>0</v>
      </c>
      <c r="AD80" s="79">
        <v>0</v>
      </c>
      <c r="AE80" s="85" t="s">
        <v>1085</v>
      </c>
      <c r="AF80" s="79" t="b">
        <v>0</v>
      </c>
      <c r="AG80" s="79" t="s">
        <v>1101</v>
      </c>
      <c r="AH80" s="79"/>
      <c r="AI80" s="85" t="s">
        <v>1087</v>
      </c>
      <c r="AJ80" s="79" t="b">
        <v>0</v>
      </c>
      <c r="AK80" s="79">
        <v>0</v>
      </c>
      <c r="AL80" s="85" t="s">
        <v>1087</v>
      </c>
      <c r="AM80" s="79" t="s">
        <v>1108</v>
      </c>
      <c r="AN80" s="79" t="b">
        <v>0</v>
      </c>
      <c r="AO80" s="85" t="s">
        <v>1049</v>
      </c>
      <c r="AP80" s="79" t="s">
        <v>176</v>
      </c>
      <c r="AQ80" s="79">
        <v>0</v>
      </c>
      <c r="AR80" s="79">
        <v>0</v>
      </c>
      <c r="AS80" s="79"/>
      <c r="AT80" s="79"/>
      <c r="AU80" s="79"/>
      <c r="AV80" s="79"/>
      <c r="AW80" s="79"/>
      <c r="AX80" s="79"/>
      <c r="AY80" s="79"/>
      <c r="AZ80" s="79"/>
      <c r="BA80">
        <v>1</v>
      </c>
      <c r="BB80" s="78" t="str">
        <f>REPLACE(INDEX(GroupVertices[Group],MATCH(Edges25[[#This Row],[Vertex 1]],GroupVertices[Vertex],0)),1,1,"")</f>
        <v>2</v>
      </c>
      <c r="BC80" s="78" t="str">
        <f>REPLACE(INDEX(GroupVertices[Group],MATCH(Edges25[[#This Row],[Vertex 2]],GroupVertices[Vertex],0)),1,1,"")</f>
        <v>2</v>
      </c>
      <c r="BD80" s="48">
        <v>0</v>
      </c>
      <c r="BE80" s="49">
        <v>0</v>
      </c>
      <c r="BF80" s="48">
        <v>0</v>
      </c>
      <c r="BG80" s="49">
        <v>0</v>
      </c>
      <c r="BH80" s="48">
        <v>0</v>
      </c>
      <c r="BI80" s="49">
        <v>0</v>
      </c>
      <c r="BJ80" s="48">
        <v>6</v>
      </c>
      <c r="BK80" s="49">
        <v>100</v>
      </c>
      <c r="BL80" s="48">
        <v>6</v>
      </c>
    </row>
    <row r="81" spans="1:64" ht="15">
      <c r="A81" s="64" t="s">
        <v>268</v>
      </c>
      <c r="B81" s="64" t="s">
        <v>337</v>
      </c>
      <c r="C81" s="65"/>
      <c r="D81" s="66"/>
      <c r="E81" s="67"/>
      <c r="F81" s="68"/>
      <c r="G81" s="65"/>
      <c r="H81" s="69"/>
      <c r="I81" s="70"/>
      <c r="J81" s="70"/>
      <c r="K81" s="34" t="s">
        <v>65</v>
      </c>
      <c r="L81" s="77">
        <v>197</v>
      </c>
      <c r="M81" s="77"/>
      <c r="N81" s="72"/>
      <c r="O81" s="79" t="s">
        <v>350</v>
      </c>
      <c r="P81" s="81">
        <v>43677.63024305556</v>
      </c>
      <c r="Q81" s="79" t="s">
        <v>415</v>
      </c>
      <c r="R81" s="79"/>
      <c r="S81" s="79"/>
      <c r="T81" s="79"/>
      <c r="U81" s="82" t="s">
        <v>638</v>
      </c>
      <c r="V81" s="82" t="s">
        <v>638</v>
      </c>
      <c r="W81" s="81">
        <v>43677.63024305556</v>
      </c>
      <c r="X81" s="82" t="s">
        <v>797</v>
      </c>
      <c r="Y81" s="79"/>
      <c r="Z81" s="79"/>
      <c r="AA81" s="85" t="s">
        <v>978</v>
      </c>
      <c r="AB81" s="79"/>
      <c r="AC81" s="79" t="b">
        <v>0</v>
      </c>
      <c r="AD81" s="79">
        <v>0</v>
      </c>
      <c r="AE81" s="85" t="s">
        <v>1087</v>
      </c>
      <c r="AF81" s="79" t="b">
        <v>0</v>
      </c>
      <c r="AG81" s="79" t="s">
        <v>1102</v>
      </c>
      <c r="AH81" s="79"/>
      <c r="AI81" s="85" t="s">
        <v>1087</v>
      </c>
      <c r="AJ81" s="79" t="b">
        <v>0</v>
      </c>
      <c r="AK81" s="79">
        <v>0</v>
      </c>
      <c r="AL81" s="85" t="s">
        <v>1087</v>
      </c>
      <c r="AM81" s="79" t="s">
        <v>1107</v>
      </c>
      <c r="AN81" s="79" t="b">
        <v>0</v>
      </c>
      <c r="AO81" s="85" t="s">
        <v>978</v>
      </c>
      <c r="AP81" s="79" t="s">
        <v>176</v>
      </c>
      <c r="AQ81" s="79">
        <v>0</v>
      </c>
      <c r="AR81" s="79">
        <v>0</v>
      </c>
      <c r="AS81" s="79"/>
      <c r="AT81" s="79"/>
      <c r="AU81" s="79"/>
      <c r="AV81" s="79"/>
      <c r="AW81" s="79"/>
      <c r="AX81" s="79"/>
      <c r="AY81" s="79"/>
      <c r="AZ81" s="79"/>
      <c r="BA81">
        <v>1</v>
      </c>
      <c r="BB81" s="78" t="str">
        <f>REPLACE(INDEX(GroupVertices[Group],MATCH(Edges25[[#This Row],[Vertex 1]],GroupVertices[Vertex],0)),1,1,"")</f>
        <v>9</v>
      </c>
      <c r="BC81" s="78" t="str">
        <f>REPLACE(INDEX(GroupVertices[Group],MATCH(Edges25[[#This Row],[Vertex 2]],GroupVertices[Vertex],0)),1,1,"")</f>
        <v>9</v>
      </c>
      <c r="BD81" s="48"/>
      <c r="BE81" s="49"/>
      <c r="BF81" s="48"/>
      <c r="BG81" s="49"/>
      <c r="BH81" s="48"/>
      <c r="BI81" s="49"/>
      <c r="BJ81" s="48"/>
      <c r="BK81" s="49"/>
      <c r="BL81" s="48"/>
    </row>
    <row r="82" spans="1:64" ht="15">
      <c r="A82" s="64" t="s">
        <v>269</v>
      </c>
      <c r="B82" s="64" t="s">
        <v>337</v>
      </c>
      <c r="C82" s="65"/>
      <c r="D82" s="66"/>
      <c r="E82" s="67"/>
      <c r="F82" s="68"/>
      <c r="G82" s="65"/>
      <c r="H82" s="69"/>
      <c r="I82" s="70"/>
      <c r="J82" s="70"/>
      <c r="K82" s="34" t="s">
        <v>65</v>
      </c>
      <c r="L82" s="77">
        <v>198</v>
      </c>
      <c r="M82" s="77"/>
      <c r="N82" s="72"/>
      <c r="O82" s="79" t="s">
        <v>350</v>
      </c>
      <c r="P82" s="81">
        <v>43679.30365740741</v>
      </c>
      <c r="Q82" s="79" t="s">
        <v>416</v>
      </c>
      <c r="R82" s="79"/>
      <c r="S82" s="79"/>
      <c r="T82" s="79"/>
      <c r="U82" s="79"/>
      <c r="V82" s="82" t="s">
        <v>697</v>
      </c>
      <c r="W82" s="81">
        <v>43679.30365740741</v>
      </c>
      <c r="X82" s="82" t="s">
        <v>798</v>
      </c>
      <c r="Y82" s="79"/>
      <c r="Z82" s="79"/>
      <c r="AA82" s="85" t="s">
        <v>979</v>
      </c>
      <c r="AB82" s="85" t="s">
        <v>978</v>
      </c>
      <c r="AC82" s="79" t="b">
        <v>0</v>
      </c>
      <c r="AD82" s="79">
        <v>0</v>
      </c>
      <c r="AE82" s="85" t="s">
        <v>1095</v>
      </c>
      <c r="AF82" s="79" t="b">
        <v>0</v>
      </c>
      <c r="AG82" s="79" t="s">
        <v>1102</v>
      </c>
      <c r="AH82" s="79"/>
      <c r="AI82" s="85" t="s">
        <v>1087</v>
      </c>
      <c r="AJ82" s="79" t="b">
        <v>0</v>
      </c>
      <c r="AK82" s="79">
        <v>0</v>
      </c>
      <c r="AL82" s="85" t="s">
        <v>1087</v>
      </c>
      <c r="AM82" s="79" t="s">
        <v>1117</v>
      </c>
      <c r="AN82" s="79" t="b">
        <v>0</v>
      </c>
      <c r="AO82" s="85" t="s">
        <v>978</v>
      </c>
      <c r="AP82" s="79" t="s">
        <v>176</v>
      </c>
      <c r="AQ82" s="79">
        <v>0</v>
      </c>
      <c r="AR82" s="79">
        <v>0</v>
      </c>
      <c r="AS82" s="79"/>
      <c r="AT82" s="79"/>
      <c r="AU82" s="79"/>
      <c r="AV82" s="79"/>
      <c r="AW82" s="79"/>
      <c r="AX82" s="79"/>
      <c r="AY82" s="79"/>
      <c r="AZ82" s="79"/>
      <c r="BA82">
        <v>1</v>
      </c>
      <c r="BB82" s="78" t="str">
        <f>REPLACE(INDEX(GroupVertices[Group],MATCH(Edges25[[#This Row],[Vertex 1]],GroupVertices[Vertex],0)),1,1,"")</f>
        <v>9</v>
      </c>
      <c r="BC82" s="78" t="str">
        <f>REPLACE(INDEX(GroupVertices[Group],MATCH(Edges25[[#This Row],[Vertex 2]],GroupVertices[Vertex],0)),1,1,"")</f>
        <v>9</v>
      </c>
      <c r="BD82" s="48"/>
      <c r="BE82" s="49"/>
      <c r="BF82" s="48"/>
      <c r="BG82" s="49"/>
      <c r="BH82" s="48"/>
      <c r="BI82" s="49"/>
      <c r="BJ82" s="48"/>
      <c r="BK82" s="49"/>
      <c r="BL82" s="48"/>
    </row>
    <row r="83" spans="1:64" ht="15">
      <c r="A83" s="64" t="s">
        <v>270</v>
      </c>
      <c r="B83" s="64" t="s">
        <v>296</v>
      </c>
      <c r="C83" s="65"/>
      <c r="D83" s="66"/>
      <c r="E83" s="67"/>
      <c r="F83" s="68"/>
      <c r="G83" s="65"/>
      <c r="H83" s="69"/>
      <c r="I83" s="70"/>
      <c r="J83" s="70"/>
      <c r="K83" s="34" t="s">
        <v>65</v>
      </c>
      <c r="L83" s="77">
        <v>206</v>
      </c>
      <c r="M83" s="77"/>
      <c r="N83" s="72"/>
      <c r="O83" s="79" t="s">
        <v>350</v>
      </c>
      <c r="P83" s="81">
        <v>43680.71309027778</v>
      </c>
      <c r="Q83" s="79" t="s">
        <v>417</v>
      </c>
      <c r="R83" s="79"/>
      <c r="S83" s="79"/>
      <c r="T83" s="79"/>
      <c r="U83" s="79"/>
      <c r="V83" s="82" t="s">
        <v>654</v>
      </c>
      <c r="W83" s="81">
        <v>43680.71309027778</v>
      </c>
      <c r="X83" s="82" t="s">
        <v>799</v>
      </c>
      <c r="Y83" s="79"/>
      <c r="Z83" s="79"/>
      <c r="AA83" s="85" t="s">
        <v>980</v>
      </c>
      <c r="AB83" s="79"/>
      <c r="AC83" s="79" t="b">
        <v>0</v>
      </c>
      <c r="AD83" s="79">
        <v>0</v>
      </c>
      <c r="AE83" s="85" t="s">
        <v>1087</v>
      </c>
      <c r="AF83" s="79" t="b">
        <v>0</v>
      </c>
      <c r="AG83" s="79" t="s">
        <v>1099</v>
      </c>
      <c r="AH83" s="79"/>
      <c r="AI83" s="85" t="s">
        <v>1087</v>
      </c>
      <c r="AJ83" s="79" t="b">
        <v>0</v>
      </c>
      <c r="AK83" s="79">
        <v>2</v>
      </c>
      <c r="AL83" s="85" t="s">
        <v>1023</v>
      </c>
      <c r="AM83" s="79" t="s">
        <v>1107</v>
      </c>
      <c r="AN83" s="79" t="b">
        <v>0</v>
      </c>
      <c r="AO83" s="85" t="s">
        <v>1023</v>
      </c>
      <c r="AP83" s="79" t="s">
        <v>176</v>
      </c>
      <c r="AQ83" s="79">
        <v>0</v>
      </c>
      <c r="AR83" s="79">
        <v>0</v>
      </c>
      <c r="AS83" s="79"/>
      <c r="AT83" s="79"/>
      <c r="AU83" s="79"/>
      <c r="AV83" s="79"/>
      <c r="AW83" s="79"/>
      <c r="AX83" s="79"/>
      <c r="AY83" s="79"/>
      <c r="AZ83" s="79"/>
      <c r="BA83">
        <v>1</v>
      </c>
      <c r="BB83" s="78" t="str">
        <f>REPLACE(INDEX(GroupVertices[Group],MATCH(Edges25[[#This Row],[Vertex 1]],GroupVertices[Vertex],0)),1,1,"")</f>
        <v>1</v>
      </c>
      <c r="BC83" s="78" t="str">
        <f>REPLACE(INDEX(GroupVertices[Group],MATCH(Edges25[[#This Row],[Vertex 2]],GroupVertices[Vertex],0)),1,1,"")</f>
        <v>1</v>
      </c>
      <c r="BD83" s="48"/>
      <c r="BE83" s="49"/>
      <c r="BF83" s="48"/>
      <c r="BG83" s="49"/>
      <c r="BH83" s="48"/>
      <c r="BI83" s="49"/>
      <c r="BJ83" s="48"/>
      <c r="BK83" s="49"/>
      <c r="BL83" s="48"/>
    </row>
    <row r="84" spans="1:64" ht="15">
      <c r="A84" s="64" t="s">
        <v>271</v>
      </c>
      <c r="B84" s="64" t="s">
        <v>279</v>
      </c>
      <c r="C84" s="65"/>
      <c r="D84" s="66"/>
      <c r="E84" s="67"/>
      <c r="F84" s="68"/>
      <c r="G84" s="65"/>
      <c r="H84" s="69"/>
      <c r="I84" s="70"/>
      <c r="J84" s="70"/>
      <c r="K84" s="34" t="s">
        <v>65</v>
      </c>
      <c r="L84" s="77">
        <v>209</v>
      </c>
      <c r="M84" s="77"/>
      <c r="N84" s="72"/>
      <c r="O84" s="79" t="s">
        <v>349</v>
      </c>
      <c r="P84" s="81">
        <v>43680.90726851852</v>
      </c>
      <c r="Q84" s="79" t="s">
        <v>351</v>
      </c>
      <c r="R84" s="79"/>
      <c r="S84" s="79"/>
      <c r="T84" s="79"/>
      <c r="U84" s="79"/>
      <c r="V84" s="82" t="s">
        <v>698</v>
      </c>
      <c r="W84" s="81">
        <v>43680.90726851852</v>
      </c>
      <c r="X84" s="82" t="s">
        <v>800</v>
      </c>
      <c r="Y84" s="79"/>
      <c r="Z84" s="79"/>
      <c r="AA84" s="85" t="s">
        <v>981</v>
      </c>
      <c r="AB84" s="79"/>
      <c r="AC84" s="79" t="b">
        <v>0</v>
      </c>
      <c r="AD84" s="79">
        <v>0</v>
      </c>
      <c r="AE84" s="85" t="s">
        <v>1085</v>
      </c>
      <c r="AF84" s="79" t="b">
        <v>0</v>
      </c>
      <c r="AG84" s="79" t="s">
        <v>1098</v>
      </c>
      <c r="AH84" s="79"/>
      <c r="AI84" s="85" t="s">
        <v>1087</v>
      </c>
      <c r="AJ84" s="79" t="b">
        <v>0</v>
      </c>
      <c r="AK84" s="79">
        <v>0</v>
      </c>
      <c r="AL84" s="85" t="s">
        <v>1087</v>
      </c>
      <c r="AM84" s="79" t="s">
        <v>1109</v>
      </c>
      <c r="AN84" s="79" t="b">
        <v>0</v>
      </c>
      <c r="AO84" s="85" t="s">
        <v>981</v>
      </c>
      <c r="AP84" s="79" t="s">
        <v>176</v>
      </c>
      <c r="AQ84" s="79">
        <v>0</v>
      </c>
      <c r="AR84" s="79">
        <v>0</v>
      </c>
      <c r="AS84" s="79" t="s">
        <v>1125</v>
      </c>
      <c r="AT84" s="79" t="s">
        <v>1129</v>
      </c>
      <c r="AU84" s="79" t="s">
        <v>1132</v>
      </c>
      <c r="AV84" s="79" t="s">
        <v>1140</v>
      </c>
      <c r="AW84" s="86" t="s">
        <v>1149</v>
      </c>
      <c r="AX84" s="79" t="s">
        <v>1158</v>
      </c>
      <c r="AY84" s="79" t="s">
        <v>1161</v>
      </c>
      <c r="AZ84" s="82" t="s">
        <v>1168</v>
      </c>
      <c r="BA84">
        <v>1</v>
      </c>
      <c r="BB84" s="78" t="str">
        <f>REPLACE(INDEX(GroupVertices[Group],MATCH(Edges25[[#This Row],[Vertex 1]],GroupVertices[Vertex],0)),1,1,"")</f>
        <v>1</v>
      </c>
      <c r="BC84" s="78" t="str">
        <f>REPLACE(INDEX(GroupVertices[Group],MATCH(Edges25[[#This Row],[Vertex 2]],GroupVertices[Vertex],0)),1,1,"")</f>
        <v>1</v>
      </c>
      <c r="BD84" s="48">
        <v>0</v>
      </c>
      <c r="BE84" s="49">
        <v>0</v>
      </c>
      <c r="BF84" s="48">
        <v>0</v>
      </c>
      <c r="BG84" s="49">
        <v>0</v>
      </c>
      <c r="BH84" s="48">
        <v>0</v>
      </c>
      <c r="BI84" s="49">
        <v>0</v>
      </c>
      <c r="BJ84" s="48">
        <v>1</v>
      </c>
      <c r="BK84" s="49">
        <v>100</v>
      </c>
      <c r="BL84" s="48">
        <v>1</v>
      </c>
    </row>
    <row r="85" spans="1:64" ht="15">
      <c r="A85" s="64" t="s">
        <v>272</v>
      </c>
      <c r="B85" s="64" t="s">
        <v>279</v>
      </c>
      <c r="C85" s="65"/>
      <c r="D85" s="66"/>
      <c r="E85" s="67"/>
      <c r="F85" s="68"/>
      <c r="G85" s="65"/>
      <c r="H85" s="69"/>
      <c r="I85" s="70"/>
      <c r="J85" s="70"/>
      <c r="K85" s="34" t="s">
        <v>65</v>
      </c>
      <c r="L85" s="77">
        <v>210</v>
      </c>
      <c r="M85" s="77"/>
      <c r="N85" s="72"/>
      <c r="O85" s="79" t="s">
        <v>349</v>
      </c>
      <c r="P85" s="81">
        <v>43682.162523148145</v>
      </c>
      <c r="Q85" s="79" t="s">
        <v>351</v>
      </c>
      <c r="R85" s="79"/>
      <c r="S85" s="79"/>
      <c r="T85" s="79"/>
      <c r="U85" s="79"/>
      <c r="V85" s="82" t="s">
        <v>654</v>
      </c>
      <c r="W85" s="81">
        <v>43682.162523148145</v>
      </c>
      <c r="X85" s="82" t="s">
        <v>801</v>
      </c>
      <c r="Y85" s="79"/>
      <c r="Z85" s="79"/>
      <c r="AA85" s="85" t="s">
        <v>982</v>
      </c>
      <c r="AB85" s="79"/>
      <c r="AC85" s="79" t="b">
        <v>0</v>
      </c>
      <c r="AD85" s="79">
        <v>0</v>
      </c>
      <c r="AE85" s="85" t="s">
        <v>1085</v>
      </c>
      <c r="AF85" s="79" t="b">
        <v>0</v>
      </c>
      <c r="AG85" s="79" t="s">
        <v>1098</v>
      </c>
      <c r="AH85" s="79"/>
      <c r="AI85" s="85" t="s">
        <v>1087</v>
      </c>
      <c r="AJ85" s="79" t="b">
        <v>0</v>
      </c>
      <c r="AK85" s="79">
        <v>0</v>
      </c>
      <c r="AL85" s="85" t="s">
        <v>1087</v>
      </c>
      <c r="AM85" s="79" t="s">
        <v>1109</v>
      </c>
      <c r="AN85" s="79" t="b">
        <v>0</v>
      </c>
      <c r="AO85" s="85" t="s">
        <v>982</v>
      </c>
      <c r="AP85" s="79" t="s">
        <v>176</v>
      </c>
      <c r="AQ85" s="79">
        <v>0</v>
      </c>
      <c r="AR85" s="79">
        <v>0</v>
      </c>
      <c r="AS85" s="79" t="s">
        <v>1126</v>
      </c>
      <c r="AT85" s="79" t="s">
        <v>1129</v>
      </c>
      <c r="AU85" s="79" t="s">
        <v>1132</v>
      </c>
      <c r="AV85" s="79" t="s">
        <v>1141</v>
      </c>
      <c r="AW85" s="79" t="s">
        <v>1150</v>
      </c>
      <c r="AX85" s="79" t="s">
        <v>1159</v>
      </c>
      <c r="AY85" s="79" t="s">
        <v>1161</v>
      </c>
      <c r="AZ85" s="82" t="s">
        <v>1169</v>
      </c>
      <c r="BA85">
        <v>1</v>
      </c>
      <c r="BB85" s="78" t="str">
        <f>REPLACE(INDEX(GroupVertices[Group],MATCH(Edges25[[#This Row],[Vertex 1]],GroupVertices[Vertex],0)),1,1,"")</f>
        <v>1</v>
      </c>
      <c r="BC85" s="78" t="str">
        <f>REPLACE(INDEX(GroupVertices[Group],MATCH(Edges25[[#This Row],[Vertex 2]],GroupVertices[Vertex],0)),1,1,"")</f>
        <v>1</v>
      </c>
      <c r="BD85" s="48">
        <v>0</v>
      </c>
      <c r="BE85" s="49">
        <v>0</v>
      </c>
      <c r="BF85" s="48">
        <v>0</v>
      </c>
      <c r="BG85" s="49">
        <v>0</v>
      </c>
      <c r="BH85" s="48">
        <v>0</v>
      </c>
      <c r="BI85" s="49">
        <v>0</v>
      </c>
      <c r="BJ85" s="48">
        <v>1</v>
      </c>
      <c r="BK85" s="49">
        <v>100</v>
      </c>
      <c r="BL85" s="48">
        <v>1</v>
      </c>
    </row>
    <row r="86" spans="1:64" ht="15">
      <c r="A86" s="64" t="s">
        <v>273</v>
      </c>
      <c r="B86" s="64" t="s">
        <v>340</v>
      </c>
      <c r="C86" s="65"/>
      <c r="D86" s="66"/>
      <c r="E86" s="67"/>
      <c r="F86" s="68"/>
      <c r="G86" s="65"/>
      <c r="H86" s="69"/>
      <c r="I86" s="70"/>
      <c r="J86" s="70"/>
      <c r="K86" s="34" t="s">
        <v>65</v>
      </c>
      <c r="L86" s="77">
        <v>211</v>
      </c>
      <c r="M86" s="77"/>
      <c r="N86" s="72"/>
      <c r="O86" s="79" t="s">
        <v>350</v>
      </c>
      <c r="P86" s="81">
        <v>43630.05706018519</v>
      </c>
      <c r="Q86" s="79" t="s">
        <v>418</v>
      </c>
      <c r="R86" s="79"/>
      <c r="S86" s="79"/>
      <c r="T86" s="79"/>
      <c r="U86" s="79"/>
      <c r="V86" s="82" t="s">
        <v>699</v>
      </c>
      <c r="W86" s="81">
        <v>43630.05706018519</v>
      </c>
      <c r="X86" s="82" t="s">
        <v>802</v>
      </c>
      <c r="Y86" s="79"/>
      <c r="Z86" s="79"/>
      <c r="AA86" s="85" t="s">
        <v>983</v>
      </c>
      <c r="AB86" s="85" t="s">
        <v>984</v>
      </c>
      <c r="AC86" s="79" t="b">
        <v>0</v>
      </c>
      <c r="AD86" s="79">
        <v>1</v>
      </c>
      <c r="AE86" s="85" t="s">
        <v>1088</v>
      </c>
      <c r="AF86" s="79" t="b">
        <v>0</v>
      </c>
      <c r="AG86" s="79" t="s">
        <v>1099</v>
      </c>
      <c r="AH86" s="79"/>
      <c r="AI86" s="85" t="s">
        <v>1087</v>
      </c>
      <c r="AJ86" s="79" t="b">
        <v>0</v>
      </c>
      <c r="AK86" s="79">
        <v>0</v>
      </c>
      <c r="AL86" s="85" t="s">
        <v>1087</v>
      </c>
      <c r="AM86" s="79" t="s">
        <v>1109</v>
      </c>
      <c r="AN86" s="79" t="b">
        <v>0</v>
      </c>
      <c r="AO86" s="85" t="s">
        <v>984</v>
      </c>
      <c r="AP86" s="79" t="s">
        <v>176</v>
      </c>
      <c r="AQ86" s="79">
        <v>0</v>
      </c>
      <c r="AR86" s="79">
        <v>0</v>
      </c>
      <c r="AS86" s="79"/>
      <c r="AT86" s="79"/>
      <c r="AU86" s="79"/>
      <c r="AV86" s="79"/>
      <c r="AW86" s="79"/>
      <c r="AX86" s="79"/>
      <c r="AY86" s="79"/>
      <c r="AZ86" s="79"/>
      <c r="BA86">
        <v>1</v>
      </c>
      <c r="BB86" s="78" t="str">
        <f>REPLACE(INDEX(GroupVertices[Group],MATCH(Edges25[[#This Row],[Vertex 1]],GroupVertices[Vertex],0)),1,1,"")</f>
        <v>3</v>
      </c>
      <c r="BC86" s="78" t="str">
        <f>REPLACE(INDEX(GroupVertices[Group],MATCH(Edges25[[#This Row],[Vertex 2]],GroupVertices[Vertex],0)),1,1,"")</f>
        <v>3</v>
      </c>
      <c r="BD86" s="48">
        <v>2</v>
      </c>
      <c r="BE86" s="49">
        <v>20</v>
      </c>
      <c r="BF86" s="48">
        <v>0</v>
      </c>
      <c r="BG86" s="49">
        <v>0</v>
      </c>
      <c r="BH86" s="48">
        <v>0</v>
      </c>
      <c r="BI86" s="49">
        <v>0</v>
      </c>
      <c r="BJ86" s="48">
        <v>8</v>
      </c>
      <c r="BK86" s="49">
        <v>80</v>
      </c>
      <c r="BL86" s="48">
        <v>10</v>
      </c>
    </row>
    <row r="87" spans="1:64" ht="15">
      <c r="A87" s="64" t="s">
        <v>274</v>
      </c>
      <c r="B87" s="64" t="s">
        <v>340</v>
      </c>
      <c r="C87" s="65"/>
      <c r="D87" s="66"/>
      <c r="E87" s="67"/>
      <c r="F87" s="68"/>
      <c r="G87" s="65"/>
      <c r="H87" s="69"/>
      <c r="I87" s="70"/>
      <c r="J87" s="70"/>
      <c r="K87" s="34" t="s">
        <v>65</v>
      </c>
      <c r="L87" s="77">
        <v>212</v>
      </c>
      <c r="M87" s="77"/>
      <c r="N87" s="72"/>
      <c r="O87" s="79" t="s">
        <v>350</v>
      </c>
      <c r="P87" s="81">
        <v>43629.98756944444</v>
      </c>
      <c r="Q87" s="79" t="s">
        <v>419</v>
      </c>
      <c r="R87" s="79"/>
      <c r="S87" s="79"/>
      <c r="T87" s="79" t="s">
        <v>575</v>
      </c>
      <c r="U87" s="82" t="s">
        <v>639</v>
      </c>
      <c r="V87" s="82" t="s">
        <v>639</v>
      </c>
      <c r="W87" s="81">
        <v>43629.98756944444</v>
      </c>
      <c r="X87" s="82" t="s">
        <v>803</v>
      </c>
      <c r="Y87" s="79"/>
      <c r="Z87" s="79"/>
      <c r="AA87" s="85" t="s">
        <v>984</v>
      </c>
      <c r="AB87" s="79"/>
      <c r="AC87" s="79" t="b">
        <v>0</v>
      </c>
      <c r="AD87" s="79">
        <v>2</v>
      </c>
      <c r="AE87" s="85" t="s">
        <v>1087</v>
      </c>
      <c r="AF87" s="79" t="b">
        <v>0</v>
      </c>
      <c r="AG87" s="79" t="s">
        <v>1099</v>
      </c>
      <c r="AH87" s="79"/>
      <c r="AI87" s="85" t="s">
        <v>1087</v>
      </c>
      <c r="AJ87" s="79" t="b">
        <v>0</v>
      </c>
      <c r="AK87" s="79">
        <v>0</v>
      </c>
      <c r="AL87" s="85" t="s">
        <v>1087</v>
      </c>
      <c r="AM87" s="79" t="s">
        <v>1109</v>
      </c>
      <c r="AN87" s="79" t="b">
        <v>0</v>
      </c>
      <c r="AO87" s="85" t="s">
        <v>984</v>
      </c>
      <c r="AP87" s="79" t="s">
        <v>176</v>
      </c>
      <c r="AQ87" s="79">
        <v>0</v>
      </c>
      <c r="AR87" s="79">
        <v>0</v>
      </c>
      <c r="AS87" s="79"/>
      <c r="AT87" s="79"/>
      <c r="AU87" s="79"/>
      <c r="AV87" s="79"/>
      <c r="AW87" s="79"/>
      <c r="AX87" s="79"/>
      <c r="AY87" s="79"/>
      <c r="AZ87" s="79"/>
      <c r="BA87">
        <v>2</v>
      </c>
      <c r="BB87" s="78" t="str">
        <f>REPLACE(INDEX(GroupVertices[Group],MATCH(Edges25[[#This Row],[Vertex 1]],GroupVertices[Vertex],0)),1,1,"")</f>
        <v>3</v>
      </c>
      <c r="BC87" s="78" t="str">
        <f>REPLACE(INDEX(GroupVertices[Group],MATCH(Edges25[[#This Row],[Vertex 2]],GroupVertices[Vertex],0)),1,1,"")</f>
        <v>3</v>
      </c>
      <c r="BD87" s="48">
        <v>1</v>
      </c>
      <c r="BE87" s="49">
        <v>20</v>
      </c>
      <c r="BF87" s="48">
        <v>0</v>
      </c>
      <c r="BG87" s="49">
        <v>0</v>
      </c>
      <c r="BH87" s="48">
        <v>0</v>
      </c>
      <c r="BI87" s="49">
        <v>0</v>
      </c>
      <c r="BJ87" s="48">
        <v>4</v>
      </c>
      <c r="BK87" s="49">
        <v>80</v>
      </c>
      <c r="BL87" s="48">
        <v>5</v>
      </c>
    </row>
    <row r="88" spans="1:64" ht="15">
      <c r="A88" s="64" t="s">
        <v>274</v>
      </c>
      <c r="B88" s="64" t="s">
        <v>340</v>
      </c>
      <c r="C88" s="65"/>
      <c r="D88" s="66"/>
      <c r="E88" s="67"/>
      <c r="F88" s="68"/>
      <c r="G88" s="65"/>
      <c r="H88" s="69"/>
      <c r="I88" s="70"/>
      <c r="J88" s="70"/>
      <c r="K88" s="34" t="s">
        <v>65</v>
      </c>
      <c r="L88" s="77">
        <v>213</v>
      </c>
      <c r="M88" s="77"/>
      <c r="N88" s="72"/>
      <c r="O88" s="79" t="s">
        <v>350</v>
      </c>
      <c r="P88" s="81">
        <v>43630.0906712963</v>
      </c>
      <c r="Q88" s="79" t="s">
        <v>420</v>
      </c>
      <c r="R88" s="79"/>
      <c r="S88" s="79"/>
      <c r="T88" s="79"/>
      <c r="U88" s="82" t="s">
        <v>640</v>
      </c>
      <c r="V88" s="82" t="s">
        <v>640</v>
      </c>
      <c r="W88" s="81">
        <v>43630.0906712963</v>
      </c>
      <c r="X88" s="82" t="s">
        <v>804</v>
      </c>
      <c r="Y88" s="79"/>
      <c r="Z88" s="79"/>
      <c r="AA88" s="85" t="s">
        <v>985</v>
      </c>
      <c r="AB88" s="85" t="s">
        <v>983</v>
      </c>
      <c r="AC88" s="79" t="b">
        <v>0</v>
      </c>
      <c r="AD88" s="79">
        <v>0</v>
      </c>
      <c r="AE88" s="85" t="s">
        <v>1096</v>
      </c>
      <c r="AF88" s="79" t="b">
        <v>0</v>
      </c>
      <c r="AG88" s="79" t="s">
        <v>1099</v>
      </c>
      <c r="AH88" s="79"/>
      <c r="AI88" s="85" t="s">
        <v>1087</v>
      </c>
      <c r="AJ88" s="79" t="b">
        <v>0</v>
      </c>
      <c r="AK88" s="79">
        <v>0</v>
      </c>
      <c r="AL88" s="85" t="s">
        <v>1087</v>
      </c>
      <c r="AM88" s="79" t="s">
        <v>1109</v>
      </c>
      <c r="AN88" s="79" t="b">
        <v>0</v>
      </c>
      <c r="AO88" s="85" t="s">
        <v>983</v>
      </c>
      <c r="AP88" s="79" t="s">
        <v>176</v>
      </c>
      <c r="AQ88" s="79">
        <v>0</v>
      </c>
      <c r="AR88" s="79">
        <v>0</v>
      </c>
      <c r="AS88" s="79"/>
      <c r="AT88" s="79"/>
      <c r="AU88" s="79"/>
      <c r="AV88" s="79"/>
      <c r="AW88" s="79"/>
      <c r="AX88" s="79"/>
      <c r="AY88" s="79"/>
      <c r="AZ88" s="79"/>
      <c r="BA88">
        <v>2</v>
      </c>
      <c r="BB88" s="78" t="str">
        <f>REPLACE(INDEX(GroupVertices[Group],MATCH(Edges25[[#This Row],[Vertex 1]],GroupVertices[Vertex],0)),1,1,"")</f>
        <v>3</v>
      </c>
      <c r="BC88" s="78" t="str">
        <f>REPLACE(INDEX(GroupVertices[Group],MATCH(Edges25[[#This Row],[Vertex 2]],GroupVertices[Vertex],0)),1,1,"")</f>
        <v>3</v>
      </c>
      <c r="BD88" s="48">
        <v>1</v>
      </c>
      <c r="BE88" s="49">
        <v>16.666666666666668</v>
      </c>
      <c r="BF88" s="48">
        <v>0</v>
      </c>
      <c r="BG88" s="49">
        <v>0</v>
      </c>
      <c r="BH88" s="48">
        <v>0</v>
      </c>
      <c r="BI88" s="49">
        <v>0</v>
      </c>
      <c r="BJ88" s="48">
        <v>5</v>
      </c>
      <c r="BK88" s="49">
        <v>83.33333333333333</v>
      </c>
      <c r="BL88" s="48">
        <v>6</v>
      </c>
    </row>
    <row r="89" spans="1:64" ht="15">
      <c r="A89" s="64" t="s">
        <v>275</v>
      </c>
      <c r="B89" s="64" t="s">
        <v>274</v>
      </c>
      <c r="C89" s="65"/>
      <c r="D89" s="66"/>
      <c r="E89" s="67"/>
      <c r="F89" s="68"/>
      <c r="G89" s="65"/>
      <c r="H89" s="69"/>
      <c r="I89" s="70"/>
      <c r="J89" s="70"/>
      <c r="K89" s="34" t="s">
        <v>66</v>
      </c>
      <c r="L89" s="77">
        <v>217</v>
      </c>
      <c r="M89" s="77"/>
      <c r="N89" s="72"/>
      <c r="O89" s="79" t="s">
        <v>350</v>
      </c>
      <c r="P89" s="81">
        <v>43651.626388888886</v>
      </c>
      <c r="Q89" s="79" t="s">
        <v>421</v>
      </c>
      <c r="R89" s="82" t="s">
        <v>515</v>
      </c>
      <c r="S89" s="79" t="s">
        <v>561</v>
      </c>
      <c r="T89" s="79"/>
      <c r="U89" s="79"/>
      <c r="V89" s="82" t="s">
        <v>700</v>
      </c>
      <c r="W89" s="81">
        <v>43651.626388888886</v>
      </c>
      <c r="X89" s="82" t="s">
        <v>805</v>
      </c>
      <c r="Y89" s="79"/>
      <c r="Z89" s="79"/>
      <c r="AA89" s="85" t="s">
        <v>986</v>
      </c>
      <c r="AB89" s="79"/>
      <c r="AC89" s="79" t="b">
        <v>0</v>
      </c>
      <c r="AD89" s="79">
        <v>2</v>
      </c>
      <c r="AE89" s="85" t="s">
        <v>1087</v>
      </c>
      <c r="AF89" s="79" t="b">
        <v>0</v>
      </c>
      <c r="AG89" s="79" t="s">
        <v>1099</v>
      </c>
      <c r="AH89" s="79"/>
      <c r="AI89" s="85" t="s">
        <v>1087</v>
      </c>
      <c r="AJ89" s="79" t="b">
        <v>0</v>
      </c>
      <c r="AK89" s="79">
        <v>1</v>
      </c>
      <c r="AL89" s="85" t="s">
        <v>1087</v>
      </c>
      <c r="AM89" s="79" t="s">
        <v>1116</v>
      </c>
      <c r="AN89" s="79" t="b">
        <v>0</v>
      </c>
      <c r="AO89" s="85" t="s">
        <v>986</v>
      </c>
      <c r="AP89" s="79" t="s">
        <v>176</v>
      </c>
      <c r="AQ89" s="79">
        <v>0</v>
      </c>
      <c r="AR89" s="79">
        <v>0</v>
      </c>
      <c r="AS89" s="79"/>
      <c r="AT89" s="79"/>
      <c r="AU89" s="79"/>
      <c r="AV89" s="79"/>
      <c r="AW89" s="79"/>
      <c r="AX89" s="79"/>
      <c r="AY89" s="79"/>
      <c r="AZ89" s="79"/>
      <c r="BA89">
        <v>1</v>
      </c>
      <c r="BB89" s="78" t="str">
        <f>REPLACE(INDEX(GroupVertices[Group],MATCH(Edges25[[#This Row],[Vertex 1]],GroupVertices[Vertex],0)),1,1,"")</f>
        <v>3</v>
      </c>
      <c r="BC89" s="78" t="str">
        <f>REPLACE(INDEX(GroupVertices[Group],MATCH(Edges25[[#This Row],[Vertex 2]],GroupVertices[Vertex],0)),1,1,"")</f>
        <v>3</v>
      </c>
      <c r="BD89" s="48"/>
      <c r="BE89" s="49"/>
      <c r="BF89" s="48"/>
      <c r="BG89" s="49"/>
      <c r="BH89" s="48"/>
      <c r="BI89" s="49"/>
      <c r="BJ89" s="48"/>
      <c r="BK89" s="49"/>
      <c r="BL89" s="48"/>
    </row>
    <row r="90" spans="1:64" ht="15">
      <c r="A90" s="64" t="s">
        <v>274</v>
      </c>
      <c r="B90" s="64" t="s">
        <v>275</v>
      </c>
      <c r="C90" s="65"/>
      <c r="D90" s="66"/>
      <c r="E90" s="67"/>
      <c r="F90" s="68"/>
      <c r="G90" s="65"/>
      <c r="H90" s="69"/>
      <c r="I90" s="70"/>
      <c r="J90" s="70"/>
      <c r="K90" s="34" t="s">
        <v>66</v>
      </c>
      <c r="L90" s="77">
        <v>219</v>
      </c>
      <c r="M90" s="77"/>
      <c r="N90" s="72"/>
      <c r="O90" s="79" t="s">
        <v>350</v>
      </c>
      <c r="P90" s="81">
        <v>43651.66291666667</v>
      </c>
      <c r="Q90" s="79" t="s">
        <v>390</v>
      </c>
      <c r="R90" s="79"/>
      <c r="S90" s="79"/>
      <c r="T90" s="79"/>
      <c r="U90" s="79"/>
      <c r="V90" s="82" t="s">
        <v>701</v>
      </c>
      <c r="W90" s="81">
        <v>43651.66291666667</v>
      </c>
      <c r="X90" s="82" t="s">
        <v>806</v>
      </c>
      <c r="Y90" s="79"/>
      <c r="Z90" s="79"/>
      <c r="AA90" s="85" t="s">
        <v>987</v>
      </c>
      <c r="AB90" s="79"/>
      <c r="AC90" s="79" t="b">
        <v>0</v>
      </c>
      <c r="AD90" s="79">
        <v>0</v>
      </c>
      <c r="AE90" s="85" t="s">
        <v>1087</v>
      </c>
      <c r="AF90" s="79" t="b">
        <v>0</v>
      </c>
      <c r="AG90" s="79" t="s">
        <v>1099</v>
      </c>
      <c r="AH90" s="79"/>
      <c r="AI90" s="85" t="s">
        <v>1087</v>
      </c>
      <c r="AJ90" s="79" t="b">
        <v>0</v>
      </c>
      <c r="AK90" s="79">
        <v>1</v>
      </c>
      <c r="AL90" s="85" t="s">
        <v>986</v>
      </c>
      <c r="AM90" s="79" t="s">
        <v>1109</v>
      </c>
      <c r="AN90" s="79" t="b">
        <v>0</v>
      </c>
      <c r="AO90" s="85" t="s">
        <v>986</v>
      </c>
      <c r="AP90" s="79" t="s">
        <v>176</v>
      </c>
      <c r="AQ90" s="79">
        <v>0</v>
      </c>
      <c r="AR90" s="79">
        <v>0</v>
      </c>
      <c r="AS90" s="79"/>
      <c r="AT90" s="79"/>
      <c r="AU90" s="79"/>
      <c r="AV90" s="79"/>
      <c r="AW90" s="79"/>
      <c r="AX90" s="79"/>
      <c r="AY90" s="79"/>
      <c r="AZ90" s="79"/>
      <c r="BA90">
        <v>1</v>
      </c>
      <c r="BB90" s="78" t="str">
        <f>REPLACE(INDEX(GroupVertices[Group],MATCH(Edges25[[#This Row],[Vertex 1]],GroupVertices[Vertex],0)),1,1,"")</f>
        <v>3</v>
      </c>
      <c r="BC90" s="78" t="str">
        <f>REPLACE(INDEX(GroupVertices[Group],MATCH(Edges25[[#This Row],[Vertex 2]],GroupVertices[Vertex],0)),1,1,"")</f>
        <v>3</v>
      </c>
      <c r="BD90" s="48">
        <v>0</v>
      </c>
      <c r="BE90" s="49">
        <v>0</v>
      </c>
      <c r="BF90" s="48">
        <v>0</v>
      </c>
      <c r="BG90" s="49">
        <v>0</v>
      </c>
      <c r="BH90" s="48">
        <v>0</v>
      </c>
      <c r="BI90" s="49">
        <v>0</v>
      </c>
      <c r="BJ90" s="48">
        <v>21</v>
      </c>
      <c r="BK90" s="49">
        <v>100</v>
      </c>
      <c r="BL90" s="48">
        <v>21</v>
      </c>
    </row>
    <row r="91" spans="1:64" ht="15">
      <c r="A91" s="64" t="s">
        <v>274</v>
      </c>
      <c r="B91" s="64" t="s">
        <v>341</v>
      </c>
      <c r="C91" s="65"/>
      <c r="D91" s="66"/>
      <c r="E91" s="67"/>
      <c r="F91" s="68"/>
      <c r="G91" s="65"/>
      <c r="H91" s="69"/>
      <c r="I91" s="70"/>
      <c r="J91" s="70"/>
      <c r="K91" s="34" t="s">
        <v>65</v>
      </c>
      <c r="L91" s="77">
        <v>220</v>
      </c>
      <c r="M91" s="77"/>
      <c r="N91" s="72"/>
      <c r="O91" s="79" t="s">
        <v>350</v>
      </c>
      <c r="P91" s="81">
        <v>43663.783229166664</v>
      </c>
      <c r="Q91" s="79" t="s">
        <v>422</v>
      </c>
      <c r="R91" s="82" t="s">
        <v>516</v>
      </c>
      <c r="S91" s="79" t="s">
        <v>562</v>
      </c>
      <c r="T91" s="79" t="s">
        <v>591</v>
      </c>
      <c r="U91" s="79"/>
      <c r="V91" s="82" t="s">
        <v>701</v>
      </c>
      <c r="W91" s="81">
        <v>43663.783229166664</v>
      </c>
      <c r="X91" s="82" t="s">
        <v>807</v>
      </c>
      <c r="Y91" s="79"/>
      <c r="Z91" s="79"/>
      <c r="AA91" s="85" t="s">
        <v>988</v>
      </c>
      <c r="AB91" s="79"/>
      <c r="AC91" s="79" t="b">
        <v>0</v>
      </c>
      <c r="AD91" s="79">
        <v>1</v>
      </c>
      <c r="AE91" s="85" t="s">
        <v>1087</v>
      </c>
      <c r="AF91" s="79" t="b">
        <v>0</v>
      </c>
      <c r="AG91" s="79" t="s">
        <v>1099</v>
      </c>
      <c r="AH91" s="79"/>
      <c r="AI91" s="85" t="s">
        <v>1087</v>
      </c>
      <c r="AJ91" s="79" t="b">
        <v>0</v>
      </c>
      <c r="AK91" s="79">
        <v>0</v>
      </c>
      <c r="AL91" s="85" t="s">
        <v>1087</v>
      </c>
      <c r="AM91" s="79" t="s">
        <v>1109</v>
      </c>
      <c r="AN91" s="79" t="b">
        <v>0</v>
      </c>
      <c r="AO91" s="85" t="s">
        <v>988</v>
      </c>
      <c r="AP91" s="79" t="s">
        <v>176</v>
      </c>
      <c r="AQ91" s="79">
        <v>0</v>
      </c>
      <c r="AR91" s="79">
        <v>0</v>
      </c>
      <c r="AS91" s="79"/>
      <c r="AT91" s="79"/>
      <c r="AU91" s="79"/>
      <c r="AV91" s="79"/>
      <c r="AW91" s="79"/>
      <c r="AX91" s="79"/>
      <c r="AY91" s="79"/>
      <c r="AZ91" s="79"/>
      <c r="BA91">
        <v>1</v>
      </c>
      <c r="BB91" s="78" t="str">
        <f>REPLACE(INDEX(GroupVertices[Group],MATCH(Edges25[[#This Row],[Vertex 1]],GroupVertices[Vertex],0)),1,1,"")</f>
        <v>3</v>
      </c>
      <c r="BC91" s="78" t="str">
        <f>REPLACE(INDEX(GroupVertices[Group],MATCH(Edges25[[#This Row],[Vertex 2]],GroupVertices[Vertex],0)),1,1,"")</f>
        <v>3</v>
      </c>
      <c r="BD91" s="48">
        <v>0</v>
      </c>
      <c r="BE91" s="49">
        <v>0</v>
      </c>
      <c r="BF91" s="48">
        <v>0</v>
      </c>
      <c r="BG91" s="49">
        <v>0</v>
      </c>
      <c r="BH91" s="48">
        <v>0</v>
      </c>
      <c r="BI91" s="49">
        <v>0</v>
      </c>
      <c r="BJ91" s="48">
        <v>13</v>
      </c>
      <c r="BK91" s="49">
        <v>100</v>
      </c>
      <c r="BL91" s="48">
        <v>13</v>
      </c>
    </row>
    <row r="92" spans="1:64" ht="15">
      <c r="A92" s="64" t="s">
        <v>274</v>
      </c>
      <c r="B92" s="64" t="s">
        <v>342</v>
      </c>
      <c r="C92" s="65"/>
      <c r="D92" s="66"/>
      <c r="E92" s="67"/>
      <c r="F92" s="68"/>
      <c r="G92" s="65"/>
      <c r="H92" s="69"/>
      <c r="I92" s="70"/>
      <c r="J92" s="70"/>
      <c r="K92" s="34" t="s">
        <v>65</v>
      </c>
      <c r="L92" s="77">
        <v>221</v>
      </c>
      <c r="M92" s="77"/>
      <c r="N92" s="72"/>
      <c r="O92" s="79" t="s">
        <v>350</v>
      </c>
      <c r="P92" s="81">
        <v>43670.72993055556</v>
      </c>
      <c r="Q92" s="79" t="s">
        <v>423</v>
      </c>
      <c r="R92" s="82" t="s">
        <v>517</v>
      </c>
      <c r="S92" s="79" t="s">
        <v>553</v>
      </c>
      <c r="T92" s="79" t="s">
        <v>592</v>
      </c>
      <c r="U92" s="79"/>
      <c r="V92" s="82" t="s">
        <v>701</v>
      </c>
      <c r="W92" s="81">
        <v>43670.72993055556</v>
      </c>
      <c r="X92" s="82" t="s">
        <v>808</v>
      </c>
      <c r="Y92" s="79"/>
      <c r="Z92" s="79"/>
      <c r="AA92" s="85" t="s">
        <v>989</v>
      </c>
      <c r="AB92" s="79"/>
      <c r="AC92" s="79" t="b">
        <v>0</v>
      </c>
      <c r="AD92" s="79">
        <v>0</v>
      </c>
      <c r="AE92" s="85" t="s">
        <v>1087</v>
      </c>
      <c r="AF92" s="79" t="b">
        <v>0</v>
      </c>
      <c r="AG92" s="79" t="s">
        <v>1099</v>
      </c>
      <c r="AH92" s="79"/>
      <c r="AI92" s="85" t="s">
        <v>1087</v>
      </c>
      <c r="AJ92" s="79" t="b">
        <v>0</v>
      </c>
      <c r="AK92" s="79">
        <v>0</v>
      </c>
      <c r="AL92" s="85" t="s">
        <v>1087</v>
      </c>
      <c r="AM92" s="79" t="s">
        <v>1107</v>
      </c>
      <c r="AN92" s="79" t="b">
        <v>0</v>
      </c>
      <c r="AO92" s="85" t="s">
        <v>989</v>
      </c>
      <c r="AP92" s="79" t="s">
        <v>176</v>
      </c>
      <c r="AQ92" s="79">
        <v>0</v>
      </c>
      <c r="AR92" s="79">
        <v>0</v>
      </c>
      <c r="AS92" s="79"/>
      <c r="AT92" s="79"/>
      <c r="AU92" s="79"/>
      <c r="AV92" s="79"/>
      <c r="AW92" s="79"/>
      <c r="AX92" s="79"/>
      <c r="AY92" s="79"/>
      <c r="AZ92" s="79"/>
      <c r="BA92">
        <v>1</v>
      </c>
      <c r="BB92" s="78" t="str">
        <f>REPLACE(INDEX(GroupVertices[Group],MATCH(Edges25[[#This Row],[Vertex 1]],GroupVertices[Vertex],0)),1,1,"")</f>
        <v>3</v>
      </c>
      <c r="BC92" s="78" t="str">
        <f>REPLACE(INDEX(GroupVertices[Group],MATCH(Edges25[[#This Row],[Vertex 2]],GroupVertices[Vertex],0)),1,1,"")</f>
        <v>3</v>
      </c>
      <c r="BD92" s="48">
        <v>0</v>
      </c>
      <c r="BE92" s="49">
        <v>0</v>
      </c>
      <c r="BF92" s="48">
        <v>0</v>
      </c>
      <c r="BG92" s="49">
        <v>0</v>
      </c>
      <c r="BH92" s="48">
        <v>0</v>
      </c>
      <c r="BI92" s="49">
        <v>0</v>
      </c>
      <c r="BJ92" s="48">
        <v>9</v>
      </c>
      <c r="BK92" s="49">
        <v>100</v>
      </c>
      <c r="BL92" s="48">
        <v>9</v>
      </c>
    </row>
    <row r="93" spans="1:64" ht="15">
      <c r="A93" s="64" t="s">
        <v>276</v>
      </c>
      <c r="B93" s="64" t="s">
        <v>279</v>
      </c>
      <c r="C93" s="65"/>
      <c r="D93" s="66"/>
      <c r="E93" s="67"/>
      <c r="F93" s="68"/>
      <c r="G93" s="65"/>
      <c r="H93" s="69"/>
      <c r="I93" s="70"/>
      <c r="J93" s="70"/>
      <c r="K93" s="34" t="s">
        <v>65</v>
      </c>
      <c r="L93" s="77">
        <v>222</v>
      </c>
      <c r="M93" s="77"/>
      <c r="N93" s="72"/>
      <c r="O93" s="79" t="s">
        <v>349</v>
      </c>
      <c r="P93" s="81">
        <v>43687.112916666665</v>
      </c>
      <c r="Q93" s="79" t="s">
        <v>351</v>
      </c>
      <c r="R93" s="79"/>
      <c r="S93" s="79"/>
      <c r="T93" s="79"/>
      <c r="U93" s="79"/>
      <c r="V93" s="82" t="s">
        <v>702</v>
      </c>
      <c r="W93" s="81">
        <v>43687.112916666665</v>
      </c>
      <c r="X93" s="82" t="s">
        <v>809</v>
      </c>
      <c r="Y93" s="79"/>
      <c r="Z93" s="79"/>
      <c r="AA93" s="85" t="s">
        <v>990</v>
      </c>
      <c r="AB93" s="79"/>
      <c r="AC93" s="79" t="b">
        <v>0</v>
      </c>
      <c r="AD93" s="79">
        <v>0</v>
      </c>
      <c r="AE93" s="85" t="s">
        <v>1085</v>
      </c>
      <c r="AF93" s="79" t="b">
        <v>0</v>
      </c>
      <c r="AG93" s="79" t="s">
        <v>1098</v>
      </c>
      <c r="AH93" s="79"/>
      <c r="AI93" s="85" t="s">
        <v>1087</v>
      </c>
      <c r="AJ93" s="79" t="b">
        <v>0</v>
      </c>
      <c r="AK93" s="79">
        <v>0</v>
      </c>
      <c r="AL93" s="85" t="s">
        <v>1087</v>
      </c>
      <c r="AM93" s="79" t="s">
        <v>1107</v>
      </c>
      <c r="AN93" s="79" t="b">
        <v>0</v>
      </c>
      <c r="AO93" s="85" t="s">
        <v>990</v>
      </c>
      <c r="AP93" s="79" t="s">
        <v>176</v>
      </c>
      <c r="AQ93" s="79">
        <v>0</v>
      </c>
      <c r="AR93" s="79">
        <v>0</v>
      </c>
      <c r="AS93" s="79"/>
      <c r="AT93" s="79"/>
      <c r="AU93" s="79"/>
      <c r="AV93" s="79"/>
      <c r="AW93" s="79"/>
      <c r="AX93" s="79"/>
      <c r="AY93" s="79"/>
      <c r="AZ93" s="79"/>
      <c r="BA93">
        <v>1</v>
      </c>
      <c r="BB93" s="78" t="str">
        <f>REPLACE(INDEX(GroupVertices[Group],MATCH(Edges25[[#This Row],[Vertex 1]],GroupVertices[Vertex],0)),1,1,"")</f>
        <v>1</v>
      </c>
      <c r="BC93" s="78" t="str">
        <f>REPLACE(INDEX(GroupVertices[Group],MATCH(Edges25[[#This Row],[Vertex 2]],GroupVertices[Vertex],0)),1,1,"")</f>
        <v>1</v>
      </c>
      <c r="BD93" s="48">
        <v>0</v>
      </c>
      <c r="BE93" s="49">
        <v>0</v>
      </c>
      <c r="BF93" s="48">
        <v>0</v>
      </c>
      <c r="BG93" s="49">
        <v>0</v>
      </c>
      <c r="BH93" s="48">
        <v>0</v>
      </c>
      <c r="BI93" s="49">
        <v>0</v>
      </c>
      <c r="BJ93" s="48">
        <v>1</v>
      </c>
      <c r="BK93" s="49">
        <v>100</v>
      </c>
      <c r="BL93" s="48">
        <v>1</v>
      </c>
    </row>
    <row r="94" spans="1:64" ht="15">
      <c r="A94" s="64" t="s">
        <v>277</v>
      </c>
      <c r="B94" s="64" t="s">
        <v>279</v>
      </c>
      <c r="C94" s="65"/>
      <c r="D94" s="66"/>
      <c r="E94" s="67"/>
      <c r="F94" s="68"/>
      <c r="G94" s="65"/>
      <c r="H94" s="69"/>
      <c r="I94" s="70"/>
      <c r="J94" s="70"/>
      <c r="K94" s="34" t="s">
        <v>65</v>
      </c>
      <c r="L94" s="77">
        <v>223</v>
      </c>
      <c r="M94" s="77"/>
      <c r="N94" s="72"/>
      <c r="O94" s="79" t="s">
        <v>349</v>
      </c>
      <c r="P94" s="81">
        <v>43688.19422453704</v>
      </c>
      <c r="Q94" s="79" t="s">
        <v>351</v>
      </c>
      <c r="R94" s="79"/>
      <c r="S94" s="79"/>
      <c r="T94" s="79"/>
      <c r="U94" s="79"/>
      <c r="V94" s="82" t="s">
        <v>654</v>
      </c>
      <c r="W94" s="81">
        <v>43688.19422453704</v>
      </c>
      <c r="X94" s="82" t="s">
        <v>810</v>
      </c>
      <c r="Y94" s="79"/>
      <c r="Z94" s="79"/>
      <c r="AA94" s="85" t="s">
        <v>991</v>
      </c>
      <c r="AB94" s="79"/>
      <c r="AC94" s="79" t="b">
        <v>0</v>
      </c>
      <c r="AD94" s="79">
        <v>0</v>
      </c>
      <c r="AE94" s="85" t="s">
        <v>1085</v>
      </c>
      <c r="AF94" s="79" t="b">
        <v>0</v>
      </c>
      <c r="AG94" s="79" t="s">
        <v>1098</v>
      </c>
      <c r="AH94" s="79"/>
      <c r="AI94" s="85" t="s">
        <v>1087</v>
      </c>
      <c r="AJ94" s="79" t="b">
        <v>0</v>
      </c>
      <c r="AK94" s="79">
        <v>0</v>
      </c>
      <c r="AL94" s="85" t="s">
        <v>1087</v>
      </c>
      <c r="AM94" s="79" t="s">
        <v>1107</v>
      </c>
      <c r="AN94" s="79" t="b">
        <v>0</v>
      </c>
      <c r="AO94" s="85" t="s">
        <v>991</v>
      </c>
      <c r="AP94" s="79" t="s">
        <v>176</v>
      </c>
      <c r="AQ94" s="79">
        <v>0</v>
      </c>
      <c r="AR94" s="79">
        <v>0</v>
      </c>
      <c r="AS94" s="79"/>
      <c r="AT94" s="79"/>
      <c r="AU94" s="79"/>
      <c r="AV94" s="79"/>
      <c r="AW94" s="79"/>
      <c r="AX94" s="79"/>
      <c r="AY94" s="79"/>
      <c r="AZ94" s="79"/>
      <c r="BA94">
        <v>1</v>
      </c>
      <c r="BB94" s="78" t="str">
        <f>REPLACE(INDEX(GroupVertices[Group],MATCH(Edges25[[#This Row],[Vertex 1]],GroupVertices[Vertex],0)),1,1,"")</f>
        <v>1</v>
      </c>
      <c r="BC94" s="78" t="str">
        <f>REPLACE(INDEX(GroupVertices[Group],MATCH(Edges25[[#This Row],[Vertex 2]],GroupVertices[Vertex],0)),1,1,"")</f>
        <v>1</v>
      </c>
      <c r="BD94" s="48">
        <v>0</v>
      </c>
      <c r="BE94" s="49">
        <v>0</v>
      </c>
      <c r="BF94" s="48">
        <v>0</v>
      </c>
      <c r="BG94" s="49">
        <v>0</v>
      </c>
      <c r="BH94" s="48">
        <v>0</v>
      </c>
      <c r="BI94" s="49">
        <v>0</v>
      </c>
      <c r="BJ94" s="48">
        <v>1</v>
      </c>
      <c r="BK94" s="49">
        <v>100</v>
      </c>
      <c r="BL94" s="48">
        <v>1</v>
      </c>
    </row>
    <row r="95" spans="1:64" ht="15">
      <c r="A95" s="64" t="s">
        <v>278</v>
      </c>
      <c r="B95" s="64" t="s">
        <v>279</v>
      </c>
      <c r="C95" s="65"/>
      <c r="D95" s="66"/>
      <c r="E95" s="67"/>
      <c r="F95" s="68"/>
      <c r="G95" s="65"/>
      <c r="H95" s="69"/>
      <c r="I95" s="70"/>
      <c r="J95" s="70"/>
      <c r="K95" s="34" t="s">
        <v>65</v>
      </c>
      <c r="L95" s="77">
        <v>224</v>
      </c>
      <c r="M95" s="77"/>
      <c r="N95" s="72"/>
      <c r="O95" s="79" t="s">
        <v>349</v>
      </c>
      <c r="P95" s="81">
        <v>43689.07827546296</v>
      </c>
      <c r="Q95" s="79" t="s">
        <v>424</v>
      </c>
      <c r="R95" s="79"/>
      <c r="S95" s="79"/>
      <c r="T95" s="79"/>
      <c r="U95" s="79"/>
      <c r="V95" s="82" t="s">
        <v>703</v>
      </c>
      <c r="W95" s="81">
        <v>43689.07827546296</v>
      </c>
      <c r="X95" s="82" t="s">
        <v>811</v>
      </c>
      <c r="Y95" s="79"/>
      <c r="Z95" s="79"/>
      <c r="AA95" s="85" t="s">
        <v>992</v>
      </c>
      <c r="AB95" s="79"/>
      <c r="AC95" s="79" t="b">
        <v>0</v>
      </c>
      <c r="AD95" s="79">
        <v>0</v>
      </c>
      <c r="AE95" s="85" t="s">
        <v>1085</v>
      </c>
      <c r="AF95" s="79" t="b">
        <v>0</v>
      </c>
      <c r="AG95" s="79" t="s">
        <v>1099</v>
      </c>
      <c r="AH95" s="79"/>
      <c r="AI95" s="85" t="s">
        <v>1087</v>
      </c>
      <c r="AJ95" s="79" t="b">
        <v>0</v>
      </c>
      <c r="AK95" s="79">
        <v>0</v>
      </c>
      <c r="AL95" s="85" t="s">
        <v>1087</v>
      </c>
      <c r="AM95" s="79" t="s">
        <v>1108</v>
      </c>
      <c r="AN95" s="79" t="b">
        <v>0</v>
      </c>
      <c r="AO95" s="85" t="s">
        <v>992</v>
      </c>
      <c r="AP95" s="79" t="s">
        <v>176</v>
      </c>
      <c r="AQ95" s="79">
        <v>0</v>
      </c>
      <c r="AR95" s="79">
        <v>0</v>
      </c>
      <c r="AS95" s="79"/>
      <c r="AT95" s="79"/>
      <c r="AU95" s="79"/>
      <c r="AV95" s="79"/>
      <c r="AW95" s="79"/>
      <c r="AX95" s="79"/>
      <c r="AY95" s="79"/>
      <c r="AZ95" s="79"/>
      <c r="BA95">
        <v>1</v>
      </c>
      <c r="BB95" s="78" t="str">
        <f>REPLACE(INDEX(GroupVertices[Group],MATCH(Edges25[[#This Row],[Vertex 1]],GroupVertices[Vertex],0)),1,1,"")</f>
        <v>1</v>
      </c>
      <c r="BC95" s="78" t="str">
        <f>REPLACE(INDEX(GroupVertices[Group],MATCH(Edges25[[#This Row],[Vertex 2]],GroupVertices[Vertex],0)),1,1,"")</f>
        <v>1</v>
      </c>
      <c r="BD95" s="48">
        <v>0</v>
      </c>
      <c r="BE95" s="49">
        <v>0</v>
      </c>
      <c r="BF95" s="48">
        <v>0</v>
      </c>
      <c r="BG95" s="49">
        <v>0</v>
      </c>
      <c r="BH95" s="48">
        <v>0</v>
      </c>
      <c r="BI95" s="49">
        <v>0</v>
      </c>
      <c r="BJ95" s="48">
        <v>8</v>
      </c>
      <c r="BK95" s="49">
        <v>100</v>
      </c>
      <c r="BL95" s="48">
        <v>8</v>
      </c>
    </row>
    <row r="96" spans="1:64" ht="15">
      <c r="A96" s="64" t="s">
        <v>274</v>
      </c>
      <c r="B96" s="64" t="s">
        <v>302</v>
      </c>
      <c r="C96" s="65"/>
      <c r="D96" s="66"/>
      <c r="E96" s="67"/>
      <c r="F96" s="68"/>
      <c r="G96" s="65"/>
      <c r="H96" s="69"/>
      <c r="I96" s="70"/>
      <c r="J96" s="70"/>
      <c r="K96" s="34" t="s">
        <v>65</v>
      </c>
      <c r="L96" s="77">
        <v>225</v>
      </c>
      <c r="M96" s="77"/>
      <c r="N96" s="72"/>
      <c r="O96" s="79" t="s">
        <v>350</v>
      </c>
      <c r="P96" s="81">
        <v>43621.64582175926</v>
      </c>
      <c r="Q96" s="79" t="s">
        <v>425</v>
      </c>
      <c r="R96" s="82" t="s">
        <v>499</v>
      </c>
      <c r="S96" s="79" t="s">
        <v>554</v>
      </c>
      <c r="T96" s="79" t="s">
        <v>593</v>
      </c>
      <c r="U96" s="79"/>
      <c r="V96" s="82" t="s">
        <v>701</v>
      </c>
      <c r="W96" s="81">
        <v>43621.64582175926</v>
      </c>
      <c r="X96" s="82" t="s">
        <v>812</v>
      </c>
      <c r="Y96" s="79"/>
      <c r="Z96" s="79"/>
      <c r="AA96" s="85" t="s">
        <v>993</v>
      </c>
      <c r="AB96" s="79"/>
      <c r="AC96" s="79" t="b">
        <v>0</v>
      </c>
      <c r="AD96" s="79">
        <v>0</v>
      </c>
      <c r="AE96" s="85" t="s">
        <v>1087</v>
      </c>
      <c r="AF96" s="79" t="b">
        <v>0</v>
      </c>
      <c r="AG96" s="79" t="s">
        <v>1099</v>
      </c>
      <c r="AH96" s="79"/>
      <c r="AI96" s="85" t="s">
        <v>1087</v>
      </c>
      <c r="AJ96" s="79" t="b">
        <v>0</v>
      </c>
      <c r="AK96" s="79">
        <v>0</v>
      </c>
      <c r="AL96" s="85" t="s">
        <v>1087</v>
      </c>
      <c r="AM96" s="79" t="s">
        <v>1112</v>
      </c>
      <c r="AN96" s="79" t="b">
        <v>0</v>
      </c>
      <c r="AO96" s="85" t="s">
        <v>993</v>
      </c>
      <c r="AP96" s="79" t="s">
        <v>176</v>
      </c>
      <c r="AQ96" s="79">
        <v>0</v>
      </c>
      <c r="AR96" s="79">
        <v>0</v>
      </c>
      <c r="AS96" s="79"/>
      <c r="AT96" s="79"/>
      <c r="AU96" s="79"/>
      <c r="AV96" s="79"/>
      <c r="AW96" s="79"/>
      <c r="AX96" s="79"/>
      <c r="AY96" s="79"/>
      <c r="AZ96" s="79"/>
      <c r="BA96">
        <v>1</v>
      </c>
      <c r="BB96" s="78" t="str">
        <f>REPLACE(INDEX(GroupVertices[Group],MATCH(Edges25[[#This Row],[Vertex 1]],GroupVertices[Vertex],0)),1,1,"")</f>
        <v>3</v>
      </c>
      <c r="BC96" s="78" t="str">
        <f>REPLACE(INDEX(GroupVertices[Group],MATCH(Edges25[[#This Row],[Vertex 2]],GroupVertices[Vertex],0)),1,1,"")</f>
        <v>1</v>
      </c>
      <c r="BD96" s="48"/>
      <c r="BE96" s="49"/>
      <c r="BF96" s="48"/>
      <c r="BG96" s="49"/>
      <c r="BH96" s="48"/>
      <c r="BI96" s="49"/>
      <c r="BJ96" s="48"/>
      <c r="BK96" s="49"/>
      <c r="BL96" s="48"/>
    </row>
    <row r="97" spans="1:64" ht="15">
      <c r="A97" s="64" t="s">
        <v>279</v>
      </c>
      <c r="B97" s="64" t="s">
        <v>302</v>
      </c>
      <c r="C97" s="65"/>
      <c r="D97" s="66"/>
      <c r="E97" s="67"/>
      <c r="F97" s="68"/>
      <c r="G97" s="65"/>
      <c r="H97" s="69"/>
      <c r="I97" s="70"/>
      <c r="J97" s="70"/>
      <c r="K97" s="34" t="s">
        <v>65</v>
      </c>
      <c r="L97" s="77">
        <v>226</v>
      </c>
      <c r="M97" s="77"/>
      <c r="N97" s="72"/>
      <c r="O97" s="79" t="s">
        <v>350</v>
      </c>
      <c r="P97" s="81">
        <v>43621.85009259259</v>
      </c>
      <c r="Q97" s="79" t="s">
        <v>426</v>
      </c>
      <c r="R97" s="79"/>
      <c r="S97" s="79"/>
      <c r="T97" s="79"/>
      <c r="U97" s="79"/>
      <c r="V97" s="82" t="s">
        <v>704</v>
      </c>
      <c r="W97" s="81">
        <v>43621.85009259259</v>
      </c>
      <c r="X97" s="82" t="s">
        <v>813</v>
      </c>
      <c r="Y97" s="79"/>
      <c r="Z97" s="79"/>
      <c r="AA97" s="85" t="s">
        <v>994</v>
      </c>
      <c r="AB97" s="79"/>
      <c r="AC97" s="79" t="b">
        <v>0</v>
      </c>
      <c r="AD97" s="79">
        <v>0</v>
      </c>
      <c r="AE97" s="85" t="s">
        <v>1087</v>
      </c>
      <c r="AF97" s="79" t="b">
        <v>0</v>
      </c>
      <c r="AG97" s="79" t="s">
        <v>1099</v>
      </c>
      <c r="AH97" s="79"/>
      <c r="AI97" s="85" t="s">
        <v>1087</v>
      </c>
      <c r="AJ97" s="79" t="b">
        <v>0</v>
      </c>
      <c r="AK97" s="79">
        <v>2</v>
      </c>
      <c r="AL97" s="85" t="s">
        <v>993</v>
      </c>
      <c r="AM97" s="79" t="s">
        <v>1112</v>
      </c>
      <c r="AN97" s="79" t="b">
        <v>0</v>
      </c>
      <c r="AO97" s="85" t="s">
        <v>993</v>
      </c>
      <c r="AP97" s="79" t="s">
        <v>176</v>
      </c>
      <c r="AQ97" s="79">
        <v>0</v>
      </c>
      <c r="AR97" s="79">
        <v>0</v>
      </c>
      <c r="AS97" s="79"/>
      <c r="AT97" s="79"/>
      <c r="AU97" s="79"/>
      <c r="AV97" s="79"/>
      <c r="AW97" s="79"/>
      <c r="AX97" s="79"/>
      <c r="AY97" s="79"/>
      <c r="AZ97" s="79"/>
      <c r="BA97">
        <v>1</v>
      </c>
      <c r="BB97" s="78" t="str">
        <f>REPLACE(INDEX(GroupVertices[Group],MATCH(Edges25[[#This Row],[Vertex 1]],GroupVertices[Vertex],0)),1,1,"")</f>
        <v>1</v>
      </c>
      <c r="BC97" s="78" t="str">
        <f>REPLACE(INDEX(GroupVertices[Group],MATCH(Edges25[[#This Row],[Vertex 2]],GroupVertices[Vertex],0)),1,1,"")</f>
        <v>1</v>
      </c>
      <c r="BD97" s="48"/>
      <c r="BE97" s="49"/>
      <c r="BF97" s="48"/>
      <c r="BG97" s="49"/>
      <c r="BH97" s="48"/>
      <c r="BI97" s="49"/>
      <c r="BJ97" s="48"/>
      <c r="BK97" s="49"/>
      <c r="BL97" s="48"/>
    </row>
    <row r="98" spans="1:64" ht="15">
      <c r="A98" s="64" t="s">
        <v>280</v>
      </c>
      <c r="B98" s="64" t="s">
        <v>279</v>
      </c>
      <c r="C98" s="65"/>
      <c r="D98" s="66"/>
      <c r="E98" s="67"/>
      <c r="F98" s="68"/>
      <c r="G98" s="65"/>
      <c r="H98" s="69"/>
      <c r="I98" s="70"/>
      <c r="J98" s="70"/>
      <c r="K98" s="34" t="s">
        <v>66</v>
      </c>
      <c r="L98" s="77">
        <v>229</v>
      </c>
      <c r="M98" s="77"/>
      <c r="N98" s="72"/>
      <c r="O98" s="79" t="s">
        <v>350</v>
      </c>
      <c r="P98" s="81">
        <v>43623.73755787037</v>
      </c>
      <c r="Q98" s="79" t="s">
        <v>427</v>
      </c>
      <c r="R98" s="82" t="s">
        <v>499</v>
      </c>
      <c r="S98" s="79" t="s">
        <v>554</v>
      </c>
      <c r="T98" s="79"/>
      <c r="U98" s="79"/>
      <c r="V98" s="82" t="s">
        <v>705</v>
      </c>
      <c r="W98" s="81">
        <v>43623.73755787037</v>
      </c>
      <c r="X98" s="82" t="s">
        <v>814</v>
      </c>
      <c r="Y98" s="79"/>
      <c r="Z98" s="79"/>
      <c r="AA98" s="85" t="s">
        <v>995</v>
      </c>
      <c r="AB98" s="79"/>
      <c r="AC98" s="79" t="b">
        <v>0</v>
      </c>
      <c r="AD98" s="79">
        <v>0</v>
      </c>
      <c r="AE98" s="85" t="s">
        <v>1087</v>
      </c>
      <c r="AF98" s="79" t="b">
        <v>0</v>
      </c>
      <c r="AG98" s="79" t="s">
        <v>1099</v>
      </c>
      <c r="AH98" s="79"/>
      <c r="AI98" s="85" t="s">
        <v>1087</v>
      </c>
      <c r="AJ98" s="79" t="b">
        <v>0</v>
      </c>
      <c r="AK98" s="79">
        <v>0</v>
      </c>
      <c r="AL98" s="85" t="s">
        <v>1087</v>
      </c>
      <c r="AM98" s="79" t="s">
        <v>1112</v>
      </c>
      <c r="AN98" s="79" t="b">
        <v>0</v>
      </c>
      <c r="AO98" s="85" t="s">
        <v>995</v>
      </c>
      <c r="AP98" s="79" t="s">
        <v>176</v>
      </c>
      <c r="AQ98" s="79">
        <v>0</v>
      </c>
      <c r="AR98" s="79">
        <v>0</v>
      </c>
      <c r="AS98" s="79"/>
      <c r="AT98" s="79"/>
      <c r="AU98" s="79"/>
      <c r="AV98" s="79"/>
      <c r="AW98" s="79"/>
      <c r="AX98" s="79"/>
      <c r="AY98" s="79"/>
      <c r="AZ98" s="79"/>
      <c r="BA98">
        <v>2</v>
      </c>
      <c r="BB98" s="78" t="str">
        <f>REPLACE(INDEX(GroupVertices[Group],MATCH(Edges25[[#This Row],[Vertex 1]],GroupVertices[Vertex],0)),1,1,"")</f>
        <v>2</v>
      </c>
      <c r="BC98" s="78" t="str">
        <f>REPLACE(INDEX(GroupVertices[Group],MATCH(Edges25[[#This Row],[Vertex 2]],GroupVertices[Vertex],0)),1,1,"")</f>
        <v>1</v>
      </c>
      <c r="BD98" s="48"/>
      <c r="BE98" s="49"/>
      <c r="BF98" s="48"/>
      <c r="BG98" s="49"/>
      <c r="BH98" s="48"/>
      <c r="BI98" s="49"/>
      <c r="BJ98" s="48"/>
      <c r="BK98" s="49"/>
      <c r="BL98" s="48"/>
    </row>
    <row r="99" spans="1:64" ht="15">
      <c r="A99" s="64" t="s">
        <v>280</v>
      </c>
      <c r="B99" s="64" t="s">
        <v>279</v>
      </c>
      <c r="C99" s="65"/>
      <c r="D99" s="66"/>
      <c r="E99" s="67"/>
      <c r="F99" s="68"/>
      <c r="G99" s="65"/>
      <c r="H99" s="69"/>
      <c r="I99" s="70"/>
      <c r="J99" s="70"/>
      <c r="K99" s="34" t="s">
        <v>66</v>
      </c>
      <c r="L99" s="77">
        <v>231</v>
      </c>
      <c r="M99" s="77"/>
      <c r="N99" s="72"/>
      <c r="O99" s="79" t="s">
        <v>350</v>
      </c>
      <c r="P99" s="81">
        <v>43643.716944444444</v>
      </c>
      <c r="Q99" s="79" t="s">
        <v>428</v>
      </c>
      <c r="R99" s="82" t="s">
        <v>518</v>
      </c>
      <c r="S99" s="79" t="s">
        <v>553</v>
      </c>
      <c r="T99" s="79"/>
      <c r="U99" s="79"/>
      <c r="V99" s="82" t="s">
        <v>705</v>
      </c>
      <c r="W99" s="81">
        <v>43643.716944444444</v>
      </c>
      <c r="X99" s="82" t="s">
        <v>815</v>
      </c>
      <c r="Y99" s="79"/>
      <c r="Z99" s="79"/>
      <c r="AA99" s="85" t="s">
        <v>996</v>
      </c>
      <c r="AB99" s="79"/>
      <c r="AC99" s="79" t="b">
        <v>0</v>
      </c>
      <c r="AD99" s="79">
        <v>0</v>
      </c>
      <c r="AE99" s="85" t="s">
        <v>1087</v>
      </c>
      <c r="AF99" s="79" t="b">
        <v>0</v>
      </c>
      <c r="AG99" s="79" t="s">
        <v>1099</v>
      </c>
      <c r="AH99" s="79"/>
      <c r="AI99" s="85" t="s">
        <v>1087</v>
      </c>
      <c r="AJ99" s="79" t="b">
        <v>0</v>
      </c>
      <c r="AK99" s="79">
        <v>0</v>
      </c>
      <c r="AL99" s="85" t="s">
        <v>1087</v>
      </c>
      <c r="AM99" s="79" t="s">
        <v>1112</v>
      </c>
      <c r="AN99" s="79" t="b">
        <v>0</v>
      </c>
      <c r="AO99" s="85" t="s">
        <v>996</v>
      </c>
      <c r="AP99" s="79" t="s">
        <v>176</v>
      </c>
      <c r="AQ99" s="79">
        <v>0</v>
      </c>
      <c r="AR99" s="79">
        <v>0</v>
      </c>
      <c r="AS99" s="79"/>
      <c r="AT99" s="79"/>
      <c r="AU99" s="79"/>
      <c r="AV99" s="79"/>
      <c r="AW99" s="79"/>
      <c r="AX99" s="79"/>
      <c r="AY99" s="79"/>
      <c r="AZ99" s="79"/>
      <c r="BA99">
        <v>2</v>
      </c>
      <c r="BB99" s="78" t="str">
        <f>REPLACE(INDEX(GroupVertices[Group],MATCH(Edges25[[#This Row],[Vertex 1]],GroupVertices[Vertex],0)),1,1,"")</f>
        <v>2</v>
      </c>
      <c r="BC99" s="78" t="str">
        <f>REPLACE(INDEX(GroupVertices[Group],MATCH(Edges25[[#This Row],[Vertex 2]],GroupVertices[Vertex],0)),1,1,"")</f>
        <v>1</v>
      </c>
      <c r="BD99" s="48">
        <v>0</v>
      </c>
      <c r="BE99" s="49">
        <v>0</v>
      </c>
      <c r="BF99" s="48">
        <v>0</v>
      </c>
      <c r="BG99" s="49">
        <v>0</v>
      </c>
      <c r="BH99" s="48">
        <v>0</v>
      </c>
      <c r="BI99" s="49">
        <v>0</v>
      </c>
      <c r="BJ99" s="48">
        <v>15</v>
      </c>
      <c r="BK99" s="49">
        <v>100</v>
      </c>
      <c r="BL99" s="48">
        <v>15</v>
      </c>
    </row>
    <row r="100" spans="1:64" ht="15">
      <c r="A100" s="64" t="s">
        <v>279</v>
      </c>
      <c r="B100" s="64" t="s">
        <v>280</v>
      </c>
      <c r="C100" s="65"/>
      <c r="D100" s="66"/>
      <c r="E100" s="67"/>
      <c r="F100" s="68"/>
      <c r="G100" s="65"/>
      <c r="H100" s="69"/>
      <c r="I100" s="70"/>
      <c r="J100" s="70"/>
      <c r="K100" s="34" t="s">
        <v>66</v>
      </c>
      <c r="L100" s="77">
        <v>232</v>
      </c>
      <c r="M100" s="77"/>
      <c r="N100" s="72"/>
      <c r="O100" s="79" t="s">
        <v>350</v>
      </c>
      <c r="P100" s="81">
        <v>43627.58896990741</v>
      </c>
      <c r="Q100" s="79" t="s">
        <v>429</v>
      </c>
      <c r="R100" s="79"/>
      <c r="S100" s="79"/>
      <c r="T100" s="79"/>
      <c r="U100" s="79"/>
      <c r="V100" s="82" t="s">
        <v>704</v>
      </c>
      <c r="W100" s="81">
        <v>43627.58896990741</v>
      </c>
      <c r="X100" s="82" t="s">
        <v>816</v>
      </c>
      <c r="Y100" s="79"/>
      <c r="Z100" s="79"/>
      <c r="AA100" s="85" t="s">
        <v>997</v>
      </c>
      <c r="AB100" s="79"/>
      <c r="AC100" s="79" t="b">
        <v>0</v>
      </c>
      <c r="AD100" s="79">
        <v>0</v>
      </c>
      <c r="AE100" s="85" t="s">
        <v>1087</v>
      </c>
      <c r="AF100" s="79" t="b">
        <v>0</v>
      </c>
      <c r="AG100" s="79" t="s">
        <v>1099</v>
      </c>
      <c r="AH100" s="79"/>
      <c r="AI100" s="85" t="s">
        <v>1087</v>
      </c>
      <c r="AJ100" s="79" t="b">
        <v>0</v>
      </c>
      <c r="AK100" s="79">
        <v>1</v>
      </c>
      <c r="AL100" s="85" t="s">
        <v>995</v>
      </c>
      <c r="AM100" s="79" t="s">
        <v>1112</v>
      </c>
      <c r="AN100" s="79" t="b">
        <v>0</v>
      </c>
      <c r="AO100" s="85" t="s">
        <v>995</v>
      </c>
      <c r="AP100" s="79" t="s">
        <v>176</v>
      </c>
      <c r="AQ100" s="79">
        <v>0</v>
      </c>
      <c r="AR100" s="79">
        <v>0</v>
      </c>
      <c r="AS100" s="79"/>
      <c r="AT100" s="79"/>
      <c r="AU100" s="79"/>
      <c r="AV100" s="79"/>
      <c r="AW100" s="79"/>
      <c r="AX100" s="79"/>
      <c r="AY100" s="79"/>
      <c r="AZ100" s="79"/>
      <c r="BA100">
        <v>1</v>
      </c>
      <c r="BB100" s="78" t="str">
        <f>REPLACE(INDEX(GroupVertices[Group],MATCH(Edges25[[#This Row],[Vertex 1]],GroupVertices[Vertex],0)),1,1,"")</f>
        <v>1</v>
      </c>
      <c r="BC100" s="78" t="str">
        <f>REPLACE(INDEX(GroupVertices[Group],MATCH(Edges25[[#This Row],[Vertex 2]],GroupVertices[Vertex],0)),1,1,"")</f>
        <v>2</v>
      </c>
      <c r="BD100" s="48">
        <v>1</v>
      </c>
      <c r="BE100" s="49">
        <v>4.166666666666667</v>
      </c>
      <c r="BF100" s="48">
        <v>0</v>
      </c>
      <c r="BG100" s="49">
        <v>0</v>
      </c>
      <c r="BH100" s="48">
        <v>0</v>
      </c>
      <c r="BI100" s="49">
        <v>0</v>
      </c>
      <c r="BJ100" s="48">
        <v>23</v>
      </c>
      <c r="BK100" s="49">
        <v>95.83333333333333</v>
      </c>
      <c r="BL100" s="48">
        <v>24</v>
      </c>
    </row>
    <row r="101" spans="1:64" ht="15">
      <c r="A101" s="64" t="s">
        <v>274</v>
      </c>
      <c r="B101" s="64" t="s">
        <v>301</v>
      </c>
      <c r="C101" s="65"/>
      <c r="D101" s="66"/>
      <c r="E101" s="67"/>
      <c r="F101" s="68"/>
      <c r="G101" s="65"/>
      <c r="H101" s="69"/>
      <c r="I101" s="70"/>
      <c r="J101" s="70"/>
      <c r="K101" s="34" t="s">
        <v>65</v>
      </c>
      <c r="L101" s="77">
        <v>233</v>
      </c>
      <c r="M101" s="77"/>
      <c r="N101" s="72"/>
      <c r="O101" s="79" t="s">
        <v>350</v>
      </c>
      <c r="P101" s="81">
        <v>43634.38599537037</v>
      </c>
      <c r="Q101" s="79" t="s">
        <v>430</v>
      </c>
      <c r="R101" s="79"/>
      <c r="S101" s="79"/>
      <c r="T101" s="79" t="s">
        <v>594</v>
      </c>
      <c r="U101" s="82" t="s">
        <v>641</v>
      </c>
      <c r="V101" s="82" t="s">
        <v>641</v>
      </c>
      <c r="W101" s="81">
        <v>43634.38599537037</v>
      </c>
      <c r="X101" s="82" t="s">
        <v>817</v>
      </c>
      <c r="Y101" s="79"/>
      <c r="Z101" s="79"/>
      <c r="AA101" s="85" t="s">
        <v>998</v>
      </c>
      <c r="AB101" s="79"/>
      <c r="AC101" s="79" t="b">
        <v>0</v>
      </c>
      <c r="AD101" s="79">
        <v>2</v>
      </c>
      <c r="AE101" s="85" t="s">
        <v>1087</v>
      </c>
      <c r="AF101" s="79" t="b">
        <v>0</v>
      </c>
      <c r="AG101" s="79" t="s">
        <v>1099</v>
      </c>
      <c r="AH101" s="79"/>
      <c r="AI101" s="85" t="s">
        <v>1087</v>
      </c>
      <c r="AJ101" s="79" t="b">
        <v>0</v>
      </c>
      <c r="AK101" s="79">
        <v>2</v>
      </c>
      <c r="AL101" s="85" t="s">
        <v>1087</v>
      </c>
      <c r="AM101" s="79" t="s">
        <v>1109</v>
      </c>
      <c r="AN101" s="79" t="b">
        <v>0</v>
      </c>
      <c r="AO101" s="85" t="s">
        <v>998</v>
      </c>
      <c r="AP101" s="79" t="s">
        <v>176</v>
      </c>
      <c r="AQ101" s="79">
        <v>0</v>
      </c>
      <c r="AR101" s="79">
        <v>0</v>
      </c>
      <c r="AS101" s="79"/>
      <c r="AT101" s="79"/>
      <c r="AU101" s="79"/>
      <c r="AV101" s="79"/>
      <c r="AW101" s="79"/>
      <c r="AX101" s="79"/>
      <c r="AY101" s="79"/>
      <c r="AZ101" s="79"/>
      <c r="BA101">
        <v>1</v>
      </c>
      <c r="BB101" s="78" t="str">
        <f>REPLACE(INDEX(GroupVertices[Group],MATCH(Edges25[[#This Row],[Vertex 1]],GroupVertices[Vertex],0)),1,1,"")</f>
        <v>3</v>
      </c>
      <c r="BC101" s="78" t="str">
        <f>REPLACE(INDEX(GroupVertices[Group],MATCH(Edges25[[#This Row],[Vertex 2]],GroupVertices[Vertex],0)),1,1,"")</f>
        <v>3</v>
      </c>
      <c r="BD101" s="48">
        <v>2</v>
      </c>
      <c r="BE101" s="49">
        <v>8</v>
      </c>
      <c r="BF101" s="48">
        <v>0</v>
      </c>
      <c r="BG101" s="49">
        <v>0</v>
      </c>
      <c r="BH101" s="48">
        <v>0</v>
      </c>
      <c r="BI101" s="49">
        <v>0</v>
      </c>
      <c r="BJ101" s="48">
        <v>23</v>
      </c>
      <c r="BK101" s="49">
        <v>92</v>
      </c>
      <c r="BL101" s="48">
        <v>25</v>
      </c>
    </row>
    <row r="102" spans="1:64" ht="15">
      <c r="A102" s="64" t="s">
        <v>279</v>
      </c>
      <c r="B102" s="64" t="s">
        <v>301</v>
      </c>
      <c r="C102" s="65"/>
      <c r="D102" s="66"/>
      <c r="E102" s="67"/>
      <c r="F102" s="68"/>
      <c r="G102" s="65"/>
      <c r="H102" s="69"/>
      <c r="I102" s="70"/>
      <c r="J102" s="70"/>
      <c r="K102" s="34" t="s">
        <v>65</v>
      </c>
      <c r="L102" s="77">
        <v>234</v>
      </c>
      <c r="M102" s="77"/>
      <c r="N102" s="72"/>
      <c r="O102" s="79" t="s">
        <v>350</v>
      </c>
      <c r="P102" s="81">
        <v>43634.40269675926</v>
      </c>
      <c r="Q102" s="79" t="s">
        <v>365</v>
      </c>
      <c r="R102" s="79"/>
      <c r="S102" s="79"/>
      <c r="T102" s="79"/>
      <c r="U102" s="79"/>
      <c r="V102" s="82" t="s">
        <v>704</v>
      </c>
      <c r="W102" s="81">
        <v>43634.40269675926</v>
      </c>
      <c r="X102" s="82" t="s">
        <v>818</v>
      </c>
      <c r="Y102" s="79"/>
      <c r="Z102" s="79"/>
      <c r="AA102" s="85" t="s">
        <v>999</v>
      </c>
      <c r="AB102" s="79"/>
      <c r="AC102" s="79" t="b">
        <v>0</v>
      </c>
      <c r="AD102" s="79">
        <v>0</v>
      </c>
      <c r="AE102" s="85" t="s">
        <v>1087</v>
      </c>
      <c r="AF102" s="79" t="b">
        <v>0</v>
      </c>
      <c r="AG102" s="79" t="s">
        <v>1099</v>
      </c>
      <c r="AH102" s="79"/>
      <c r="AI102" s="85" t="s">
        <v>1087</v>
      </c>
      <c r="AJ102" s="79" t="b">
        <v>0</v>
      </c>
      <c r="AK102" s="79">
        <v>2</v>
      </c>
      <c r="AL102" s="85" t="s">
        <v>998</v>
      </c>
      <c r="AM102" s="79" t="s">
        <v>1109</v>
      </c>
      <c r="AN102" s="79" t="b">
        <v>0</v>
      </c>
      <c r="AO102" s="85" t="s">
        <v>998</v>
      </c>
      <c r="AP102" s="79" t="s">
        <v>176</v>
      </c>
      <c r="AQ102" s="79">
        <v>0</v>
      </c>
      <c r="AR102" s="79">
        <v>0</v>
      </c>
      <c r="AS102" s="79"/>
      <c r="AT102" s="79"/>
      <c r="AU102" s="79"/>
      <c r="AV102" s="79"/>
      <c r="AW102" s="79"/>
      <c r="AX102" s="79"/>
      <c r="AY102" s="79"/>
      <c r="AZ102" s="79"/>
      <c r="BA102">
        <v>1</v>
      </c>
      <c r="BB102" s="78" t="str">
        <f>REPLACE(INDEX(GroupVertices[Group],MATCH(Edges25[[#This Row],[Vertex 1]],GroupVertices[Vertex],0)),1,1,"")</f>
        <v>1</v>
      </c>
      <c r="BC102" s="78" t="str">
        <f>REPLACE(INDEX(GroupVertices[Group],MATCH(Edges25[[#This Row],[Vertex 2]],GroupVertices[Vertex],0)),1,1,"")</f>
        <v>3</v>
      </c>
      <c r="BD102" s="48">
        <v>2</v>
      </c>
      <c r="BE102" s="49">
        <v>8.333333333333334</v>
      </c>
      <c r="BF102" s="48">
        <v>0</v>
      </c>
      <c r="BG102" s="49">
        <v>0</v>
      </c>
      <c r="BH102" s="48">
        <v>0</v>
      </c>
      <c r="BI102" s="49">
        <v>0</v>
      </c>
      <c r="BJ102" s="48">
        <v>22</v>
      </c>
      <c r="BK102" s="49">
        <v>91.66666666666667</v>
      </c>
      <c r="BL102" s="48">
        <v>24</v>
      </c>
    </row>
    <row r="103" spans="1:64" ht="15">
      <c r="A103" s="64" t="s">
        <v>281</v>
      </c>
      <c r="B103" s="64" t="s">
        <v>279</v>
      </c>
      <c r="C103" s="65"/>
      <c r="D103" s="66"/>
      <c r="E103" s="67"/>
      <c r="F103" s="68"/>
      <c r="G103" s="65"/>
      <c r="H103" s="69"/>
      <c r="I103" s="70"/>
      <c r="J103" s="70"/>
      <c r="K103" s="34" t="s">
        <v>66</v>
      </c>
      <c r="L103" s="77">
        <v>235</v>
      </c>
      <c r="M103" s="77"/>
      <c r="N103" s="72"/>
      <c r="O103" s="79" t="s">
        <v>350</v>
      </c>
      <c r="P103" s="81">
        <v>43620.180983796294</v>
      </c>
      <c r="Q103" s="79" t="s">
        <v>431</v>
      </c>
      <c r="R103" s="82" t="s">
        <v>519</v>
      </c>
      <c r="S103" s="79" t="s">
        <v>563</v>
      </c>
      <c r="T103" s="79"/>
      <c r="U103" s="79"/>
      <c r="V103" s="82" t="s">
        <v>706</v>
      </c>
      <c r="W103" s="81">
        <v>43620.180983796294</v>
      </c>
      <c r="X103" s="82" t="s">
        <v>819</v>
      </c>
      <c r="Y103" s="79"/>
      <c r="Z103" s="79"/>
      <c r="AA103" s="85" t="s">
        <v>1000</v>
      </c>
      <c r="AB103" s="79"/>
      <c r="AC103" s="79" t="b">
        <v>0</v>
      </c>
      <c r="AD103" s="79">
        <v>1</v>
      </c>
      <c r="AE103" s="85" t="s">
        <v>1087</v>
      </c>
      <c r="AF103" s="79" t="b">
        <v>0</v>
      </c>
      <c r="AG103" s="79" t="s">
        <v>1099</v>
      </c>
      <c r="AH103" s="79"/>
      <c r="AI103" s="85" t="s">
        <v>1087</v>
      </c>
      <c r="AJ103" s="79" t="b">
        <v>0</v>
      </c>
      <c r="AK103" s="79">
        <v>2</v>
      </c>
      <c r="AL103" s="85" t="s">
        <v>1087</v>
      </c>
      <c r="AM103" s="79" t="s">
        <v>1110</v>
      </c>
      <c r="AN103" s="79" t="b">
        <v>0</v>
      </c>
      <c r="AO103" s="85" t="s">
        <v>1000</v>
      </c>
      <c r="AP103" s="79" t="s">
        <v>176</v>
      </c>
      <c r="AQ103" s="79">
        <v>0</v>
      </c>
      <c r="AR103" s="79">
        <v>0</v>
      </c>
      <c r="AS103" s="79"/>
      <c r="AT103" s="79"/>
      <c r="AU103" s="79"/>
      <c r="AV103" s="79"/>
      <c r="AW103" s="79"/>
      <c r="AX103" s="79"/>
      <c r="AY103" s="79"/>
      <c r="AZ103" s="79"/>
      <c r="BA103">
        <v>2</v>
      </c>
      <c r="BB103" s="78" t="str">
        <f>REPLACE(INDEX(GroupVertices[Group],MATCH(Edges25[[#This Row],[Vertex 1]],GroupVertices[Vertex],0)),1,1,"")</f>
        <v>1</v>
      </c>
      <c r="BC103" s="78" t="str">
        <f>REPLACE(INDEX(GroupVertices[Group],MATCH(Edges25[[#This Row],[Vertex 2]],GroupVertices[Vertex],0)),1,1,"")</f>
        <v>1</v>
      </c>
      <c r="BD103" s="48">
        <v>1</v>
      </c>
      <c r="BE103" s="49">
        <v>7.142857142857143</v>
      </c>
      <c r="BF103" s="48">
        <v>0</v>
      </c>
      <c r="BG103" s="49">
        <v>0</v>
      </c>
      <c r="BH103" s="48">
        <v>0</v>
      </c>
      <c r="BI103" s="49">
        <v>0</v>
      </c>
      <c r="BJ103" s="48">
        <v>13</v>
      </c>
      <c r="BK103" s="49">
        <v>92.85714285714286</v>
      </c>
      <c r="BL103" s="48">
        <v>14</v>
      </c>
    </row>
    <row r="104" spans="1:64" ht="15">
      <c r="A104" s="64" t="s">
        <v>281</v>
      </c>
      <c r="B104" s="64" t="s">
        <v>279</v>
      </c>
      <c r="C104" s="65"/>
      <c r="D104" s="66"/>
      <c r="E104" s="67"/>
      <c r="F104" s="68"/>
      <c r="G104" s="65"/>
      <c r="H104" s="69"/>
      <c r="I104" s="70"/>
      <c r="J104" s="70"/>
      <c r="K104" s="34" t="s">
        <v>66</v>
      </c>
      <c r="L104" s="77">
        <v>236</v>
      </c>
      <c r="M104" s="77"/>
      <c r="N104" s="72"/>
      <c r="O104" s="79" t="s">
        <v>350</v>
      </c>
      <c r="P104" s="81">
        <v>43642.552152777775</v>
      </c>
      <c r="Q104" s="79" t="s">
        <v>432</v>
      </c>
      <c r="R104" s="82" t="s">
        <v>520</v>
      </c>
      <c r="S104" s="79" t="s">
        <v>563</v>
      </c>
      <c r="T104" s="79"/>
      <c r="U104" s="82" t="s">
        <v>642</v>
      </c>
      <c r="V104" s="82" t="s">
        <v>642</v>
      </c>
      <c r="W104" s="81">
        <v>43642.552152777775</v>
      </c>
      <c r="X104" s="82" t="s">
        <v>820</v>
      </c>
      <c r="Y104" s="79"/>
      <c r="Z104" s="79"/>
      <c r="AA104" s="85" t="s">
        <v>1001</v>
      </c>
      <c r="AB104" s="79"/>
      <c r="AC104" s="79" t="b">
        <v>0</v>
      </c>
      <c r="AD104" s="79">
        <v>0</v>
      </c>
      <c r="AE104" s="85" t="s">
        <v>1087</v>
      </c>
      <c r="AF104" s="79" t="b">
        <v>0</v>
      </c>
      <c r="AG104" s="79" t="s">
        <v>1099</v>
      </c>
      <c r="AH104" s="79"/>
      <c r="AI104" s="85" t="s">
        <v>1087</v>
      </c>
      <c r="AJ104" s="79" t="b">
        <v>0</v>
      </c>
      <c r="AK104" s="79">
        <v>1</v>
      </c>
      <c r="AL104" s="85" t="s">
        <v>1087</v>
      </c>
      <c r="AM104" s="79" t="s">
        <v>1110</v>
      </c>
      <c r="AN104" s="79" t="b">
        <v>0</v>
      </c>
      <c r="AO104" s="85" t="s">
        <v>1001</v>
      </c>
      <c r="AP104" s="79" t="s">
        <v>176</v>
      </c>
      <c r="AQ104" s="79">
        <v>0</v>
      </c>
      <c r="AR104" s="79">
        <v>0</v>
      </c>
      <c r="AS104" s="79"/>
      <c r="AT104" s="79"/>
      <c r="AU104" s="79"/>
      <c r="AV104" s="79"/>
      <c r="AW104" s="79"/>
      <c r="AX104" s="79"/>
      <c r="AY104" s="79"/>
      <c r="AZ104" s="79"/>
      <c r="BA104">
        <v>2</v>
      </c>
      <c r="BB104" s="78" t="str">
        <f>REPLACE(INDEX(GroupVertices[Group],MATCH(Edges25[[#This Row],[Vertex 1]],GroupVertices[Vertex],0)),1,1,"")</f>
        <v>1</v>
      </c>
      <c r="BC104" s="78" t="str">
        <f>REPLACE(INDEX(GroupVertices[Group],MATCH(Edges25[[#This Row],[Vertex 2]],GroupVertices[Vertex],0)),1,1,"")</f>
        <v>1</v>
      </c>
      <c r="BD104" s="48">
        <v>1</v>
      </c>
      <c r="BE104" s="49">
        <v>9.090909090909092</v>
      </c>
      <c r="BF104" s="48">
        <v>0</v>
      </c>
      <c r="BG104" s="49">
        <v>0</v>
      </c>
      <c r="BH104" s="48">
        <v>0</v>
      </c>
      <c r="BI104" s="49">
        <v>0</v>
      </c>
      <c r="BJ104" s="48">
        <v>10</v>
      </c>
      <c r="BK104" s="49">
        <v>90.9090909090909</v>
      </c>
      <c r="BL104" s="48">
        <v>11</v>
      </c>
    </row>
    <row r="105" spans="1:64" ht="15">
      <c r="A105" s="64" t="s">
        <v>279</v>
      </c>
      <c r="B105" s="64" t="s">
        <v>281</v>
      </c>
      <c r="C105" s="65"/>
      <c r="D105" s="66"/>
      <c r="E105" s="67"/>
      <c r="F105" s="68"/>
      <c r="G105" s="65"/>
      <c r="H105" s="69"/>
      <c r="I105" s="70"/>
      <c r="J105" s="70"/>
      <c r="K105" s="34" t="s">
        <v>66</v>
      </c>
      <c r="L105" s="77">
        <v>237</v>
      </c>
      <c r="M105" s="77"/>
      <c r="N105" s="72"/>
      <c r="O105" s="79" t="s">
        <v>350</v>
      </c>
      <c r="P105" s="81">
        <v>43620.59380787037</v>
      </c>
      <c r="Q105" s="79" t="s">
        <v>433</v>
      </c>
      <c r="R105" s="82" t="s">
        <v>519</v>
      </c>
      <c r="S105" s="79" t="s">
        <v>563</v>
      </c>
      <c r="T105" s="79"/>
      <c r="U105" s="79"/>
      <c r="V105" s="82" t="s">
        <v>704</v>
      </c>
      <c r="W105" s="81">
        <v>43620.59380787037</v>
      </c>
      <c r="X105" s="82" t="s">
        <v>821</v>
      </c>
      <c r="Y105" s="79"/>
      <c r="Z105" s="79"/>
      <c r="AA105" s="85" t="s">
        <v>1002</v>
      </c>
      <c r="AB105" s="79"/>
      <c r="AC105" s="79" t="b">
        <v>0</v>
      </c>
      <c r="AD105" s="79">
        <v>0</v>
      </c>
      <c r="AE105" s="85" t="s">
        <v>1087</v>
      </c>
      <c r="AF105" s="79" t="b">
        <v>0</v>
      </c>
      <c r="AG105" s="79" t="s">
        <v>1099</v>
      </c>
      <c r="AH105" s="79"/>
      <c r="AI105" s="85" t="s">
        <v>1087</v>
      </c>
      <c r="AJ105" s="79" t="b">
        <v>0</v>
      </c>
      <c r="AK105" s="79">
        <v>2</v>
      </c>
      <c r="AL105" s="85" t="s">
        <v>1000</v>
      </c>
      <c r="AM105" s="79" t="s">
        <v>1112</v>
      </c>
      <c r="AN105" s="79" t="b">
        <v>0</v>
      </c>
      <c r="AO105" s="85" t="s">
        <v>1000</v>
      </c>
      <c r="AP105" s="79" t="s">
        <v>176</v>
      </c>
      <c r="AQ105" s="79">
        <v>0</v>
      </c>
      <c r="AR105" s="79">
        <v>0</v>
      </c>
      <c r="AS105" s="79"/>
      <c r="AT105" s="79"/>
      <c r="AU105" s="79"/>
      <c r="AV105" s="79"/>
      <c r="AW105" s="79"/>
      <c r="AX105" s="79"/>
      <c r="AY105" s="79"/>
      <c r="AZ105" s="79"/>
      <c r="BA105">
        <v>2</v>
      </c>
      <c r="BB105" s="78" t="str">
        <f>REPLACE(INDEX(GroupVertices[Group],MATCH(Edges25[[#This Row],[Vertex 1]],GroupVertices[Vertex],0)),1,1,"")</f>
        <v>1</v>
      </c>
      <c r="BC105" s="78" t="str">
        <f>REPLACE(INDEX(GroupVertices[Group],MATCH(Edges25[[#This Row],[Vertex 2]],GroupVertices[Vertex],0)),1,1,"")</f>
        <v>1</v>
      </c>
      <c r="BD105" s="48">
        <v>1</v>
      </c>
      <c r="BE105" s="49">
        <v>6.25</v>
      </c>
      <c r="BF105" s="48">
        <v>0</v>
      </c>
      <c r="BG105" s="49">
        <v>0</v>
      </c>
      <c r="BH105" s="48">
        <v>0</v>
      </c>
      <c r="BI105" s="49">
        <v>0</v>
      </c>
      <c r="BJ105" s="48">
        <v>15</v>
      </c>
      <c r="BK105" s="49">
        <v>93.75</v>
      </c>
      <c r="BL105" s="48">
        <v>16</v>
      </c>
    </row>
    <row r="106" spans="1:64" ht="15">
      <c r="A106" s="64" t="s">
        <v>279</v>
      </c>
      <c r="B106" s="64" t="s">
        <v>281</v>
      </c>
      <c r="C106" s="65"/>
      <c r="D106" s="66"/>
      <c r="E106" s="67"/>
      <c r="F106" s="68"/>
      <c r="G106" s="65"/>
      <c r="H106" s="69"/>
      <c r="I106" s="70"/>
      <c r="J106" s="70"/>
      <c r="K106" s="34" t="s">
        <v>66</v>
      </c>
      <c r="L106" s="77">
        <v>238</v>
      </c>
      <c r="M106" s="77"/>
      <c r="N106" s="72"/>
      <c r="O106" s="79" t="s">
        <v>350</v>
      </c>
      <c r="P106" s="81">
        <v>43642.61210648148</v>
      </c>
      <c r="Q106" s="79" t="s">
        <v>434</v>
      </c>
      <c r="R106" s="82" t="s">
        <v>520</v>
      </c>
      <c r="S106" s="79" t="s">
        <v>563</v>
      </c>
      <c r="T106" s="79"/>
      <c r="U106" s="82" t="s">
        <v>642</v>
      </c>
      <c r="V106" s="82" t="s">
        <v>642</v>
      </c>
      <c r="W106" s="81">
        <v>43642.61210648148</v>
      </c>
      <c r="X106" s="82" t="s">
        <v>822</v>
      </c>
      <c r="Y106" s="79"/>
      <c r="Z106" s="79"/>
      <c r="AA106" s="85" t="s">
        <v>1003</v>
      </c>
      <c r="AB106" s="79"/>
      <c r="AC106" s="79" t="b">
        <v>0</v>
      </c>
      <c r="AD106" s="79">
        <v>0</v>
      </c>
      <c r="AE106" s="85" t="s">
        <v>1087</v>
      </c>
      <c r="AF106" s="79" t="b">
        <v>0</v>
      </c>
      <c r="AG106" s="79" t="s">
        <v>1099</v>
      </c>
      <c r="AH106" s="79"/>
      <c r="AI106" s="85" t="s">
        <v>1087</v>
      </c>
      <c r="AJ106" s="79" t="b">
        <v>0</v>
      </c>
      <c r="AK106" s="79">
        <v>1</v>
      </c>
      <c r="AL106" s="85" t="s">
        <v>1001</v>
      </c>
      <c r="AM106" s="79" t="s">
        <v>1112</v>
      </c>
      <c r="AN106" s="79" t="b">
        <v>0</v>
      </c>
      <c r="AO106" s="85" t="s">
        <v>1001</v>
      </c>
      <c r="AP106" s="79" t="s">
        <v>176</v>
      </c>
      <c r="AQ106" s="79">
        <v>0</v>
      </c>
      <c r="AR106" s="79">
        <v>0</v>
      </c>
      <c r="AS106" s="79"/>
      <c r="AT106" s="79"/>
      <c r="AU106" s="79"/>
      <c r="AV106" s="79"/>
      <c r="AW106" s="79"/>
      <c r="AX106" s="79"/>
      <c r="AY106" s="79"/>
      <c r="AZ106" s="79"/>
      <c r="BA106">
        <v>2</v>
      </c>
      <c r="BB106" s="78" t="str">
        <f>REPLACE(INDEX(GroupVertices[Group],MATCH(Edges25[[#This Row],[Vertex 1]],GroupVertices[Vertex],0)),1,1,"")</f>
        <v>1</v>
      </c>
      <c r="BC106" s="78" t="str">
        <f>REPLACE(INDEX(GroupVertices[Group],MATCH(Edges25[[#This Row],[Vertex 2]],GroupVertices[Vertex],0)),1,1,"")</f>
        <v>1</v>
      </c>
      <c r="BD106" s="48">
        <v>1</v>
      </c>
      <c r="BE106" s="49">
        <v>7.6923076923076925</v>
      </c>
      <c r="BF106" s="48">
        <v>0</v>
      </c>
      <c r="BG106" s="49">
        <v>0</v>
      </c>
      <c r="BH106" s="48">
        <v>0</v>
      </c>
      <c r="BI106" s="49">
        <v>0</v>
      </c>
      <c r="BJ106" s="48">
        <v>12</v>
      </c>
      <c r="BK106" s="49">
        <v>92.3076923076923</v>
      </c>
      <c r="BL106" s="48">
        <v>13</v>
      </c>
    </row>
    <row r="107" spans="1:64" ht="15">
      <c r="A107" s="64" t="s">
        <v>282</v>
      </c>
      <c r="B107" s="64" t="s">
        <v>332</v>
      </c>
      <c r="C107" s="65"/>
      <c r="D107" s="66"/>
      <c r="E107" s="67"/>
      <c r="F107" s="68"/>
      <c r="G107" s="65"/>
      <c r="H107" s="69"/>
      <c r="I107" s="70"/>
      <c r="J107" s="70"/>
      <c r="K107" s="34" t="s">
        <v>65</v>
      </c>
      <c r="L107" s="77">
        <v>239</v>
      </c>
      <c r="M107" s="77"/>
      <c r="N107" s="72"/>
      <c r="O107" s="79" t="s">
        <v>350</v>
      </c>
      <c r="P107" s="81">
        <v>43649.05409722222</v>
      </c>
      <c r="Q107" s="79" t="s">
        <v>435</v>
      </c>
      <c r="R107" s="82" t="s">
        <v>521</v>
      </c>
      <c r="S107" s="79" t="s">
        <v>553</v>
      </c>
      <c r="T107" s="79"/>
      <c r="U107" s="79"/>
      <c r="V107" s="82" t="s">
        <v>707</v>
      </c>
      <c r="W107" s="81">
        <v>43649.05409722222</v>
      </c>
      <c r="X107" s="82" t="s">
        <v>823</v>
      </c>
      <c r="Y107" s="79"/>
      <c r="Z107" s="79"/>
      <c r="AA107" s="85" t="s">
        <v>1004</v>
      </c>
      <c r="AB107" s="79"/>
      <c r="AC107" s="79" t="b">
        <v>0</v>
      </c>
      <c r="AD107" s="79">
        <v>0</v>
      </c>
      <c r="AE107" s="85" t="s">
        <v>1087</v>
      </c>
      <c r="AF107" s="79" t="b">
        <v>0</v>
      </c>
      <c r="AG107" s="79" t="s">
        <v>1099</v>
      </c>
      <c r="AH107" s="79"/>
      <c r="AI107" s="85" t="s">
        <v>1087</v>
      </c>
      <c r="AJ107" s="79" t="b">
        <v>0</v>
      </c>
      <c r="AK107" s="79">
        <v>1</v>
      </c>
      <c r="AL107" s="85" t="s">
        <v>1005</v>
      </c>
      <c r="AM107" s="79" t="s">
        <v>1109</v>
      </c>
      <c r="AN107" s="79" t="b">
        <v>0</v>
      </c>
      <c r="AO107" s="85" t="s">
        <v>1005</v>
      </c>
      <c r="AP107" s="79" t="s">
        <v>176</v>
      </c>
      <c r="AQ107" s="79">
        <v>0</v>
      </c>
      <c r="AR107" s="79">
        <v>0</v>
      </c>
      <c r="AS107" s="79"/>
      <c r="AT107" s="79"/>
      <c r="AU107" s="79"/>
      <c r="AV107" s="79"/>
      <c r="AW107" s="79"/>
      <c r="AX107" s="79"/>
      <c r="AY107" s="79"/>
      <c r="AZ107" s="79"/>
      <c r="BA107">
        <v>1</v>
      </c>
      <c r="BB107" s="78" t="str">
        <f>REPLACE(INDEX(GroupVertices[Group],MATCH(Edges25[[#This Row],[Vertex 1]],GroupVertices[Vertex],0)),1,1,"")</f>
        <v>2</v>
      </c>
      <c r="BC107" s="78" t="str">
        <f>REPLACE(INDEX(GroupVertices[Group],MATCH(Edges25[[#This Row],[Vertex 2]],GroupVertices[Vertex],0)),1,1,"")</f>
        <v>10</v>
      </c>
      <c r="BD107" s="48">
        <v>0</v>
      </c>
      <c r="BE107" s="49">
        <v>0</v>
      </c>
      <c r="BF107" s="48">
        <v>0</v>
      </c>
      <c r="BG107" s="49">
        <v>0</v>
      </c>
      <c r="BH107" s="48">
        <v>0</v>
      </c>
      <c r="BI107" s="49">
        <v>0</v>
      </c>
      <c r="BJ107" s="48">
        <v>11</v>
      </c>
      <c r="BK107" s="49">
        <v>100</v>
      </c>
      <c r="BL107" s="48">
        <v>11</v>
      </c>
    </row>
    <row r="108" spans="1:64" ht="15">
      <c r="A108" s="64" t="s">
        <v>274</v>
      </c>
      <c r="B108" s="64" t="s">
        <v>332</v>
      </c>
      <c r="C108" s="65"/>
      <c r="D108" s="66"/>
      <c r="E108" s="67"/>
      <c r="F108" s="68"/>
      <c r="G108" s="65"/>
      <c r="H108" s="69"/>
      <c r="I108" s="70"/>
      <c r="J108" s="70"/>
      <c r="K108" s="34" t="s">
        <v>65</v>
      </c>
      <c r="L108" s="77">
        <v>240</v>
      </c>
      <c r="M108" s="77"/>
      <c r="N108" s="72"/>
      <c r="O108" s="79" t="s">
        <v>350</v>
      </c>
      <c r="P108" s="81">
        <v>43648.95912037037</v>
      </c>
      <c r="Q108" s="79" t="s">
        <v>436</v>
      </c>
      <c r="R108" s="82" t="s">
        <v>521</v>
      </c>
      <c r="S108" s="79" t="s">
        <v>553</v>
      </c>
      <c r="T108" s="79"/>
      <c r="U108" s="79"/>
      <c r="V108" s="82" t="s">
        <v>701</v>
      </c>
      <c r="W108" s="81">
        <v>43648.95912037037</v>
      </c>
      <c r="X108" s="82" t="s">
        <v>824</v>
      </c>
      <c r="Y108" s="79"/>
      <c r="Z108" s="79"/>
      <c r="AA108" s="85" t="s">
        <v>1005</v>
      </c>
      <c r="AB108" s="79"/>
      <c r="AC108" s="79" t="b">
        <v>0</v>
      </c>
      <c r="AD108" s="79">
        <v>1</v>
      </c>
      <c r="AE108" s="85" t="s">
        <v>1087</v>
      </c>
      <c r="AF108" s="79" t="b">
        <v>0</v>
      </c>
      <c r="AG108" s="79" t="s">
        <v>1099</v>
      </c>
      <c r="AH108" s="79"/>
      <c r="AI108" s="85" t="s">
        <v>1087</v>
      </c>
      <c r="AJ108" s="79" t="b">
        <v>0</v>
      </c>
      <c r="AK108" s="79">
        <v>1</v>
      </c>
      <c r="AL108" s="85" t="s">
        <v>1087</v>
      </c>
      <c r="AM108" s="79" t="s">
        <v>1112</v>
      </c>
      <c r="AN108" s="79" t="b">
        <v>0</v>
      </c>
      <c r="AO108" s="85" t="s">
        <v>1005</v>
      </c>
      <c r="AP108" s="79" t="s">
        <v>176</v>
      </c>
      <c r="AQ108" s="79">
        <v>0</v>
      </c>
      <c r="AR108" s="79">
        <v>0</v>
      </c>
      <c r="AS108" s="79"/>
      <c r="AT108" s="79"/>
      <c r="AU108" s="79"/>
      <c r="AV108" s="79"/>
      <c r="AW108" s="79"/>
      <c r="AX108" s="79"/>
      <c r="AY108" s="79"/>
      <c r="AZ108" s="79"/>
      <c r="BA108">
        <v>1</v>
      </c>
      <c r="BB108" s="78" t="str">
        <f>REPLACE(INDEX(GroupVertices[Group],MATCH(Edges25[[#This Row],[Vertex 1]],GroupVertices[Vertex],0)),1,1,"")</f>
        <v>3</v>
      </c>
      <c r="BC108" s="78" t="str">
        <f>REPLACE(INDEX(GroupVertices[Group],MATCH(Edges25[[#This Row],[Vertex 2]],GroupVertices[Vertex],0)),1,1,"")</f>
        <v>10</v>
      </c>
      <c r="BD108" s="48">
        <v>0</v>
      </c>
      <c r="BE108" s="49">
        <v>0</v>
      </c>
      <c r="BF108" s="48">
        <v>0</v>
      </c>
      <c r="BG108" s="49">
        <v>0</v>
      </c>
      <c r="BH108" s="48">
        <v>0</v>
      </c>
      <c r="BI108" s="49">
        <v>0</v>
      </c>
      <c r="BJ108" s="48">
        <v>9</v>
      </c>
      <c r="BK108" s="49">
        <v>100</v>
      </c>
      <c r="BL108" s="48">
        <v>9</v>
      </c>
    </row>
    <row r="109" spans="1:64" ht="15">
      <c r="A109" s="64" t="s">
        <v>279</v>
      </c>
      <c r="B109" s="64" t="s">
        <v>332</v>
      </c>
      <c r="C109" s="65"/>
      <c r="D109" s="66"/>
      <c r="E109" s="67"/>
      <c r="F109" s="68"/>
      <c r="G109" s="65"/>
      <c r="H109" s="69"/>
      <c r="I109" s="70"/>
      <c r="J109" s="70"/>
      <c r="K109" s="34" t="s">
        <v>65</v>
      </c>
      <c r="L109" s="77">
        <v>241</v>
      </c>
      <c r="M109" s="77"/>
      <c r="N109" s="72"/>
      <c r="O109" s="79" t="s">
        <v>350</v>
      </c>
      <c r="P109" s="81">
        <v>43655.836689814816</v>
      </c>
      <c r="Q109" s="79" t="s">
        <v>435</v>
      </c>
      <c r="R109" s="82" t="s">
        <v>521</v>
      </c>
      <c r="S109" s="79" t="s">
        <v>553</v>
      </c>
      <c r="T109" s="79"/>
      <c r="U109" s="79"/>
      <c r="V109" s="82" t="s">
        <v>704</v>
      </c>
      <c r="W109" s="81">
        <v>43655.836689814816</v>
      </c>
      <c r="X109" s="82" t="s">
        <v>825</v>
      </c>
      <c r="Y109" s="79"/>
      <c r="Z109" s="79"/>
      <c r="AA109" s="85" t="s">
        <v>1006</v>
      </c>
      <c r="AB109" s="79"/>
      <c r="AC109" s="79" t="b">
        <v>0</v>
      </c>
      <c r="AD109" s="79">
        <v>0</v>
      </c>
      <c r="AE109" s="85" t="s">
        <v>1087</v>
      </c>
      <c r="AF109" s="79" t="b">
        <v>0</v>
      </c>
      <c r="AG109" s="79" t="s">
        <v>1099</v>
      </c>
      <c r="AH109" s="79"/>
      <c r="AI109" s="85" t="s">
        <v>1087</v>
      </c>
      <c r="AJ109" s="79" t="b">
        <v>0</v>
      </c>
      <c r="AK109" s="79">
        <v>2</v>
      </c>
      <c r="AL109" s="85" t="s">
        <v>1005</v>
      </c>
      <c r="AM109" s="79" t="s">
        <v>1112</v>
      </c>
      <c r="AN109" s="79" t="b">
        <v>0</v>
      </c>
      <c r="AO109" s="85" t="s">
        <v>1005</v>
      </c>
      <c r="AP109" s="79" t="s">
        <v>176</v>
      </c>
      <c r="AQ109" s="79">
        <v>0</v>
      </c>
      <c r="AR109" s="79">
        <v>0</v>
      </c>
      <c r="AS109" s="79"/>
      <c r="AT109" s="79"/>
      <c r="AU109" s="79"/>
      <c r="AV109" s="79"/>
      <c r="AW109" s="79"/>
      <c r="AX109" s="79"/>
      <c r="AY109" s="79"/>
      <c r="AZ109" s="79"/>
      <c r="BA109">
        <v>1</v>
      </c>
      <c r="BB109" s="78" t="str">
        <f>REPLACE(INDEX(GroupVertices[Group],MATCH(Edges25[[#This Row],[Vertex 1]],GroupVertices[Vertex],0)),1,1,"")</f>
        <v>1</v>
      </c>
      <c r="BC109" s="78" t="str">
        <f>REPLACE(INDEX(GroupVertices[Group],MATCH(Edges25[[#This Row],[Vertex 2]],GroupVertices[Vertex],0)),1,1,"")</f>
        <v>10</v>
      </c>
      <c r="BD109" s="48">
        <v>0</v>
      </c>
      <c r="BE109" s="49">
        <v>0</v>
      </c>
      <c r="BF109" s="48">
        <v>0</v>
      </c>
      <c r="BG109" s="49">
        <v>0</v>
      </c>
      <c r="BH109" s="48">
        <v>0</v>
      </c>
      <c r="BI109" s="49">
        <v>0</v>
      </c>
      <c r="BJ109" s="48">
        <v>11</v>
      </c>
      <c r="BK109" s="49">
        <v>100</v>
      </c>
      <c r="BL109" s="48">
        <v>11</v>
      </c>
    </row>
    <row r="110" spans="1:64" ht="15">
      <c r="A110" s="64" t="s">
        <v>274</v>
      </c>
      <c r="B110" s="64" t="s">
        <v>316</v>
      </c>
      <c r="C110" s="65"/>
      <c r="D110" s="66"/>
      <c r="E110" s="67"/>
      <c r="F110" s="68"/>
      <c r="G110" s="65"/>
      <c r="H110" s="69"/>
      <c r="I110" s="70"/>
      <c r="J110" s="70"/>
      <c r="K110" s="34" t="s">
        <v>65</v>
      </c>
      <c r="L110" s="77">
        <v>242</v>
      </c>
      <c r="M110" s="77"/>
      <c r="N110" s="72"/>
      <c r="O110" s="79" t="s">
        <v>350</v>
      </c>
      <c r="P110" s="81">
        <v>43656.64024305555</v>
      </c>
      <c r="Q110" s="79" t="s">
        <v>437</v>
      </c>
      <c r="R110" s="82" t="s">
        <v>522</v>
      </c>
      <c r="S110" s="79" t="s">
        <v>553</v>
      </c>
      <c r="T110" s="79"/>
      <c r="U110" s="79"/>
      <c r="V110" s="82" t="s">
        <v>701</v>
      </c>
      <c r="W110" s="81">
        <v>43656.64024305555</v>
      </c>
      <c r="X110" s="82" t="s">
        <v>826</v>
      </c>
      <c r="Y110" s="79"/>
      <c r="Z110" s="79"/>
      <c r="AA110" s="85" t="s">
        <v>1007</v>
      </c>
      <c r="AB110" s="79"/>
      <c r="AC110" s="79" t="b">
        <v>0</v>
      </c>
      <c r="AD110" s="79">
        <v>0</v>
      </c>
      <c r="AE110" s="85" t="s">
        <v>1087</v>
      </c>
      <c r="AF110" s="79" t="b">
        <v>0</v>
      </c>
      <c r="AG110" s="79" t="s">
        <v>1099</v>
      </c>
      <c r="AH110" s="79"/>
      <c r="AI110" s="85" t="s">
        <v>1087</v>
      </c>
      <c r="AJ110" s="79" t="b">
        <v>0</v>
      </c>
      <c r="AK110" s="79">
        <v>0</v>
      </c>
      <c r="AL110" s="85" t="s">
        <v>1087</v>
      </c>
      <c r="AM110" s="79" t="s">
        <v>1109</v>
      </c>
      <c r="AN110" s="79" t="b">
        <v>0</v>
      </c>
      <c r="AO110" s="85" t="s">
        <v>1007</v>
      </c>
      <c r="AP110" s="79" t="s">
        <v>176</v>
      </c>
      <c r="AQ110" s="79">
        <v>0</v>
      </c>
      <c r="AR110" s="79">
        <v>0</v>
      </c>
      <c r="AS110" s="79"/>
      <c r="AT110" s="79"/>
      <c r="AU110" s="79"/>
      <c r="AV110" s="79"/>
      <c r="AW110" s="79"/>
      <c r="AX110" s="79"/>
      <c r="AY110" s="79"/>
      <c r="AZ110" s="79"/>
      <c r="BA110">
        <v>2</v>
      </c>
      <c r="BB110" s="78" t="str">
        <f>REPLACE(INDEX(GroupVertices[Group],MATCH(Edges25[[#This Row],[Vertex 1]],GroupVertices[Vertex],0)),1,1,"")</f>
        <v>3</v>
      </c>
      <c r="BC110" s="78" t="str">
        <f>REPLACE(INDEX(GroupVertices[Group],MATCH(Edges25[[#This Row],[Vertex 2]],GroupVertices[Vertex],0)),1,1,"")</f>
        <v>1</v>
      </c>
      <c r="BD110" s="48">
        <v>2</v>
      </c>
      <c r="BE110" s="49">
        <v>5.882352941176471</v>
      </c>
      <c r="BF110" s="48">
        <v>0</v>
      </c>
      <c r="BG110" s="49">
        <v>0</v>
      </c>
      <c r="BH110" s="48">
        <v>0</v>
      </c>
      <c r="BI110" s="49">
        <v>0</v>
      </c>
      <c r="BJ110" s="48">
        <v>32</v>
      </c>
      <c r="BK110" s="49">
        <v>94.11764705882354</v>
      </c>
      <c r="BL110" s="48">
        <v>34</v>
      </c>
    </row>
    <row r="111" spans="1:64" ht="15">
      <c r="A111" s="64" t="s">
        <v>274</v>
      </c>
      <c r="B111" s="64" t="s">
        <v>316</v>
      </c>
      <c r="C111" s="65"/>
      <c r="D111" s="66"/>
      <c r="E111" s="67"/>
      <c r="F111" s="68"/>
      <c r="G111" s="65"/>
      <c r="H111" s="69"/>
      <c r="I111" s="70"/>
      <c r="J111" s="70"/>
      <c r="K111" s="34" t="s">
        <v>65</v>
      </c>
      <c r="L111" s="77">
        <v>243</v>
      </c>
      <c r="M111" s="77"/>
      <c r="N111" s="72"/>
      <c r="O111" s="79" t="s">
        <v>350</v>
      </c>
      <c r="P111" s="81">
        <v>43664.653715277775</v>
      </c>
      <c r="Q111" s="79" t="s">
        <v>438</v>
      </c>
      <c r="R111" s="82" t="s">
        <v>523</v>
      </c>
      <c r="S111" s="79" t="s">
        <v>553</v>
      </c>
      <c r="T111" s="79" t="s">
        <v>591</v>
      </c>
      <c r="U111" s="79"/>
      <c r="V111" s="82" t="s">
        <v>701</v>
      </c>
      <c r="W111" s="81">
        <v>43664.653715277775</v>
      </c>
      <c r="X111" s="82" t="s">
        <v>827</v>
      </c>
      <c r="Y111" s="79"/>
      <c r="Z111" s="79"/>
      <c r="AA111" s="85" t="s">
        <v>1008</v>
      </c>
      <c r="AB111" s="79"/>
      <c r="AC111" s="79" t="b">
        <v>0</v>
      </c>
      <c r="AD111" s="79">
        <v>0</v>
      </c>
      <c r="AE111" s="85" t="s">
        <v>1087</v>
      </c>
      <c r="AF111" s="79" t="b">
        <v>0</v>
      </c>
      <c r="AG111" s="79" t="s">
        <v>1099</v>
      </c>
      <c r="AH111" s="79"/>
      <c r="AI111" s="85" t="s">
        <v>1087</v>
      </c>
      <c r="AJ111" s="79" t="b">
        <v>0</v>
      </c>
      <c r="AK111" s="79">
        <v>0</v>
      </c>
      <c r="AL111" s="85" t="s">
        <v>1087</v>
      </c>
      <c r="AM111" s="79" t="s">
        <v>1112</v>
      </c>
      <c r="AN111" s="79" t="b">
        <v>0</v>
      </c>
      <c r="AO111" s="85" t="s">
        <v>1008</v>
      </c>
      <c r="AP111" s="79" t="s">
        <v>176</v>
      </c>
      <c r="AQ111" s="79">
        <v>0</v>
      </c>
      <c r="AR111" s="79">
        <v>0</v>
      </c>
      <c r="AS111" s="79"/>
      <c r="AT111" s="79"/>
      <c r="AU111" s="79"/>
      <c r="AV111" s="79"/>
      <c r="AW111" s="79"/>
      <c r="AX111" s="79"/>
      <c r="AY111" s="79"/>
      <c r="AZ111" s="79"/>
      <c r="BA111">
        <v>2</v>
      </c>
      <c r="BB111" s="78" t="str">
        <f>REPLACE(INDEX(GroupVertices[Group],MATCH(Edges25[[#This Row],[Vertex 1]],GroupVertices[Vertex],0)),1,1,"")</f>
        <v>3</v>
      </c>
      <c r="BC111" s="78" t="str">
        <f>REPLACE(INDEX(GroupVertices[Group],MATCH(Edges25[[#This Row],[Vertex 2]],GroupVertices[Vertex],0)),1,1,"")</f>
        <v>1</v>
      </c>
      <c r="BD111" s="48">
        <v>1</v>
      </c>
      <c r="BE111" s="49">
        <v>5.2631578947368425</v>
      </c>
      <c r="BF111" s="48">
        <v>0</v>
      </c>
      <c r="BG111" s="49">
        <v>0</v>
      </c>
      <c r="BH111" s="48">
        <v>0</v>
      </c>
      <c r="BI111" s="49">
        <v>0</v>
      </c>
      <c r="BJ111" s="48">
        <v>18</v>
      </c>
      <c r="BK111" s="49">
        <v>94.73684210526316</v>
      </c>
      <c r="BL111" s="48">
        <v>19</v>
      </c>
    </row>
    <row r="112" spans="1:64" ht="15">
      <c r="A112" s="64" t="s">
        <v>279</v>
      </c>
      <c r="B112" s="64" t="s">
        <v>316</v>
      </c>
      <c r="C112" s="65"/>
      <c r="D112" s="66"/>
      <c r="E112" s="67"/>
      <c r="F112" s="68"/>
      <c r="G112" s="65"/>
      <c r="H112" s="69"/>
      <c r="I112" s="70"/>
      <c r="J112" s="70"/>
      <c r="K112" s="34" t="s">
        <v>65</v>
      </c>
      <c r="L112" s="77">
        <v>244</v>
      </c>
      <c r="M112" s="77"/>
      <c r="N112" s="72"/>
      <c r="O112" s="79" t="s">
        <v>350</v>
      </c>
      <c r="P112" s="81">
        <v>43656.596030092594</v>
      </c>
      <c r="Q112" s="79" t="s">
        <v>439</v>
      </c>
      <c r="R112" s="82" t="s">
        <v>524</v>
      </c>
      <c r="S112" s="79" t="s">
        <v>553</v>
      </c>
      <c r="T112" s="79"/>
      <c r="U112" s="79"/>
      <c r="V112" s="82" t="s">
        <v>704</v>
      </c>
      <c r="W112" s="81">
        <v>43656.596030092594</v>
      </c>
      <c r="X112" s="82" t="s">
        <v>828</v>
      </c>
      <c r="Y112" s="79"/>
      <c r="Z112" s="79"/>
      <c r="AA112" s="85" t="s">
        <v>1009</v>
      </c>
      <c r="AB112" s="79"/>
      <c r="AC112" s="79" t="b">
        <v>0</v>
      </c>
      <c r="AD112" s="79">
        <v>2</v>
      </c>
      <c r="AE112" s="85" t="s">
        <v>1087</v>
      </c>
      <c r="AF112" s="79" t="b">
        <v>0</v>
      </c>
      <c r="AG112" s="79" t="s">
        <v>1099</v>
      </c>
      <c r="AH112" s="79"/>
      <c r="AI112" s="85" t="s">
        <v>1087</v>
      </c>
      <c r="AJ112" s="79" t="b">
        <v>0</v>
      </c>
      <c r="AK112" s="79">
        <v>0</v>
      </c>
      <c r="AL112" s="85" t="s">
        <v>1087</v>
      </c>
      <c r="AM112" s="79" t="s">
        <v>1112</v>
      </c>
      <c r="AN112" s="79" t="b">
        <v>0</v>
      </c>
      <c r="AO112" s="85" t="s">
        <v>1009</v>
      </c>
      <c r="AP112" s="79" t="s">
        <v>176</v>
      </c>
      <c r="AQ112" s="79">
        <v>0</v>
      </c>
      <c r="AR112" s="79">
        <v>0</v>
      </c>
      <c r="AS112" s="79"/>
      <c r="AT112" s="79"/>
      <c r="AU112" s="79"/>
      <c r="AV112" s="79"/>
      <c r="AW112" s="79"/>
      <c r="AX112" s="79"/>
      <c r="AY112" s="79"/>
      <c r="AZ112" s="79"/>
      <c r="BA112">
        <v>1</v>
      </c>
      <c r="BB112" s="78" t="str">
        <f>REPLACE(INDEX(GroupVertices[Group],MATCH(Edges25[[#This Row],[Vertex 1]],GroupVertices[Vertex],0)),1,1,"")</f>
        <v>1</v>
      </c>
      <c r="BC112" s="78" t="str">
        <f>REPLACE(INDEX(GroupVertices[Group],MATCH(Edges25[[#This Row],[Vertex 2]],GroupVertices[Vertex],0)),1,1,"")</f>
        <v>1</v>
      </c>
      <c r="BD112" s="48">
        <v>1</v>
      </c>
      <c r="BE112" s="49">
        <v>5</v>
      </c>
      <c r="BF112" s="48">
        <v>0</v>
      </c>
      <c r="BG112" s="49">
        <v>0</v>
      </c>
      <c r="BH112" s="48">
        <v>0</v>
      </c>
      <c r="BI112" s="49">
        <v>0</v>
      </c>
      <c r="BJ112" s="48">
        <v>19</v>
      </c>
      <c r="BK112" s="49">
        <v>95</v>
      </c>
      <c r="BL112" s="48">
        <v>20</v>
      </c>
    </row>
    <row r="113" spans="1:64" ht="15">
      <c r="A113" s="64" t="s">
        <v>283</v>
      </c>
      <c r="B113" s="64" t="s">
        <v>279</v>
      </c>
      <c r="C113" s="65"/>
      <c r="D113" s="66"/>
      <c r="E113" s="67"/>
      <c r="F113" s="68"/>
      <c r="G113" s="65"/>
      <c r="H113" s="69"/>
      <c r="I113" s="70"/>
      <c r="J113" s="70"/>
      <c r="K113" s="34" t="s">
        <v>65</v>
      </c>
      <c r="L113" s="77">
        <v>245</v>
      </c>
      <c r="M113" s="77"/>
      <c r="N113" s="72"/>
      <c r="O113" s="79" t="s">
        <v>350</v>
      </c>
      <c r="P113" s="81">
        <v>43689.746342592596</v>
      </c>
      <c r="Q113" s="79" t="s">
        <v>440</v>
      </c>
      <c r="R113" s="82" t="s">
        <v>525</v>
      </c>
      <c r="S113" s="79" t="s">
        <v>564</v>
      </c>
      <c r="T113" s="79"/>
      <c r="U113" s="82" t="s">
        <v>643</v>
      </c>
      <c r="V113" s="82" t="s">
        <v>643</v>
      </c>
      <c r="W113" s="81">
        <v>43689.746342592596</v>
      </c>
      <c r="X113" s="82" t="s">
        <v>829</v>
      </c>
      <c r="Y113" s="79"/>
      <c r="Z113" s="79"/>
      <c r="AA113" s="85" t="s">
        <v>1010</v>
      </c>
      <c r="AB113" s="79"/>
      <c r="AC113" s="79" t="b">
        <v>0</v>
      </c>
      <c r="AD113" s="79">
        <v>2</v>
      </c>
      <c r="AE113" s="85" t="s">
        <v>1087</v>
      </c>
      <c r="AF113" s="79" t="b">
        <v>0</v>
      </c>
      <c r="AG113" s="79" t="s">
        <v>1099</v>
      </c>
      <c r="AH113" s="79"/>
      <c r="AI113" s="85" t="s">
        <v>1087</v>
      </c>
      <c r="AJ113" s="79" t="b">
        <v>0</v>
      </c>
      <c r="AK113" s="79">
        <v>0</v>
      </c>
      <c r="AL113" s="85" t="s">
        <v>1087</v>
      </c>
      <c r="AM113" s="79" t="s">
        <v>1116</v>
      </c>
      <c r="AN113" s="79" t="b">
        <v>0</v>
      </c>
      <c r="AO113" s="85" t="s">
        <v>1010</v>
      </c>
      <c r="AP113" s="79" t="s">
        <v>176</v>
      </c>
      <c r="AQ113" s="79">
        <v>0</v>
      </c>
      <c r="AR113" s="79">
        <v>0</v>
      </c>
      <c r="AS113" s="79"/>
      <c r="AT113" s="79"/>
      <c r="AU113" s="79"/>
      <c r="AV113" s="79"/>
      <c r="AW113" s="79"/>
      <c r="AX113" s="79"/>
      <c r="AY113" s="79"/>
      <c r="AZ113" s="79"/>
      <c r="BA113">
        <v>1</v>
      </c>
      <c r="BB113" s="78" t="str">
        <f>REPLACE(INDEX(GroupVertices[Group],MATCH(Edges25[[#This Row],[Vertex 1]],GroupVertices[Vertex],0)),1,1,"")</f>
        <v>1</v>
      </c>
      <c r="BC113" s="78" t="str">
        <f>REPLACE(INDEX(GroupVertices[Group],MATCH(Edges25[[#This Row],[Vertex 2]],GroupVertices[Vertex],0)),1,1,"")</f>
        <v>1</v>
      </c>
      <c r="BD113" s="48">
        <v>1</v>
      </c>
      <c r="BE113" s="49">
        <v>3.0303030303030303</v>
      </c>
      <c r="BF113" s="48">
        <v>0</v>
      </c>
      <c r="BG113" s="49">
        <v>0</v>
      </c>
      <c r="BH113" s="48">
        <v>0</v>
      </c>
      <c r="BI113" s="49">
        <v>0</v>
      </c>
      <c r="BJ113" s="48">
        <v>32</v>
      </c>
      <c r="BK113" s="49">
        <v>96.96969696969697</v>
      </c>
      <c r="BL113" s="48">
        <v>33</v>
      </c>
    </row>
    <row r="114" spans="1:64" ht="15">
      <c r="A114" s="64" t="s">
        <v>284</v>
      </c>
      <c r="B114" s="64" t="s">
        <v>344</v>
      </c>
      <c r="C114" s="65"/>
      <c r="D114" s="66"/>
      <c r="E114" s="67"/>
      <c r="F114" s="68"/>
      <c r="G114" s="65"/>
      <c r="H114" s="69"/>
      <c r="I114" s="70"/>
      <c r="J114" s="70"/>
      <c r="K114" s="34" t="s">
        <v>65</v>
      </c>
      <c r="L114" s="77">
        <v>246</v>
      </c>
      <c r="M114" s="77"/>
      <c r="N114" s="72"/>
      <c r="O114" s="79" t="s">
        <v>350</v>
      </c>
      <c r="P114" s="81">
        <v>43689.87002314815</v>
      </c>
      <c r="Q114" s="79" t="s">
        <v>441</v>
      </c>
      <c r="R114" s="82" t="s">
        <v>526</v>
      </c>
      <c r="S114" s="79" t="s">
        <v>565</v>
      </c>
      <c r="T114" s="79"/>
      <c r="U114" s="79"/>
      <c r="V114" s="82" t="s">
        <v>708</v>
      </c>
      <c r="W114" s="81">
        <v>43689.87002314815</v>
      </c>
      <c r="X114" s="82" t="s">
        <v>830</v>
      </c>
      <c r="Y114" s="79"/>
      <c r="Z114" s="79"/>
      <c r="AA114" s="85" t="s">
        <v>1011</v>
      </c>
      <c r="AB114" s="79"/>
      <c r="AC114" s="79" t="b">
        <v>0</v>
      </c>
      <c r="AD114" s="79">
        <v>1</v>
      </c>
      <c r="AE114" s="85" t="s">
        <v>1087</v>
      </c>
      <c r="AF114" s="79" t="b">
        <v>0</v>
      </c>
      <c r="AG114" s="79" t="s">
        <v>1099</v>
      </c>
      <c r="AH114" s="79"/>
      <c r="AI114" s="85" t="s">
        <v>1087</v>
      </c>
      <c r="AJ114" s="79" t="b">
        <v>0</v>
      </c>
      <c r="AK114" s="79">
        <v>1</v>
      </c>
      <c r="AL114" s="85" t="s">
        <v>1087</v>
      </c>
      <c r="AM114" s="79" t="s">
        <v>1107</v>
      </c>
      <c r="AN114" s="79" t="b">
        <v>0</v>
      </c>
      <c r="AO114" s="85" t="s">
        <v>1011</v>
      </c>
      <c r="AP114" s="79" t="s">
        <v>176</v>
      </c>
      <c r="AQ114" s="79">
        <v>0</v>
      </c>
      <c r="AR114" s="79">
        <v>0</v>
      </c>
      <c r="AS114" s="79"/>
      <c r="AT114" s="79"/>
      <c r="AU114" s="79"/>
      <c r="AV114" s="79"/>
      <c r="AW114" s="79"/>
      <c r="AX114" s="79"/>
      <c r="AY114" s="79"/>
      <c r="AZ114" s="79"/>
      <c r="BA114">
        <v>1</v>
      </c>
      <c r="BB114" s="78" t="str">
        <f>REPLACE(INDEX(GroupVertices[Group],MATCH(Edges25[[#This Row],[Vertex 1]],GroupVertices[Vertex],0)),1,1,"")</f>
        <v>3</v>
      </c>
      <c r="BC114" s="78" t="str">
        <f>REPLACE(INDEX(GroupVertices[Group],MATCH(Edges25[[#This Row],[Vertex 2]],GroupVertices[Vertex],0)),1,1,"")</f>
        <v>3</v>
      </c>
      <c r="BD114" s="48"/>
      <c r="BE114" s="49"/>
      <c r="BF114" s="48"/>
      <c r="BG114" s="49"/>
      <c r="BH114" s="48"/>
      <c r="BI114" s="49"/>
      <c r="BJ114" s="48"/>
      <c r="BK114" s="49"/>
      <c r="BL114" s="48"/>
    </row>
    <row r="115" spans="1:64" ht="15">
      <c r="A115" s="64" t="s">
        <v>284</v>
      </c>
      <c r="B115" s="64" t="s">
        <v>346</v>
      </c>
      <c r="C115" s="65"/>
      <c r="D115" s="66"/>
      <c r="E115" s="67"/>
      <c r="F115" s="68"/>
      <c r="G115" s="65"/>
      <c r="H115" s="69"/>
      <c r="I115" s="70"/>
      <c r="J115" s="70"/>
      <c r="K115" s="34" t="s">
        <v>65</v>
      </c>
      <c r="L115" s="77">
        <v>248</v>
      </c>
      <c r="M115" s="77"/>
      <c r="N115" s="72"/>
      <c r="O115" s="79" t="s">
        <v>350</v>
      </c>
      <c r="P115" s="81">
        <v>43641.80914351852</v>
      </c>
      <c r="Q115" s="79" t="s">
        <v>442</v>
      </c>
      <c r="R115" s="79" t="s">
        <v>527</v>
      </c>
      <c r="S115" s="79" t="s">
        <v>566</v>
      </c>
      <c r="T115" s="79"/>
      <c r="U115" s="79"/>
      <c r="V115" s="82" t="s">
        <v>708</v>
      </c>
      <c r="W115" s="81">
        <v>43641.80914351852</v>
      </c>
      <c r="X115" s="82" t="s">
        <v>831</v>
      </c>
      <c r="Y115" s="79"/>
      <c r="Z115" s="79"/>
      <c r="AA115" s="85" t="s">
        <v>1012</v>
      </c>
      <c r="AB115" s="79"/>
      <c r="AC115" s="79" t="b">
        <v>0</v>
      </c>
      <c r="AD115" s="79">
        <v>0</v>
      </c>
      <c r="AE115" s="85" t="s">
        <v>1087</v>
      </c>
      <c r="AF115" s="79" t="b">
        <v>0</v>
      </c>
      <c r="AG115" s="79" t="s">
        <v>1099</v>
      </c>
      <c r="AH115" s="79"/>
      <c r="AI115" s="85" t="s">
        <v>1087</v>
      </c>
      <c r="AJ115" s="79" t="b">
        <v>0</v>
      </c>
      <c r="AK115" s="79">
        <v>0</v>
      </c>
      <c r="AL115" s="85" t="s">
        <v>1087</v>
      </c>
      <c r="AM115" s="79" t="s">
        <v>1112</v>
      </c>
      <c r="AN115" s="79" t="b">
        <v>0</v>
      </c>
      <c r="AO115" s="85" t="s">
        <v>1012</v>
      </c>
      <c r="AP115" s="79" t="s">
        <v>176</v>
      </c>
      <c r="AQ115" s="79">
        <v>0</v>
      </c>
      <c r="AR115" s="79">
        <v>0</v>
      </c>
      <c r="AS115" s="79"/>
      <c r="AT115" s="79"/>
      <c r="AU115" s="79"/>
      <c r="AV115" s="79"/>
      <c r="AW115" s="79"/>
      <c r="AX115" s="79"/>
      <c r="AY115" s="79"/>
      <c r="AZ115" s="79"/>
      <c r="BA115">
        <v>1</v>
      </c>
      <c r="BB115" s="78" t="str">
        <f>REPLACE(INDEX(GroupVertices[Group],MATCH(Edges25[[#This Row],[Vertex 1]],GroupVertices[Vertex],0)),1,1,"")</f>
        <v>3</v>
      </c>
      <c r="BC115" s="78" t="str">
        <f>REPLACE(INDEX(GroupVertices[Group],MATCH(Edges25[[#This Row],[Vertex 2]],GroupVertices[Vertex],0)),1,1,"")</f>
        <v>2</v>
      </c>
      <c r="BD115" s="48">
        <v>3</v>
      </c>
      <c r="BE115" s="49">
        <v>9.375</v>
      </c>
      <c r="BF115" s="48">
        <v>1</v>
      </c>
      <c r="BG115" s="49">
        <v>3.125</v>
      </c>
      <c r="BH115" s="48">
        <v>0</v>
      </c>
      <c r="BI115" s="49">
        <v>0</v>
      </c>
      <c r="BJ115" s="48">
        <v>28</v>
      </c>
      <c r="BK115" s="49">
        <v>87.5</v>
      </c>
      <c r="BL115" s="48">
        <v>32</v>
      </c>
    </row>
    <row r="116" spans="1:64" ht="15">
      <c r="A116" s="64" t="s">
        <v>285</v>
      </c>
      <c r="B116" s="64" t="s">
        <v>284</v>
      </c>
      <c r="C116" s="65"/>
      <c r="D116" s="66"/>
      <c r="E116" s="67"/>
      <c r="F116" s="68"/>
      <c r="G116" s="65"/>
      <c r="H116" s="69"/>
      <c r="I116" s="70"/>
      <c r="J116" s="70"/>
      <c r="K116" s="34" t="s">
        <v>65</v>
      </c>
      <c r="L116" s="77">
        <v>253</v>
      </c>
      <c r="M116" s="77"/>
      <c r="N116" s="72"/>
      <c r="O116" s="79" t="s">
        <v>350</v>
      </c>
      <c r="P116" s="81">
        <v>43689.870844907404</v>
      </c>
      <c r="Q116" s="79" t="s">
        <v>443</v>
      </c>
      <c r="R116" s="79"/>
      <c r="S116" s="79"/>
      <c r="T116" s="79"/>
      <c r="U116" s="79"/>
      <c r="V116" s="82" t="s">
        <v>709</v>
      </c>
      <c r="W116" s="81">
        <v>43689.870844907404</v>
      </c>
      <c r="X116" s="82" t="s">
        <v>832</v>
      </c>
      <c r="Y116" s="79"/>
      <c r="Z116" s="79"/>
      <c r="AA116" s="85" t="s">
        <v>1013</v>
      </c>
      <c r="AB116" s="79"/>
      <c r="AC116" s="79" t="b">
        <v>0</v>
      </c>
      <c r="AD116" s="79">
        <v>0</v>
      </c>
      <c r="AE116" s="85" t="s">
        <v>1087</v>
      </c>
      <c r="AF116" s="79" t="b">
        <v>0</v>
      </c>
      <c r="AG116" s="79" t="s">
        <v>1099</v>
      </c>
      <c r="AH116" s="79"/>
      <c r="AI116" s="85" t="s">
        <v>1087</v>
      </c>
      <c r="AJ116" s="79" t="b">
        <v>0</v>
      </c>
      <c r="AK116" s="79">
        <v>1</v>
      </c>
      <c r="AL116" s="85" t="s">
        <v>1011</v>
      </c>
      <c r="AM116" s="79" t="s">
        <v>1107</v>
      </c>
      <c r="AN116" s="79" t="b">
        <v>0</v>
      </c>
      <c r="AO116" s="85" t="s">
        <v>1011</v>
      </c>
      <c r="AP116" s="79" t="s">
        <v>176</v>
      </c>
      <c r="AQ116" s="79">
        <v>0</v>
      </c>
      <c r="AR116" s="79">
        <v>0</v>
      </c>
      <c r="AS116" s="79"/>
      <c r="AT116" s="79"/>
      <c r="AU116" s="79"/>
      <c r="AV116" s="79"/>
      <c r="AW116" s="79"/>
      <c r="AX116" s="79"/>
      <c r="AY116" s="79"/>
      <c r="AZ116" s="79"/>
      <c r="BA116">
        <v>1</v>
      </c>
      <c r="BB116" s="78" t="str">
        <f>REPLACE(INDEX(GroupVertices[Group],MATCH(Edges25[[#This Row],[Vertex 1]],GroupVertices[Vertex],0)),1,1,"")</f>
        <v>3</v>
      </c>
      <c r="BC116" s="78" t="str">
        <f>REPLACE(INDEX(GroupVertices[Group],MATCH(Edges25[[#This Row],[Vertex 2]],GroupVertices[Vertex],0)),1,1,"")</f>
        <v>3</v>
      </c>
      <c r="BD116" s="48"/>
      <c r="BE116" s="49"/>
      <c r="BF116" s="48"/>
      <c r="BG116" s="49"/>
      <c r="BH116" s="48"/>
      <c r="BI116" s="49"/>
      <c r="BJ116" s="48"/>
      <c r="BK116" s="49"/>
      <c r="BL116" s="48"/>
    </row>
    <row r="117" spans="1:64" ht="15">
      <c r="A117" s="64" t="s">
        <v>286</v>
      </c>
      <c r="B117" s="64" t="s">
        <v>346</v>
      </c>
      <c r="C117" s="65"/>
      <c r="D117" s="66"/>
      <c r="E117" s="67"/>
      <c r="F117" s="68"/>
      <c r="G117" s="65"/>
      <c r="H117" s="69"/>
      <c r="I117" s="70"/>
      <c r="J117" s="70"/>
      <c r="K117" s="34" t="s">
        <v>65</v>
      </c>
      <c r="L117" s="77">
        <v>258</v>
      </c>
      <c r="M117" s="77"/>
      <c r="N117" s="72"/>
      <c r="O117" s="79" t="s">
        <v>350</v>
      </c>
      <c r="P117" s="81">
        <v>43642.541666666664</v>
      </c>
      <c r="Q117" s="79" t="s">
        <v>444</v>
      </c>
      <c r="R117" s="82" t="s">
        <v>505</v>
      </c>
      <c r="S117" s="79" t="s">
        <v>557</v>
      </c>
      <c r="T117" s="79" t="s">
        <v>595</v>
      </c>
      <c r="U117" s="79"/>
      <c r="V117" s="82" t="s">
        <v>710</v>
      </c>
      <c r="W117" s="81">
        <v>43642.541666666664</v>
      </c>
      <c r="X117" s="82" t="s">
        <v>833</v>
      </c>
      <c r="Y117" s="79"/>
      <c r="Z117" s="79"/>
      <c r="AA117" s="85" t="s">
        <v>1014</v>
      </c>
      <c r="AB117" s="79"/>
      <c r="AC117" s="79" t="b">
        <v>0</v>
      </c>
      <c r="AD117" s="79">
        <v>4</v>
      </c>
      <c r="AE117" s="85" t="s">
        <v>1087</v>
      </c>
      <c r="AF117" s="79" t="b">
        <v>0</v>
      </c>
      <c r="AG117" s="79" t="s">
        <v>1099</v>
      </c>
      <c r="AH117" s="79"/>
      <c r="AI117" s="85" t="s">
        <v>1087</v>
      </c>
      <c r="AJ117" s="79" t="b">
        <v>0</v>
      </c>
      <c r="AK117" s="79">
        <v>3</v>
      </c>
      <c r="AL117" s="85" t="s">
        <v>1087</v>
      </c>
      <c r="AM117" s="79" t="s">
        <v>1118</v>
      </c>
      <c r="AN117" s="79" t="b">
        <v>0</v>
      </c>
      <c r="AO117" s="85" t="s">
        <v>1014</v>
      </c>
      <c r="AP117" s="79" t="s">
        <v>176</v>
      </c>
      <c r="AQ117" s="79">
        <v>0</v>
      </c>
      <c r="AR117" s="79">
        <v>0</v>
      </c>
      <c r="AS117" s="79"/>
      <c r="AT117" s="79"/>
      <c r="AU117" s="79"/>
      <c r="AV117" s="79"/>
      <c r="AW117" s="79"/>
      <c r="AX117" s="79"/>
      <c r="AY117" s="79"/>
      <c r="AZ117" s="79"/>
      <c r="BA117">
        <v>2</v>
      </c>
      <c r="BB117" s="78" t="str">
        <f>REPLACE(INDEX(GroupVertices[Group],MATCH(Edges25[[#This Row],[Vertex 1]],GroupVertices[Vertex],0)),1,1,"")</f>
        <v>2</v>
      </c>
      <c r="BC117" s="78" t="str">
        <f>REPLACE(INDEX(GroupVertices[Group],MATCH(Edges25[[#This Row],[Vertex 2]],GroupVertices[Vertex],0)),1,1,"")</f>
        <v>2</v>
      </c>
      <c r="BD117" s="48">
        <v>1</v>
      </c>
      <c r="BE117" s="49">
        <v>4</v>
      </c>
      <c r="BF117" s="48">
        <v>0</v>
      </c>
      <c r="BG117" s="49">
        <v>0</v>
      </c>
      <c r="BH117" s="48">
        <v>0</v>
      </c>
      <c r="BI117" s="49">
        <v>0</v>
      </c>
      <c r="BJ117" s="48">
        <v>24</v>
      </c>
      <c r="BK117" s="49">
        <v>96</v>
      </c>
      <c r="BL117" s="48">
        <v>25</v>
      </c>
    </row>
    <row r="118" spans="1:64" ht="15">
      <c r="A118" s="64" t="s">
        <v>286</v>
      </c>
      <c r="B118" s="64" t="s">
        <v>346</v>
      </c>
      <c r="C118" s="65"/>
      <c r="D118" s="66"/>
      <c r="E118" s="67"/>
      <c r="F118" s="68"/>
      <c r="G118" s="65"/>
      <c r="H118" s="69"/>
      <c r="I118" s="70"/>
      <c r="J118" s="70"/>
      <c r="K118" s="34" t="s">
        <v>65</v>
      </c>
      <c r="L118" s="77">
        <v>259</v>
      </c>
      <c r="M118" s="77"/>
      <c r="N118" s="72"/>
      <c r="O118" s="79" t="s">
        <v>350</v>
      </c>
      <c r="P118" s="81">
        <v>43661.5625</v>
      </c>
      <c r="Q118" s="79" t="s">
        <v>445</v>
      </c>
      <c r="R118" s="82" t="s">
        <v>505</v>
      </c>
      <c r="S118" s="79" t="s">
        <v>557</v>
      </c>
      <c r="T118" s="79" t="s">
        <v>596</v>
      </c>
      <c r="U118" s="79"/>
      <c r="V118" s="82" t="s">
        <v>710</v>
      </c>
      <c r="W118" s="81">
        <v>43661.5625</v>
      </c>
      <c r="X118" s="82" t="s">
        <v>834</v>
      </c>
      <c r="Y118" s="79"/>
      <c r="Z118" s="79"/>
      <c r="AA118" s="85" t="s">
        <v>1015</v>
      </c>
      <c r="AB118" s="79"/>
      <c r="AC118" s="79" t="b">
        <v>0</v>
      </c>
      <c r="AD118" s="79">
        <v>2</v>
      </c>
      <c r="AE118" s="85" t="s">
        <v>1087</v>
      </c>
      <c r="AF118" s="79" t="b">
        <v>0</v>
      </c>
      <c r="AG118" s="79" t="s">
        <v>1099</v>
      </c>
      <c r="AH118" s="79"/>
      <c r="AI118" s="85" t="s">
        <v>1087</v>
      </c>
      <c r="AJ118" s="79" t="b">
        <v>0</v>
      </c>
      <c r="AK118" s="79">
        <v>2</v>
      </c>
      <c r="AL118" s="85" t="s">
        <v>1087</v>
      </c>
      <c r="AM118" s="79" t="s">
        <v>1118</v>
      </c>
      <c r="AN118" s="79" t="b">
        <v>0</v>
      </c>
      <c r="AO118" s="85" t="s">
        <v>1015</v>
      </c>
      <c r="AP118" s="79" t="s">
        <v>176</v>
      </c>
      <c r="AQ118" s="79">
        <v>0</v>
      </c>
      <c r="AR118" s="79">
        <v>0</v>
      </c>
      <c r="AS118" s="79"/>
      <c r="AT118" s="79"/>
      <c r="AU118" s="79"/>
      <c r="AV118" s="79"/>
      <c r="AW118" s="79"/>
      <c r="AX118" s="79"/>
      <c r="AY118" s="79"/>
      <c r="AZ118" s="79"/>
      <c r="BA118">
        <v>2</v>
      </c>
      <c r="BB118" s="78" t="str">
        <f>REPLACE(INDEX(GroupVertices[Group],MATCH(Edges25[[#This Row],[Vertex 1]],GroupVertices[Vertex],0)),1,1,"")</f>
        <v>2</v>
      </c>
      <c r="BC118" s="78" t="str">
        <f>REPLACE(INDEX(GroupVertices[Group],MATCH(Edges25[[#This Row],[Vertex 2]],GroupVertices[Vertex],0)),1,1,"")</f>
        <v>2</v>
      </c>
      <c r="BD118" s="48">
        <v>3</v>
      </c>
      <c r="BE118" s="49">
        <v>8.571428571428571</v>
      </c>
      <c r="BF118" s="48">
        <v>0</v>
      </c>
      <c r="BG118" s="49">
        <v>0</v>
      </c>
      <c r="BH118" s="48">
        <v>0</v>
      </c>
      <c r="BI118" s="49">
        <v>0</v>
      </c>
      <c r="BJ118" s="48">
        <v>32</v>
      </c>
      <c r="BK118" s="49">
        <v>91.42857142857143</v>
      </c>
      <c r="BL118" s="48">
        <v>35</v>
      </c>
    </row>
    <row r="119" spans="1:64" ht="15">
      <c r="A119" s="64" t="s">
        <v>282</v>
      </c>
      <c r="B119" s="64" t="s">
        <v>274</v>
      </c>
      <c r="C119" s="65"/>
      <c r="D119" s="66"/>
      <c r="E119" s="67"/>
      <c r="F119" s="68"/>
      <c r="G119" s="65"/>
      <c r="H119" s="69"/>
      <c r="I119" s="70"/>
      <c r="J119" s="70"/>
      <c r="K119" s="34" t="s">
        <v>66</v>
      </c>
      <c r="L119" s="77">
        <v>260</v>
      </c>
      <c r="M119" s="77"/>
      <c r="N119" s="72"/>
      <c r="O119" s="79" t="s">
        <v>350</v>
      </c>
      <c r="P119" s="81">
        <v>43636.543171296296</v>
      </c>
      <c r="Q119" s="79" t="s">
        <v>446</v>
      </c>
      <c r="R119" s="79"/>
      <c r="S119" s="79"/>
      <c r="T119" s="79" t="s">
        <v>597</v>
      </c>
      <c r="U119" s="79"/>
      <c r="V119" s="82" t="s">
        <v>707</v>
      </c>
      <c r="W119" s="81">
        <v>43636.543171296296</v>
      </c>
      <c r="X119" s="82" t="s">
        <v>835</v>
      </c>
      <c r="Y119" s="79"/>
      <c r="Z119" s="79"/>
      <c r="AA119" s="85" t="s">
        <v>1016</v>
      </c>
      <c r="AB119" s="79"/>
      <c r="AC119" s="79" t="b">
        <v>0</v>
      </c>
      <c r="AD119" s="79">
        <v>0</v>
      </c>
      <c r="AE119" s="85" t="s">
        <v>1087</v>
      </c>
      <c r="AF119" s="79" t="b">
        <v>0</v>
      </c>
      <c r="AG119" s="79" t="s">
        <v>1099</v>
      </c>
      <c r="AH119" s="79"/>
      <c r="AI119" s="85" t="s">
        <v>1087</v>
      </c>
      <c r="AJ119" s="79" t="b">
        <v>0</v>
      </c>
      <c r="AK119" s="79">
        <v>2</v>
      </c>
      <c r="AL119" s="85" t="s">
        <v>1025</v>
      </c>
      <c r="AM119" s="79" t="s">
        <v>1109</v>
      </c>
      <c r="AN119" s="79" t="b">
        <v>0</v>
      </c>
      <c r="AO119" s="85" t="s">
        <v>1025</v>
      </c>
      <c r="AP119" s="79" t="s">
        <v>176</v>
      </c>
      <c r="AQ119" s="79">
        <v>0</v>
      </c>
      <c r="AR119" s="79">
        <v>0</v>
      </c>
      <c r="AS119" s="79"/>
      <c r="AT119" s="79"/>
      <c r="AU119" s="79"/>
      <c r="AV119" s="79"/>
      <c r="AW119" s="79"/>
      <c r="AX119" s="79"/>
      <c r="AY119" s="79"/>
      <c r="AZ119" s="79"/>
      <c r="BA119">
        <v>2</v>
      </c>
      <c r="BB119" s="78" t="str">
        <f>REPLACE(INDEX(GroupVertices[Group],MATCH(Edges25[[#This Row],[Vertex 1]],GroupVertices[Vertex],0)),1,1,"")</f>
        <v>2</v>
      </c>
      <c r="BC119" s="78" t="str">
        <f>REPLACE(INDEX(GroupVertices[Group],MATCH(Edges25[[#This Row],[Vertex 2]],GroupVertices[Vertex],0)),1,1,"")</f>
        <v>3</v>
      </c>
      <c r="BD119" s="48">
        <v>0</v>
      </c>
      <c r="BE119" s="49">
        <v>0</v>
      </c>
      <c r="BF119" s="48">
        <v>0</v>
      </c>
      <c r="BG119" s="49">
        <v>0</v>
      </c>
      <c r="BH119" s="48">
        <v>0</v>
      </c>
      <c r="BI119" s="49">
        <v>0</v>
      </c>
      <c r="BJ119" s="48">
        <v>13</v>
      </c>
      <c r="BK119" s="49">
        <v>100</v>
      </c>
      <c r="BL119" s="48">
        <v>13</v>
      </c>
    </row>
    <row r="120" spans="1:64" ht="15">
      <c r="A120" s="64" t="s">
        <v>274</v>
      </c>
      <c r="B120" s="64" t="s">
        <v>274</v>
      </c>
      <c r="C120" s="65"/>
      <c r="D120" s="66"/>
      <c r="E120" s="67"/>
      <c r="F120" s="68"/>
      <c r="G120" s="65"/>
      <c r="H120" s="69"/>
      <c r="I120" s="70"/>
      <c r="J120" s="70"/>
      <c r="K120" s="34" t="s">
        <v>65</v>
      </c>
      <c r="L120" s="77">
        <v>262</v>
      </c>
      <c r="M120" s="77"/>
      <c r="N120" s="72"/>
      <c r="O120" s="79" t="s">
        <v>176</v>
      </c>
      <c r="P120" s="81">
        <v>43634.69498842592</v>
      </c>
      <c r="Q120" s="79" t="s">
        <v>447</v>
      </c>
      <c r="R120" s="79"/>
      <c r="S120" s="79"/>
      <c r="T120" s="79" t="s">
        <v>598</v>
      </c>
      <c r="U120" s="82" t="s">
        <v>644</v>
      </c>
      <c r="V120" s="82" t="s">
        <v>644</v>
      </c>
      <c r="W120" s="81">
        <v>43634.69498842592</v>
      </c>
      <c r="X120" s="82" t="s">
        <v>836</v>
      </c>
      <c r="Y120" s="79"/>
      <c r="Z120" s="79"/>
      <c r="AA120" s="85" t="s">
        <v>1017</v>
      </c>
      <c r="AB120" s="79"/>
      <c r="AC120" s="79" t="b">
        <v>0</v>
      </c>
      <c r="AD120" s="79">
        <v>3</v>
      </c>
      <c r="AE120" s="85" t="s">
        <v>1087</v>
      </c>
      <c r="AF120" s="79" t="b">
        <v>0</v>
      </c>
      <c r="AG120" s="79" t="s">
        <v>1099</v>
      </c>
      <c r="AH120" s="79"/>
      <c r="AI120" s="85" t="s">
        <v>1087</v>
      </c>
      <c r="AJ120" s="79" t="b">
        <v>0</v>
      </c>
      <c r="AK120" s="79">
        <v>1</v>
      </c>
      <c r="AL120" s="85" t="s">
        <v>1087</v>
      </c>
      <c r="AM120" s="79" t="s">
        <v>1109</v>
      </c>
      <c r="AN120" s="79" t="b">
        <v>0</v>
      </c>
      <c r="AO120" s="85" t="s">
        <v>1017</v>
      </c>
      <c r="AP120" s="79" t="s">
        <v>1119</v>
      </c>
      <c r="AQ120" s="79">
        <v>0</v>
      </c>
      <c r="AR120" s="79">
        <v>0</v>
      </c>
      <c r="AS120" s="79" t="s">
        <v>1127</v>
      </c>
      <c r="AT120" s="79" t="s">
        <v>1131</v>
      </c>
      <c r="AU120" s="79" t="s">
        <v>1134</v>
      </c>
      <c r="AV120" s="79" t="s">
        <v>1142</v>
      </c>
      <c r="AW120" s="79" t="s">
        <v>1151</v>
      </c>
      <c r="AX120" s="79" t="s">
        <v>1160</v>
      </c>
      <c r="AY120" s="79" t="s">
        <v>1161</v>
      </c>
      <c r="AZ120" s="82" t="s">
        <v>1170</v>
      </c>
      <c r="BA120">
        <v>2</v>
      </c>
      <c r="BB120" s="78" t="str">
        <f>REPLACE(INDEX(GroupVertices[Group],MATCH(Edges25[[#This Row],[Vertex 1]],GroupVertices[Vertex],0)),1,1,"")</f>
        <v>3</v>
      </c>
      <c r="BC120" s="78" t="str">
        <f>REPLACE(INDEX(GroupVertices[Group],MATCH(Edges25[[#This Row],[Vertex 2]],GroupVertices[Vertex],0)),1,1,"")</f>
        <v>3</v>
      </c>
      <c r="BD120" s="48">
        <v>0</v>
      </c>
      <c r="BE120" s="49">
        <v>0</v>
      </c>
      <c r="BF120" s="48">
        <v>0</v>
      </c>
      <c r="BG120" s="49">
        <v>0</v>
      </c>
      <c r="BH120" s="48">
        <v>0</v>
      </c>
      <c r="BI120" s="49">
        <v>0</v>
      </c>
      <c r="BJ120" s="48">
        <v>13</v>
      </c>
      <c r="BK120" s="49">
        <v>100</v>
      </c>
      <c r="BL120" s="48">
        <v>13</v>
      </c>
    </row>
    <row r="121" spans="1:64" ht="15">
      <c r="A121" s="64" t="s">
        <v>274</v>
      </c>
      <c r="B121" s="64" t="s">
        <v>295</v>
      </c>
      <c r="C121" s="65"/>
      <c r="D121" s="66"/>
      <c r="E121" s="67"/>
      <c r="F121" s="68"/>
      <c r="G121" s="65"/>
      <c r="H121" s="69"/>
      <c r="I121" s="70"/>
      <c r="J121" s="70"/>
      <c r="K121" s="34" t="s">
        <v>65</v>
      </c>
      <c r="L121" s="77">
        <v>263</v>
      </c>
      <c r="M121" s="77"/>
      <c r="N121" s="72"/>
      <c r="O121" s="79" t="s">
        <v>350</v>
      </c>
      <c r="P121" s="81">
        <v>43689.63704861111</v>
      </c>
      <c r="Q121" s="79" t="s">
        <v>448</v>
      </c>
      <c r="R121" s="82" t="s">
        <v>528</v>
      </c>
      <c r="S121" s="79" t="s">
        <v>567</v>
      </c>
      <c r="T121" s="79"/>
      <c r="U121" s="79"/>
      <c r="V121" s="82" t="s">
        <v>701</v>
      </c>
      <c r="W121" s="81">
        <v>43689.63704861111</v>
      </c>
      <c r="X121" s="82" t="s">
        <v>837</v>
      </c>
      <c r="Y121" s="79"/>
      <c r="Z121" s="79"/>
      <c r="AA121" s="85" t="s">
        <v>1018</v>
      </c>
      <c r="AB121" s="79"/>
      <c r="AC121" s="79" t="b">
        <v>0</v>
      </c>
      <c r="AD121" s="79">
        <v>2</v>
      </c>
      <c r="AE121" s="85" t="s">
        <v>1087</v>
      </c>
      <c r="AF121" s="79" t="b">
        <v>0</v>
      </c>
      <c r="AG121" s="79" t="s">
        <v>1099</v>
      </c>
      <c r="AH121" s="79"/>
      <c r="AI121" s="85" t="s">
        <v>1087</v>
      </c>
      <c r="AJ121" s="79" t="b">
        <v>0</v>
      </c>
      <c r="AK121" s="79">
        <v>1</v>
      </c>
      <c r="AL121" s="85" t="s">
        <v>1087</v>
      </c>
      <c r="AM121" s="79" t="s">
        <v>1112</v>
      </c>
      <c r="AN121" s="79" t="b">
        <v>0</v>
      </c>
      <c r="AO121" s="85" t="s">
        <v>1018</v>
      </c>
      <c r="AP121" s="79" t="s">
        <v>1119</v>
      </c>
      <c r="AQ121" s="79">
        <v>0</v>
      </c>
      <c r="AR121" s="79">
        <v>0</v>
      </c>
      <c r="AS121" s="79"/>
      <c r="AT121" s="79"/>
      <c r="AU121" s="79"/>
      <c r="AV121" s="79"/>
      <c r="AW121" s="79"/>
      <c r="AX121" s="79"/>
      <c r="AY121" s="79"/>
      <c r="AZ121" s="79"/>
      <c r="BA121">
        <v>2</v>
      </c>
      <c r="BB121" s="78" t="str">
        <f>REPLACE(INDEX(GroupVertices[Group],MATCH(Edges25[[#This Row],[Vertex 1]],GroupVertices[Vertex],0)),1,1,"")</f>
        <v>3</v>
      </c>
      <c r="BC121" s="78" t="str">
        <f>REPLACE(INDEX(GroupVertices[Group],MATCH(Edges25[[#This Row],[Vertex 2]],GroupVertices[Vertex],0)),1,1,"")</f>
        <v>2</v>
      </c>
      <c r="BD121" s="48">
        <v>0</v>
      </c>
      <c r="BE121" s="49">
        <v>0</v>
      </c>
      <c r="BF121" s="48">
        <v>0</v>
      </c>
      <c r="BG121" s="49">
        <v>0</v>
      </c>
      <c r="BH121" s="48">
        <v>0</v>
      </c>
      <c r="BI121" s="49">
        <v>0</v>
      </c>
      <c r="BJ121" s="48">
        <v>12</v>
      </c>
      <c r="BK121" s="49">
        <v>100</v>
      </c>
      <c r="BL121" s="48">
        <v>12</v>
      </c>
    </row>
    <row r="122" spans="1:64" ht="15">
      <c r="A122" s="64" t="s">
        <v>274</v>
      </c>
      <c r="B122" s="64" t="s">
        <v>279</v>
      </c>
      <c r="C122" s="65"/>
      <c r="D122" s="66"/>
      <c r="E122" s="67"/>
      <c r="F122" s="68"/>
      <c r="G122" s="65"/>
      <c r="H122" s="69"/>
      <c r="I122" s="70"/>
      <c r="J122" s="70"/>
      <c r="K122" s="34" t="s">
        <v>66</v>
      </c>
      <c r="L122" s="77">
        <v>264</v>
      </c>
      <c r="M122" s="77"/>
      <c r="N122" s="72"/>
      <c r="O122" s="79" t="s">
        <v>350</v>
      </c>
      <c r="P122" s="81">
        <v>43620.80888888889</v>
      </c>
      <c r="Q122" s="79" t="s">
        <v>449</v>
      </c>
      <c r="R122" s="82" t="s">
        <v>529</v>
      </c>
      <c r="S122" s="79" t="s">
        <v>553</v>
      </c>
      <c r="T122" s="79" t="s">
        <v>599</v>
      </c>
      <c r="U122" s="79"/>
      <c r="V122" s="82" t="s">
        <v>701</v>
      </c>
      <c r="W122" s="81">
        <v>43620.80888888889</v>
      </c>
      <c r="X122" s="82" t="s">
        <v>838</v>
      </c>
      <c r="Y122" s="79"/>
      <c r="Z122" s="79"/>
      <c r="AA122" s="85" t="s">
        <v>1019</v>
      </c>
      <c r="AB122" s="79"/>
      <c r="AC122" s="79" t="b">
        <v>0</v>
      </c>
      <c r="AD122" s="79">
        <v>1</v>
      </c>
      <c r="AE122" s="85" t="s">
        <v>1087</v>
      </c>
      <c r="AF122" s="79" t="b">
        <v>0</v>
      </c>
      <c r="AG122" s="79" t="s">
        <v>1099</v>
      </c>
      <c r="AH122" s="79"/>
      <c r="AI122" s="85" t="s">
        <v>1087</v>
      </c>
      <c r="AJ122" s="79" t="b">
        <v>0</v>
      </c>
      <c r="AK122" s="79">
        <v>0</v>
      </c>
      <c r="AL122" s="85" t="s">
        <v>1087</v>
      </c>
      <c r="AM122" s="79" t="s">
        <v>1112</v>
      </c>
      <c r="AN122" s="79" t="b">
        <v>0</v>
      </c>
      <c r="AO122" s="85" t="s">
        <v>1019</v>
      </c>
      <c r="AP122" s="79" t="s">
        <v>176</v>
      </c>
      <c r="AQ122" s="79">
        <v>0</v>
      </c>
      <c r="AR122" s="79">
        <v>0</v>
      </c>
      <c r="AS122" s="79"/>
      <c r="AT122" s="79"/>
      <c r="AU122" s="79"/>
      <c r="AV122" s="79"/>
      <c r="AW122" s="79"/>
      <c r="AX122" s="79"/>
      <c r="AY122" s="79"/>
      <c r="AZ122" s="79"/>
      <c r="BA122">
        <v>20</v>
      </c>
      <c r="BB122" s="78" t="str">
        <f>REPLACE(INDEX(GroupVertices[Group],MATCH(Edges25[[#This Row],[Vertex 1]],GroupVertices[Vertex],0)),1,1,"")</f>
        <v>3</v>
      </c>
      <c r="BC122" s="78" t="str">
        <f>REPLACE(INDEX(GroupVertices[Group],MATCH(Edges25[[#This Row],[Vertex 2]],GroupVertices[Vertex],0)),1,1,"")</f>
        <v>1</v>
      </c>
      <c r="BD122" s="48">
        <v>0</v>
      </c>
      <c r="BE122" s="49">
        <v>0</v>
      </c>
      <c r="BF122" s="48">
        <v>0</v>
      </c>
      <c r="BG122" s="49">
        <v>0</v>
      </c>
      <c r="BH122" s="48">
        <v>0</v>
      </c>
      <c r="BI122" s="49">
        <v>0</v>
      </c>
      <c r="BJ122" s="48">
        <v>8</v>
      </c>
      <c r="BK122" s="49">
        <v>100</v>
      </c>
      <c r="BL122" s="48">
        <v>8</v>
      </c>
    </row>
    <row r="123" spans="1:64" ht="15">
      <c r="A123" s="64" t="s">
        <v>274</v>
      </c>
      <c r="B123" s="64" t="s">
        <v>274</v>
      </c>
      <c r="C123" s="65"/>
      <c r="D123" s="66"/>
      <c r="E123" s="67"/>
      <c r="F123" s="68"/>
      <c r="G123" s="65"/>
      <c r="H123" s="69"/>
      <c r="I123" s="70"/>
      <c r="J123" s="70"/>
      <c r="K123" s="34" t="s">
        <v>65</v>
      </c>
      <c r="L123" s="77">
        <v>265</v>
      </c>
      <c r="M123" s="77"/>
      <c r="N123" s="72"/>
      <c r="O123" s="79" t="s">
        <v>176</v>
      </c>
      <c r="P123" s="81">
        <v>43620.82105324074</v>
      </c>
      <c r="Q123" s="79" t="s">
        <v>450</v>
      </c>
      <c r="R123" s="82" t="s">
        <v>530</v>
      </c>
      <c r="S123" s="79" t="s">
        <v>553</v>
      </c>
      <c r="T123" s="79" t="s">
        <v>600</v>
      </c>
      <c r="U123" s="79"/>
      <c r="V123" s="82" t="s">
        <v>701</v>
      </c>
      <c r="W123" s="81">
        <v>43620.82105324074</v>
      </c>
      <c r="X123" s="82" t="s">
        <v>839</v>
      </c>
      <c r="Y123" s="79"/>
      <c r="Z123" s="79"/>
      <c r="AA123" s="85" t="s">
        <v>1020</v>
      </c>
      <c r="AB123" s="79"/>
      <c r="AC123" s="79" t="b">
        <v>0</v>
      </c>
      <c r="AD123" s="79">
        <v>0</v>
      </c>
      <c r="AE123" s="85" t="s">
        <v>1087</v>
      </c>
      <c r="AF123" s="79" t="b">
        <v>0</v>
      </c>
      <c r="AG123" s="79" t="s">
        <v>1099</v>
      </c>
      <c r="AH123" s="79"/>
      <c r="AI123" s="85" t="s">
        <v>1087</v>
      </c>
      <c r="AJ123" s="79" t="b">
        <v>0</v>
      </c>
      <c r="AK123" s="79">
        <v>0</v>
      </c>
      <c r="AL123" s="85" t="s">
        <v>1087</v>
      </c>
      <c r="AM123" s="79" t="s">
        <v>1112</v>
      </c>
      <c r="AN123" s="79" t="b">
        <v>0</v>
      </c>
      <c r="AO123" s="85" t="s">
        <v>1020</v>
      </c>
      <c r="AP123" s="79" t="s">
        <v>176</v>
      </c>
      <c r="AQ123" s="79">
        <v>0</v>
      </c>
      <c r="AR123" s="79">
        <v>0</v>
      </c>
      <c r="AS123" s="79"/>
      <c r="AT123" s="79"/>
      <c r="AU123" s="79"/>
      <c r="AV123" s="79"/>
      <c r="AW123" s="79"/>
      <c r="AX123" s="79"/>
      <c r="AY123" s="79"/>
      <c r="AZ123" s="79"/>
      <c r="BA123">
        <v>2</v>
      </c>
      <c r="BB123" s="78" t="str">
        <f>REPLACE(INDEX(GroupVertices[Group],MATCH(Edges25[[#This Row],[Vertex 1]],GroupVertices[Vertex],0)),1,1,"")</f>
        <v>3</v>
      </c>
      <c r="BC123" s="78" t="str">
        <f>REPLACE(INDEX(GroupVertices[Group],MATCH(Edges25[[#This Row],[Vertex 2]],GroupVertices[Vertex],0)),1,1,"")</f>
        <v>3</v>
      </c>
      <c r="BD123" s="48">
        <v>0</v>
      </c>
      <c r="BE123" s="49">
        <v>0</v>
      </c>
      <c r="BF123" s="48">
        <v>0</v>
      </c>
      <c r="BG123" s="49">
        <v>0</v>
      </c>
      <c r="BH123" s="48">
        <v>0</v>
      </c>
      <c r="BI123" s="49">
        <v>0</v>
      </c>
      <c r="BJ123" s="48">
        <v>13</v>
      </c>
      <c r="BK123" s="49">
        <v>100</v>
      </c>
      <c r="BL123" s="48">
        <v>13</v>
      </c>
    </row>
    <row r="124" spans="1:64" ht="15">
      <c r="A124" s="64" t="s">
        <v>274</v>
      </c>
      <c r="B124" s="64" t="s">
        <v>295</v>
      </c>
      <c r="C124" s="65"/>
      <c r="D124" s="66"/>
      <c r="E124" s="67"/>
      <c r="F124" s="68"/>
      <c r="G124" s="65"/>
      <c r="H124" s="69"/>
      <c r="I124" s="70"/>
      <c r="J124" s="70"/>
      <c r="K124" s="34" t="s">
        <v>65</v>
      </c>
      <c r="L124" s="77">
        <v>268</v>
      </c>
      <c r="M124" s="77"/>
      <c r="N124" s="72"/>
      <c r="O124" s="79" t="s">
        <v>350</v>
      </c>
      <c r="P124" s="81">
        <v>43622.559386574074</v>
      </c>
      <c r="Q124" s="79" t="s">
        <v>451</v>
      </c>
      <c r="R124" s="82" t="s">
        <v>531</v>
      </c>
      <c r="S124" s="79" t="s">
        <v>567</v>
      </c>
      <c r="T124" s="79"/>
      <c r="U124" s="79"/>
      <c r="V124" s="82" t="s">
        <v>701</v>
      </c>
      <c r="W124" s="81">
        <v>43622.559386574074</v>
      </c>
      <c r="X124" s="82" t="s">
        <v>840</v>
      </c>
      <c r="Y124" s="79"/>
      <c r="Z124" s="79"/>
      <c r="AA124" s="85" t="s">
        <v>1021</v>
      </c>
      <c r="AB124" s="79"/>
      <c r="AC124" s="79" t="b">
        <v>0</v>
      </c>
      <c r="AD124" s="79">
        <v>3</v>
      </c>
      <c r="AE124" s="85" t="s">
        <v>1087</v>
      </c>
      <c r="AF124" s="79" t="b">
        <v>0</v>
      </c>
      <c r="AG124" s="79" t="s">
        <v>1099</v>
      </c>
      <c r="AH124" s="79"/>
      <c r="AI124" s="85" t="s">
        <v>1087</v>
      </c>
      <c r="AJ124" s="79" t="b">
        <v>0</v>
      </c>
      <c r="AK124" s="79">
        <v>2</v>
      </c>
      <c r="AL124" s="85" t="s">
        <v>1087</v>
      </c>
      <c r="AM124" s="79" t="s">
        <v>1112</v>
      </c>
      <c r="AN124" s="79" t="b">
        <v>0</v>
      </c>
      <c r="AO124" s="85" t="s">
        <v>1021</v>
      </c>
      <c r="AP124" s="79" t="s">
        <v>176</v>
      </c>
      <c r="AQ124" s="79">
        <v>0</v>
      </c>
      <c r="AR124" s="79">
        <v>0</v>
      </c>
      <c r="AS124" s="79"/>
      <c r="AT124" s="79"/>
      <c r="AU124" s="79"/>
      <c r="AV124" s="79"/>
      <c r="AW124" s="79"/>
      <c r="AX124" s="79"/>
      <c r="AY124" s="79"/>
      <c r="AZ124" s="79"/>
      <c r="BA124">
        <v>2</v>
      </c>
      <c r="BB124" s="78" t="str">
        <f>REPLACE(INDEX(GroupVertices[Group],MATCH(Edges25[[#This Row],[Vertex 1]],GroupVertices[Vertex],0)),1,1,"")</f>
        <v>3</v>
      </c>
      <c r="BC124" s="78" t="str">
        <f>REPLACE(INDEX(GroupVertices[Group],MATCH(Edges25[[#This Row],[Vertex 2]],GroupVertices[Vertex],0)),1,1,"")</f>
        <v>2</v>
      </c>
      <c r="BD124" s="48"/>
      <c r="BE124" s="49"/>
      <c r="BF124" s="48"/>
      <c r="BG124" s="49"/>
      <c r="BH124" s="48"/>
      <c r="BI124" s="49"/>
      <c r="BJ124" s="48"/>
      <c r="BK124" s="49"/>
      <c r="BL124" s="48"/>
    </row>
    <row r="125" spans="1:64" ht="15">
      <c r="A125" s="64" t="s">
        <v>274</v>
      </c>
      <c r="B125" s="64" t="s">
        <v>279</v>
      </c>
      <c r="C125" s="65"/>
      <c r="D125" s="66"/>
      <c r="E125" s="67"/>
      <c r="F125" s="68"/>
      <c r="G125" s="65"/>
      <c r="H125" s="69"/>
      <c r="I125" s="70"/>
      <c r="J125" s="70"/>
      <c r="K125" s="34" t="s">
        <v>66</v>
      </c>
      <c r="L125" s="77">
        <v>271</v>
      </c>
      <c r="M125" s="77"/>
      <c r="N125" s="72"/>
      <c r="O125" s="79" t="s">
        <v>350</v>
      </c>
      <c r="P125" s="81">
        <v>43622.67460648148</v>
      </c>
      <c r="Q125" s="79" t="s">
        <v>452</v>
      </c>
      <c r="R125" s="82" t="s">
        <v>532</v>
      </c>
      <c r="S125" s="79" t="s">
        <v>553</v>
      </c>
      <c r="T125" s="79" t="s">
        <v>601</v>
      </c>
      <c r="U125" s="79"/>
      <c r="V125" s="82" t="s">
        <v>701</v>
      </c>
      <c r="W125" s="81">
        <v>43622.67460648148</v>
      </c>
      <c r="X125" s="82" t="s">
        <v>841</v>
      </c>
      <c r="Y125" s="79"/>
      <c r="Z125" s="79"/>
      <c r="AA125" s="85" t="s">
        <v>1022</v>
      </c>
      <c r="AB125" s="79"/>
      <c r="AC125" s="79" t="b">
        <v>0</v>
      </c>
      <c r="AD125" s="79">
        <v>0</v>
      </c>
      <c r="AE125" s="85" t="s">
        <v>1087</v>
      </c>
      <c r="AF125" s="79" t="b">
        <v>0</v>
      </c>
      <c r="AG125" s="79" t="s">
        <v>1099</v>
      </c>
      <c r="AH125" s="79"/>
      <c r="AI125" s="85" t="s">
        <v>1087</v>
      </c>
      <c r="AJ125" s="79" t="b">
        <v>0</v>
      </c>
      <c r="AK125" s="79">
        <v>0</v>
      </c>
      <c r="AL125" s="85" t="s">
        <v>1087</v>
      </c>
      <c r="AM125" s="79" t="s">
        <v>1112</v>
      </c>
      <c r="AN125" s="79" t="b">
        <v>0</v>
      </c>
      <c r="AO125" s="85" t="s">
        <v>1022</v>
      </c>
      <c r="AP125" s="79" t="s">
        <v>176</v>
      </c>
      <c r="AQ125" s="79">
        <v>0</v>
      </c>
      <c r="AR125" s="79">
        <v>0</v>
      </c>
      <c r="AS125" s="79"/>
      <c r="AT125" s="79"/>
      <c r="AU125" s="79"/>
      <c r="AV125" s="79"/>
      <c r="AW125" s="79"/>
      <c r="AX125" s="79"/>
      <c r="AY125" s="79"/>
      <c r="AZ125" s="79"/>
      <c r="BA125">
        <v>20</v>
      </c>
      <c r="BB125" s="78" t="str">
        <f>REPLACE(INDEX(GroupVertices[Group],MATCH(Edges25[[#This Row],[Vertex 1]],GroupVertices[Vertex],0)),1,1,"")</f>
        <v>3</v>
      </c>
      <c r="BC125" s="78" t="str">
        <f>REPLACE(INDEX(GroupVertices[Group],MATCH(Edges25[[#This Row],[Vertex 2]],GroupVertices[Vertex],0)),1,1,"")</f>
        <v>1</v>
      </c>
      <c r="BD125" s="48">
        <v>0</v>
      </c>
      <c r="BE125" s="49">
        <v>0</v>
      </c>
      <c r="BF125" s="48">
        <v>0</v>
      </c>
      <c r="BG125" s="49">
        <v>0</v>
      </c>
      <c r="BH125" s="48">
        <v>0</v>
      </c>
      <c r="BI125" s="49">
        <v>0</v>
      </c>
      <c r="BJ125" s="48">
        <v>9</v>
      </c>
      <c r="BK125" s="49">
        <v>100</v>
      </c>
      <c r="BL125" s="48">
        <v>9</v>
      </c>
    </row>
    <row r="126" spans="1:64" ht="15">
      <c r="A126" s="64" t="s">
        <v>274</v>
      </c>
      <c r="B126" s="64" t="s">
        <v>296</v>
      </c>
      <c r="C126" s="65"/>
      <c r="D126" s="66"/>
      <c r="E126" s="67"/>
      <c r="F126" s="68"/>
      <c r="G126" s="65"/>
      <c r="H126" s="69"/>
      <c r="I126" s="70"/>
      <c r="J126" s="70"/>
      <c r="K126" s="34" t="s">
        <v>65</v>
      </c>
      <c r="L126" s="77">
        <v>275</v>
      </c>
      <c r="M126" s="77"/>
      <c r="N126" s="72"/>
      <c r="O126" s="79" t="s">
        <v>350</v>
      </c>
      <c r="P126" s="81">
        <v>43635.5183912037</v>
      </c>
      <c r="Q126" s="79" t="s">
        <v>453</v>
      </c>
      <c r="R126" s="82" t="s">
        <v>504</v>
      </c>
      <c r="S126" s="79" t="s">
        <v>553</v>
      </c>
      <c r="T126" s="79" t="s">
        <v>602</v>
      </c>
      <c r="U126" s="82" t="s">
        <v>645</v>
      </c>
      <c r="V126" s="82" t="s">
        <v>645</v>
      </c>
      <c r="W126" s="81">
        <v>43635.5183912037</v>
      </c>
      <c r="X126" s="82" t="s">
        <v>842</v>
      </c>
      <c r="Y126" s="79"/>
      <c r="Z126" s="79"/>
      <c r="AA126" s="85" t="s">
        <v>1023</v>
      </c>
      <c r="AB126" s="79"/>
      <c r="AC126" s="79" t="b">
        <v>0</v>
      </c>
      <c r="AD126" s="79">
        <v>0</v>
      </c>
      <c r="AE126" s="85" t="s">
        <v>1087</v>
      </c>
      <c r="AF126" s="79" t="b">
        <v>0</v>
      </c>
      <c r="AG126" s="79" t="s">
        <v>1099</v>
      </c>
      <c r="AH126" s="79"/>
      <c r="AI126" s="85" t="s">
        <v>1087</v>
      </c>
      <c r="AJ126" s="79" t="b">
        <v>0</v>
      </c>
      <c r="AK126" s="79">
        <v>1</v>
      </c>
      <c r="AL126" s="85" t="s">
        <v>1087</v>
      </c>
      <c r="AM126" s="79" t="s">
        <v>1109</v>
      </c>
      <c r="AN126" s="79" t="b">
        <v>0</v>
      </c>
      <c r="AO126" s="85" t="s">
        <v>1023</v>
      </c>
      <c r="AP126" s="79" t="s">
        <v>176</v>
      </c>
      <c r="AQ126" s="79">
        <v>0</v>
      </c>
      <c r="AR126" s="79">
        <v>0</v>
      </c>
      <c r="AS126" s="79" t="s">
        <v>1127</v>
      </c>
      <c r="AT126" s="79" t="s">
        <v>1131</v>
      </c>
      <c r="AU126" s="79" t="s">
        <v>1134</v>
      </c>
      <c r="AV126" s="79" t="s">
        <v>1142</v>
      </c>
      <c r="AW126" s="79" t="s">
        <v>1151</v>
      </c>
      <c r="AX126" s="79" t="s">
        <v>1160</v>
      </c>
      <c r="AY126" s="79" t="s">
        <v>1161</v>
      </c>
      <c r="AZ126" s="82" t="s">
        <v>1170</v>
      </c>
      <c r="BA126">
        <v>1</v>
      </c>
      <c r="BB126" s="78" t="str">
        <f>REPLACE(INDEX(GroupVertices[Group],MATCH(Edges25[[#This Row],[Vertex 1]],GroupVertices[Vertex],0)),1,1,"")</f>
        <v>3</v>
      </c>
      <c r="BC126" s="78" t="str">
        <f>REPLACE(INDEX(GroupVertices[Group],MATCH(Edges25[[#This Row],[Vertex 2]],GroupVertices[Vertex],0)),1,1,"")</f>
        <v>1</v>
      </c>
      <c r="BD126" s="48">
        <v>1</v>
      </c>
      <c r="BE126" s="49">
        <v>3.5714285714285716</v>
      </c>
      <c r="BF126" s="48">
        <v>0</v>
      </c>
      <c r="BG126" s="49">
        <v>0</v>
      </c>
      <c r="BH126" s="48">
        <v>0</v>
      </c>
      <c r="BI126" s="49">
        <v>0</v>
      </c>
      <c r="BJ126" s="48">
        <v>27</v>
      </c>
      <c r="BK126" s="49">
        <v>96.42857142857143</v>
      </c>
      <c r="BL126" s="48">
        <v>28</v>
      </c>
    </row>
    <row r="127" spans="1:64" ht="15">
      <c r="A127" s="64" t="s">
        <v>274</v>
      </c>
      <c r="B127" s="64" t="s">
        <v>279</v>
      </c>
      <c r="C127" s="65"/>
      <c r="D127" s="66"/>
      <c r="E127" s="67"/>
      <c r="F127" s="68"/>
      <c r="G127" s="65"/>
      <c r="H127" s="69"/>
      <c r="I127" s="70"/>
      <c r="J127" s="70"/>
      <c r="K127" s="34" t="s">
        <v>66</v>
      </c>
      <c r="L127" s="77">
        <v>277</v>
      </c>
      <c r="M127" s="77"/>
      <c r="N127" s="72"/>
      <c r="O127" s="79" t="s">
        <v>350</v>
      </c>
      <c r="P127" s="81">
        <v>43635.73038194444</v>
      </c>
      <c r="Q127" s="79" t="s">
        <v>454</v>
      </c>
      <c r="R127" s="82" t="s">
        <v>533</v>
      </c>
      <c r="S127" s="79" t="s">
        <v>553</v>
      </c>
      <c r="T127" s="79" t="s">
        <v>603</v>
      </c>
      <c r="U127" s="82" t="s">
        <v>646</v>
      </c>
      <c r="V127" s="82" t="s">
        <v>646</v>
      </c>
      <c r="W127" s="81">
        <v>43635.73038194444</v>
      </c>
      <c r="X127" s="82" t="s">
        <v>843</v>
      </c>
      <c r="Y127" s="79"/>
      <c r="Z127" s="79"/>
      <c r="AA127" s="85" t="s">
        <v>1024</v>
      </c>
      <c r="AB127" s="79"/>
      <c r="AC127" s="79" t="b">
        <v>0</v>
      </c>
      <c r="AD127" s="79">
        <v>0</v>
      </c>
      <c r="AE127" s="85" t="s">
        <v>1087</v>
      </c>
      <c r="AF127" s="79" t="b">
        <v>0</v>
      </c>
      <c r="AG127" s="79" t="s">
        <v>1099</v>
      </c>
      <c r="AH127" s="79"/>
      <c r="AI127" s="85" t="s">
        <v>1087</v>
      </c>
      <c r="AJ127" s="79" t="b">
        <v>0</v>
      </c>
      <c r="AK127" s="79">
        <v>1</v>
      </c>
      <c r="AL127" s="85" t="s">
        <v>1087</v>
      </c>
      <c r="AM127" s="79" t="s">
        <v>1109</v>
      </c>
      <c r="AN127" s="79" t="b">
        <v>0</v>
      </c>
      <c r="AO127" s="85" t="s">
        <v>1024</v>
      </c>
      <c r="AP127" s="79" t="s">
        <v>176</v>
      </c>
      <c r="AQ127" s="79">
        <v>0</v>
      </c>
      <c r="AR127" s="79">
        <v>0</v>
      </c>
      <c r="AS127" s="79"/>
      <c r="AT127" s="79"/>
      <c r="AU127" s="79"/>
      <c r="AV127" s="79"/>
      <c r="AW127" s="79"/>
      <c r="AX127" s="79"/>
      <c r="AY127" s="79"/>
      <c r="AZ127" s="79"/>
      <c r="BA127">
        <v>20</v>
      </c>
      <c r="BB127" s="78" t="str">
        <f>REPLACE(INDEX(GroupVertices[Group],MATCH(Edges25[[#This Row],[Vertex 1]],GroupVertices[Vertex],0)),1,1,"")</f>
        <v>3</v>
      </c>
      <c r="BC127" s="78" t="str">
        <f>REPLACE(INDEX(GroupVertices[Group],MATCH(Edges25[[#This Row],[Vertex 2]],GroupVertices[Vertex],0)),1,1,"")</f>
        <v>1</v>
      </c>
      <c r="BD127" s="48">
        <v>0</v>
      </c>
      <c r="BE127" s="49">
        <v>0</v>
      </c>
      <c r="BF127" s="48">
        <v>0</v>
      </c>
      <c r="BG127" s="49">
        <v>0</v>
      </c>
      <c r="BH127" s="48">
        <v>0</v>
      </c>
      <c r="BI127" s="49">
        <v>0</v>
      </c>
      <c r="BJ127" s="48">
        <v>10</v>
      </c>
      <c r="BK127" s="49">
        <v>100</v>
      </c>
      <c r="BL127" s="48">
        <v>10</v>
      </c>
    </row>
    <row r="128" spans="1:64" ht="15">
      <c r="A128" s="64" t="s">
        <v>274</v>
      </c>
      <c r="B128" s="64" t="s">
        <v>279</v>
      </c>
      <c r="C128" s="65"/>
      <c r="D128" s="66"/>
      <c r="E128" s="67"/>
      <c r="F128" s="68"/>
      <c r="G128" s="65"/>
      <c r="H128" s="69"/>
      <c r="I128" s="70"/>
      <c r="J128" s="70"/>
      <c r="K128" s="34" t="s">
        <v>66</v>
      </c>
      <c r="L128" s="77">
        <v>278</v>
      </c>
      <c r="M128" s="77"/>
      <c r="N128" s="72"/>
      <c r="O128" s="79" t="s">
        <v>350</v>
      </c>
      <c r="P128" s="81">
        <v>43636.542766203704</v>
      </c>
      <c r="Q128" s="79" t="s">
        <v>455</v>
      </c>
      <c r="R128" s="79"/>
      <c r="S128" s="79"/>
      <c r="T128" s="79" t="s">
        <v>604</v>
      </c>
      <c r="U128" s="82" t="s">
        <v>647</v>
      </c>
      <c r="V128" s="82" t="s">
        <v>647</v>
      </c>
      <c r="W128" s="81">
        <v>43636.542766203704</v>
      </c>
      <c r="X128" s="82" t="s">
        <v>844</v>
      </c>
      <c r="Y128" s="79"/>
      <c r="Z128" s="79"/>
      <c r="AA128" s="85" t="s">
        <v>1025</v>
      </c>
      <c r="AB128" s="79"/>
      <c r="AC128" s="79" t="b">
        <v>0</v>
      </c>
      <c r="AD128" s="79">
        <v>5</v>
      </c>
      <c r="AE128" s="85" t="s">
        <v>1087</v>
      </c>
      <c r="AF128" s="79" t="b">
        <v>0</v>
      </c>
      <c r="AG128" s="79" t="s">
        <v>1099</v>
      </c>
      <c r="AH128" s="79"/>
      <c r="AI128" s="85" t="s">
        <v>1087</v>
      </c>
      <c r="AJ128" s="79" t="b">
        <v>0</v>
      </c>
      <c r="AK128" s="79">
        <v>2</v>
      </c>
      <c r="AL128" s="85" t="s">
        <v>1087</v>
      </c>
      <c r="AM128" s="79" t="s">
        <v>1109</v>
      </c>
      <c r="AN128" s="79" t="b">
        <v>0</v>
      </c>
      <c r="AO128" s="85" t="s">
        <v>1025</v>
      </c>
      <c r="AP128" s="79" t="s">
        <v>176</v>
      </c>
      <c r="AQ128" s="79">
        <v>0</v>
      </c>
      <c r="AR128" s="79">
        <v>0</v>
      </c>
      <c r="AS128" s="79" t="s">
        <v>1128</v>
      </c>
      <c r="AT128" s="79" t="s">
        <v>1131</v>
      </c>
      <c r="AU128" s="79" t="s">
        <v>1134</v>
      </c>
      <c r="AV128" s="79" t="s">
        <v>1143</v>
      </c>
      <c r="AW128" s="79" t="s">
        <v>1152</v>
      </c>
      <c r="AX128" s="79" t="s">
        <v>1143</v>
      </c>
      <c r="AY128" s="79" t="s">
        <v>1162</v>
      </c>
      <c r="AZ128" s="82" t="s">
        <v>1171</v>
      </c>
      <c r="BA128">
        <v>20</v>
      </c>
      <c r="BB128" s="78" t="str">
        <f>REPLACE(INDEX(GroupVertices[Group],MATCH(Edges25[[#This Row],[Vertex 1]],GroupVertices[Vertex],0)),1,1,"")</f>
        <v>3</v>
      </c>
      <c r="BC128" s="78" t="str">
        <f>REPLACE(INDEX(GroupVertices[Group],MATCH(Edges25[[#This Row],[Vertex 2]],GroupVertices[Vertex],0)),1,1,"")</f>
        <v>1</v>
      </c>
      <c r="BD128" s="48"/>
      <c r="BE128" s="49"/>
      <c r="BF128" s="48"/>
      <c r="BG128" s="49"/>
      <c r="BH128" s="48"/>
      <c r="BI128" s="49"/>
      <c r="BJ128" s="48"/>
      <c r="BK128" s="49"/>
      <c r="BL128" s="48"/>
    </row>
    <row r="129" spans="1:64" ht="15">
      <c r="A129" s="64" t="s">
        <v>274</v>
      </c>
      <c r="B129" s="64" t="s">
        <v>279</v>
      </c>
      <c r="C129" s="65"/>
      <c r="D129" s="66"/>
      <c r="E129" s="67"/>
      <c r="F129" s="68"/>
      <c r="G129" s="65"/>
      <c r="H129" s="69"/>
      <c r="I129" s="70"/>
      <c r="J129" s="70"/>
      <c r="K129" s="34" t="s">
        <v>66</v>
      </c>
      <c r="L129" s="77">
        <v>280</v>
      </c>
      <c r="M129" s="77"/>
      <c r="N129" s="72"/>
      <c r="O129" s="79" t="s">
        <v>350</v>
      </c>
      <c r="P129" s="81">
        <v>43643.65162037037</v>
      </c>
      <c r="Q129" s="79" t="s">
        <v>456</v>
      </c>
      <c r="R129" s="82" t="s">
        <v>518</v>
      </c>
      <c r="S129" s="79" t="s">
        <v>553</v>
      </c>
      <c r="T129" s="79" t="s">
        <v>591</v>
      </c>
      <c r="U129" s="79"/>
      <c r="V129" s="82" t="s">
        <v>701</v>
      </c>
      <c r="W129" s="81">
        <v>43643.65162037037</v>
      </c>
      <c r="X129" s="82" t="s">
        <v>845</v>
      </c>
      <c r="Y129" s="79"/>
      <c r="Z129" s="79"/>
      <c r="AA129" s="85" t="s">
        <v>1026</v>
      </c>
      <c r="AB129" s="79"/>
      <c r="AC129" s="79" t="b">
        <v>0</v>
      </c>
      <c r="AD129" s="79">
        <v>0</v>
      </c>
      <c r="AE129" s="85" t="s">
        <v>1087</v>
      </c>
      <c r="AF129" s="79" t="b">
        <v>0</v>
      </c>
      <c r="AG129" s="79" t="s">
        <v>1099</v>
      </c>
      <c r="AH129" s="79"/>
      <c r="AI129" s="85" t="s">
        <v>1087</v>
      </c>
      <c r="AJ129" s="79" t="b">
        <v>0</v>
      </c>
      <c r="AK129" s="79">
        <v>0</v>
      </c>
      <c r="AL129" s="85" t="s">
        <v>1087</v>
      </c>
      <c r="AM129" s="79" t="s">
        <v>1112</v>
      </c>
      <c r="AN129" s="79" t="b">
        <v>0</v>
      </c>
      <c r="AO129" s="85" t="s">
        <v>1026</v>
      </c>
      <c r="AP129" s="79" t="s">
        <v>176</v>
      </c>
      <c r="AQ129" s="79">
        <v>0</v>
      </c>
      <c r="AR129" s="79">
        <v>0</v>
      </c>
      <c r="AS129" s="79"/>
      <c r="AT129" s="79"/>
      <c r="AU129" s="79"/>
      <c r="AV129" s="79"/>
      <c r="AW129" s="79"/>
      <c r="AX129" s="79"/>
      <c r="AY129" s="79"/>
      <c r="AZ129" s="79"/>
      <c r="BA129">
        <v>20</v>
      </c>
      <c r="BB129" s="78" t="str">
        <f>REPLACE(INDEX(GroupVertices[Group],MATCH(Edges25[[#This Row],[Vertex 1]],GroupVertices[Vertex],0)),1,1,"")</f>
        <v>3</v>
      </c>
      <c r="BC129" s="78" t="str">
        <f>REPLACE(INDEX(GroupVertices[Group],MATCH(Edges25[[#This Row],[Vertex 2]],GroupVertices[Vertex],0)),1,1,"")</f>
        <v>1</v>
      </c>
      <c r="BD129" s="48">
        <v>0</v>
      </c>
      <c r="BE129" s="49">
        <v>0</v>
      </c>
      <c r="BF129" s="48">
        <v>0</v>
      </c>
      <c r="BG129" s="49">
        <v>0</v>
      </c>
      <c r="BH129" s="48">
        <v>0</v>
      </c>
      <c r="BI129" s="49">
        <v>0</v>
      </c>
      <c r="BJ129" s="48">
        <v>23</v>
      </c>
      <c r="BK129" s="49">
        <v>100</v>
      </c>
      <c r="BL129" s="48">
        <v>23</v>
      </c>
    </row>
    <row r="130" spans="1:64" ht="15">
      <c r="A130" s="64" t="s">
        <v>274</v>
      </c>
      <c r="B130" s="64" t="s">
        <v>286</v>
      </c>
      <c r="C130" s="65"/>
      <c r="D130" s="66"/>
      <c r="E130" s="67"/>
      <c r="F130" s="68"/>
      <c r="G130" s="65"/>
      <c r="H130" s="69"/>
      <c r="I130" s="70"/>
      <c r="J130" s="70"/>
      <c r="K130" s="34" t="s">
        <v>65</v>
      </c>
      <c r="L130" s="77">
        <v>281</v>
      </c>
      <c r="M130" s="77"/>
      <c r="N130" s="72"/>
      <c r="O130" s="79" t="s">
        <v>350</v>
      </c>
      <c r="P130" s="81">
        <v>43643.94697916666</v>
      </c>
      <c r="Q130" s="79" t="s">
        <v>457</v>
      </c>
      <c r="R130" s="79"/>
      <c r="S130" s="79"/>
      <c r="T130" s="79" t="s">
        <v>605</v>
      </c>
      <c r="U130" s="79"/>
      <c r="V130" s="82" t="s">
        <v>701</v>
      </c>
      <c r="W130" s="81">
        <v>43643.94697916666</v>
      </c>
      <c r="X130" s="82" t="s">
        <v>846</v>
      </c>
      <c r="Y130" s="79"/>
      <c r="Z130" s="79"/>
      <c r="AA130" s="85" t="s">
        <v>1027</v>
      </c>
      <c r="AB130" s="85" t="s">
        <v>1060</v>
      </c>
      <c r="AC130" s="79" t="b">
        <v>0</v>
      </c>
      <c r="AD130" s="79">
        <v>1</v>
      </c>
      <c r="AE130" s="85" t="s">
        <v>1097</v>
      </c>
      <c r="AF130" s="79" t="b">
        <v>0</v>
      </c>
      <c r="AG130" s="79" t="s">
        <v>1103</v>
      </c>
      <c r="AH130" s="79"/>
      <c r="AI130" s="85" t="s">
        <v>1087</v>
      </c>
      <c r="AJ130" s="79" t="b">
        <v>0</v>
      </c>
      <c r="AK130" s="79">
        <v>0</v>
      </c>
      <c r="AL130" s="85" t="s">
        <v>1087</v>
      </c>
      <c r="AM130" s="79" t="s">
        <v>1109</v>
      </c>
      <c r="AN130" s="79" t="b">
        <v>0</v>
      </c>
      <c r="AO130" s="85" t="s">
        <v>1060</v>
      </c>
      <c r="AP130" s="79" t="s">
        <v>176</v>
      </c>
      <c r="AQ130" s="79">
        <v>0</v>
      </c>
      <c r="AR130" s="79">
        <v>0</v>
      </c>
      <c r="AS130" s="79"/>
      <c r="AT130" s="79"/>
      <c r="AU130" s="79"/>
      <c r="AV130" s="79"/>
      <c r="AW130" s="79"/>
      <c r="AX130" s="79"/>
      <c r="AY130" s="79"/>
      <c r="AZ130" s="79"/>
      <c r="BA130">
        <v>2</v>
      </c>
      <c r="BB130" s="78" t="str">
        <f>REPLACE(INDEX(GroupVertices[Group],MATCH(Edges25[[#This Row],[Vertex 1]],GroupVertices[Vertex],0)),1,1,"")</f>
        <v>3</v>
      </c>
      <c r="BC130" s="78" t="str">
        <f>REPLACE(INDEX(GroupVertices[Group],MATCH(Edges25[[#This Row],[Vertex 2]],GroupVertices[Vertex],0)),1,1,"")</f>
        <v>2</v>
      </c>
      <c r="BD130" s="48"/>
      <c r="BE130" s="49"/>
      <c r="BF130" s="48"/>
      <c r="BG130" s="49"/>
      <c r="BH130" s="48"/>
      <c r="BI130" s="49"/>
      <c r="BJ130" s="48"/>
      <c r="BK130" s="49"/>
      <c r="BL130" s="48"/>
    </row>
    <row r="131" spans="1:64" ht="15">
      <c r="A131" s="64" t="s">
        <v>274</v>
      </c>
      <c r="B131" s="64" t="s">
        <v>282</v>
      </c>
      <c r="C131" s="65"/>
      <c r="D131" s="66"/>
      <c r="E131" s="67"/>
      <c r="F131" s="68"/>
      <c r="G131" s="65"/>
      <c r="H131" s="69"/>
      <c r="I131" s="70"/>
      <c r="J131" s="70"/>
      <c r="K131" s="34" t="s">
        <v>66</v>
      </c>
      <c r="L131" s="77">
        <v>286</v>
      </c>
      <c r="M131" s="77"/>
      <c r="N131" s="72"/>
      <c r="O131" s="79" t="s">
        <v>350</v>
      </c>
      <c r="P131" s="81">
        <v>43650.50413194444</v>
      </c>
      <c r="Q131" s="79" t="s">
        <v>458</v>
      </c>
      <c r="R131" s="79"/>
      <c r="S131" s="79"/>
      <c r="T131" s="79" t="s">
        <v>606</v>
      </c>
      <c r="U131" s="79"/>
      <c r="V131" s="82" t="s">
        <v>701</v>
      </c>
      <c r="W131" s="81">
        <v>43650.50413194444</v>
      </c>
      <c r="X131" s="82" t="s">
        <v>847</v>
      </c>
      <c r="Y131" s="79"/>
      <c r="Z131" s="79"/>
      <c r="AA131" s="85" t="s">
        <v>1028</v>
      </c>
      <c r="AB131" s="79"/>
      <c r="AC131" s="79" t="b">
        <v>0</v>
      </c>
      <c r="AD131" s="79">
        <v>0</v>
      </c>
      <c r="AE131" s="85" t="s">
        <v>1087</v>
      </c>
      <c r="AF131" s="79" t="b">
        <v>0</v>
      </c>
      <c r="AG131" s="79" t="s">
        <v>1099</v>
      </c>
      <c r="AH131" s="79"/>
      <c r="AI131" s="85" t="s">
        <v>1087</v>
      </c>
      <c r="AJ131" s="79" t="b">
        <v>0</v>
      </c>
      <c r="AK131" s="79">
        <v>4</v>
      </c>
      <c r="AL131" s="85" t="s">
        <v>1055</v>
      </c>
      <c r="AM131" s="79" t="s">
        <v>1109</v>
      </c>
      <c r="AN131" s="79" t="b">
        <v>0</v>
      </c>
      <c r="AO131" s="85" t="s">
        <v>1055</v>
      </c>
      <c r="AP131" s="79" t="s">
        <v>176</v>
      </c>
      <c r="AQ131" s="79">
        <v>0</v>
      </c>
      <c r="AR131" s="79">
        <v>0</v>
      </c>
      <c r="AS131" s="79"/>
      <c r="AT131" s="79"/>
      <c r="AU131" s="79"/>
      <c r="AV131" s="79"/>
      <c r="AW131" s="79"/>
      <c r="AX131" s="79"/>
      <c r="AY131" s="79"/>
      <c r="AZ131" s="79"/>
      <c r="BA131">
        <v>4</v>
      </c>
      <c r="BB131" s="78" t="str">
        <f>REPLACE(INDEX(GroupVertices[Group],MATCH(Edges25[[#This Row],[Vertex 1]],GroupVertices[Vertex],0)),1,1,"")</f>
        <v>3</v>
      </c>
      <c r="BC131" s="78" t="str">
        <f>REPLACE(INDEX(GroupVertices[Group],MATCH(Edges25[[#This Row],[Vertex 2]],GroupVertices[Vertex],0)),1,1,"")</f>
        <v>2</v>
      </c>
      <c r="BD131" s="48"/>
      <c r="BE131" s="49"/>
      <c r="BF131" s="48"/>
      <c r="BG131" s="49"/>
      <c r="BH131" s="48"/>
      <c r="BI131" s="49"/>
      <c r="BJ131" s="48"/>
      <c r="BK131" s="49"/>
      <c r="BL131" s="48"/>
    </row>
    <row r="132" spans="1:64" ht="15">
      <c r="A132" s="64" t="s">
        <v>274</v>
      </c>
      <c r="B132" s="64" t="s">
        <v>279</v>
      </c>
      <c r="C132" s="65"/>
      <c r="D132" s="66"/>
      <c r="E132" s="67"/>
      <c r="F132" s="68"/>
      <c r="G132" s="65"/>
      <c r="H132" s="69"/>
      <c r="I132" s="70"/>
      <c r="J132" s="70"/>
      <c r="K132" s="34" t="s">
        <v>66</v>
      </c>
      <c r="L132" s="77">
        <v>293</v>
      </c>
      <c r="M132" s="77"/>
      <c r="N132" s="72"/>
      <c r="O132" s="79" t="s">
        <v>350</v>
      </c>
      <c r="P132" s="81">
        <v>43678.71189814815</v>
      </c>
      <c r="Q132" s="79" t="s">
        <v>459</v>
      </c>
      <c r="R132" s="82" t="s">
        <v>534</v>
      </c>
      <c r="S132" s="79" t="s">
        <v>553</v>
      </c>
      <c r="T132" s="79" t="s">
        <v>599</v>
      </c>
      <c r="U132" s="79"/>
      <c r="V132" s="82" t="s">
        <v>701</v>
      </c>
      <c r="W132" s="81">
        <v>43678.71189814815</v>
      </c>
      <c r="X132" s="82" t="s">
        <v>848</v>
      </c>
      <c r="Y132" s="79"/>
      <c r="Z132" s="79"/>
      <c r="AA132" s="85" t="s">
        <v>1029</v>
      </c>
      <c r="AB132" s="79"/>
      <c r="AC132" s="79" t="b">
        <v>0</v>
      </c>
      <c r="AD132" s="79">
        <v>0</v>
      </c>
      <c r="AE132" s="85" t="s">
        <v>1087</v>
      </c>
      <c r="AF132" s="79" t="b">
        <v>0</v>
      </c>
      <c r="AG132" s="79" t="s">
        <v>1099</v>
      </c>
      <c r="AH132" s="79"/>
      <c r="AI132" s="85" t="s">
        <v>1087</v>
      </c>
      <c r="AJ132" s="79" t="b">
        <v>0</v>
      </c>
      <c r="AK132" s="79">
        <v>0</v>
      </c>
      <c r="AL132" s="85" t="s">
        <v>1087</v>
      </c>
      <c r="AM132" s="79" t="s">
        <v>1112</v>
      </c>
      <c r="AN132" s="79" t="b">
        <v>0</v>
      </c>
      <c r="AO132" s="85" t="s">
        <v>1029</v>
      </c>
      <c r="AP132" s="79" t="s">
        <v>176</v>
      </c>
      <c r="AQ132" s="79">
        <v>0</v>
      </c>
      <c r="AR132" s="79">
        <v>0</v>
      </c>
      <c r="AS132" s="79"/>
      <c r="AT132" s="79"/>
      <c r="AU132" s="79"/>
      <c r="AV132" s="79"/>
      <c r="AW132" s="79"/>
      <c r="AX132" s="79"/>
      <c r="AY132" s="79"/>
      <c r="AZ132" s="79"/>
      <c r="BA132">
        <v>20</v>
      </c>
      <c r="BB132" s="78" t="str">
        <f>REPLACE(INDEX(GroupVertices[Group],MATCH(Edges25[[#This Row],[Vertex 1]],GroupVertices[Vertex],0)),1,1,"")</f>
        <v>3</v>
      </c>
      <c r="BC132" s="78" t="str">
        <f>REPLACE(INDEX(GroupVertices[Group],MATCH(Edges25[[#This Row],[Vertex 2]],GroupVertices[Vertex],0)),1,1,"")</f>
        <v>1</v>
      </c>
      <c r="BD132" s="48">
        <v>1</v>
      </c>
      <c r="BE132" s="49">
        <v>9.090909090909092</v>
      </c>
      <c r="BF132" s="48">
        <v>0</v>
      </c>
      <c r="BG132" s="49">
        <v>0</v>
      </c>
      <c r="BH132" s="48">
        <v>0</v>
      </c>
      <c r="BI132" s="49">
        <v>0</v>
      </c>
      <c r="BJ132" s="48">
        <v>10</v>
      </c>
      <c r="BK132" s="49">
        <v>90.9090909090909</v>
      </c>
      <c r="BL132" s="48">
        <v>11</v>
      </c>
    </row>
    <row r="133" spans="1:64" ht="15">
      <c r="A133" s="64" t="s">
        <v>274</v>
      </c>
      <c r="B133" s="64" t="s">
        <v>279</v>
      </c>
      <c r="C133" s="65"/>
      <c r="D133" s="66"/>
      <c r="E133" s="67"/>
      <c r="F133" s="68"/>
      <c r="G133" s="65"/>
      <c r="H133" s="69"/>
      <c r="I133" s="70"/>
      <c r="J133" s="70"/>
      <c r="K133" s="34" t="s">
        <v>66</v>
      </c>
      <c r="L133" s="77">
        <v>294</v>
      </c>
      <c r="M133" s="77"/>
      <c r="N133" s="72"/>
      <c r="O133" s="79" t="s">
        <v>350</v>
      </c>
      <c r="P133" s="81">
        <v>43685.70856481481</v>
      </c>
      <c r="Q133" s="79" t="s">
        <v>460</v>
      </c>
      <c r="R133" s="82" t="s">
        <v>535</v>
      </c>
      <c r="S133" s="79" t="s">
        <v>553</v>
      </c>
      <c r="T133" s="79"/>
      <c r="U133" s="79"/>
      <c r="V133" s="82" t="s">
        <v>701</v>
      </c>
      <c r="W133" s="81">
        <v>43685.70856481481</v>
      </c>
      <c r="X133" s="82" t="s">
        <v>849</v>
      </c>
      <c r="Y133" s="79"/>
      <c r="Z133" s="79"/>
      <c r="AA133" s="85" t="s">
        <v>1030</v>
      </c>
      <c r="AB133" s="79"/>
      <c r="AC133" s="79" t="b">
        <v>0</v>
      </c>
      <c r="AD133" s="79">
        <v>0</v>
      </c>
      <c r="AE133" s="85" t="s">
        <v>1087</v>
      </c>
      <c r="AF133" s="79" t="b">
        <v>0</v>
      </c>
      <c r="AG133" s="79" t="s">
        <v>1099</v>
      </c>
      <c r="AH133" s="79"/>
      <c r="AI133" s="85" t="s">
        <v>1087</v>
      </c>
      <c r="AJ133" s="79" t="b">
        <v>0</v>
      </c>
      <c r="AK133" s="79">
        <v>0</v>
      </c>
      <c r="AL133" s="85" t="s">
        <v>1087</v>
      </c>
      <c r="AM133" s="79" t="s">
        <v>1112</v>
      </c>
      <c r="AN133" s="79" t="b">
        <v>0</v>
      </c>
      <c r="AO133" s="85" t="s">
        <v>1030</v>
      </c>
      <c r="AP133" s="79" t="s">
        <v>176</v>
      </c>
      <c r="AQ133" s="79">
        <v>0</v>
      </c>
      <c r="AR133" s="79">
        <v>0</v>
      </c>
      <c r="AS133" s="79"/>
      <c r="AT133" s="79"/>
      <c r="AU133" s="79"/>
      <c r="AV133" s="79"/>
      <c r="AW133" s="79"/>
      <c r="AX133" s="79"/>
      <c r="AY133" s="79"/>
      <c r="AZ133" s="79"/>
      <c r="BA133">
        <v>20</v>
      </c>
      <c r="BB133" s="78" t="str">
        <f>REPLACE(INDEX(GroupVertices[Group],MATCH(Edges25[[#This Row],[Vertex 1]],GroupVertices[Vertex],0)),1,1,"")</f>
        <v>3</v>
      </c>
      <c r="BC133" s="78" t="str">
        <f>REPLACE(INDEX(GroupVertices[Group],MATCH(Edges25[[#This Row],[Vertex 2]],GroupVertices[Vertex],0)),1,1,"")</f>
        <v>1</v>
      </c>
      <c r="BD133" s="48">
        <v>0</v>
      </c>
      <c r="BE133" s="49">
        <v>0</v>
      </c>
      <c r="BF133" s="48">
        <v>0</v>
      </c>
      <c r="BG133" s="49">
        <v>0</v>
      </c>
      <c r="BH133" s="48">
        <v>0</v>
      </c>
      <c r="BI133" s="49">
        <v>0</v>
      </c>
      <c r="BJ133" s="48">
        <v>6</v>
      </c>
      <c r="BK133" s="49">
        <v>100</v>
      </c>
      <c r="BL133" s="48">
        <v>6</v>
      </c>
    </row>
    <row r="134" spans="1:64" ht="15">
      <c r="A134" s="64" t="s">
        <v>279</v>
      </c>
      <c r="B134" s="64" t="s">
        <v>274</v>
      </c>
      <c r="C134" s="65"/>
      <c r="D134" s="66"/>
      <c r="E134" s="67"/>
      <c r="F134" s="68"/>
      <c r="G134" s="65"/>
      <c r="H134" s="69"/>
      <c r="I134" s="70"/>
      <c r="J134" s="70"/>
      <c r="K134" s="34" t="s">
        <v>66</v>
      </c>
      <c r="L134" s="77">
        <v>296</v>
      </c>
      <c r="M134" s="77"/>
      <c r="N134" s="72"/>
      <c r="O134" s="79" t="s">
        <v>350</v>
      </c>
      <c r="P134" s="81">
        <v>43622.60506944444</v>
      </c>
      <c r="Q134" s="79" t="s">
        <v>461</v>
      </c>
      <c r="R134" s="79"/>
      <c r="S134" s="79"/>
      <c r="T134" s="79"/>
      <c r="U134" s="79"/>
      <c r="V134" s="82" t="s">
        <v>704</v>
      </c>
      <c r="W134" s="81">
        <v>43622.60506944444</v>
      </c>
      <c r="X134" s="82" t="s">
        <v>850</v>
      </c>
      <c r="Y134" s="79"/>
      <c r="Z134" s="79"/>
      <c r="AA134" s="85" t="s">
        <v>1031</v>
      </c>
      <c r="AB134" s="79"/>
      <c r="AC134" s="79" t="b">
        <v>0</v>
      </c>
      <c r="AD134" s="79">
        <v>0</v>
      </c>
      <c r="AE134" s="85" t="s">
        <v>1087</v>
      </c>
      <c r="AF134" s="79" t="b">
        <v>0</v>
      </c>
      <c r="AG134" s="79" t="s">
        <v>1099</v>
      </c>
      <c r="AH134" s="79"/>
      <c r="AI134" s="85" t="s">
        <v>1087</v>
      </c>
      <c r="AJ134" s="79" t="b">
        <v>0</v>
      </c>
      <c r="AK134" s="79">
        <v>2</v>
      </c>
      <c r="AL134" s="85" t="s">
        <v>1021</v>
      </c>
      <c r="AM134" s="79" t="s">
        <v>1112</v>
      </c>
      <c r="AN134" s="79" t="b">
        <v>0</v>
      </c>
      <c r="AO134" s="85" t="s">
        <v>1021</v>
      </c>
      <c r="AP134" s="79" t="s">
        <v>176</v>
      </c>
      <c r="AQ134" s="79">
        <v>0</v>
      </c>
      <c r="AR134" s="79">
        <v>0</v>
      </c>
      <c r="AS134" s="79"/>
      <c r="AT134" s="79"/>
      <c r="AU134" s="79"/>
      <c r="AV134" s="79"/>
      <c r="AW134" s="79"/>
      <c r="AX134" s="79"/>
      <c r="AY134" s="79"/>
      <c r="AZ134" s="79"/>
      <c r="BA134">
        <v>11</v>
      </c>
      <c r="BB134" s="78" t="str">
        <f>REPLACE(INDEX(GroupVertices[Group],MATCH(Edges25[[#This Row],[Vertex 1]],GroupVertices[Vertex],0)),1,1,"")</f>
        <v>1</v>
      </c>
      <c r="BC134" s="78" t="str">
        <f>REPLACE(INDEX(GroupVertices[Group],MATCH(Edges25[[#This Row],[Vertex 2]],GroupVertices[Vertex],0)),1,1,"")</f>
        <v>3</v>
      </c>
      <c r="BD134" s="48">
        <v>1</v>
      </c>
      <c r="BE134" s="49">
        <v>4.545454545454546</v>
      </c>
      <c r="BF134" s="48">
        <v>0</v>
      </c>
      <c r="BG134" s="49">
        <v>0</v>
      </c>
      <c r="BH134" s="48">
        <v>0</v>
      </c>
      <c r="BI134" s="49">
        <v>0</v>
      </c>
      <c r="BJ134" s="48">
        <v>21</v>
      </c>
      <c r="BK134" s="49">
        <v>95.45454545454545</v>
      </c>
      <c r="BL134" s="48">
        <v>22</v>
      </c>
    </row>
    <row r="135" spans="1:64" ht="15">
      <c r="A135" s="64" t="s">
        <v>279</v>
      </c>
      <c r="B135" s="64" t="s">
        <v>274</v>
      </c>
      <c r="C135" s="65"/>
      <c r="D135" s="66"/>
      <c r="E135" s="67"/>
      <c r="F135" s="68"/>
      <c r="G135" s="65"/>
      <c r="H135" s="69"/>
      <c r="I135" s="70"/>
      <c r="J135" s="70"/>
      <c r="K135" s="34" t="s">
        <v>66</v>
      </c>
      <c r="L135" s="77">
        <v>297</v>
      </c>
      <c r="M135" s="77"/>
      <c r="N135" s="72"/>
      <c r="O135" s="79" t="s">
        <v>350</v>
      </c>
      <c r="P135" s="81">
        <v>43633.806967592594</v>
      </c>
      <c r="Q135" s="79" t="s">
        <v>462</v>
      </c>
      <c r="R135" s="82" t="s">
        <v>536</v>
      </c>
      <c r="S135" s="79" t="s">
        <v>559</v>
      </c>
      <c r="T135" s="79" t="s">
        <v>607</v>
      </c>
      <c r="U135" s="79"/>
      <c r="V135" s="82" t="s">
        <v>704</v>
      </c>
      <c r="W135" s="81">
        <v>43633.806967592594</v>
      </c>
      <c r="X135" s="82" t="s">
        <v>851</v>
      </c>
      <c r="Y135" s="79"/>
      <c r="Z135" s="79"/>
      <c r="AA135" s="85" t="s">
        <v>1032</v>
      </c>
      <c r="AB135" s="79"/>
      <c r="AC135" s="79" t="b">
        <v>0</v>
      </c>
      <c r="AD135" s="79">
        <v>1</v>
      </c>
      <c r="AE135" s="85" t="s">
        <v>1087</v>
      </c>
      <c r="AF135" s="79" t="b">
        <v>1</v>
      </c>
      <c r="AG135" s="79" t="s">
        <v>1099</v>
      </c>
      <c r="AH135" s="79"/>
      <c r="AI135" s="85" t="s">
        <v>1105</v>
      </c>
      <c r="AJ135" s="79" t="b">
        <v>0</v>
      </c>
      <c r="AK135" s="79">
        <v>0</v>
      </c>
      <c r="AL135" s="85" t="s">
        <v>1087</v>
      </c>
      <c r="AM135" s="79" t="s">
        <v>1112</v>
      </c>
      <c r="AN135" s="79" t="b">
        <v>0</v>
      </c>
      <c r="AO135" s="85" t="s">
        <v>1032</v>
      </c>
      <c r="AP135" s="79" t="s">
        <v>176</v>
      </c>
      <c r="AQ135" s="79">
        <v>0</v>
      </c>
      <c r="AR135" s="79">
        <v>0</v>
      </c>
      <c r="AS135" s="79"/>
      <c r="AT135" s="79"/>
      <c r="AU135" s="79"/>
      <c r="AV135" s="79"/>
      <c r="AW135" s="79"/>
      <c r="AX135" s="79"/>
      <c r="AY135" s="79"/>
      <c r="AZ135" s="79"/>
      <c r="BA135">
        <v>11</v>
      </c>
      <c r="BB135" s="78" t="str">
        <f>REPLACE(INDEX(GroupVertices[Group],MATCH(Edges25[[#This Row],[Vertex 1]],GroupVertices[Vertex],0)),1,1,"")</f>
        <v>1</v>
      </c>
      <c r="BC135" s="78" t="str">
        <f>REPLACE(INDEX(GroupVertices[Group],MATCH(Edges25[[#This Row],[Vertex 2]],GroupVertices[Vertex],0)),1,1,"")</f>
        <v>3</v>
      </c>
      <c r="BD135" s="48">
        <v>0</v>
      </c>
      <c r="BE135" s="49">
        <v>0</v>
      </c>
      <c r="BF135" s="48">
        <v>0</v>
      </c>
      <c r="BG135" s="49">
        <v>0</v>
      </c>
      <c r="BH135" s="48">
        <v>0</v>
      </c>
      <c r="BI135" s="49">
        <v>0</v>
      </c>
      <c r="BJ135" s="48">
        <v>17</v>
      </c>
      <c r="BK135" s="49">
        <v>100</v>
      </c>
      <c r="BL135" s="48">
        <v>17</v>
      </c>
    </row>
    <row r="136" spans="1:64" ht="15">
      <c r="A136" s="64" t="s">
        <v>279</v>
      </c>
      <c r="B136" s="64" t="s">
        <v>274</v>
      </c>
      <c r="C136" s="65"/>
      <c r="D136" s="66"/>
      <c r="E136" s="67"/>
      <c r="F136" s="68"/>
      <c r="G136" s="65"/>
      <c r="H136" s="69"/>
      <c r="I136" s="70"/>
      <c r="J136" s="70"/>
      <c r="K136" s="34" t="s">
        <v>66</v>
      </c>
      <c r="L136" s="77">
        <v>299</v>
      </c>
      <c r="M136" s="77"/>
      <c r="N136" s="72"/>
      <c r="O136" s="79" t="s">
        <v>350</v>
      </c>
      <c r="P136" s="81">
        <v>43634.85171296296</v>
      </c>
      <c r="Q136" s="79" t="s">
        <v>463</v>
      </c>
      <c r="R136" s="79"/>
      <c r="S136" s="79"/>
      <c r="T136" s="79" t="s">
        <v>598</v>
      </c>
      <c r="U136" s="79"/>
      <c r="V136" s="82" t="s">
        <v>704</v>
      </c>
      <c r="W136" s="81">
        <v>43634.85171296296</v>
      </c>
      <c r="X136" s="82" t="s">
        <v>852</v>
      </c>
      <c r="Y136" s="79"/>
      <c r="Z136" s="79"/>
      <c r="AA136" s="85" t="s">
        <v>1033</v>
      </c>
      <c r="AB136" s="79"/>
      <c r="AC136" s="79" t="b">
        <v>0</v>
      </c>
      <c r="AD136" s="79">
        <v>0</v>
      </c>
      <c r="AE136" s="85" t="s">
        <v>1087</v>
      </c>
      <c r="AF136" s="79" t="b">
        <v>0</v>
      </c>
      <c r="AG136" s="79" t="s">
        <v>1099</v>
      </c>
      <c r="AH136" s="79"/>
      <c r="AI136" s="85" t="s">
        <v>1087</v>
      </c>
      <c r="AJ136" s="79" t="b">
        <v>0</v>
      </c>
      <c r="AK136" s="79">
        <v>1</v>
      </c>
      <c r="AL136" s="85" t="s">
        <v>1017</v>
      </c>
      <c r="AM136" s="79" t="s">
        <v>1112</v>
      </c>
      <c r="AN136" s="79" t="b">
        <v>0</v>
      </c>
      <c r="AO136" s="85" t="s">
        <v>1017</v>
      </c>
      <c r="AP136" s="79" t="s">
        <v>176</v>
      </c>
      <c r="AQ136" s="79">
        <v>0</v>
      </c>
      <c r="AR136" s="79">
        <v>0</v>
      </c>
      <c r="AS136" s="79"/>
      <c r="AT136" s="79"/>
      <c r="AU136" s="79"/>
      <c r="AV136" s="79"/>
      <c r="AW136" s="79"/>
      <c r="AX136" s="79"/>
      <c r="AY136" s="79"/>
      <c r="AZ136" s="79"/>
      <c r="BA136">
        <v>11</v>
      </c>
      <c r="BB136" s="78" t="str">
        <f>REPLACE(INDEX(GroupVertices[Group],MATCH(Edges25[[#This Row],[Vertex 1]],GroupVertices[Vertex],0)),1,1,"")</f>
        <v>1</v>
      </c>
      <c r="BC136" s="78" t="str">
        <f>REPLACE(INDEX(GroupVertices[Group],MATCH(Edges25[[#This Row],[Vertex 2]],GroupVertices[Vertex],0)),1,1,"")</f>
        <v>3</v>
      </c>
      <c r="BD136" s="48">
        <v>0</v>
      </c>
      <c r="BE136" s="49">
        <v>0</v>
      </c>
      <c r="BF136" s="48">
        <v>0</v>
      </c>
      <c r="BG136" s="49">
        <v>0</v>
      </c>
      <c r="BH136" s="48">
        <v>0</v>
      </c>
      <c r="BI136" s="49">
        <v>0</v>
      </c>
      <c r="BJ136" s="48">
        <v>15</v>
      </c>
      <c r="BK136" s="49">
        <v>100</v>
      </c>
      <c r="BL136" s="48">
        <v>15</v>
      </c>
    </row>
    <row r="137" spans="1:64" ht="15">
      <c r="A137" s="64" t="s">
        <v>279</v>
      </c>
      <c r="B137" s="64" t="s">
        <v>274</v>
      </c>
      <c r="C137" s="65"/>
      <c r="D137" s="66"/>
      <c r="E137" s="67"/>
      <c r="F137" s="68"/>
      <c r="G137" s="65"/>
      <c r="H137" s="69"/>
      <c r="I137" s="70"/>
      <c r="J137" s="70"/>
      <c r="K137" s="34" t="s">
        <v>66</v>
      </c>
      <c r="L137" s="77">
        <v>300</v>
      </c>
      <c r="M137" s="77"/>
      <c r="N137" s="72"/>
      <c r="O137" s="79" t="s">
        <v>350</v>
      </c>
      <c r="P137" s="81">
        <v>43635.51945601852</v>
      </c>
      <c r="Q137" s="79" t="s">
        <v>417</v>
      </c>
      <c r="R137" s="79"/>
      <c r="S137" s="79"/>
      <c r="T137" s="79"/>
      <c r="U137" s="79"/>
      <c r="V137" s="82" t="s">
        <v>704</v>
      </c>
      <c r="W137" s="81">
        <v>43635.51945601852</v>
      </c>
      <c r="X137" s="82" t="s">
        <v>853</v>
      </c>
      <c r="Y137" s="79"/>
      <c r="Z137" s="79"/>
      <c r="AA137" s="85" t="s">
        <v>1034</v>
      </c>
      <c r="AB137" s="79"/>
      <c r="AC137" s="79" t="b">
        <v>0</v>
      </c>
      <c r="AD137" s="79">
        <v>0</v>
      </c>
      <c r="AE137" s="85" t="s">
        <v>1087</v>
      </c>
      <c r="AF137" s="79" t="b">
        <v>0</v>
      </c>
      <c r="AG137" s="79" t="s">
        <v>1099</v>
      </c>
      <c r="AH137" s="79"/>
      <c r="AI137" s="85" t="s">
        <v>1087</v>
      </c>
      <c r="AJ137" s="79" t="b">
        <v>0</v>
      </c>
      <c r="AK137" s="79">
        <v>1</v>
      </c>
      <c r="AL137" s="85" t="s">
        <v>1023</v>
      </c>
      <c r="AM137" s="79" t="s">
        <v>1109</v>
      </c>
      <c r="AN137" s="79" t="b">
        <v>0</v>
      </c>
      <c r="AO137" s="85" t="s">
        <v>1023</v>
      </c>
      <c r="AP137" s="79" t="s">
        <v>176</v>
      </c>
      <c r="AQ137" s="79">
        <v>0</v>
      </c>
      <c r="AR137" s="79">
        <v>0</v>
      </c>
      <c r="AS137" s="79"/>
      <c r="AT137" s="79"/>
      <c r="AU137" s="79"/>
      <c r="AV137" s="79"/>
      <c r="AW137" s="79"/>
      <c r="AX137" s="79"/>
      <c r="AY137" s="79"/>
      <c r="AZ137" s="79"/>
      <c r="BA137">
        <v>11</v>
      </c>
      <c r="BB137" s="78" t="str">
        <f>REPLACE(INDEX(GroupVertices[Group],MATCH(Edges25[[#This Row],[Vertex 1]],GroupVertices[Vertex],0)),1,1,"")</f>
        <v>1</v>
      </c>
      <c r="BC137" s="78" t="str">
        <f>REPLACE(INDEX(GroupVertices[Group],MATCH(Edges25[[#This Row],[Vertex 2]],GroupVertices[Vertex],0)),1,1,"")</f>
        <v>3</v>
      </c>
      <c r="BD137" s="48"/>
      <c r="BE137" s="49"/>
      <c r="BF137" s="48"/>
      <c r="BG137" s="49"/>
      <c r="BH137" s="48"/>
      <c r="BI137" s="49"/>
      <c r="BJ137" s="48"/>
      <c r="BK137" s="49"/>
      <c r="BL137" s="48"/>
    </row>
    <row r="138" spans="1:64" ht="15">
      <c r="A138" s="64" t="s">
        <v>279</v>
      </c>
      <c r="B138" s="64" t="s">
        <v>274</v>
      </c>
      <c r="C138" s="65"/>
      <c r="D138" s="66"/>
      <c r="E138" s="67"/>
      <c r="F138" s="68"/>
      <c r="G138" s="65"/>
      <c r="H138" s="69"/>
      <c r="I138" s="70"/>
      <c r="J138" s="70"/>
      <c r="K138" s="34" t="s">
        <v>66</v>
      </c>
      <c r="L138" s="77">
        <v>301</v>
      </c>
      <c r="M138" s="77"/>
      <c r="N138" s="72"/>
      <c r="O138" s="79" t="s">
        <v>350</v>
      </c>
      <c r="P138" s="81">
        <v>43635.79928240741</v>
      </c>
      <c r="Q138" s="79" t="s">
        <v>464</v>
      </c>
      <c r="R138" s="79"/>
      <c r="S138" s="79"/>
      <c r="T138" s="79" t="s">
        <v>603</v>
      </c>
      <c r="U138" s="79"/>
      <c r="V138" s="82" t="s">
        <v>704</v>
      </c>
      <c r="W138" s="81">
        <v>43635.79928240741</v>
      </c>
      <c r="X138" s="82" t="s">
        <v>854</v>
      </c>
      <c r="Y138" s="79"/>
      <c r="Z138" s="79"/>
      <c r="AA138" s="85" t="s">
        <v>1035</v>
      </c>
      <c r="AB138" s="79"/>
      <c r="AC138" s="79" t="b">
        <v>0</v>
      </c>
      <c r="AD138" s="79">
        <v>0</v>
      </c>
      <c r="AE138" s="85" t="s">
        <v>1087</v>
      </c>
      <c r="AF138" s="79" t="b">
        <v>0</v>
      </c>
      <c r="AG138" s="79" t="s">
        <v>1099</v>
      </c>
      <c r="AH138" s="79"/>
      <c r="AI138" s="85" t="s">
        <v>1087</v>
      </c>
      <c r="AJ138" s="79" t="b">
        <v>0</v>
      </c>
      <c r="AK138" s="79">
        <v>1</v>
      </c>
      <c r="AL138" s="85" t="s">
        <v>1024</v>
      </c>
      <c r="AM138" s="79" t="s">
        <v>1112</v>
      </c>
      <c r="AN138" s="79" t="b">
        <v>0</v>
      </c>
      <c r="AO138" s="85" t="s">
        <v>1024</v>
      </c>
      <c r="AP138" s="79" t="s">
        <v>176</v>
      </c>
      <c r="AQ138" s="79">
        <v>0</v>
      </c>
      <c r="AR138" s="79">
        <v>0</v>
      </c>
      <c r="AS138" s="79"/>
      <c r="AT138" s="79"/>
      <c r="AU138" s="79"/>
      <c r="AV138" s="79"/>
      <c r="AW138" s="79"/>
      <c r="AX138" s="79"/>
      <c r="AY138" s="79"/>
      <c r="AZ138" s="79"/>
      <c r="BA138">
        <v>11</v>
      </c>
      <c r="BB138" s="78" t="str">
        <f>REPLACE(INDEX(GroupVertices[Group],MATCH(Edges25[[#This Row],[Vertex 1]],GroupVertices[Vertex],0)),1,1,"")</f>
        <v>1</v>
      </c>
      <c r="BC138" s="78" t="str">
        <f>REPLACE(INDEX(GroupVertices[Group],MATCH(Edges25[[#This Row],[Vertex 2]],GroupVertices[Vertex],0)),1,1,"")</f>
        <v>3</v>
      </c>
      <c r="BD138" s="48">
        <v>0</v>
      </c>
      <c r="BE138" s="49">
        <v>0</v>
      </c>
      <c r="BF138" s="48">
        <v>0</v>
      </c>
      <c r="BG138" s="49">
        <v>0</v>
      </c>
      <c r="BH138" s="48">
        <v>0</v>
      </c>
      <c r="BI138" s="49">
        <v>0</v>
      </c>
      <c r="BJ138" s="48">
        <v>12</v>
      </c>
      <c r="BK138" s="49">
        <v>100</v>
      </c>
      <c r="BL138" s="48">
        <v>12</v>
      </c>
    </row>
    <row r="139" spans="1:64" ht="15">
      <c r="A139" s="64" t="s">
        <v>279</v>
      </c>
      <c r="B139" s="64" t="s">
        <v>274</v>
      </c>
      <c r="C139" s="65"/>
      <c r="D139" s="66"/>
      <c r="E139" s="67"/>
      <c r="F139" s="68"/>
      <c r="G139" s="65"/>
      <c r="H139" s="69"/>
      <c r="I139" s="70"/>
      <c r="J139" s="70"/>
      <c r="K139" s="34" t="s">
        <v>66</v>
      </c>
      <c r="L139" s="77">
        <v>302</v>
      </c>
      <c r="M139" s="77"/>
      <c r="N139" s="72"/>
      <c r="O139" s="79" t="s">
        <v>350</v>
      </c>
      <c r="P139" s="81">
        <v>43636.54347222222</v>
      </c>
      <c r="Q139" s="79" t="s">
        <v>446</v>
      </c>
      <c r="R139" s="79"/>
      <c r="S139" s="79"/>
      <c r="T139" s="79" t="s">
        <v>597</v>
      </c>
      <c r="U139" s="79"/>
      <c r="V139" s="82" t="s">
        <v>704</v>
      </c>
      <c r="W139" s="81">
        <v>43636.54347222222</v>
      </c>
      <c r="X139" s="82" t="s">
        <v>855</v>
      </c>
      <c r="Y139" s="79"/>
      <c r="Z139" s="79"/>
      <c r="AA139" s="85" t="s">
        <v>1036</v>
      </c>
      <c r="AB139" s="79"/>
      <c r="AC139" s="79" t="b">
        <v>0</v>
      </c>
      <c r="AD139" s="79">
        <v>0</v>
      </c>
      <c r="AE139" s="85" t="s">
        <v>1087</v>
      </c>
      <c r="AF139" s="79" t="b">
        <v>0</v>
      </c>
      <c r="AG139" s="79" t="s">
        <v>1099</v>
      </c>
      <c r="AH139" s="79"/>
      <c r="AI139" s="85" t="s">
        <v>1087</v>
      </c>
      <c r="AJ139" s="79" t="b">
        <v>0</v>
      </c>
      <c r="AK139" s="79">
        <v>2</v>
      </c>
      <c r="AL139" s="85" t="s">
        <v>1025</v>
      </c>
      <c r="AM139" s="79" t="s">
        <v>1109</v>
      </c>
      <c r="AN139" s="79" t="b">
        <v>0</v>
      </c>
      <c r="AO139" s="85" t="s">
        <v>1025</v>
      </c>
      <c r="AP139" s="79" t="s">
        <v>176</v>
      </c>
      <c r="AQ139" s="79">
        <v>0</v>
      </c>
      <c r="AR139" s="79">
        <v>0</v>
      </c>
      <c r="AS139" s="79"/>
      <c r="AT139" s="79"/>
      <c r="AU139" s="79"/>
      <c r="AV139" s="79"/>
      <c r="AW139" s="79"/>
      <c r="AX139" s="79"/>
      <c r="AY139" s="79"/>
      <c r="AZ139" s="79"/>
      <c r="BA139">
        <v>11</v>
      </c>
      <c r="BB139" s="78" t="str">
        <f>REPLACE(INDEX(GroupVertices[Group],MATCH(Edges25[[#This Row],[Vertex 1]],GroupVertices[Vertex],0)),1,1,"")</f>
        <v>1</v>
      </c>
      <c r="BC139" s="78" t="str">
        <f>REPLACE(INDEX(GroupVertices[Group],MATCH(Edges25[[#This Row],[Vertex 2]],GroupVertices[Vertex],0)),1,1,"")</f>
        <v>3</v>
      </c>
      <c r="BD139" s="48">
        <v>0</v>
      </c>
      <c r="BE139" s="49">
        <v>0</v>
      </c>
      <c r="BF139" s="48">
        <v>0</v>
      </c>
      <c r="BG139" s="49">
        <v>0</v>
      </c>
      <c r="BH139" s="48">
        <v>0</v>
      </c>
      <c r="BI139" s="49">
        <v>0</v>
      </c>
      <c r="BJ139" s="48">
        <v>13</v>
      </c>
      <c r="BK139" s="49">
        <v>100</v>
      </c>
      <c r="BL139" s="48">
        <v>13</v>
      </c>
    </row>
    <row r="140" spans="1:64" ht="15">
      <c r="A140" s="64" t="s">
        <v>279</v>
      </c>
      <c r="B140" s="64" t="s">
        <v>274</v>
      </c>
      <c r="C140" s="65"/>
      <c r="D140" s="66"/>
      <c r="E140" s="67"/>
      <c r="F140" s="68"/>
      <c r="G140" s="65"/>
      <c r="H140" s="69"/>
      <c r="I140" s="70"/>
      <c r="J140" s="70"/>
      <c r="K140" s="34" t="s">
        <v>66</v>
      </c>
      <c r="L140" s="77">
        <v>304</v>
      </c>
      <c r="M140" s="77"/>
      <c r="N140" s="72"/>
      <c r="O140" s="79" t="s">
        <v>350</v>
      </c>
      <c r="P140" s="81">
        <v>43683.83090277778</v>
      </c>
      <c r="Q140" s="79" t="s">
        <v>465</v>
      </c>
      <c r="R140" s="82" t="s">
        <v>534</v>
      </c>
      <c r="S140" s="79" t="s">
        <v>553</v>
      </c>
      <c r="T140" s="79" t="s">
        <v>599</v>
      </c>
      <c r="U140" s="79"/>
      <c r="V140" s="82" t="s">
        <v>704</v>
      </c>
      <c r="W140" s="81">
        <v>43683.83090277778</v>
      </c>
      <c r="X140" s="82" t="s">
        <v>856</v>
      </c>
      <c r="Y140" s="79"/>
      <c r="Z140" s="79"/>
      <c r="AA140" s="85" t="s">
        <v>1037</v>
      </c>
      <c r="AB140" s="79"/>
      <c r="AC140" s="79" t="b">
        <v>0</v>
      </c>
      <c r="AD140" s="79">
        <v>0</v>
      </c>
      <c r="AE140" s="85" t="s">
        <v>1087</v>
      </c>
      <c r="AF140" s="79" t="b">
        <v>0</v>
      </c>
      <c r="AG140" s="79" t="s">
        <v>1099</v>
      </c>
      <c r="AH140" s="79"/>
      <c r="AI140" s="85" t="s">
        <v>1087</v>
      </c>
      <c r="AJ140" s="79" t="b">
        <v>0</v>
      </c>
      <c r="AK140" s="79">
        <v>1</v>
      </c>
      <c r="AL140" s="85" t="s">
        <v>1029</v>
      </c>
      <c r="AM140" s="79" t="s">
        <v>1107</v>
      </c>
      <c r="AN140" s="79" t="b">
        <v>0</v>
      </c>
      <c r="AO140" s="85" t="s">
        <v>1029</v>
      </c>
      <c r="AP140" s="79" t="s">
        <v>176</v>
      </c>
      <c r="AQ140" s="79">
        <v>0</v>
      </c>
      <c r="AR140" s="79">
        <v>0</v>
      </c>
      <c r="AS140" s="79"/>
      <c r="AT140" s="79"/>
      <c r="AU140" s="79"/>
      <c r="AV140" s="79"/>
      <c r="AW140" s="79"/>
      <c r="AX140" s="79"/>
      <c r="AY140" s="79"/>
      <c r="AZ140" s="79"/>
      <c r="BA140">
        <v>11</v>
      </c>
      <c r="BB140" s="78" t="str">
        <f>REPLACE(INDEX(GroupVertices[Group],MATCH(Edges25[[#This Row],[Vertex 1]],GroupVertices[Vertex],0)),1,1,"")</f>
        <v>1</v>
      </c>
      <c r="BC140" s="78" t="str">
        <f>REPLACE(INDEX(GroupVertices[Group],MATCH(Edges25[[#This Row],[Vertex 2]],GroupVertices[Vertex],0)),1,1,"")</f>
        <v>3</v>
      </c>
      <c r="BD140" s="48">
        <v>1</v>
      </c>
      <c r="BE140" s="49">
        <v>7.6923076923076925</v>
      </c>
      <c r="BF140" s="48">
        <v>0</v>
      </c>
      <c r="BG140" s="49">
        <v>0</v>
      </c>
      <c r="BH140" s="48">
        <v>0</v>
      </c>
      <c r="BI140" s="49">
        <v>0</v>
      </c>
      <c r="BJ140" s="48">
        <v>12</v>
      </c>
      <c r="BK140" s="49">
        <v>92.3076923076923</v>
      </c>
      <c r="BL140" s="48">
        <v>13</v>
      </c>
    </row>
    <row r="141" spans="1:64" ht="15">
      <c r="A141" s="64" t="s">
        <v>279</v>
      </c>
      <c r="B141" s="64" t="s">
        <v>274</v>
      </c>
      <c r="C141" s="65"/>
      <c r="D141" s="66"/>
      <c r="E141" s="67"/>
      <c r="F141" s="68"/>
      <c r="G141" s="65"/>
      <c r="H141" s="69"/>
      <c r="I141" s="70"/>
      <c r="J141" s="70"/>
      <c r="K141" s="34" t="s">
        <v>66</v>
      </c>
      <c r="L141" s="77">
        <v>305</v>
      </c>
      <c r="M141" s="77"/>
      <c r="N141" s="72"/>
      <c r="O141" s="79" t="s">
        <v>350</v>
      </c>
      <c r="P141" s="81">
        <v>43689.658842592595</v>
      </c>
      <c r="Q141" s="79" t="s">
        <v>466</v>
      </c>
      <c r="R141" s="82" t="s">
        <v>528</v>
      </c>
      <c r="S141" s="79" t="s">
        <v>567</v>
      </c>
      <c r="T141" s="79"/>
      <c r="U141" s="79"/>
      <c r="V141" s="82" t="s">
        <v>704</v>
      </c>
      <c r="W141" s="81">
        <v>43689.658842592595</v>
      </c>
      <c r="X141" s="82" t="s">
        <v>857</v>
      </c>
      <c r="Y141" s="79"/>
      <c r="Z141" s="79"/>
      <c r="AA141" s="85" t="s">
        <v>1038</v>
      </c>
      <c r="AB141" s="79"/>
      <c r="AC141" s="79" t="b">
        <v>0</v>
      </c>
      <c r="AD141" s="79">
        <v>0</v>
      </c>
      <c r="AE141" s="85" t="s">
        <v>1087</v>
      </c>
      <c r="AF141" s="79" t="b">
        <v>0</v>
      </c>
      <c r="AG141" s="79" t="s">
        <v>1099</v>
      </c>
      <c r="AH141" s="79"/>
      <c r="AI141" s="85" t="s">
        <v>1087</v>
      </c>
      <c r="AJ141" s="79" t="b">
        <v>0</v>
      </c>
      <c r="AK141" s="79">
        <v>1</v>
      </c>
      <c r="AL141" s="85" t="s">
        <v>1018</v>
      </c>
      <c r="AM141" s="79" t="s">
        <v>1107</v>
      </c>
      <c r="AN141" s="79" t="b">
        <v>0</v>
      </c>
      <c r="AO141" s="85" t="s">
        <v>1018</v>
      </c>
      <c r="AP141" s="79" t="s">
        <v>176</v>
      </c>
      <c r="AQ141" s="79">
        <v>0</v>
      </c>
      <c r="AR141" s="79">
        <v>0</v>
      </c>
      <c r="AS141" s="79"/>
      <c r="AT141" s="79"/>
      <c r="AU141" s="79"/>
      <c r="AV141" s="79"/>
      <c r="AW141" s="79"/>
      <c r="AX141" s="79"/>
      <c r="AY141" s="79"/>
      <c r="AZ141" s="79"/>
      <c r="BA141">
        <v>11</v>
      </c>
      <c r="BB141" s="78" t="str">
        <f>REPLACE(INDEX(GroupVertices[Group],MATCH(Edges25[[#This Row],[Vertex 1]],GroupVertices[Vertex],0)),1,1,"")</f>
        <v>1</v>
      </c>
      <c r="BC141" s="78" t="str">
        <f>REPLACE(INDEX(GroupVertices[Group],MATCH(Edges25[[#This Row],[Vertex 2]],GroupVertices[Vertex],0)),1,1,"")</f>
        <v>3</v>
      </c>
      <c r="BD141" s="48">
        <v>0</v>
      </c>
      <c r="BE141" s="49">
        <v>0</v>
      </c>
      <c r="BF141" s="48">
        <v>0</v>
      </c>
      <c r="BG141" s="49">
        <v>0</v>
      </c>
      <c r="BH141" s="48">
        <v>0</v>
      </c>
      <c r="BI141" s="49">
        <v>0</v>
      </c>
      <c r="BJ141" s="48">
        <v>14</v>
      </c>
      <c r="BK141" s="49">
        <v>100</v>
      </c>
      <c r="BL141" s="48">
        <v>14</v>
      </c>
    </row>
    <row r="142" spans="1:64" ht="15">
      <c r="A142" s="64" t="s">
        <v>287</v>
      </c>
      <c r="B142" s="64" t="s">
        <v>274</v>
      </c>
      <c r="C142" s="65"/>
      <c r="D142" s="66"/>
      <c r="E142" s="67"/>
      <c r="F142" s="68"/>
      <c r="G142" s="65"/>
      <c r="H142" s="69"/>
      <c r="I142" s="70"/>
      <c r="J142" s="70"/>
      <c r="K142" s="34" t="s">
        <v>66</v>
      </c>
      <c r="L142" s="77">
        <v>306</v>
      </c>
      <c r="M142" s="77"/>
      <c r="N142" s="72"/>
      <c r="O142" s="79" t="s">
        <v>350</v>
      </c>
      <c r="P142" s="81">
        <v>43622.64204861111</v>
      </c>
      <c r="Q142" s="79" t="s">
        <v>461</v>
      </c>
      <c r="R142" s="79"/>
      <c r="S142" s="79"/>
      <c r="T142" s="79"/>
      <c r="U142" s="79"/>
      <c r="V142" s="82" t="s">
        <v>711</v>
      </c>
      <c r="W142" s="81">
        <v>43622.64204861111</v>
      </c>
      <c r="X142" s="82" t="s">
        <v>858</v>
      </c>
      <c r="Y142" s="79"/>
      <c r="Z142" s="79"/>
      <c r="AA142" s="85" t="s">
        <v>1039</v>
      </c>
      <c r="AB142" s="79"/>
      <c r="AC142" s="79" t="b">
        <v>0</v>
      </c>
      <c r="AD142" s="79">
        <v>0</v>
      </c>
      <c r="AE142" s="85" t="s">
        <v>1087</v>
      </c>
      <c r="AF142" s="79" t="b">
        <v>0</v>
      </c>
      <c r="AG142" s="79" t="s">
        <v>1099</v>
      </c>
      <c r="AH142" s="79"/>
      <c r="AI142" s="85" t="s">
        <v>1087</v>
      </c>
      <c r="AJ142" s="79" t="b">
        <v>0</v>
      </c>
      <c r="AK142" s="79">
        <v>2</v>
      </c>
      <c r="AL142" s="85" t="s">
        <v>1021</v>
      </c>
      <c r="AM142" s="79" t="s">
        <v>1109</v>
      </c>
      <c r="AN142" s="79" t="b">
        <v>0</v>
      </c>
      <c r="AO142" s="85" t="s">
        <v>1021</v>
      </c>
      <c r="AP142" s="79" t="s">
        <v>176</v>
      </c>
      <c r="AQ142" s="79">
        <v>0</v>
      </c>
      <c r="AR142" s="79">
        <v>0</v>
      </c>
      <c r="AS142" s="79"/>
      <c r="AT142" s="79"/>
      <c r="AU142" s="79"/>
      <c r="AV142" s="79"/>
      <c r="AW142" s="79"/>
      <c r="AX142" s="79"/>
      <c r="AY142" s="79"/>
      <c r="AZ142" s="79"/>
      <c r="BA142">
        <v>1</v>
      </c>
      <c r="BB142" s="78" t="str">
        <f>REPLACE(INDEX(GroupVertices[Group],MATCH(Edges25[[#This Row],[Vertex 1]],GroupVertices[Vertex],0)),1,1,"")</f>
        <v>2</v>
      </c>
      <c r="BC142" s="78" t="str">
        <f>REPLACE(INDEX(GroupVertices[Group],MATCH(Edges25[[#This Row],[Vertex 2]],GroupVertices[Vertex],0)),1,1,"")</f>
        <v>3</v>
      </c>
      <c r="BD142" s="48">
        <v>1</v>
      </c>
      <c r="BE142" s="49">
        <v>4.545454545454546</v>
      </c>
      <c r="BF142" s="48">
        <v>0</v>
      </c>
      <c r="BG142" s="49">
        <v>0</v>
      </c>
      <c r="BH142" s="48">
        <v>0</v>
      </c>
      <c r="BI142" s="49">
        <v>0</v>
      </c>
      <c r="BJ142" s="48">
        <v>21</v>
      </c>
      <c r="BK142" s="49">
        <v>95.45454545454545</v>
      </c>
      <c r="BL142" s="48">
        <v>22</v>
      </c>
    </row>
    <row r="143" spans="1:64" ht="15">
      <c r="A143" s="64" t="s">
        <v>238</v>
      </c>
      <c r="B143" s="64" t="s">
        <v>347</v>
      </c>
      <c r="C143" s="65"/>
      <c r="D143" s="66"/>
      <c r="E143" s="67"/>
      <c r="F143" s="68"/>
      <c r="G143" s="65"/>
      <c r="H143" s="69"/>
      <c r="I143" s="70"/>
      <c r="J143" s="70"/>
      <c r="K143" s="34" t="s">
        <v>65</v>
      </c>
      <c r="L143" s="77">
        <v>307</v>
      </c>
      <c r="M143" s="77"/>
      <c r="N143" s="72"/>
      <c r="O143" s="79" t="s">
        <v>350</v>
      </c>
      <c r="P143" s="81">
        <v>43638.05165509259</v>
      </c>
      <c r="Q143" s="79" t="s">
        <v>467</v>
      </c>
      <c r="R143" s="79"/>
      <c r="S143" s="79"/>
      <c r="T143" s="79" t="s">
        <v>608</v>
      </c>
      <c r="U143" s="79"/>
      <c r="V143" s="82" t="s">
        <v>673</v>
      </c>
      <c r="W143" s="81">
        <v>43638.05165509259</v>
      </c>
      <c r="X143" s="82" t="s">
        <v>859</v>
      </c>
      <c r="Y143" s="79"/>
      <c r="Z143" s="79"/>
      <c r="AA143" s="85" t="s">
        <v>1040</v>
      </c>
      <c r="AB143" s="79"/>
      <c r="AC143" s="79" t="b">
        <v>0</v>
      </c>
      <c r="AD143" s="79">
        <v>0</v>
      </c>
      <c r="AE143" s="85" t="s">
        <v>1087</v>
      </c>
      <c r="AF143" s="79" t="b">
        <v>0</v>
      </c>
      <c r="AG143" s="79" t="s">
        <v>1099</v>
      </c>
      <c r="AH143" s="79"/>
      <c r="AI143" s="85" t="s">
        <v>1087</v>
      </c>
      <c r="AJ143" s="79" t="b">
        <v>0</v>
      </c>
      <c r="AK143" s="79">
        <v>2</v>
      </c>
      <c r="AL143" s="85" t="s">
        <v>1043</v>
      </c>
      <c r="AM143" s="79" t="s">
        <v>1109</v>
      </c>
      <c r="AN143" s="79" t="b">
        <v>0</v>
      </c>
      <c r="AO143" s="85" t="s">
        <v>1043</v>
      </c>
      <c r="AP143" s="79" t="s">
        <v>176</v>
      </c>
      <c r="AQ143" s="79">
        <v>0</v>
      </c>
      <c r="AR143" s="79">
        <v>0</v>
      </c>
      <c r="AS143" s="79"/>
      <c r="AT143" s="79"/>
      <c r="AU143" s="79"/>
      <c r="AV143" s="79"/>
      <c r="AW143" s="79"/>
      <c r="AX143" s="79"/>
      <c r="AY143" s="79"/>
      <c r="AZ143" s="79"/>
      <c r="BA143">
        <v>1</v>
      </c>
      <c r="BB143" s="78" t="str">
        <f>REPLACE(INDEX(GroupVertices[Group],MATCH(Edges25[[#This Row],[Vertex 1]],GroupVertices[Vertex],0)),1,1,"")</f>
        <v>2</v>
      </c>
      <c r="BC143" s="78" t="str">
        <f>REPLACE(INDEX(GroupVertices[Group],MATCH(Edges25[[#This Row],[Vertex 2]],GroupVertices[Vertex],0)),1,1,"")</f>
        <v>2</v>
      </c>
      <c r="BD143" s="48"/>
      <c r="BE143" s="49"/>
      <c r="BF143" s="48"/>
      <c r="BG143" s="49"/>
      <c r="BH143" s="48"/>
      <c r="BI143" s="49"/>
      <c r="BJ143" s="48"/>
      <c r="BK143" s="49"/>
      <c r="BL143" s="48"/>
    </row>
    <row r="144" spans="1:64" ht="15">
      <c r="A144" s="64" t="s">
        <v>287</v>
      </c>
      <c r="B144" s="64" t="s">
        <v>347</v>
      </c>
      <c r="C144" s="65"/>
      <c r="D144" s="66"/>
      <c r="E144" s="67"/>
      <c r="F144" s="68"/>
      <c r="G144" s="65"/>
      <c r="H144" s="69"/>
      <c r="I144" s="70"/>
      <c r="J144" s="70"/>
      <c r="K144" s="34" t="s">
        <v>65</v>
      </c>
      <c r="L144" s="77">
        <v>308</v>
      </c>
      <c r="M144" s="77"/>
      <c r="N144" s="72"/>
      <c r="O144" s="79" t="s">
        <v>350</v>
      </c>
      <c r="P144" s="81">
        <v>43636.56480324074</v>
      </c>
      <c r="Q144" s="79" t="s">
        <v>467</v>
      </c>
      <c r="R144" s="79"/>
      <c r="S144" s="79"/>
      <c r="T144" s="79" t="s">
        <v>608</v>
      </c>
      <c r="U144" s="79"/>
      <c r="V144" s="82" t="s">
        <v>711</v>
      </c>
      <c r="W144" s="81">
        <v>43636.56480324074</v>
      </c>
      <c r="X144" s="82" t="s">
        <v>860</v>
      </c>
      <c r="Y144" s="79"/>
      <c r="Z144" s="79"/>
      <c r="AA144" s="85" t="s">
        <v>1041</v>
      </c>
      <c r="AB144" s="79"/>
      <c r="AC144" s="79" t="b">
        <v>0</v>
      </c>
      <c r="AD144" s="79">
        <v>0</v>
      </c>
      <c r="AE144" s="85" t="s">
        <v>1087</v>
      </c>
      <c r="AF144" s="79" t="b">
        <v>0</v>
      </c>
      <c r="AG144" s="79" t="s">
        <v>1099</v>
      </c>
      <c r="AH144" s="79"/>
      <c r="AI144" s="85" t="s">
        <v>1087</v>
      </c>
      <c r="AJ144" s="79" t="b">
        <v>0</v>
      </c>
      <c r="AK144" s="79">
        <v>1</v>
      </c>
      <c r="AL144" s="85" t="s">
        <v>1043</v>
      </c>
      <c r="AM144" s="79" t="s">
        <v>1109</v>
      </c>
      <c r="AN144" s="79" t="b">
        <v>0</v>
      </c>
      <c r="AO144" s="85" t="s">
        <v>1043</v>
      </c>
      <c r="AP144" s="79" t="s">
        <v>176</v>
      </c>
      <c r="AQ144" s="79">
        <v>0</v>
      </c>
      <c r="AR144" s="79">
        <v>0</v>
      </c>
      <c r="AS144" s="79"/>
      <c r="AT144" s="79"/>
      <c r="AU144" s="79"/>
      <c r="AV144" s="79"/>
      <c r="AW144" s="79"/>
      <c r="AX144" s="79"/>
      <c r="AY144" s="79"/>
      <c r="AZ144" s="79"/>
      <c r="BA144">
        <v>1</v>
      </c>
      <c r="BB144" s="78" t="str">
        <f>REPLACE(INDEX(GroupVertices[Group],MATCH(Edges25[[#This Row],[Vertex 1]],GroupVertices[Vertex],0)),1,1,"")</f>
        <v>2</v>
      </c>
      <c r="BC144" s="78" t="str">
        <f>REPLACE(INDEX(GroupVertices[Group],MATCH(Edges25[[#This Row],[Vertex 2]],GroupVertices[Vertex],0)),1,1,"")</f>
        <v>2</v>
      </c>
      <c r="BD144" s="48"/>
      <c r="BE144" s="49"/>
      <c r="BF144" s="48"/>
      <c r="BG144" s="49"/>
      <c r="BH144" s="48"/>
      <c r="BI144" s="49"/>
      <c r="BJ144" s="48"/>
      <c r="BK144" s="49"/>
      <c r="BL144" s="48"/>
    </row>
    <row r="145" spans="1:64" ht="15">
      <c r="A145" s="64" t="s">
        <v>288</v>
      </c>
      <c r="B145" s="64" t="s">
        <v>282</v>
      </c>
      <c r="C145" s="65"/>
      <c r="D145" s="66"/>
      <c r="E145" s="67"/>
      <c r="F145" s="68"/>
      <c r="G145" s="65"/>
      <c r="H145" s="69"/>
      <c r="I145" s="70"/>
      <c r="J145" s="70"/>
      <c r="K145" s="34" t="s">
        <v>65</v>
      </c>
      <c r="L145" s="77">
        <v>310</v>
      </c>
      <c r="M145" s="77"/>
      <c r="N145" s="72"/>
      <c r="O145" s="79" t="s">
        <v>350</v>
      </c>
      <c r="P145" s="81">
        <v>43649.66473379629</v>
      </c>
      <c r="Q145" s="79" t="s">
        <v>468</v>
      </c>
      <c r="R145" s="79"/>
      <c r="S145" s="79"/>
      <c r="T145" s="79" t="s">
        <v>606</v>
      </c>
      <c r="U145" s="79"/>
      <c r="V145" s="82" t="s">
        <v>712</v>
      </c>
      <c r="W145" s="81">
        <v>43649.66473379629</v>
      </c>
      <c r="X145" s="82" t="s">
        <v>861</v>
      </c>
      <c r="Y145" s="79"/>
      <c r="Z145" s="79"/>
      <c r="AA145" s="85" t="s">
        <v>1042</v>
      </c>
      <c r="AB145" s="79"/>
      <c r="AC145" s="79" t="b">
        <v>0</v>
      </c>
      <c r="AD145" s="79">
        <v>0</v>
      </c>
      <c r="AE145" s="85" t="s">
        <v>1087</v>
      </c>
      <c r="AF145" s="79" t="b">
        <v>0</v>
      </c>
      <c r="AG145" s="79" t="s">
        <v>1099</v>
      </c>
      <c r="AH145" s="79"/>
      <c r="AI145" s="85" t="s">
        <v>1087</v>
      </c>
      <c r="AJ145" s="79" t="b">
        <v>0</v>
      </c>
      <c r="AK145" s="79">
        <v>2</v>
      </c>
      <c r="AL145" s="85" t="s">
        <v>1055</v>
      </c>
      <c r="AM145" s="79" t="s">
        <v>1108</v>
      </c>
      <c r="AN145" s="79" t="b">
        <v>0</v>
      </c>
      <c r="AO145" s="85" t="s">
        <v>1055</v>
      </c>
      <c r="AP145" s="79" t="s">
        <v>176</v>
      </c>
      <c r="AQ145" s="79">
        <v>0</v>
      </c>
      <c r="AR145" s="79">
        <v>0</v>
      </c>
      <c r="AS145" s="79"/>
      <c r="AT145" s="79"/>
      <c r="AU145" s="79"/>
      <c r="AV145" s="79"/>
      <c r="AW145" s="79"/>
      <c r="AX145" s="79"/>
      <c r="AY145" s="79"/>
      <c r="AZ145" s="79"/>
      <c r="BA145">
        <v>1</v>
      </c>
      <c r="BB145" s="78" t="str">
        <f>REPLACE(INDEX(GroupVertices[Group],MATCH(Edges25[[#This Row],[Vertex 1]],GroupVertices[Vertex],0)),1,1,"")</f>
        <v>2</v>
      </c>
      <c r="BC145" s="78" t="str">
        <f>REPLACE(INDEX(GroupVertices[Group],MATCH(Edges25[[#This Row],[Vertex 2]],GroupVertices[Vertex],0)),1,1,"")</f>
        <v>2</v>
      </c>
      <c r="BD145" s="48"/>
      <c r="BE145" s="49"/>
      <c r="BF145" s="48"/>
      <c r="BG145" s="49"/>
      <c r="BH145" s="48"/>
      <c r="BI145" s="49"/>
      <c r="BJ145" s="48"/>
      <c r="BK145" s="49"/>
      <c r="BL145" s="48"/>
    </row>
    <row r="146" spans="1:64" ht="15">
      <c r="A146" s="64" t="s">
        <v>286</v>
      </c>
      <c r="B146" s="64" t="s">
        <v>288</v>
      </c>
      <c r="C146" s="65"/>
      <c r="D146" s="66"/>
      <c r="E146" s="67"/>
      <c r="F146" s="68"/>
      <c r="G146" s="65"/>
      <c r="H146" s="69"/>
      <c r="I146" s="70"/>
      <c r="J146" s="70"/>
      <c r="K146" s="34" t="s">
        <v>66</v>
      </c>
      <c r="L146" s="77">
        <v>313</v>
      </c>
      <c r="M146" s="77"/>
      <c r="N146" s="72"/>
      <c r="O146" s="79" t="s">
        <v>350</v>
      </c>
      <c r="P146" s="81">
        <v>43636.517118055555</v>
      </c>
      <c r="Q146" s="79" t="s">
        <v>469</v>
      </c>
      <c r="R146" s="79"/>
      <c r="S146" s="79"/>
      <c r="T146" s="79" t="s">
        <v>609</v>
      </c>
      <c r="U146" s="82" t="s">
        <v>648</v>
      </c>
      <c r="V146" s="82" t="s">
        <v>648</v>
      </c>
      <c r="W146" s="81">
        <v>43636.517118055555</v>
      </c>
      <c r="X146" s="82" t="s">
        <v>862</v>
      </c>
      <c r="Y146" s="79"/>
      <c r="Z146" s="79"/>
      <c r="AA146" s="85" t="s">
        <v>1043</v>
      </c>
      <c r="AB146" s="79"/>
      <c r="AC146" s="79" t="b">
        <v>0</v>
      </c>
      <c r="AD146" s="79">
        <v>8</v>
      </c>
      <c r="AE146" s="85" t="s">
        <v>1087</v>
      </c>
      <c r="AF146" s="79" t="b">
        <v>0</v>
      </c>
      <c r="AG146" s="79" t="s">
        <v>1099</v>
      </c>
      <c r="AH146" s="79"/>
      <c r="AI146" s="85" t="s">
        <v>1087</v>
      </c>
      <c r="AJ146" s="79" t="b">
        <v>0</v>
      </c>
      <c r="AK146" s="79">
        <v>1</v>
      </c>
      <c r="AL146" s="85" t="s">
        <v>1087</v>
      </c>
      <c r="AM146" s="79" t="s">
        <v>1109</v>
      </c>
      <c r="AN146" s="79" t="b">
        <v>0</v>
      </c>
      <c r="AO146" s="85" t="s">
        <v>1043</v>
      </c>
      <c r="AP146" s="79" t="s">
        <v>176</v>
      </c>
      <c r="AQ146" s="79">
        <v>0</v>
      </c>
      <c r="AR146" s="79">
        <v>0</v>
      </c>
      <c r="AS146" s="79" t="s">
        <v>1127</v>
      </c>
      <c r="AT146" s="79" t="s">
        <v>1131</v>
      </c>
      <c r="AU146" s="79" t="s">
        <v>1134</v>
      </c>
      <c r="AV146" s="79" t="s">
        <v>1142</v>
      </c>
      <c r="AW146" s="79" t="s">
        <v>1151</v>
      </c>
      <c r="AX146" s="79" t="s">
        <v>1160</v>
      </c>
      <c r="AY146" s="79" t="s">
        <v>1161</v>
      </c>
      <c r="AZ146" s="82" t="s">
        <v>1170</v>
      </c>
      <c r="BA146">
        <v>1</v>
      </c>
      <c r="BB146" s="78" t="str">
        <f>REPLACE(INDEX(GroupVertices[Group],MATCH(Edges25[[#This Row],[Vertex 1]],GroupVertices[Vertex],0)),1,1,"")</f>
        <v>2</v>
      </c>
      <c r="BC146" s="78" t="str">
        <f>REPLACE(INDEX(GroupVertices[Group],MATCH(Edges25[[#This Row],[Vertex 2]],GroupVertices[Vertex],0)),1,1,"")</f>
        <v>2</v>
      </c>
      <c r="BD146" s="48">
        <v>0</v>
      </c>
      <c r="BE146" s="49">
        <v>0</v>
      </c>
      <c r="BF146" s="48">
        <v>0</v>
      </c>
      <c r="BG146" s="49">
        <v>0</v>
      </c>
      <c r="BH146" s="48">
        <v>0</v>
      </c>
      <c r="BI146" s="49">
        <v>0</v>
      </c>
      <c r="BJ146" s="48">
        <v>20</v>
      </c>
      <c r="BK146" s="49">
        <v>100</v>
      </c>
      <c r="BL146" s="48">
        <v>20</v>
      </c>
    </row>
    <row r="147" spans="1:64" ht="15">
      <c r="A147" s="64" t="s">
        <v>238</v>
      </c>
      <c r="B147" s="64" t="s">
        <v>328</v>
      </c>
      <c r="C147" s="65"/>
      <c r="D147" s="66"/>
      <c r="E147" s="67"/>
      <c r="F147" s="68"/>
      <c r="G147" s="65"/>
      <c r="H147" s="69"/>
      <c r="I147" s="70"/>
      <c r="J147" s="70"/>
      <c r="K147" s="34" t="s">
        <v>65</v>
      </c>
      <c r="L147" s="77">
        <v>317</v>
      </c>
      <c r="M147" s="77"/>
      <c r="N147" s="72"/>
      <c r="O147" s="79" t="s">
        <v>350</v>
      </c>
      <c r="P147" s="81">
        <v>43642.54828703704</v>
      </c>
      <c r="Q147" s="79" t="s">
        <v>400</v>
      </c>
      <c r="R147" s="79"/>
      <c r="S147" s="79"/>
      <c r="T147" s="79"/>
      <c r="U147" s="79"/>
      <c r="V147" s="82" t="s">
        <v>673</v>
      </c>
      <c r="W147" s="81">
        <v>43642.54828703704</v>
      </c>
      <c r="X147" s="82" t="s">
        <v>863</v>
      </c>
      <c r="Y147" s="79"/>
      <c r="Z147" s="79"/>
      <c r="AA147" s="85" t="s">
        <v>1044</v>
      </c>
      <c r="AB147" s="79"/>
      <c r="AC147" s="79" t="b">
        <v>0</v>
      </c>
      <c r="AD147" s="79">
        <v>0</v>
      </c>
      <c r="AE147" s="85" t="s">
        <v>1087</v>
      </c>
      <c r="AF147" s="79" t="b">
        <v>0</v>
      </c>
      <c r="AG147" s="79" t="s">
        <v>1099</v>
      </c>
      <c r="AH147" s="79"/>
      <c r="AI147" s="85" t="s">
        <v>1087</v>
      </c>
      <c r="AJ147" s="79" t="b">
        <v>0</v>
      </c>
      <c r="AK147" s="79">
        <v>3</v>
      </c>
      <c r="AL147" s="85" t="s">
        <v>1014</v>
      </c>
      <c r="AM147" s="79" t="s">
        <v>1112</v>
      </c>
      <c r="AN147" s="79" t="b">
        <v>0</v>
      </c>
      <c r="AO147" s="85" t="s">
        <v>1014</v>
      </c>
      <c r="AP147" s="79" t="s">
        <v>176</v>
      </c>
      <c r="AQ147" s="79">
        <v>0</v>
      </c>
      <c r="AR147" s="79">
        <v>0</v>
      </c>
      <c r="AS147" s="79"/>
      <c r="AT147" s="79"/>
      <c r="AU147" s="79"/>
      <c r="AV147" s="79"/>
      <c r="AW147" s="79"/>
      <c r="AX147" s="79"/>
      <c r="AY147" s="79"/>
      <c r="AZ147" s="79"/>
      <c r="BA147">
        <v>3</v>
      </c>
      <c r="BB147" s="78" t="str">
        <f>REPLACE(INDEX(GroupVertices[Group],MATCH(Edges25[[#This Row],[Vertex 1]],GroupVertices[Vertex],0)),1,1,"")</f>
        <v>2</v>
      </c>
      <c r="BC147" s="78" t="str">
        <f>REPLACE(INDEX(GroupVertices[Group],MATCH(Edges25[[#This Row],[Vertex 2]],GroupVertices[Vertex],0)),1,1,"")</f>
        <v>2</v>
      </c>
      <c r="BD147" s="48"/>
      <c r="BE147" s="49"/>
      <c r="BF147" s="48"/>
      <c r="BG147" s="49"/>
      <c r="BH147" s="48"/>
      <c r="BI147" s="49"/>
      <c r="BJ147" s="48"/>
      <c r="BK147" s="49"/>
      <c r="BL147" s="48"/>
    </row>
    <row r="148" spans="1:64" ht="15">
      <c r="A148" s="64" t="s">
        <v>279</v>
      </c>
      <c r="B148" s="64" t="s">
        <v>328</v>
      </c>
      <c r="C148" s="65"/>
      <c r="D148" s="66"/>
      <c r="E148" s="67"/>
      <c r="F148" s="68"/>
      <c r="G148" s="65"/>
      <c r="H148" s="69"/>
      <c r="I148" s="70"/>
      <c r="J148" s="70"/>
      <c r="K148" s="34" t="s">
        <v>65</v>
      </c>
      <c r="L148" s="77">
        <v>318</v>
      </c>
      <c r="M148" s="77"/>
      <c r="N148" s="72"/>
      <c r="O148" s="79" t="s">
        <v>350</v>
      </c>
      <c r="P148" s="81">
        <v>43642.736805555556</v>
      </c>
      <c r="Q148" s="79" t="s">
        <v>400</v>
      </c>
      <c r="R148" s="79"/>
      <c r="S148" s="79"/>
      <c r="T148" s="79"/>
      <c r="U148" s="79"/>
      <c r="V148" s="82" t="s">
        <v>704</v>
      </c>
      <c r="W148" s="81">
        <v>43642.736805555556</v>
      </c>
      <c r="X148" s="82" t="s">
        <v>864</v>
      </c>
      <c r="Y148" s="79"/>
      <c r="Z148" s="79"/>
      <c r="AA148" s="85" t="s">
        <v>1045</v>
      </c>
      <c r="AB148" s="79"/>
      <c r="AC148" s="79" t="b">
        <v>0</v>
      </c>
      <c r="AD148" s="79">
        <v>0</v>
      </c>
      <c r="AE148" s="85" t="s">
        <v>1087</v>
      </c>
      <c r="AF148" s="79" t="b">
        <v>0</v>
      </c>
      <c r="AG148" s="79" t="s">
        <v>1099</v>
      </c>
      <c r="AH148" s="79"/>
      <c r="AI148" s="85" t="s">
        <v>1087</v>
      </c>
      <c r="AJ148" s="79" t="b">
        <v>0</v>
      </c>
      <c r="AK148" s="79">
        <v>3</v>
      </c>
      <c r="AL148" s="85" t="s">
        <v>1014</v>
      </c>
      <c r="AM148" s="79" t="s">
        <v>1114</v>
      </c>
      <c r="AN148" s="79" t="b">
        <v>0</v>
      </c>
      <c r="AO148" s="85" t="s">
        <v>1014</v>
      </c>
      <c r="AP148" s="79" t="s">
        <v>176</v>
      </c>
      <c r="AQ148" s="79">
        <v>0</v>
      </c>
      <c r="AR148" s="79">
        <v>0</v>
      </c>
      <c r="AS148" s="79"/>
      <c r="AT148" s="79"/>
      <c r="AU148" s="79"/>
      <c r="AV148" s="79"/>
      <c r="AW148" s="79"/>
      <c r="AX148" s="79"/>
      <c r="AY148" s="79"/>
      <c r="AZ148" s="79"/>
      <c r="BA148">
        <v>1</v>
      </c>
      <c r="BB148" s="78" t="str">
        <f>REPLACE(INDEX(GroupVertices[Group],MATCH(Edges25[[#This Row],[Vertex 1]],GroupVertices[Vertex],0)),1,1,"")</f>
        <v>1</v>
      </c>
      <c r="BC148" s="78" t="str">
        <f>REPLACE(INDEX(GroupVertices[Group],MATCH(Edges25[[#This Row],[Vertex 2]],GroupVertices[Vertex],0)),1,1,"")</f>
        <v>2</v>
      </c>
      <c r="BD148" s="48"/>
      <c r="BE148" s="49"/>
      <c r="BF148" s="48"/>
      <c r="BG148" s="49"/>
      <c r="BH148" s="48"/>
      <c r="BI148" s="49"/>
      <c r="BJ148" s="48"/>
      <c r="BK148" s="49"/>
      <c r="BL148" s="48"/>
    </row>
    <row r="149" spans="1:64" ht="15">
      <c r="A149" s="64" t="s">
        <v>286</v>
      </c>
      <c r="B149" s="64" t="s">
        <v>328</v>
      </c>
      <c r="C149" s="65"/>
      <c r="D149" s="66"/>
      <c r="E149" s="67"/>
      <c r="F149" s="68"/>
      <c r="G149" s="65"/>
      <c r="H149" s="69"/>
      <c r="I149" s="70"/>
      <c r="J149" s="70"/>
      <c r="K149" s="34" t="s">
        <v>65</v>
      </c>
      <c r="L149" s="77">
        <v>321</v>
      </c>
      <c r="M149" s="77"/>
      <c r="N149" s="72"/>
      <c r="O149" s="79" t="s">
        <v>350</v>
      </c>
      <c r="P149" s="81">
        <v>43643.60973379629</v>
      </c>
      <c r="Q149" s="79" t="s">
        <v>470</v>
      </c>
      <c r="R149" s="82" t="s">
        <v>537</v>
      </c>
      <c r="S149" s="79" t="s">
        <v>559</v>
      </c>
      <c r="T149" s="79" t="s">
        <v>608</v>
      </c>
      <c r="U149" s="79"/>
      <c r="V149" s="82" t="s">
        <v>710</v>
      </c>
      <c r="W149" s="81">
        <v>43643.60973379629</v>
      </c>
      <c r="X149" s="82" t="s">
        <v>865</v>
      </c>
      <c r="Y149" s="79"/>
      <c r="Z149" s="79"/>
      <c r="AA149" s="85" t="s">
        <v>1046</v>
      </c>
      <c r="AB149" s="79"/>
      <c r="AC149" s="79" t="b">
        <v>0</v>
      </c>
      <c r="AD149" s="79">
        <v>2</v>
      </c>
      <c r="AE149" s="85" t="s">
        <v>1087</v>
      </c>
      <c r="AF149" s="79" t="b">
        <v>1</v>
      </c>
      <c r="AG149" s="79" t="s">
        <v>1099</v>
      </c>
      <c r="AH149" s="79"/>
      <c r="AI149" s="85" t="s">
        <v>1106</v>
      </c>
      <c r="AJ149" s="79" t="b">
        <v>0</v>
      </c>
      <c r="AK149" s="79">
        <v>0</v>
      </c>
      <c r="AL149" s="85" t="s">
        <v>1087</v>
      </c>
      <c r="AM149" s="79" t="s">
        <v>1112</v>
      </c>
      <c r="AN149" s="79" t="b">
        <v>0</v>
      </c>
      <c r="AO149" s="85" t="s">
        <v>1046</v>
      </c>
      <c r="AP149" s="79" t="s">
        <v>176</v>
      </c>
      <c r="AQ149" s="79">
        <v>0</v>
      </c>
      <c r="AR149" s="79">
        <v>0</v>
      </c>
      <c r="AS149" s="79"/>
      <c r="AT149" s="79"/>
      <c r="AU149" s="79"/>
      <c r="AV149" s="79"/>
      <c r="AW149" s="79"/>
      <c r="AX149" s="79"/>
      <c r="AY149" s="79"/>
      <c r="AZ149" s="79"/>
      <c r="BA149">
        <v>3</v>
      </c>
      <c r="BB149" s="78" t="str">
        <f>REPLACE(INDEX(GroupVertices[Group],MATCH(Edges25[[#This Row],[Vertex 1]],GroupVertices[Vertex],0)),1,1,"")</f>
        <v>2</v>
      </c>
      <c r="BC149" s="78" t="str">
        <f>REPLACE(INDEX(GroupVertices[Group],MATCH(Edges25[[#This Row],[Vertex 2]],GroupVertices[Vertex],0)),1,1,"")</f>
        <v>2</v>
      </c>
      <c r="BD149" s="48"/>
      <c r="BE149" s="49"/>
      <c r="BF149" s="48"/>
      <c r="BG149" s="49"/>
      <c r="BH149" s="48"/>
      <c r="BI149" s="49"/>
      <c r="BJ149" s="48"/>
      <c r="BK149" s="49"/>
      <c r="BL149" s="48"/>
    </row>
    <row r="150" spans="1:64" ht="15">
      <c r="A150" s="64" t="s">
        <v>287</v>
      </c>
      <c r="B150" s="64" t="s">
        <v>328</v>
      </c>
      <c r="C150" s="65"/>
      <c r="D150" s="66"/>
      <c r="E150" s="67"/>
      <c r="F150" s="68"/>
      <c r="G150" s="65"/>
      <c r="H150" s="69"/>
      <c r="I150" s="70"/>
      <c r="J150" s="70"/>
      <c r="K150" s="34" t="s">
        <v>65</v>
      </c>
      <c r="L150" s="77">
        <v>323</v>
      </c>
      <c r="M150" s="77"/>
      <c r="N150" s="72"/>
      <c r="O150" s="79" t="s">
        <v>350</v>
      </c>
      <c r="P150" s="81">
        <v>43642.55875</v>
      </c>
      <c r="Q150" s="79" t="s">
        <v>400</v>
      </c>
      <c r="R150" s="79"/>
      <c r="S150" s="79"/>
      <c r="T150" s="79"/>
      <c r="U150" s="79"/>
      <c r="V150" s="82" t="s">
        <v>711</v>
      </c>
      <c r="W150" s="81">
        <v>43642.55875</v>
      </c>
      <c r="X150" s="82" t="s">
        <v>866</v>
      </c>
      <c r="Y150" s="79"/>
      <c r="Z150" s="79"/>
      <c r="AA150" s="85" t="s">
        <v>1047</v>
      </c>
      <c r="AB150" s="79"/>
      <c r="AC150" s="79" t="b">
        <v>0</v>
      </c>
      <c r="AD150" s="79">
        <v>0</v>
      </c>
      <c r="AE150" s="85" t="s">
        <v>1087</v>
      </c>
      <c r="AF150" s="79" t="b">
        <v>0</v>
      </c>
      <c r="AG150" s="79" t="s">
        <v>1099</v>
      </c>
      <c r="AH150" s="79"/>
      <c r="AI150" s="85" t="s">
        <v>1087</v>
      </c>
      <c r="AJ150" s="79" t="b">
        <v>0</v>
      </c>
      <c r="AK150" s="79">
        <v>3</v>
      </c>
      <c r="AL150" s="85" t="s">
        <v>1014</v>
      </c>
      <c r="AM150" s="79" t="s">
        <v>1109</v>
      </c>
      <c r="AN150" s="79" t="b">
        <v>0</v>
      </c>
      <c r="AO150" s="85" t="s">
        <v>1014</v>
      </c>
      <c r="AP150" s="79" t="s">
        <v>176</v>
      </c>
      <c r="AQ150" s="79">
        <v>0</v>
      </c>
      <c r="AR150" s="79">
        <v>0</v>
      </c>
      <c r="AS150" s="79"/>
      <c r="AT150" s="79"/>
      <c r="AU150" s="79"/>
      <c r="AV150" s="79"/>
      <c r="AW150" s="79"/>
      <c r="AX150" s="79"/>
      <c r="AY150" s="79"/>
      <c r="AZ150" s="79"/>
      <c r="BA150">
        <v>2</v>
      </c>
      <c r="BB150" s="78" t="str">
        <f>REPLACE(INDEX(GroupVertices[Group],MATCH(Edges25[[#This Row],[Vertex 1]],GroupVertices[Vertex],0)),1,1,"")</f>
        <v>2</v>
      </c>
      <c r="BC150" s="78" t="str">
        <f>REPLACE(INDEX(GroupVertices[Group],MATCH(Edges25[[#This Row],[Vertex 2]],GroupVertices[Vertex],0)),1,1,"")</f>
        <v>2</v>
      </c>
      <c r="BD150" s="48"/>
      <c r="BE150" s="49"/>
      <c r="BF150" s="48"/>
      <c r="BG150" s="49"/>
      <c r="BH150" s="48"/>
      <c r="BI150" s="49"/>
      <c r="BJ150" s="48"/>
      <c r="BK150" s="49"/>
      <c r="BL150" s="48"/>
    </row>
    <row r="151" spans="1:64" ht="15">
      <c r="A151" s="64" t="s">
        <v>282</v>
      </c>
      <c r="B151" s="64" t="s">
        <v>286</v>
      </c>
      <c r="C151" s="65"/>
      <c r="D151" s="66"/>
      <c r="E151" s="67"/>
      <c r="F151" s="68"/>
      <c r="G151" s="65"/>
      <c r="H151" s="69"/>
      <c r="I151" s="70"/>
      <c r="J151" s="70"/>
      <c r="K151" s="34" t="s">
        <v>66</v>
      </c>
      <c r="L151" s="77">
        <v>338</v>
      </c>
      <c r="M151" s="77"/>
      <c r="N151" s="72"/>
      <c r="O151" s="79" t="s">
        <v>350</v>
      </c>
      <c r="P151" s="81">
        <v>43644.54814814815</v>
      </c>
      <c r="Q151" s="79" t="s">
        <v>471</v>
      </c>
      <c r="R151" s="82" t="s">
        <v>538</v>
      </c>
      <c r="S151" s="79" t="s">
        <v>559</v>
      </c>
      <c r="T151" s="79"/>
      <c r="U151" s="79"/>
      <c r="V151" s="82" t="s">
        <v>707</v>
      </c>
      <c r="W151" s="81">
        <v>43644.54814814815</v>
      </c>
      <c r="X151" s="82" t="s">
        <v>867</v>
      </c>
      <c r="Y151" s="79"/>
      <c r="Z151" s="79"/>
      <c r="AA151" s="85" t="s">
        <v>1048</v>
      </c>
      <c r="AB151" s="79"/>
      <c r="AC151" s="79" t="b">
        <v>0</v>
      </c>
      <c r="AD151" s="79">
        <v>0</v>
      </c>
      <c r="AE151" s="85" t="s">
        <v>1087</v>
      </c>
      <c r="AF151" s="79" t="b">
        <v>1</v>
      </c>
      <c r="AG151" s="79" t="s">
        <v>1099</v>
      </c>
      <c r="AH151" s="79"/>
      <c r="AI151" s="85" t="s">
        <v>1026</v>
      </c>
      <c r="AJ151" s="79" t="b">
        <v>0</v>
      </c>
      <c r="AK151" s="79">
        <v>2</v>
      </c>
      <c r="AL151" s="85" t="s">
        <v>1060</v>
      </c>
      <c r="AM151" s="79" t="s">
        <v>1109</v>
      </c>
      <c r="AN151" s="79" t="b">
        <v>0</v>
      </c>
      <c r="AO151" s="85" t="s">
        <v>1060</v>
      </c>
      <c r="AP151" s="79" t="s">
        <v>176</v>
      </c>
      <c r="AQ151" s="79">
        <v>0</v>
      </c>
      <c r="AR151" s="79">
        <v>0</v>
      </c>
      <c r="AS151" s="79"/>
      <c r="AT151" s="79"/>
      <c r="AU151" s="79"/>
      <c r="AV151" s="79"/>
      <c r="AW151" s="79"/>
      <c r="AX151" s="79"/>
      <c r="AY151" s="79"/>
      <c r="AZ151" s="79"/>
      <c r="BA151">
        <v>1</v>
      </c>
      <c r="BB151" s="78" t="str">
        <f>REPLACE(INDEX(GroupVertices[Group],MATCH(Edges25[[#This Row],[Vertex 1]],GroupVertices[Vertex],0)),1,1,"")</f>
        <v>2</v>
      </c>
      <c r="BC151" s="78" t="str">
        <f>REPLACE(INDEX(GroupVertices[Group],MATCH(Edges25[[#This Row],[Vertex 2]],GroupVertices[Vertex],0)),1,1,"")</f>
        <v>2</v>
      </c>
      <c r="BD151" s="48"/>
      <c r="BE151" s="49"/>
      <c r="BF151" s="48"/>
      <c r="BG151" s="49"/>
      <c r="BH151" s="48"/>
      <c r="BI151" s="49"/>
      <c r="BJ151" s="48"/>
      <c r="BK151" s="49"/>
      <c r="BL151" s="48"/>
    </row>
    <row r="152" spans="1:64" ht="15">
      <c r="A152" s="64" t="s">
        <v>279</v>
      </c>
      <c r="B152" s="64" t="s">
        <v>286</v>
      </c>
      <c r="C152" s="65"/>
      <c r="D152" s="66"/>
      <c r="E152" s="67"/>
      <c r="F152" s="68"/>
      <c r="G152" s="65"/>
      <c r="H152" s="69"/>
      <c r="I152" s="70"/>
      <c r="J152" s="70"/>
      <c r="K152" s="34" t="s">
        <v>66</v>
      </c>
      <c r="L152" s="77">
        <v>339</v>
      </c>
      <c r="M152" s="77"/>
      <c r="N152" s="72"/>
      <c r="O152" s="79" t="s">
        <v>350</v>
      </c>
      <c r="P152" s="81">
        <v>43635.561875</v>
      </c>
      <c r="Q152" s="79" t="s">
        <v>472</v>
      </c>
      <c r="R152" s="82" t="s">
        <v>539</v>
      </c>
      <c r="S152" s="79" t="s">
        <v>553</v>
      </c>
      <c r="T152" s="79"/>
      <c r="U152" s="82" t="s">
        <v>649</v>
      </c>
      <c r="V152" s="82" t="s">
        <v>649</v>
      </c>
      <c r="W152" s="81">
        <v>43635.561875</v>
      </c>
      <c r="X152" s="82" t="s">
        <v>868</v>
      </c>
      <c r="Y152" s="79"/>
      <c r="Z152" s="79"/>
      <c r="AA152" s="85" t="s">
        <v>1049</v>
      </c>
      <c r="AB152" s="79"/>
      <c r="AC152" s="79" t="b">
        <v>0</v>
      </c>
      <c r="AD152" s="79">
        <v>3</v>
      </c>
      <c r="AE152" s="85" t="s">
        <v>1087</v>
      </c>
      <c r="AF152" s="79" t="b">
        <v>0</v>
      </c>
      <c r="AG152" s="79" t="s">
        <v>1099</v>
      </c>
      <c r="AH152" s="79"/>
      <c r="AI152" s="85" t="s">
        <v>1087</v>
      </c>
      <c r="AJ152" s="79" t="b">
        <v>0</v>
      </c>
      <c r="AK152" s="79">
        <v>2</v>
      </c>
      <c r="AL152" s="85" t="s">
        <v>1087</v>
      </c>
      <c r="AM152" s="79" t="s">
        <v>1114</v>
      </c>
      <c r="AN152" s="79" t="b">
        <v>0</v>
      </c>
      <c r="AO152" s="85" t="s">
        <v>1049</v>
      </c>
      <c r="AP152" s="79" t="s">
        <v>176</v>
      </c>
      <c r="AQ152" s="79">
        <v>0</v>
      </c>
      <c r="AR152" s="79">
        <v>0</v>
      </c>
      <c r="AS152" s="79"/>
      <c r="AT152" s="79"/>
      <c r="AU152" s="79"/>
      <c r="AV152" s="79"/>
      <c r="AW152" s="79"/>
      <c r="AX152" s="79"/>
      <c r="AY152" s="79"/>
      <c r="AZ152" s="79"/>
      <c r="BA152">
        <v>4</v>
      </c>
      <c r="BB152" s="78" t="str">
        <f>REPLACE(INDEX(GroupVertices[Group],MATCH(Edges25[[#This Row],[Vertex 1]],GroupVertices[Vertex],0)),1,1,"")</f>
        <v>1</v>
      </c>
      <c r="BC152" s="78" t="str">
        <f>REPLACE(INDEX(GroupVertices[Group],MATCH(Edges25[[#This Row],[Vertex 2]],GroupVertices[Vertex],0)),1,1,"")</f>
        <v>2</v>
      </c>
      <c r="BD152" s="48"/>
      <c r="BE152" s="49"/>
      <c r="BF152" s="48"/>
      <c r="BG152" s="49"/>
      <c r="BH152" s="48"/>
      <c r="BI152" s="49"/>
      <c r="BJ152" s="48"/>
      <c r="BK152" s="49"/>
      <c r="BL152" s="48"/>
    </row>
    <row r="153" spans="1:64" ht="15">
      <c r="A153" s="64" t="s">
        <v>279</v>
      </c>
      <c r="B153" s="64" t="s">
        <v>286</v>
      </c>
      <c r="C153" s="65"/>
      <c r="D153" s="66"/>
      <c r="E153" s="67"/>
      <c r="F153" s="68"/>
      <c r="G153" s="65"/>
      <c r="H153" s="69"/>
      <c r="I153" s="70"/>
      <c r="J153" s="70"/>
      <c r="K153" s="34" t="s">
        <v>66</v>
      </c>
      <c r="L153" s="77">
        <v>341</v>
      </c>
      <c r="M153" s="77"/>
      <c r="N153" s="72"/>
      <c r="O153" s="79" t="s">
        <v>350</v>
      </c>
      <c r="P153" s="81">
        <v>43649.59172453704</v>
      </c>
      <c r="Q153" s="79" t="s">
        <v>468</v>
      </c>
      <c r="R153" s="79"/>
      <c r="S153" s="79"/>
      <c r="T153" s="79" t="s">
        <v>606</v>
      </c>
      <c r="U153" s="79"/>
      <c r="V153" s="82" t="s">
        <v>704</v>
      </c>
      <c r="W153" s="81">
        <v>43649.59172453704</v>
      </c>
      <c r="X153" s="82" t="s">
        <v>869</v>
      </c>
      <c r="Y153" s="79"/>
      <c r="Z153" s="79"/>
      <c r="AA153" s="85" t="s">
        <v>1050</v>
      </c>
      <c r="AB153" s="79"/>
      <c r="AC153" s="79" t="b">
        <v>0</v>
      </c>
      <c r="AD153" s="79">
        <v>0</v>
      </c>
      <c r="AE153" s="85" t="s">
        <v>1087</v>
      </c>
      <c r="AF153" s="79" t="b">
        <v>0</v>
      </c>
      <c r="AG153" s="79" t="s">
        <v>1099</v>
      </c>
      <c r="AH153" s="79"/>
      <c r="AI153" s="85" t="s">
        <v>1087</v>
      </c>
      <c r="AJ153" s="79" t="b">
        <v>0</v>
      </c>
      <c r="AK153" s="79">
        <v>2</v>
      </c>
      <c r="AL153" s="85" t="s">
        <v>1055</v>
      </c>
      <c r="AM153" s="79" t="s">
        <v>1112</v>
      </c>
      <c r="AN153" s="79" t="b">
        <v>0</v>
      </c>
      <c r="AO153" s="85" t="s">
        <v>1055</v>
      </c>
      <c r="AP153" s="79" t="s">
        <v>176</v>
      </c>
      <c r="AQ153" s="79">
        <v>0</v>
      </c>
      <c r="AR153" s="79">
        <v>0</v>
      </c>
      <c r="AS153" s="79"/>
      <c r="AT153" s="79"/>
      <c r="AU153" s="79"/>
      <c r="AV153" s="79"/>
      <c r="AW153" s="79"/>
      <c r="AX153" s="79"/>
      <c r="AY153" s="79"/>
      <c r="AZ153" s="79"/>
      <c r="BA153">
        <v>4</v>
      </c>
      <c r="BB153" s="78" t="str">
        <f>REPLACE(INDEX(GroupVertices[Group],MATCH(Edges25[[#This Row],[Vertex 1]],GroupVertices[Vertex],0)),1,1,"")</f>
        <v>1</v>
      </c>
      <c r="BC153" s="78" t="str">
        <f>REPLACE(INDEX(GroupVertices[Group],MATCH(Edges25[[#This Row],[Vertex 2]],GroupVertices[Vertex],0)),1,1,"")</f>
        <v>2</v>
      </c>
      <c r="BD153" s="48">
        <v>1</v>
      </c>
      <c r="BE153" s="49">
        <v>4.761904761904762</v>
      </c>
      <c r="BF153" s="48">
        <v>0</v>
      </c>
      <c r="BG153" s="49">
        <v>0</v>
      </c>
      <c r="BH153" s="48">
        <v>0</v>
      </c>
      <c r="BI153" s="49">
        <v>0</v>
      </c>
      <c r="BJ153" s="48">
        <v>20</v>
      </c>
      <c r="BK153" s="49">
        <v>95.23809523809524</v>
      </c>
      <c r="BL153" s="48">
        <v>21</v>
      </c>
    </row>
    <row r="154" spans="1:64" ht="15">
      <c r="A154" s="64" t="s">
        <v>279</v>
      </c>
      <c r="B154" s="64" t="s">
        <v>286</v>
      </c>
      <c r="C154" s="65"/>
      <c r="D154" s="66"/>
      <c r="E154" s="67"/>
      <c r="F154" s="68"/>
      <c r="G154" s="65"/>
      <c r="H154" s="69"/>
      <c r="I154" s="70"/>
      <c r="J154" s="70"/>
      <c r="K154" s="34" t="s">
        <v>66</v>
      </c>
      <c r="L154" s="77">
        <v>342</v>
      </c>
      <c r="M154" s="77"/>
      <c r="N154" s="72"/>
      <c r="O154" s="79" t="s">
        <v>350</v>
      </c>
      <c r="P154" s="81">
        <v>43662.78333333333</v>
      </c>
      <c r="Q154" s="79" t="s">
        <v>402</v>
      </c>
      <c r="R154" s="79"/>
      <c r="S154" s="79"/>
      <c r="T154" s="79" t="s">
        <v>587</v>
      </c>
      <c r="U154" s="79"/>
      <c r="V154" s="82" t="s">
        <v>704</v>
      </c>
      <c r="W154" s="81">
        <v>43662.78333333333</v>
      </c>
      <c r="X154" s="82" t="s">
        <v>870</v>
      </c>
      <c r="Y154" s="79"/>
      <c r="Z154" s="79"/>
      <c r="AA154" s="85" t="s">
        <v>1051</v>
      </c>
      <c r="AB154" s="79"/>
      <c r="AC154" s="79" t="b">
        <v>0</v>
      </c>
      <c r="AD154" s="79">
        <v>0</v>
      </c>
      <c r="AE154" s="85" t="s">
        <v>1087</v>
      </c>
      <c r="AF154" s="79" t="b">
        <v>0</v>
      </c>
      <c r="AG154" s="79" t="s">
        <v>1099</v>
      </c>
      <c r="AH154" s="79"/>
      <c r="AI154" s="85" t="s">
        <v>1087</v>
      </c>
      <c r="AJ154" s="79" t="b">
        <v>0</v>
      </c>
      <c r="AK154" s="79">
        <v>3</v>
      </c>
      <c r="AL154" s="85" t="s">
        <v>1015</v>
      </c>
      <c r="AM154" s="79" t="s">
        <v>1112</v>
      </c>
      <c r="AN154" s="79" t="b">
        <v>0</v>
      </c>
      <c r="AO154" s="85" t="s">
        <v>1015</v>
      </c>
      <c r="AP154" s="79" t="s">
        <v>176</v>
      </c>
      <c r="AQ154" s="79">
        <v>0</v>
      </c>
      <c r="AR154" s="79">
        <v>0</v>
      </c>
      <c r="AS154" s="79"/>
      <c r="AT154" s="79"/>
      <c r="AU154" s="79"/>
      <c r="AV154" s="79"/>
      <c r="AW154" s="79"/>
      <c r="AX154" s="79"/>
      <c r="AY154" s="79"/>
      <c r="AZ154" s="79"/>
      <c r="BA154">
        <v>4</v>
      </c>
      <c r="BB154" s="78" t="str">
        <f>REPLACE(INDEX(GroupVertices[Group],MATCH(Edges25[[#This Row],[Vertex 1]],GroupVertices[Vertex],0)),1,1,"")</f>
        <v>1</v>
      </c>
      <c r="BC154" s="78" t="str">
        <f>REPLACE(INDEX(GroupVertices[Group],MATCH(Edges25[[#This Row],[Vertex 2]],GroupVertices[Vertex],0)),1,1,"")</f>
        <v>2</v>
      </c>
      <c r="BD154" s="48">
        <v>1</v>
      </c>
      <c r="BE154" s="49">
        <v>4.761904761904762</v>
      </c>
      <c r="BF154" s="48">
        <v>0</v>
      </c>
      <c r="BG154" s="49">
        <v>0</v>
      </c>
      <c r="BH154" s="48">
        <v>0</v>
      </c>
      <c r="BI154" s="49">
        <v>0</v>
      </c>
      <c r="BJ154" s="48">
        <v>20</v>
      </c>
      <c r="BK154" s="49">
        <v>95.23809523809524</v>
      </c>
      <c r="BL154" s="48">
        <v>21</v>
      </c>
    </row>
    <row r="155" spans="1:64" ht="15">
      <c r="A155" s="64" t="s">
        <v>286</v>
      </c>
      <c r="B155" s="64" t="s">
        <v>294</v>
      </c>
      <c r="C155" s="65"/>
      <c r="D155" s="66"/>
      <c r="E155" s="67"/>
      <c r="F155" s="68"/>
      <c r="G155" s="65"/>
      <c r="H155" s="69"/>
      <c r="I155" s="70"/>
      <c r="J155" s="70"/>
      <c r="K155" s="34" t="s">
        <v>65</v>
      </c>
      <c r="L155" s="77">
        <v>343</v>
      </c>
      <c r="M155" s="77"/>
      <c r="N155" s="72"/>
      <c r="O155" s="79" t="s">
        <v>350</v>
      </c>
      <c r="P155" s="81">
        <v>43621.88165509259</v>
      </c>
      <c r="Q155" s="79" t="s">
        <v>473</v>
      </c>
      <c r="R155" s="82" t="s">
        <v>540</v>
      </c>
      <c r="S155" s="79" t="s">
        <v>559</v>
      </c>
      <c r="T155" s="79" t="s">
        <v>610</v>
      </c>
      <c r="U155" s="79"/>
      <c r="V155" s="82" t="s">
        <v>710</v>
      </c>
      <c r="W155" s="81">
        <v>43621.88165509259</v>
      </c>
      <c r="X155" s="82" t="s">
        <v>871</v>
      </c>
      <c r="Y155" s="79"/>
      <c r="Z155" s="79"/>
      <c r="AA155" s="85" t="s">
        <v>1052</v>
      </c>
      <c r="AB155" s="79"/>
      <c r="AC155" s="79" t="b">
        <v>0</v>
      </c>
      <c r="AD155" s="79">
        <v>2</v>
      </c>
      <c r="AE155" s="85" t="s">
        <v>1087</v>
      </c>
      <c r="AF155" s="79" t="b">
        <v>1</v>
      </c>
      <c r="AG155" s="79" t="s">
        <v>1099</v>
      </c>
      <c r="AH155" s="79"/>
      <c r="AI155" s="85" t="s">
        <v>993</v>
      </c>
      <c r="AJ155" s="79" t="b">
        <v>0</v>
      </c>
      <c r="AK155" s="79">
        <v>2</v>
      </c>
      <c r="AL155" s="85" t="s">
        <v>1087</v>
      </c>
      <c r="AM155" s="79" t="s">
        <v>1112</v>
      </c>
      <c r="AN155" s="79" t="b">
        <v>0</v>
      </c>
      <c r="AO155" s="85" t="s">
        <v>1052</v>
      </c>
      <c r="AP155" s="79" t="s">
        <v>176</v>
      </c>
      <c r="AQ155" s="79">
        <v>0</v>
      </c>
      <c r="AR155" s="79">
        <v>0</v>
      </c>
      <c r="AS155" s="79"/>
      <c r="AT155" s="79"/>
      <c r="AU155" s="79"/>
      <c r="AV155" s="79"/>
      <c r="AW155" s="79"/>
      <c r="AX155" s="79"/>
      <c r="AY155" s="79"/>
      <c r="AZ155" s="79"/>
      <c r="BA155">
        <v>1</v>
      </c>
      <c r="BB155" s="78" t="str">
        <f>REPLACE(INDEX(GroupVertices[Group],MATCH(Edges25[[#This Row],[Vertex 1]],GroupVertices[Vertex],0)),1,1,"")</f>
        <v>2</v>
      </c>
      <c r="BC155" s="78" t="str">
        <f>REPLACE(INDEX(GroupVertices[Group],MATCH(Edges25[[#This Row],[Vertex 2]],GroupVertices[Vertex],0)),1,1,"")</f>
        <v>2</v>
      </c>
      <c r="BD155" s="48"/>
      <c r="BE155" s="49"/>
      <c r="BF155" s="48"/>
      <c r="BG155" s="49"/>
      <c r="BH155" s="48"/>
      <c r="BI155" s="49"/>
      <c r="BJ155" s="48"/>
      <c r="BK155" s="49"/>
      <c r="BL155" s="48"/>
    </row>
    <row r="156" spans="1:64" ht="15">
      <c r="A156" s="64" t="s">
        <v>286</v>
      </c>
      <c r="B156" s="64" t="s">
        <v>287</v>
      </c>
      <c r="C156" s="65"/>
      <c r="D156" s="66"/>
      <c r="E156" s="67"/>
      <c r="F156" s="68"/>
      <c r="G156" s="65"/>
      <c r="H156" s="69"/>
      <c r="I156" s="70"/>
      <c r="J156" s="70"/>
      <c r="K156" s="34" t="s">
        <v>66</v>
      </c>
      <c r="L156" s="77">
        <v>345</v>
      </c>
      <c r="M156" s="77"/>
      <c r="N156" s="72"/>
      <c r="O156" s="79" t="s">
        <v>350</v>
      </c>
      <c r="P156" s="81">
        <v>43635.57377314815</v>
      </c>
      <c r="Q156" s="79" t="s">
        <v>474</v>
      </c>
      <c r="R156" s="79"/>
      <c r="S156" s="79"/>
      <c r="T156" s="79"/>
      <c r="U156" s="79"/>
      <c r="V156" s="82" t="s">
        <v>710</v>
      </c>
      <c r="W156" s="81">
        <v>43635.57377314815</v>
      </c>
      <c r="X156" s="82" t="s">
        <v>872</v>
      </c>
      <c r="Y156" s="79"/>
      <c r="Z156" s="79"/>
      <c r="AA156" s="85" t="s">
        <v>1053</v>
      </c>
      <c r="AB156" s="79"/>
      <c r="AC156" s="79" t="b">
        <v>0</v>
      </c>
      <c r="AD156" s="79">
        <v>0</v>
      </c>
      <c r="AE156" s="85" t="s">
        <v>1087</v>
      </c>
      <c r="AF156" s="79" t="b">
        <v>0</v>
      </c>
      <c r="AG156" s="79" t="s">
        <v>1099</v>
      </c>
      <c r="AH156" s="79"/>
      <c r="AI156" s="85" t="s">
        <v>1087</v>
      </c>
      <c r="AJ156" s="79" t="b">
        <v>0</v>
      </c>
      <c r="AK156" s="79">
        <v>2</v>
      </c>
      <c r="AL156" s="85" t="s">
        <v>1049</v>
      </c>
      <c r="AM156" s="79" t="s">
        <v>1112</v>
      </c>
      <c r="AN156" s="79" t="b">
        <v>0</v>
      </c>
      <c r="AO156" s="85" t="s">
        <v>1049</v>
      </c>
      <c r="AP156" s="79" t="s">
        <v>176</v>
      </c>
      <c r="AQ156" s="79">
        <v>0</v>
      </c>
      <c r="AR156" s="79">
        <v>0</v>
      </c>
      <c r="AS156" s="79"/>
      <c r="AT156" s="79"/>
      <c r="AU156" s="79"/>
      <c r="AV156" s="79"/>
      <c r="AW156" s="79"/>
      <c r="AX156" s="79"/>
      <c r="AY156" s="79"/>
      <c r="AZ156" s="79"/>
      <c r="BA156">
        <v>2</v>
      </c>
      <c r="BB156" s="78" t="str">
        <f>REPLACE(INDEX(GroupVertices[Group],MATCH(Edges25[[#This Row],[Vertex 1]],GroupVertices[Vertex],0)),1,1,"")</f>
        <v>2</v>
      </c>
      <c r="BC156" s="78" t="str">
        <f>REPLACE(INDEX(GroupVertices[Group],MATCH(Edges25[[#This Row],[Vertex 2]],GroupVertices[Vertex],0)),1,1,"")</f>
        <v>2</v>
      </c>
      <c r="BD156" s="48">
        <v>0</v>
      </c>
      <c r="BE156" s="49">
        <v>0</v>
      </c>
      <c r="BF156" s="48">
        <v>0</v>
      </c>
      <c r="BG156" s="49">
        <v>0</v>
      </c>
      <c r="BH156" s="48">
        <v>0</v>
      </c>
      <c r="BI156" s="49">
        <v>0</v>
      </c>
      <c r="BJ156" s="48">
        <v>20</v>
      </c>
      <c r="BK156" s="49">
        <v>100</v>
      </c>
      <c r="BL156" s="48">
        <v>20</v>
      </c>
    </row>
    <row r="157" spans="1:64" ht="15">
      <c r="A157" s="64" t="s">
        <v>286</v>
      </c>
      <c r="B157" s="64" t="s">
        <v>279</v>
      </c>
      <c r="C157" s="65"/>
      <c r="D157" s="66"/>
      <c r="E157" s="67"/>
      <c r="F157" s="68"/>
      <c r="G157" s="65"/>
      <c r="H157" s="69"/>
      <c r="I157" s="70"/>
      <c r="J157" s="70"/>
      <c r="K157" s="34" t="s">
        <v>66</v>
      </c>
      <c r="L157" s="77">
        <v>353</v>
      </c>
      <c r="M157" s="77"/>
      <c r="N157" s="72"/>
      <c r="O157" s="79" t="s">
        <v>350</v>
      </c>
      <c r="P157" s="81">
        <v>43643.94877314815</v>
      </c>
      <c r="Q157" s="79" t="s">
        <v>471</v>
      </c>
      <c r="R157" s="82" t="s">
        <v>538</v>
      </c>
      <c r="S157" s="79" t="s">
        <v>559</v>
      </c>
      <c r="T157" s="79"/>
      <c r="U157" s="79"/>
      <c r="V157" s="82" t="s">
        <v>710</v>
      </c>
      <c r="W157" s="81">
        <v>43643.94877314815</v>
      </c>
      <c r="X157" s="82" t="s">
        <v>873</v>
      </c>
      <c r="Y157" s="79"/>
      <c r="Z157" s="79"/>
      <c r="AA157" s="85" t="s">
        <v>1054</v>
      </c>
      <c r="AB157" s="79"/>
      <c r="AC157" s="79" t="b">
        <v>0</v>
      </c>
      <c r="AD157" s="79">
        <v>0</v>
      </c>
      <c r="AE157" s="85" t="s">
        <v>1087</v>
      </c>
      <c r="AF157" s="79" t="b">
        <v>1</v>
      </c>
      <c r="AG157" s="79" t="s">
        <v>1099</v>
      </c>
      <c r="AH157" s="79"/>
      <c r="AI157" s="85" t="s">
        <v>1026</v>
      </c>
      <c r="AJ157" s="79" t="b">
        <v>0</v>
      </c>
      <c r="AK157" s="79">
        <v>2</v>
      </c>
      <c r="AL157" s="85" t="s">
        <v>1060</v>
      </c>
      <c r="AM157" s="79" t="s">
        <v>1112</v>
      </c>
      <c r="AN157" s="79" t="b">
        <v>0</v>
      </c>
      <c r="AO157" s="85" t="s">
        <v>1060</v>
      </c>
      <c r="AP157" s="79" t="s">
        <v>176</v>
      </c>
      <c r="AQ157" s="79">
        <v>0</v>
      </c>
      <c r="AR157" s="79">
        <v>0</v>
      </c>
      <c r="AS157" s="79"/>
      <c r="AT157" s="79"/>
      <c r="AU157" s="79"/>
      <c r="AV157" s="79"/>
      <c r="AW157" s="79"/>
      <c r="AX157" s="79"/>
      <c r="AY157" s="79"/>
      <c r="AZ157" s="79"/>
      <c r="BA157">
        <v>9</v>
      </c>
      <c r="BB157" s="78" t="str">
        <f>REPLACE(INDEX(GroupVertices[Group],MATCH(Edges25[[#This Row],[Vertex 1]],GroupVertices[Vertex],0)),1,1,"")</f>
        <v>2</v>
      </c>
      <c r="BC157" s="78" t="str">
        <f>REPLACE(INDEX(GroupVertices[Group],MATCH(Edges25[[#This Row],[Vertex 2]],GroupVertices[Vertex],0)),1,1,"")</f>
        <v>1</v>
      </c>
      <c r="BD157" s="48"/>
      <c r="BE157" s="49"/>
      <c r="BF157" s="48"/>
      <c r="BG157" s="49"/>
      <c r="BH157" s="48"/>
      <c r="BI157" s="49"/>
      <c r="BJ157" s="48"/>
      <c r="BK157" s="49"/>
      <c r="BL157" s="48"/>
    </row>
    <row r="158" spans="1:64" ht="15">
      <c r="A158" s="64" t="s">
        <v>286</v>
      </c>
      <c r="B158" s="64" t="s">
        <v>282</v>
      </c>
      <c r="C158" s="65"/>
      <c r="D158" s="66"/>
      <c r="E158" s="67"/>
      <c r="F158" s="68"/>
      <c r="G158" s="65"/>
      <c r="H158" s="69"/>
      <c r="I158" s="70"/>
      <c r="J158" s="70"/>
      <c r="K158" s="34" t="s">
        <v>66</v>
      </c>
      <c r="L158" s="77">
        <v>355</v>
      </c>
      <c r="M158" s="77"/>
      <c r="N158" s="72"/>
      <c r="O158" s="79" t="s">
        <v>350</v>
      </c>
      <c r="P158" s="81">
        <v>43649.583344907405</v>
      </c>
      <c r="Q158" s="79" t="s">
        <v>475</v>
      </c>
      <c r="R158" s="82" t="s">
        <v>505</v>
      </c>
      <c r="S158" s="79" t="s">
        <v>557</v>
      </c>
      <c r="T158" s="79" t="s">
        <v>611</v>
      </c>
      <c r="U158" s="79"/>
      <c r="V158" s="82" t="s">
        <v>710</v>
      </c>
      <c r="W158" s="81">
        <v>43649.583344907405</v>
      </c>
      <c r="X158" s="82" t="s">
        <v>874</v>
      </c>
      <c r="Y158" s="79"/>
      <c r="Z158" s="79"/>
      <c r="AA158" s="85" t="s">
        <v>1055</v>
      </c>
      <c r="AB158" s="79"/>
      <c r="AC158" s="79" t="b">
        <v>0</v>
      </c>
      <c r="AD158" s="79">
        <v>1</v>
      </c>
      <c r="AE158" s="85" t="s">
        <v>1087</v>
      </c>
      <c r="AF158" s="79" t="b">
        <v>0</v>
      </c>
      <c r="AG158" s="79" t="s">
        <v>1099</v>
      </c>
      <c r="AH158" s="79"/>
      <c r="AI158" s="85" t="s">
        <v>1087</v>
      </c>
      <c r="AJ158" s="79" t="b">
        <v>0</v>
      </c>
      <c r="AK158" s="79">
        <v>2</v>
      </c>
      <c r="AL158" s="85" t="s">
        <v>1087</v>
      </c>
      <c r="AM158" s="79" t="s">
        <v>1118</v>
      </c>
      <c r="AN158" s="79" t="b">
        <v>0</v>
      </c>
      <c r="AO158" s="85" t="s">
        <v>1055</v>
      </c>
      <c r="AP158" s="79" t="s">
        <v>176</v>
      </c>
      <c r="AQ158" s="79">
        <v>0</v>
      </c>
      <c r="AR158" s="79">
        <v>0</v>
      </c>
      <c r="AS158" s="79"/>
      <c r="AT158" s="79"/>
      <c r="AU158" s="79"/>
      <c r="AV158" s="79"/>
      <c r="AW158" s="79"/>
      <c r="AX158" s="79"/>
      <c r="AY158" s="79"/>
      <c r="AZ158" s="79"/>
      <c r="BA158">
        <v>5</v>
      </c>
      <c r="BB158" s="78" t="str">
        <f>REPLACE(INDEX(GroupVertices[Group],MATCH(Edges25[[#This Row],[Vertex 1]],GroupVertices[Vertex],0)),1,1,"")</f>
        <v>2</v>
      </c>
      <c r="BC158" s="78" t="str">
        <f>REPLACE(INDEX(GroupVertices[Group],MATCH(Edges25[[#This Row],[Vertex 2]],GroupVertices[Vertex],0)),1,1,"")</f>
        <v>2</v>
      </c>
      <c r="BD158" s="48"/>
      <c r="BE158" s="49"/>
      <c r="BF158" s="48"/>
      <c r="BG158" s="49"/>
      <c r="BH158" s="48"/>
      <c r="BI158" s="49"/>
      <c r="BJ158" s="48"/>
      <c r="BK158" s="49"/>
      <c r="BL158" s="48"/>
    </row>
    <row r="159" spans="1:64" ht="15">
      <c r="A159" s="64" t="s">
        <v>286</v>
      </c>
      <c r="B159" s="64" t="s">
        <v>279</v>
      </c>
      <c r="C159" s="65"/>
      <c r="D159" s="66"/>
      <c r="E159" s="67"/>
      <c r="F159" s="68"/>
      <c r="G159" s="65"/>
      <c r="H159" s="69"/>
      <c r="I159" s="70"/>
      <c r="J159" s="70"/>
      <c r="K159" s="34" t="s">
        <v>66</v>
      </c>
      <c r="L159" s="77">
        <v>359</v>
      </c>
      <c r="M159" s="77"/>
      <c r="N159" s="72"/>
      <c r="O159" s="79" t="s">
        <v>350</v>
      </c>
      <c r="P159" s="81">
        <v>43689.87465277778</v>
      </c>
      <c r="Q159" s="79" t="s">
        <v>476</v>
      </c>
      <c r="R159" s="82" t="s">
        <v>541</v>
      </c>
      <c r="S159" s="79" t="s">
        <v>559</v>
      </c>
      <c r="T159" s="79"/>
      <c r="U159" s="79"/>
      <c r="V159" s="82" t="s">
        <v>710</v>
      </c>
      <c r="W159" s="81">
        <v>43689.87465277778</v>
      </c>
      <c r="X159" s="82" t="s">
        <v>875</v>
      </c>
      <c r="Y159" s="79"/>
      <c r="Z159" s="79"/>
      <c r="AA159" s="85" t="s">
        <v>1056</v>
      </c>
      <c r="AB159" s="79"/>
      <c r="AC159" s="79" t="b">
        <v>0</v>
      </c>
      <c r="AD159" s="79">
        <v>4</v>
      </c>
      <c r="AE159" s="85" t="s">
        <v>1087</v>
      </c>
      <c r="AF159" s="79" t="b">
        <v>1</v>
      </c>
      <c r="AG159" s="79" t="s">
        <v>1099</v>
      </c>
      <c r="AH159" s="79"/>
      <c r="AI159" s="85" t="s">
        <v>1010</v>
      </c>
      <c r="AJ159" s="79" t="b">
        <v>0</v>
      </c>
      <c r="AK159" s="79">
        <v>1</v>
      </c>
      <c r="AL159" s="85" t="s">
        <v>1087</v>
      </c>
      <c r="AM159" s="79" t="s">
        <v>1107</v>
      </c>
      <c r="AN159" s="79" t="b">
        <v>0</v>
      </c>
      <c r="AO159" s="85" t="s">
        <v>1056</v>
      </c>
      <c r="AP159" s="79" t="s">
        <v>176</v>
      </c>
      <c r="AQ159" s="79">
        <v>0</v>
      </c>
      <c r="AR159" s="79">
        <v>0</v>
      </c>
      <c r="AS159" s="79"/>
      <c r="AT159" s="79"/>
      <c r="AU159" s="79"/>
      <c r="AV159" s="79"/>
      <c r="AW159" s="79"/>
      <c r="AX159" s="79"/>
      <c r="AY159" s="79"/>
      <c r="AZ159" s="79"/>
      <c r="BA159">
        <v>9</v>
      </c>
      <c r="BB159" s="78" t="str">
        <f>REPLACE(INDEX(GroupVertices[Group],MATCH(Edges25[[#This Row],[Vertex 1]],GroupVertices[Vertex],0)),1,1,"")</f>
        <v>2</v>
      </c>
      <c r="BC159" s="78" t="str">
        <f>REPLACE(INDEX(GroupVertices[Group],MATCH(Edges25[[#This Row],[Vertex 2]],GroupVertices[Vertex],0)),1,1,"")</f>
        <v>1</v>
      </c>
      <c r="BD159" s="48">
        <v>2</v>
      </c>
      <c r="BE159" s="49">
        <v>11.764705882352942</v>
      </c>
      <c r="BF159" s="48">
        <v>0</v>
      </c>
      <c r="BG159" s="49">
        <v>0</v>
      </c>
      <c r="BH159" s="48">
        <v>0</v>
      </c>
      <c r="BI159" s="49">
        <v>0</v>
      </c>
      <c r="BJ159" s="48">
        <v>15</v>
      </c>
      <c r="BK159" s="49">
        <v>88.23529411764706</v>
      </c>
      <c r="BL159" s="48">
        <v>17</v>
      </c>
    </row>
    <row r="160" spans="1:64" ht="15">
      <c r="A160" s="64" t="s">
        <v>287</v>
      </c>
      <c r="B160" s="64" t="s">
        <v>286</v>
      </c>
      <c r="C160" s="65"/>
      <c r="D160" s="66"/>
      <c r="E160" s="67"/>
      <c r="F160" s="68"/>
      <c r="G160" s="65"/>
      <c r="H160" s="69"/>
      <c r="I160" s="70"/>
      <c r="J160" s="70"/>
      <c r="K160" s="34" t="s">
        <v>66</v>
      </c>
      <c r="L160" s="77">
        <v>360</v>
      </c>
      <c r="M160" s="77"/>
      <c r="N160" s="72"/>
      <c r="O160" s="79" t="s">
        <v>350</v>
      </c>
      <c r="P160" s="81">
        <v>43621.93667824074</v>
      </c>
      <c r="Q160" s="79" t="s">
        <v>401</v>
      </c>
      <c r="R160" s="79"/>
      <c r="S160" s="79"/>
      <c r="T160" s="79" t="s">
        <v>586</v>
      </c>
      <c r="U160" s="79"/>
      <c r="V160" s="82" t="s">
        <v>711</v>
      </c>
      <c r="W160" s="81">
        <v>43621.93667824074</v>
      </c>
      <c r="X160" s="82" t="s">
        <v>876</v>
      </c>
      <c r="Y160" s="79"/>
      <c r="Z160" s="79"/>
      <c r="AA160" s="85" t="s">
        <v>1057</v>
      </c>
      <c r="AB160" s="79"/>
      <c r="AC160" s="79" t="b">
        <v>0</v>
      </c>
      <c r="AD160" s="79">
        <v>0</v>
      </c>
      <c r="AE160" s="85" t="s">
        <v>1087</v>
      </c>
      <c r="AF160" s="79" t="b">
        <v>1</v>
      </c>
      <c r="AG160" s="79" t="s">
        <v>1099</v>
      </c>
      <c r="AH160" s="79"/>
      <c r="AI160" s="85" t="s">
        <v>993</v>
      </c>
      <c r="AJ160" s="79" t="b">
        <v>0</v>
      </c>
      <c r="AK160" s="79">
        <v>2</v>
      </c>
      <c r="AL160" s="85" t="s">
        <v>1052</v>
      </c>
      <c r="AM160" s="79" t="s">
        <v>1109</v>
      </c>
      <c r="AN160" s="79" t="b">
        <v>0</v>
      </c>
      <c r="AO160" s="85" t="s">
        <v>1052</v>
      </c>
      <c r="AP160" s="79" t="s">
        <v>176</v>
      </c>
      <c r="AQ160" s="79">
        <v>0</v>
      </c>
      <c r="AR160" s="79">
        <v>0</v>
      </c>
      <c r="AS160" s="79"/>
      <c r="AT160" s="79"/>
      <c r="AU160" s="79"/>
      <c r="AV160" s="79"/>
      <c r="AW160" s="79"/>
      <c r="AX160" s="79"/>
      <c r="AY160" s="79"/>
      <c r="AZ160" s="79"/>
      <c r="BA160">
        <v>9</v>
      </c>
      <c r="BB160" s="78" t="str">
        <f>REPLACE(INDEX(GroupVertices[Group],MATCH(Edges25[[#This Row],[Vertex 1]],GroupVertices[Vertex],0)),1,1,"")</f>
        <v>2</v>
      </c>
      <c r="BC160" s="78" t="str">
        <f>REPLACE(INDEX(GroupVertices[Group],MATCH(Edges25[[#This Row],[Vertex 2]],GroupVertices[Vertex],0)),1,1,"")</f>
        <v>2</v>
      </c>
      <c r="BD160" s="48"/>
      <c r="BE160" s="49"/>
      <c r="BF160" s="48"/>
      <c r="BG160" s="49"/>
      <c r="BH160" s="48"/>
      <c r="BI160" s="49"/>
      <c r="BJ160" s="48"/>
      <c r="BK160" s="49"/>
      <c r="BL160" s="48"/>
    </row>
    <row r="161" spans="1:64" ht="15">
      <c r="A161" s="64" t="s">
        <v>287</v>
      </c>
      <c r="B161" s="64" t="s">
        <v>286</v>
      </c>
      <c r="C161" s="65"/>
      <c r="D161" s="66"/>
      <c r="E161" s="67"/>
      <c r="F161" s="68"/>
      <c r="G161" s="65"/>
      <c r="H161" s="69"/>
      <c r="I161" s="70"/>
      <c r="J161" s="70"/>
      <c r="K161" s="34" t="s">
        <v>66</v>
      </c>
      <c r="L161" s="77">
        <v>361</v>
      </c>
      <c r="M161" s="77"/>
      <c r="N161" s="72"/>
      <c r="O161" s="79" t="s">
        <v>350</v>
      </c>
      <c r="P161" s="81">
        <v>43622.09208333334</v>
      </c>
      <c r="Q161" s="79" t="s">
        <v>477</v>
      </c>
      <c r="R161" s="82" t="s">
        <v>540</v>
      </c>
      <c r="S161" s="79" t="s">
        <v>559</v>
      </c>
      <c r="T161" s="79"/>
      <c r="U161" s="79"/>
      <c r="V161" s="82" t="s">
        <v>711</v>
      </c>
      <c r="W161" s="81">
        <v>43622.09208333334</v>
      </c>
      <c r="X161" s="82" t="s">
        <v>877</v>
      </c>
      <c r="Y161" s="79"/>
      <c r="Z161" s="79"/>
      <c r="AA161" s="85" t="s">
        <v>1058</v>
      </c>
      <c r="AB161" s="79"/>
      <c r="AC161" s="79" t="b">
        <v>0</v>
      </c>
      <c r="AD161" s="79">
        <v>2</v>
      </c>
      <c r="AE161" s="85" t="s">
        <v>1087</v>
      </c>
      <c r="AF161" s="79" t="b">
        <v>1</v>
      </c>
      <c r="AG161" s="79" t="s">
        <v>1099</v>
      </c>
      <c r="AH161" s="79"/>
      <c r="AI161" s="85" t="s">
        <v>993</v>
      </c>
      <c r="AJ161" s="79" t="b">
        <v>0</v>
      </c>
      <c r="AK161" s="79">
        <v>0</v>
      </c>
      <c r="AL161" s="85" t="s">
        <v>1087</v>
      </c>
      <c r="AM161" s="79" t="s">
        <v>1109</v>
      </c>
      <c r="AN161" s="79" t="b">
        <v>0</v>
      </c>
      <c r="AO161" s="85" t="s">
        <v>1058</v>
      </c>
      <c r="AP161" s="79" t="s">
        <v>176</v>
      </c>
      <c r="AQ161" s="79">
        <v>0</v>
      </c>
      <c r="AR161" s="79">
        <v>0</v>
      </c>
      <c r="AS161" s="79"/>
      <c r="AT161" s="79"/>
      <c r="AU161" s="79"/>
      <c r="AV161" s="79"/>
      <c r="AW161" s="79"/>
      <c r="AX161" s="79"/>
      <c r="AY161" s="79"/>
      <c r="AZ161" s="79"/>
      <c r="BA161">
        <v>9</v>
      </c>
      <c r="BB161" s="78" t="str">
        <f>REPLACE(INDEX(GroupVertices[Group],MATCH(Edges25[[#This Row],[Vertex 1]],GroupVertices[Vertex],0)),1,1,"")</f>
        <v>2</v>
      </c>
      <c r="BC161" s="78" t="str">
        <f>REPLACE(INDEX(GroupVertices[Group],MATCH(Edges25[[#This Row],[Vertex 2]],GroupVertices[Vertex],0)),1,1,"")</f>
        <v>2</v>
      </c>
      <c r="BD161" s="48"/>
      <c r="BE161" s="49"/>
      <c r="BF161" s="48"/>
      <c r="BG161" s="49"/>
      <c r="BH161" s="48"/>
      <c r="BI161" s="49"/>
      <c r="BJ161" s="48"/>
      <c r="BK161" s="49"/>
      <c r="BL161" s="48"/>
    </row>
    <row r="162" spans="1:64" ht="15">
      <c r="A162" s="64" t="s">
        <v>287</v>
      </c>
      <c r="B162" s="64" t="s">
        <v>286</v>
      </c>
      <c r="C162" s="65"/>
      <c r="D162" s="66"/>
      <c r="E162" s="67"/>
      <c r="F162" s="68"/>
      <c r="G162" s="65"/>
      <c r="H162" s="69"/>
      <c r="I162" s="70"/>
      <c r="J162" s="70"/>
      <c r="K162" s="34" t="s">
        <v>66</v>
      </c>
      <c r="L162" s="77">
        <v>362</v>
      </c>
      <c r="M162" s="77"/>
      <c r="N162" s="72"/>
      <c r="O162" s="79" t="s">
        <v>350</v>
      </c>
      <c r="P162" s="81">
        <v>43635.61356481481</v>
      </c>
      <c r="Q162" s="79" t="s">
        <v>474</v>
      </c>
      <c r="R162" s="79"/>
      <c r="S162" s="79"/>
      <c r="T162" s="79"/>
      <c r="U162" s="79"/>
      <c r="V162" s="82" t="s">
        <v>711</v>
      </c>
      <c r="W162" s="81">
        <v>43635.61356481481</v>
      </c>
      <c r="X162" s="82" t="s">
        <v>878</v>
      </c>
      <c r="Y162" s="79"/>
      <c r="Z162" s="79"/>
      <c r="AA162" s="85" t="s">
        <v>1059</v>
      </c>
      <c r="AB162" s="79"/>
      <c r="AC162" s="79" t="b">
        <v>0</v>
      </c>
      <c r="AD162" s="79">
        <v>0</v>
      </c>
      <c r="AE162" s="85" t="s">
        <v>1087</v>
      </c>
      <c r="AF162" s="79" t="b">
        <v>0</v>
      </c>
      <c r="AG162" s="79" t="s">
        <v>1099</v>
      </c>
      <c r="AH162" s="79"/>
      <c r="AI162" s="85" t="s">
        <v>1087</v>
      </c>
      <c r="AJ162" s="79" t="b">
        <v>0</v>
      </c>
      <c r="AK162" s="79">
        <v>2</v>
      </c>
      <c r="AL162" s="85" t="s">
        <v>1049</v>
      </c>
      <c r="AM162" s="79" t="s">
        <v>1109</v>
      </c>
      <c r="AN162" s="79" t="b">
        <v>0</v>
      </c>
      <c r="AO162" s="85" t="s">
        <v>1049</v>
      </c>
      <c r="AP162" s="79" t="s">
        <v>176</v>
      </c>
      <c r="AQ162" s="79">
        <v>0</v>
      </c>
      <c r="AR162" s="79">
        <v>0</v>
      </c>
      <c r="AS162" s="79"/>
      <c r="AT162" s="79"/>
      <c r="AU162" s="79"/>
      <c r="AV162" s="79"/>
      <c r="AW162" s="79"/>
      <c r="AX162" s="79"/>
      <c r="AY162" s="79"/>
      <c r="AZ162" s="79"/>
      <c r="BA162">
        <v>9</v>
      </c>
      <c r="BB162" s="78" t="str">
        <f>REPLACE(INDEX(GroupVertices[Group],MATCH(Edges25[[#This Row],[Vertex 1]],GroupVertices[Vertex],0)),1,1,"")</f>
        <v>2</v>
      </c>
      <c r="BC162" s="78" t="str">
        <f>REPLACE(INDEX(GroupVertices[Group],MATCH(Edges25[[#This Row],[Vertex 2]],GroupVertices[Vertex],0)),1,1,"")</f>
        <v>2</v>
      </c>
      <c r="BD162" s="48"/>
      <c r="BE162" s="49"/>
      <c r="BF162" s="48"/>
      <c r="BG162" s="49"/>
      <c r="BH162" s="48"/>
      <c r="BI162" s="49"/>
      <c r="BJ162" s="48"/>
      <c r="BK162" s="49"/>
      <c r="BL162" s="48"/>
    </row>
    <row r="163" spans="1:64" ht="15">
      <c r="A163" s="64" t="s">
        <v>287</v>
      </c>
      <c r="B163" s="64" t="s">
        <v>286</v>
      </c>
      <c r="C163" s="65"/>
      <c r="D163" s="66"/>
      <c r="E163" s="67"/>
      <c r="F163" s="68"/>
      <c r="G163" s="65"/>
      <c r="H163" s="69"/>
      <c r="I163" s="70"/>
      <c r="J163" s="70"/>
      <c r="K163" s="34" t="s">
        <v>66</v>
      </c>
      <c r="L163" s="77">
        <v>365</v>
      </c>
      <c r="M163" s="77"/>
      <c r="N163" s="72"/>
      <c r="O163" s="79" t="s">
        <v>350</v>
      </c>
      <c r="P163" s="81">
        <v>43643.94393518518</v>
      </c>
      <c r="Q163" s="79" t="s">
        <v>478</v>
      </c>
      <c r="R163" s="82" t="s">
        <v>538</v>
      </c>
      <c r="S163" s="79" t="s">
        <v>559</v>
      </c>
      <c r="T163" s="79"/>
      <c r="U163" s="79"/>
      <c r="V163" s="82" t="s">
        <v>711</v>
      </c>
      <c r="W163" s="81">
        <v>43643.94393518518</v>
      </c>
      <c r="X163" s="82" t="s">
        <v>879</v>
      </c>
      <c r="Y163" s="79"/>
      <c r="Z163" s="79"/>
      <c r="AA163" s="85" t="s">
        <v>1060</v>
      </c>
      <c r="AB163" s="79"/>
      <c r="AC163" s="79" t="b">
        <v>0</v>
      </c>
      <c r="AD163" s="79">
        <v>5</v>
      </c>
      <c r="AE163" s="85" t="s">
        <v>1087</v>
      </c>
      <c r="AF163" s="79" t="b">
        <v>1</v>
      </c>
      <c r="AG163" s="79" t="s">
        <v>1099</v>
      </c>
      <c r="AH163" s="79"/>
      <c r="AI163" s="85" t="s">
        <v>1026</v>
      </c>
      <c r="AJ163" s="79" t="b">
        <v>0</v>
      </c>
      <c r="AK163" s="79">
        <v>2</v>
      </c>
      <c r="AL163" s="85" t="s">
        <v>1087</v>
      </c>
      <c r="AM163" s="79" t="s">
        <v>1109</v>
      </c>
      <c r="AN163" s="79" t="b">
        <v>0</v>
      </c>
      <c r="AO163" s="85" t="s">
        <v>1060</v>
      </c>
      <c r="AP163" s="79" t="s">
        <v>176</v>
      </c>
      <c r="AQ163" s="79">
        <v>0</v>
      </c>
      <c r="AR163" s="79">
        <v>0</v>
      </c>
      <c r="AS163" s="79"/>
      <c r="AT163" s="79"/>
      <c r="AU163" s="79"/>
      <c r="AV163" s="79"/>
      <c r="AW163" s="79"/>
      <c r="AX163" s="79"/>
      <c r="AY163" s="79"/>
      <c r="AZ163" s="79"/>
      <c r="BA163">
        <v>9</v>
      </c>
      <c r="BB163" s="78" t="str">
        <f>REPLACE(INDEX(GroupVertices[Group],MATCH(Edges25[[#This Row],[Vertex 1]],GroupVertices[Vertex],0)),1,1,"")</f>
        <v>2</v>
      </c>
      <c r="BC163" s="78" t="str">
        <f>REPLACE(INDEX(GroupVertices[Group],MATCH(Edges25[[#This Row],[Vertex 2]],GroupVertices[Vertex],0)),1,1,"")</f>
        <v>2</v>
      </c>
      <c r="BD163" s="48"/>
      <c r="BE163" s="49"/>
      <c r="BF163" s="48"/>
      <c r="BG163" s="49"/>
      <c r="BH163" s="48"/>
      <c r="BI163" s="49"/>
      <c r="BJ163" s="48"/>
      <c r="BK163" s="49"/>
      <c r="BL163" s="48"/>
    </row>
    <row r="164" spans="1:64" ht="15">
      <c r="A164" s="64" t="s">
        <v>287</v>
      </c>
      <c r="B164" s="64" t="s">
        <v>286</v>
      </c>
      <c r="C164" s="65"/>
      <c r="D164" s="66"/>
      <c r="E164" s="67"/>
      <c r="F164" s="68"/>
      <c r="G164" s="65"/>
      <c r="H164" s="69"/>
      <c r="I164" s="70"/>
      <c r="J164" s="70"/>
      <c r="K164" s="34" t="s">
        <v>66</v>
      </c>
      <c r="L164" s="77">
        <v>366</v>
      </c>
      <c r="M164" s="77"/>
      <c r="N164" s="72"/>
      <c r="O164" s="79" t="s">
        <v>350</v>
      </c>
      <c r="P164" s="81">
        <v>43650.258055555554</v>
      </c>
      <c r="Q164" s="79" t="s">
        <v>458</v>
      </c>
      <c r="R164" s="79"/>
      <c r="S164" s="79"/>
      <c r="T164" s="79" t="s">
        <v>606</v>
      </c>
      <c r="U164" s="79"/>
      <c r="V164" s="82" t="s">
        <v>711</v>
      </c>
      <c r="W164" s="81">
        <v>43650.258055555554</v>
      </c>
      <c r="X164" s="82" t="s">
        <v>880</v>
      </c>
      <c r="Y164" s="79"/>
      <c r="Z164" s="79"/>
      <c r="AA164" s="85" t="s">
        <v>1061</v>
      </c>
      <c r="AB164" s="79"/>
      <c r="AC164" s="79" t="b">
        <v>0</v>
      </c>
      <c r="AD164" s="79">
        <v>0</v>
      </c>
      <c r="AE164" s="85" t="s">
        <v>1087</v>
      </c>
      <c r="AF164" s="79" t="b">
        <v>0</v>
      </c>
      <c r="AG164" s="79" t="s">
        <v>1099</v>
      </c>
      <c r="AH164" s="79"/>
      <c r="AI164" s="85" t="s">
        <v>1087</v>
      </c>
      <c r="AJ164" s="79" t="b">
        <v>0</v>
      </c>
      <c r="AK164" s="79">
        <v>4</v>
      </c>
      <c r="AL164" s="85" t="s">
        <v>1055</v>
      </c>
      <c r="AM164" s="79" t="s">
        <v>1109</v>
      </c>
      <c r="AN164" s="79" t="b">
        <v>0</v>
      </c>
      <c r="AO164" s="85" t="s">
        <v>1055</v>
      </c>
      <c r="AP164" s="79" t="s">
        <v>176</v>
      </c>
      <c r="AQ164" s="79">
        <v>0</v>
      </c>
      <c r="AR164" s="79">
        <v>0</v>
      </c>
      <c r="AS164" s="79"/>
      <c r="AT164" s="79"/>
      <c r="AU164" s="79"/>
      <c r="AV164" s="79"/>
      <c r="AW164" s="79"/>
      <c r="AX164" s="79"/>
      <c r="AY164" s="79"/>
      <c r="AZ164" s="79"/>
      <c r="BA164">
        <v>9</v>
      </c>
      <c r="BB164" s="78" t="str">
        <f>REPLACE(INDEX(GroupVertices[Group],MATCH(Edges25[[#This Row],[Vertex 1]],GroupVertices[Vertex],0)),1,1,"")</f>
        <v>2</v>
      </c>
      <c r="BC164" s="78" t="str">
        <f>REPLACE(INDEX(GroupVertices[Group],MATCH(Edges25[[#This Row],[Vertex 2]],GroupVertices[Vertex],0)),1,1,"")</f>
        <v>2</v>
      </c>
      <c r="BD164" s="48"/>
      <c r="BE164" s="49"/>
      <c r="BF164" s="48"/>
      <c r="BG164" s="49"/>
      <c r="BH164" s="48"/>
      <c r="BI164" s="49"/>
      <c r="BJ164" s="48"/>
      <c r="BK164" s="49"/>
      <c r="BL164" s="48"/>
    </row>
    <row r="165" spans="1:64" ht="15">
      <c r="A165" s="64" t="s">
        <v>287</v>
      </c>
      <c r="B165" s="64" t="s">
        <v>286</v>
      </c>
      <c r="C165" s="65"/>
      <c r="D165" s="66"/>
      <c r="E165" s="67"/>
      <c r="F165" s="68"/>
      <c r="G165" s="65"/>
      <c r="H165" s="69"/>
      <c r="I165" s="70"/>
      <c r="J165" s="70"/>
      <c r="K165" s="34" t="s">
        <v>66</v>
      </c>
      <c r="L165" s="77">
        <v>367</v>
      </c>
      <c r="M165" s="77"/>
      <c r="N165" s="72"/>
      <c r="O165" s="79" t="s">
        <v>350</v>
      </c>
      <c r="P165" s="81">
        <v>43661.58052083333</v>
      </c>
      <c r="Q165" s="79" t="s">
        <v>402</v>
      </c>
      <c r="R165" s="79"/>
      <c r="S165" s="79"/>
      <c r="T165" s="79" t="s">
        <v>587</v>
      </c>
      <c r="U165" s="79"/>
      <c r="V165" s="82" t="s">
        <v>711</v>
      </c>
      <c r="W165" s="81">
        <v>43661.58052083333</v>
      </c>
      <c r="X165" s="82" t="s">
        <v>881</v>
      </c>
      <c r="Y165" s="79"/>
      <c r="Z165" s="79"/>
      <c r="AA165" s="85" t="s">
        <v>1062</v>
      </c>
      <c r="AB165" s="79"/>
      <c r="AC165" s="79" t="b">
        <v>0</v>
      </c>
      <c r="AD165" s="79">
        <v>0</v>
      </c>
      <c r="AE165" s="85" t="s">
        <v>1087</v>
      </c>
      <c r="AF165" s="79" t="b">
        <v>0</v>
      </c>
      <c r="AG165" s="79" t="s">
        <v>1099</v>
      </c>
      <c r="AH165" s="79"/>
      <c r="AI165" s="85" t="s">
        <v>1087</v>
      </c>
      <c r="AJ165" s="79" t="b">
        <v>0</v>
      </c>
      <c r="AK165" s="79">
        <v>2</v>
      </c>
      <c r="AL165" s="85" t="s">
        <v>1015</v>
      </c>
      <c r="AM165" s="79" t="s">
        <v>1109</v>
      </c>
      <c r="AN165" s="79" t="b">
        <v>0</v>
      </c>
      <c r="AO165" s="85" t="s">
        <v>1015</v>
      </c>
      <c r="AP165" s="79" t="s">
        <v>176</v>
      </c>
      <c r="AQ165" s="79">
        <v>0</v>
      </c>
      <c r="AR165" s="79">
        <v>0</v>
      </c>
      <c r="AS165" s="79"/>
      <c r="AT165" s="79"/>
      <c r="AU165" s="79"/>
      <c r="AV165" s="79"/>
      <c r="AW165" s="79"/>
      <c r="AX165" s="79"/>
      <c r="AY165" s="79"/>
      <c r="AZ165" s="79"/>
      <c r="BA165">
        <v>9</v>
      </c>
      <c r="BB165" s="78" t="str">
        <f>REPLACE(INDEX(GroupVertices[Group],MATCH(Edges25[[#This Row],[Vertex 1]],GroupVertices[Vertex],0)),1,1,"")</f>
        <v>2</v>
      </c>
      <c r="BC165" s="78" t="str">
        <f>REPLACE(INDEX(GroupVertices[Group],MATCH(Edges25[[#This Row],[Vertex 2]],GroupVertices[Vertex],0)),1,1,"")</f>
        <v>2</v>
      </c>
      <c r="BD165" s="48"/>
      <c r="BE165" s="49"/>
      <c r="BF165" s="48"/>
      <c r="BG165" s="49"/>
      <c r="BH165" s="48"/>
      <c r="BI165" s="49"/>
      <c r="BJ165" s="48"/>
      <c r="BK165" s="49"/>
      <c r="BL165" s="48"/>
    </row>
    <row r="166" spans="1:64" ht="15">
      <c r="A166" s="64" t="s">
        <v>287</v>
      </c>
      <c r="B166" s="64" t="s">
        <v>286</v>
      </c>
      <c r="C166" s="65"/>
      <c r="D166" s="66"/>
      <c r="E166" s="67"/>
      <c r="F166" s="68"/>
      <c r="G166" s="65"/>
      <c r="H166" s="69"/>
      <c r="I166" s="70"/>
      <c r="J166" s="70"/>
      <c r="K166" s="34" t="s">
        <v>66</v>
      </c>
      <c r="L166" s="77">
        <v>368</v>
      </c>
      <c r="M166" s="77"/>
      <c r="N166" s="72"/>
      <c r="O166" s="79" t="s">
        <v>350</v>
      </c>
      <c r="P166" s="81">
        <v>43689.93958333333</v>
      </c>
      <c r="Q166" s="79" t="s">
        <v>479</v>
      </c>
      <c r="R166" s="79"/>
      <c r="S166" s="79"/>
      <c r="T166" s="79"/>
      <c r="U166" s="79"/>
      <c r="V166" s="82" t="s">
        <v>711</v>
      </c>
      <c r="W166" s="81">
        <v>43689.93958333333</v>
      </c>
      <c r="X166" s="82" t="s">
        <v>882</v>
      </c>
      <c r="Y166" s="79"/>
      <c r="Z166" s="79"/>
      <c r="AA166" s="85" t="s">
        <v>1063</v>
      </c>
      <c r="AB166" s="79"/>
      <c r="AC166" s="79" t="b">
        <v>0</v>
      </c>
      <c r="AD166" s="79">
        <v>0</v>
      </c>
      <c r="AE166" s="85" t="s">
        <v>1087</v>
      </c>
      <c r="AF166" s="79" t="b">
        <v>1</v>
      </c>
      <c r="AG166" s="79" t="s">
        <v>1099</v>
      </c>
      <c r="AH166" s="79"/>
      <c r="AI166" s="85" t="s">
        <v>1010</v>
      </c>
      <c r="AJ166" s="79" t="b">
        <v>0</v>
      </c>
      <c r="AK166" s="79">
        <v>1</v>
      </c>
      <c r="AL166" s="85" t="s">
        <v>1056</v>
      </c>
      <c r="AM166" s="79" t="s">
        <v>1109</v>
      </c>
      <c r="AN166" s="79" t="b">
        <v>0</v>
      </c>
      <c r="AO166" s="85" t="s">
        <v>1056</v>
      </c>
      <c r="AP166" s="79" t="s">
        <v>176</v>
      </c>
      <c r="AQ166" s="79">
        <v>0</v>
      </c>
      <c r="AR166" s="79">
        <v>0</v>
      </c>
      <c r="AS166" s="79"/>
      <c r="AT166" s="79"/>
      <c r="AU166" s="79"/>
      <c r="AV166" s="79"/>
      <c r="AW166" s="79"/>
      <c r="AX166" s="79"/>
      <c r="AY166" s="79"/>
      <c r="AZ166" s="79"/>
      <c r="BA166">
        <v>9</v>
      </c>
      <c r="BB166" s="78" t="str">
        <f>REPLACE(INDEX(GroupVertices[Group],MATCH(Edges25[[#This Row],[Vertex 1]],GroupVertices[Vertex],0)),1,1,"")</f>
        <v>2</v>
      </c>
      <c r="BC166" s="78" t="str">
        <f>REPLACE(INDEX(GroupVertices[Group],MATCH(Edges25[[#This Row],[Vertex 2]],GroupVertices[Vertex],0)),1,1,"")</f>
        <v>2</v>
      </c>
      <c r="BD166" s="48"/>
      <c r="BE166" s="49"/>
      <c r="BF166" s="48"/>
      <c r="BG166" s="49"/>
      <c r="BH166" s="48"/>
      <c r="BI166" s="49"/>
      <c r="BJ166" s="48"/>
      <c r="BK166" s="49"/>
      <c r="BL166" s="48"/>
    </row>
    <row r="167" spans="1:64" ht="15">
      <c r="A167" s="64" t="s">
        <v>289</v>
      </c>
      <c r="B167" s="64" t="s">
        <v>279</v>
      </c>
      <c r="C167" s="65"/>
      <c r="D167" s="66"/>
      <c r="E167" s="67"/>
      <c r="F167" s="68"/>
      <c r="G167" s="65"/>
      <c r="H167" s="69"/>
      <c r="I167" s="70"/>
      <c r="J167" s="70"/>
      <c r="K167" s="34" t="s">
        <v>65</v>
      </c>
      <c r="L167" s="77">
        <v>384</v>
      </c>
      <c r="M167" s="77"/>
      <c r="N167" s="72"/>
      <c r="O167" s="79" t="s">
        <v>350</v>
      </c>
      <c r="P167" s="81">
        <v>43690.03890046296</v>
      </c>
      <c r="Q167" s="79" t="s">
        <v>480</v>
      </c>
      <c r="R167" s="82" t="s">
        <v>542</v>
      </c>
      <c r="S167" s="79" t="s">
        <v>568</v>
      </c>
      <c r="T167" s="79" t="s">
        <v>612</v>
      </c>
      <c r="U167" s="82" t="s">
        <v>650</v>
      </c>
      <c r="V167" s="82" t="s">
        <v>650</v>
      </c>
      <c r="W167" s="81">
        <v>43690.03890046296</v>
      </c>
      <c r="X167" s="82" t="s">
        <v>883</v>
      </c>
      <c r="Y167" s="79"/>
      <c r="Z167" s="79"/>
      <c r="AA167" s="85" t="s">
        <v>1064</v>
      </c>
      <c r="AB167" s="79"/>
      <c r="AC167" s="79" t="b">
        <v>0</v>
      </c>
      <c r="AD167" s="79">
        <v>0</v>
      </c>
      <c r="AE167" s="85" t="s">
        <v>1087</v>
      </c>
      <c r="AF167" s="79" t="b">
        <v>0</v>
      </c>
      <c r="AG167" s="79" t="s">
        <v>1099</v>
      </c>
      <c r="AH167" s="79"/>
      <c r="AI167" s="85" t="s">
        <v>1087</v>
      </c>
      <c r="AJ167" s="79" t="b">
        <v>0</v>
      </c>
      <c r="AK167" s="79">
        <v>0</v>
      </c>
      <c r="AL167" s="85" t="s">
        <v>1087</v>
      </c>
      <c r="AM167" s="79" t="s">
        <v>1114</v>
      </c>
      <c r="AN167" s="79" t="b">
        <v>0</v>
      </c>
      <c r="AO167" s="85" t="s">
        <v>1064</v>
      </c>
      <c r="AP167" s="79" t="s">
        <v>176</v>
      </c>
      <c r="AQ167" s="79">
        <v>0</v>
      </c>
      <c r="AR167" s="79">
        <v>0</v>
      </c>
      <c r="AS167" s="79"/>
      <c r="AT167" s="79"/>
      <c r="AU167" s="79"/>
      <c r="AV167" s="79"/>
      <c r="AW167" s="79"/>
      <c r="AX167" s="79"/>
      <c r="AY167" s="79"/>
      <c r="AZ167" s="79"/>
      <c r="BA167">
        <v>1</v>
      </c>
      <c r="BB167" s="78" t="str">
        <f>REPLACE(INDEX(GroupVertices[Group],MATCH(Edges25[[#This Row],[Vertex 1]],GroupVertices[Vertex],0)),1,1,"")</f>
        <v>1</v>
      </c>
      <c r="BC167" s="78" t="str">
        <f>REPLACE(INDEX(GroupVertices[Group],MATCH(Edges25[[#This Row],[Vertex 2]],GroupVertices[Vertex],0)),1,1,"")</f>
        <v>1</v>
      </c>
      <c r="BD167" s="48">
        <v>0</v>
      </c>
      <c r="BE167" s="49">
        <v>0</v>
      </c>
      <c r="BF167" s="48">
        <v>0</v>
      </c>
      <c r="BG167" s="49">
        <v>0</v>
      </c>
      <c r="BH167" s="48">
        <v>0</v>
      </c>
      <c r="BI167" s="49">
        <v>0</v>
      </c>
      <c r="BJ167" s="48">
        <v>28</v>
      </c>
      <c r="BK167" s="49">
        <v>100</v>
      </c>
      <c r="BL167" s="48">
        <v>28</v>
      </c>
    </row>
    <row r="168" spans="1:64" ht="15">
      <c r="A168" s="64" t="s">
        <v>290</v>
      </c>
      <c r="B168" s="64" t="s">
        <v>279</v>
      </c>
      <c r="C168" s="65"/>
      <c r="D168" s="66"/>
      <c r="E168" s="67"/>
      <c r="F168" s="68"/>
      <c r="G168" s="65"/>
      <c r="H168" s="69"/>
      <c r="I168" s="70"/>
      <c r="J168" s="70"/>
      <c r="K168" s="34" t="s">
        <v>65</v>
      </c>
      <c r="L168" s="77">
        <v>385</v>
      </c>
      <c r="M168" s="77"/>
      <c r="N168" s="72"/>
      <c r="O168" s="79" t="s">
        <v>350</v>
      </c>
      <c r="P168" s="81">
        <v>43690.43446759259</v>
      </c>
      <c r="Q168" s="79" t="s">
        <v>481</v>
      </c>
      <c r="R168" s="82" t="s">
        <v>543</v>
      </c>
      <c r="S168" s="79" t="s">
        <v>569</v>
      </c>
      <c r="T168" s="79" t="s">
        <v>613</v>
      </c>
      <c r="U168" s="82" t="s">
        <v>651</v>
      </c>
      <c r="V168" s="82" t="s">
        <v>651</v>
      </c>
      <c r="W168" s="81">
        <v>43690.43446759259</v>
      </c>
      <c r="X168" s="82" t="s">
        <v>884</v>
      </c>
      <c r="Y168" s="79"/>
      <c r="Z168" s="79"/>
      <c r="AA168" s="85" t="s">
        <v>1065</v>
      </c>
      <c r="AB168" s="79"/>
      <c r="AC168" s="79" t="b">
        <v>0</v>
      </c>
      <c r="AD168" s="79">
        <v>0</v>
      </c>
      <c r="AE168" s="85" t="s">
        <v>1087</v>
      </c>
      <c r="AF168" s="79" t="b">
        <v>0</v>
      </c>
      <c r="AG168" s="79" t="s">
        <v>1099</v>
      </c>
      <c r="AH168" s="79"/>
      <c r="AI168" s="85" t="s">
        <v>1087</v>
      </c>
      <c r="AJ168" s="79" t="b">
        <v>0</v>
      </c>
      <c r="AK168" s="79">
        <v>0</v>
      </c>
      <c r="AL168" s="85" t="s">
        <v>1087</v>
      </c>
      <c r="AM168" s="79" t="s">
        <v>1110</v>
      </c>
      <c r="AN168" s="79" t="b">
        <v>0</v>
      </c>
      <c r="AO168" s="85" t="s">
        <v>1065</v>
      </c>
      <c r="AP168" s="79" t="s">
        <v>176</v>
      </c>
      <c r="AQ168" s="79">
        <v>0</v>
      </c>
      <c r="AR168" s="79">
        <v>0</v>
      </c>
      <c r="AS168" s="79"/>
      <c r="AT168" s="79"/>
      <c r="AU168" s="79"/>
      <c r="AV168" s="79"/>
      <c r="AW168" s="79"/>
      <c r="AX168" s="79"/>
      <c r="AY168" s="79"/>
      <c r="AZ168" s="79"/>
      <c r="BA168">
        <v>1</v>
      </c>
      <c r="BB168" s="78" t="str">
        <f>REPLACE(INDEX(GroupVertices[Group],MATCH(Edges25[[#This Row],[Vertex 1]],GroupVertices[Vertex],0)),1,1,"")</f>
        <v>1</v>
      </c>
      <c r="BC168" s="78" t="str">
        <f>REPLACE(INDEX(GroupVertices[Group],MATCH(Edges25[[#This Row],[Vertex 2]],GroupVertices[Vertex],0)),1,1,"")</f>
        <v>1</v>
      </c>
      <c r="BD168" s="48">
        <v>0</v>
      </c>
      <c r="BE168" s="49">
        <v>0</v>
      </c>
      <c r="BF168" s="48">
        <v>0</v>
      </c>
      <c r="BG168" s="49">
        <v>0</v>
      </c>
      <c r="BH168" s="48">
        <v>0</v>
      </c>
      <c r="BI168" s="49">
        <v>0</v>
      </c>
      <c r="BJ168" s="48">
        <v>19</v>
      </c>
      <c r="BK168" s="49">
        <v>100</v>
      </c>
      <c r="BL168" s="48">
        <v>19</v>
      </c>
    </row>
    <row r="169" spans="1:64" ht="15">
      <c r="A169" s="64" t="s">
        <v>291</v>
      </c>
      <c r="B169" s="64" t="s">
        <v>279</v>
      </c>
      <c r="C169" s="65"/>
      <c r="D169" s="66"/>
      <c r="E169" s="67"/>
      <c r="F169" s="68"/>
      <c r="G169" s="65"/>
      <c r="H169" s="69"/>
      <c r="I169" s="70"/>
      <c r="J169" s="70"/>
      <c r="K169" s="34" t="s">
        <v>65</v>
      </c>
      <c r="L169" s="77">
        <v>386</v>
      </c>
      <c r="M169" s="77"/>
      <c r="N169" s="72"/>
      <c r="O169" s="79" t="s">
        <v>350</v>
      </c>
      <c r="P169" s="81">
        <v>43690.52688657407</v>
      </c>
      <c r="Q169" s="79" t="s">
        <v>482</v>
      </c>
      <c r="R169" s="82" t="s">
        <v>544</v>
      </c>
      <c r="S169" s="79" t="s">
        <v>570</v>
      </c>
      <c r="T169" s="79" t="s">
        <v>614</v>
      </c>
      <c r="U169" s="79"/>
      <c r="V169" s="82" t="s">
        <v>713</v>
      </c>
      <c r="W169" s="81">
        <v>43690.52688657407</v>
      </c>
      <c r="X169" s="82" t="s">
        <v>885</v>
      </c>
      <c r="Y169" s="79"/>
      <c r="Z169" s="79"/>
      <c r="AA169" s="85" t="s">
        <v>1066</v>
      </c>
      <c r="AB169" s="79"/>
      <c r="AC169" s="79" t="b">
        <v>0</v>
      </c>
      <c r="AD169" s="79">
        <v>0</v>
      </c>
      <c r="AE169" s="85" t="s">
        <v>1087</v>
      </c>
      <c r="AF169" s="79" t="b">
        <v>0</v>
      </c>
      <c r="AG169" s="79" t="s">
        <v>1099</v>
      </c>
      <c r="AH169" s="79"/>
      <c r="AI169" s="85" t="s">
        <v>1087</v>
      </c>
      <c r="AJ169" s="79" t="b">
        <v>0</v>
      </c>
      <c r="AK169" s="79">
        <v>1</v>
      </c>
      <c r="AL169" s="85" t="s">
        <v>1087</v>
      </c>
      <c r="AM169" s="79" t="s">
        <v>1116</v>
      </c>
      <c r="AN169" s="79" t="b">
        <v>0</v>
      </c>
      <c r="AO169" s="85" t="s">
        <v>1066</v>
      </c>
      <c r="AP169" s="79" t="s">
        <v>176</v>
      </c>
      <c r="AQ169" s="79">
        <v>0</v>
      </c>
      <c r="AR169" s="79">
        <v>0</v>
      </c>
      <c r="AS169" s="79"/>
      <c r="AT169" s="79"/>
      <c r="AU169" s="79"/>
      <c r="AV169" s="79"/>
      <c r="AW169" s="79"/>
      <c r="AX169" s="79"/>
      <c r="AY169" s="79"/>
      <c r="AZ169" s="79"/>
      <c r="BA169">
        <v>1</v>
      </c>
      <c r="BB169" s="78" t="str">
        <f>REPLACE(INDEX(GroupVertices[Group],MATCH(Edges25[[#This Row],[Vertex 1]],GroupVertices[Vertex],0)),1,1,"")</f>
        <v>1</v>
      </c>
      <c r="BC169" s="78" t="str">
        <f>REPLACE(INDEX(GroupVertices[Group],MATCH(Edges25[[#This Row],[Vertex 2]],GroupVertices[Vertex],0)),1,1,"")</f>
        <v>1</v>
      </c>
      <c r="BD169" s="48">
        <v>0</v>
      </c>
      <c r="BE169" s="49">
        <v>0</v>
      </c>
      <c r="BF169" s="48">
        <v>0</v>
      </c>
      <c r="BG169" s="49">
        <v>0</v>
      </c>
      <c r="BH169" s="48">
        <v>0</v>
      </c>
      <c r="BI169" s="49">
        <v>0</v>
      </c>
      <c r="BJ169" s="48">
        <v>15</v>
      </c>
      <c r="BK169" s="49">
        <v>100</v>
      </c>
      <c r="BL169" s="48">
        <v>15</v>
      </c>
    </row>
    <row r="170" spans="1:64" ht="15">
      <c r="A170" s="64" t="s">
        <v>292</v>
      </c>
      <c r="B170" s="64" t="s">
        <v>291</v>
      </c>
      <c r="C170" s="65"/>
      <c r="D170" s="66"/>
      <c r="E170" s="67"/>
      <c r="F170" s="68"/>
      <c r="G170" s="65"/>
      <c r="H170" s="69"/>
      <c r="I170" s="70"/>
      <c r="J170" s="70"/>
      <c r="K170" s="34" t="s">
        <v>65</v>
      </c>
      <c r="L170" s="77">
        <v>387</v>
      </c>
      <c r="M170" s="77"/>
      <c r="N170" s="72"/>
      <c r="O170" s="79" t="s">
        <v>350</v>
      </c>
      <c r="P170" s="81">
        <v>43690.527025462965</v>
      </c>
      <c r="Q170" s="79" t="s">
        <v>483</v>
      </c>
      <c r="R170" s="82" t="s">
        <v>544</v>
      </c>
      <c r="S170" s="79" t="s">
        <v>570</v>
      </c>
      <c r="T170" s="79" t="s">
        <v>615</v>
      </c>
      <c r="U170" s="79"/>
      <c r="V170" s="82" t="s">
        <v>714</v>
      </c>
      <c r="W170" s="81">
        <v>43690.527025462965</v>
      </c>
      <c r="X170" s="82" t="s">
        <v>886</v>
      </c>
      <c r="Y170" s="79"/>
      <c r="Z170" s="79"/>
      <c r="AA170" s="85" t="s">
        <v>1067</v>
      </c>
      <c r="AB170" s="79"/>
      <c r="AC170" s="79" t="b">
        <v>0</v>
      </c>
      <c r="AD170" s="79">
        <v>0</v>
      </c>
      <c r="AE170" s="85" t="s">
        <v>1087</v>
      </c>
      <c r="AF170" s="79" t="b">
        <v>0</v>
      </c>
      <c r="AG170" s="79" t="s">
        <v>1099</v>
      </c>
      <c r="AH170" s="79"/>
      <c r="AI170" s="85" t="s">
        <v>1087</v>
      </c>
      <c r="AJ170" s="79" t="b">
        <v>0</v>
      </c>
      <c r="AK170" s="79">
        <v>1</v>
      </c>
      <c r="AL170" s="85" t="s">
        <v>1066</v>
      </c>
      <c r="AM170" s="79" t="s">
        <v>1116</v>
      </c>
      <c r="AN170" s="79" t="b">
        <v>0</v>
      </c>
      <c r="AO170" s="85" t="s">
        <v>1066</v>
      </c>
      <c r="AP170" s="79" t="s">
        <v>176</v>
      </c>
      <c r="AQ170" s="79">
        <v>0</v>
      </c>
      <c r="AR170" s="79">
        <v>0</v>
      </c>
      <c r="AS170" s="79"/>
      <c r="AT170" s="79"/>
      <c r="AU170" s="79"/>
      <c r="AV170" s="79"/>
      <c r="AW170" s="79"/>
      <c r="AX170" s="79"/>
      <c r="AY170" s="79"/>
      <c r="AZ170" s="79"/>
      <c r="BA170">
        <v>1</v>
      </c>
      <c r="BB170" s="78" t="str">
        <f>REPLACE(INDEX(GroupVertices[Group],MATCH(Edges25[[#This Row],[Vertex 1]],GroupVertices[Vertex],0)),1,1,"")</f>
        <v>1</v>
      </c>
      <c r="BC170" s="78" t="str">
        <f>REPLACE(INDEX(GroupVertices[Group],MATCH(Edges25[[#This Row],[Vertex 2]],GroupVertices[Vertex],0)),1,1,"")</f>
        <v>1</v>
      </c>
      <c r="BD170" s="48"/>
      <c r="BE170" s="49"/>
      <c r="BF170" s="48"/>
      <c r="BG170" s="49"/>
      <c r="BH170" s="48"/>
      <c r="BI170" s="49"/>
      <c r="BJ170" s="48"/>
      <c r="BK170" s="49"/>
      <c r="BL170" s="48"/>
    </row>
    <row r="171" spans="1:64" ht="15">
      <c r="A171" s="64" t="s">
        <v>293</v>
      </c>
      <c r="B171" s="64" t="s">
        <v>294</v>
      </c>
      <c r="C171" s="65"/>
      <c r="D171" s="66"/>
      <c r="E171" s="67"/>
      <c r="F171" s="68"/>
      <c r="G171" s="65"/>
      <c r="H171" s="69"/>
      <c r="I171" s="70"/>
      <c r="J171" s="70"/>
      <c r="K171" s="34" t="s">
        <v>65</v>
      </c>
      <c r="L171" s="77">
        <v>389</v>
      </c>
      <c r="M171" s="77"/>
      <c r="N171" s="72"/>
      <c r="O171" s="79" t="s">
        <v>350</v>
      </c>
      <c r="P171" s="81">
        <v>43621.762708333335</v>
      </c>
      <c r="Q171" s="79" t="s">
        <v>484</v>
      </c>
      <c r="R171" s="82" t="s">
        <v>499</v>
      </c>
      <c r="S171" s="79" t="s">
        <v>554</v>
      </c>
      <c r="T171" s="79"/>
      <c r="U171" s="79"/>
      <c r="V171" s="82" t="s">
        <v>715</v>
      </c>
      <c r="W171" s="81">
        <v>43621.762708333335</v>
      </c>
      <c r="X171" s="82" t="s">
        <v>887</v>
      </c>
      <c r="Y171" s="79"/>
      <c r="Z171" s="79"/>
      <c r="AA171" s="85" t="s">
        <v>1068</v>
      </c>
      <c r="AB171" s="79"/>
      <c r="AC171" s="79" t="b">
        <v>0</v>
      </c>
      <c r="AD171" s="79">
        <v>0</v>
      </c>
      <c r="AE171" s="85" t="s">
        <v>1085</v>
      </c>
      <c r="AF171" s="79" t="b">
        <v>0</v>
      </c>
      <c r="AG171" s="79" t="s">
        <v>1099</v>
      </c>
      <c r="AH171" s="79"/>
      <c r="AI171" s="85" t="s">
        <v>1087</v>
      </c>
      <c r="AJ171" s="79" t="b">
        <v>0</v>
      </c>
      <c r="AK171" s="79">
        <v>0</v>
      </c>
      <c r="AL171" s="85" t="s">
        <v>1087</v>
      </c>
      <c r="AM171" s="79" t="s">
        <v>1107</v>
      </c>
      <c r="AN171" s="79" t="b">
        <v>0</v>
      </c>
      <c r="AO171" s="85" t="s">
        <v>1068</v>
      </c>
      <c r="AP171" s="79" t="s">
        <v>176</v>
      </c>
      <c r="AQ171" s="79">
        <v>0</v>
      </c>
      <c r="AR171" s="79">
        <v>0</v>
      </c>
      <c r="AS171" s="79"/>
      <c r="AT171" s="79"/>
      <c r="AU171" s="79"/>
      <c r="AV171" s="79"/>
      <c r="AW171" s="79"/>
      <c r="AX171" s="79"/>
      <c r="AY171" s="79"/>
      <c r="AZ171" s="79"/>
      <c r="BA171">
        <v>1</v>
      </c>
      <c r="BB171" s="78" t="str">
        <f>REPLACE(INDEX(GroupVertices[Group],MATCH(Edges25[[#This Row],[Vertex 1]],GroupVertices[Vertex],0)),1,1,"")</f>
        <v>2</v>
      </c>
      <c r="BC171" s="78" t="str">
        <f>REPLACE(INDEX(GroupVertices[Group],MATCH(Edges25[[#This Row],[Vertex 2]],GroupVertices[Vertex],0)),1,1,"")</f>
        <v>2</v>
      </c>
      <c r="BD171" s="48"/>
      <c r="BE171" s="49"/>
      <c r="BF171" s="48"/>
      <c r="BG171" s="49"/>
      <c r="BH171" s="48"/>
      <c r="BI171" s="49"/>
      <c r="BJ171" s="48"/>
      <c r="BK171" s="49"/>
      <c r="BL171" s="48"/>
    </row>
    <row r="172" spans="1:64" ht="15">
      <c r="A172" s="64" t="s">
        <v>294</v>
      </c>
      <c r="B172" s="64" t="s">
        <v>279</v>
      </c>
      <c r="C172" s="65"/>
      <c r="D172" s="66"/>
      <c r="E172" s="67"/>
      <c r="F172" s="68"/>
      <c r="G172" s="65"/>
      <c r="H172" s="69"/>
      <c r="I172" s="70"/>
      <c r="J172" s="70"/>
      <c r="K172" s="34" t="s">
        <v>66</v>
      </c>
      <c r="L172" s="77">
        <v>390</v>
      </c>
      <c r="M172" s="77"/>
      <c r="N172" s="72"/>
      <c r="O172" s="79" t="s">
        <v>350</v>
      </c>
      <c r="P172" s="81">
        <v>43621.768113425926</v>
      </c>
      <c r="Q172" s="79" t="s">
        <v>485</v>
      </c>
      <c r="R172" s="82" t="s">
        <v>499</v>
      </c>
      <c r="S172" s="79" t="s">
        <v>554</v>
      </c>
      <c r="T172" s="79"/>
      <c r="U172" s="79"/>
      <c r="V172" s="82" t="s">
        <v>716</v>
      </c>
      <c r="W172" s="81">
        <v>43621.768113425926</v>
      </c>
      <c r="X172" s="82" t="s">
        <v>888</v>
      </c>
      <c r="Y172" s="79"/>
      <c r="Z172" s="79"/>
      <c r="AA172" s="85" t="s">
        <v>1069</v>
      </c>
      <c r="AB172" s="79"/>
      <c r="AC172" s="79" t="b">
        <v>0</v>
      </c>
      <c r="AD172" s="79">
        <v>2</v>
      </c>
      <c r="AE172" s="85" t="s">
        <v>1087</v>
      </c>
      <c r="AF172" s="79" t="b">
        <v>0</v>
      </c>
      <c r="AG172" s="79" t="s">
        <v>1099</v>
      </c>
      <c r="AH172" s="79"/>
      <c r="AI172" s="85" t="s">
        <v>1087</v>
      </c>
      <c r="AJ172" s="79" t="b">
        <v>0</v>
      </c>
      <c r="AK172" s="79">
        <v>1</v>
      </c>
      <c r="AL172" s="85" t="s">
        <v>1087</v>
      </c>
      <c r="AM172" s="79" t="s">
        <v>1107</v>
      </c>
      <c r="AN172" s="79" t="b">
        <v>0</v>
      </c>
      <c r="AO172" s="85" t="s">
        <v>1069</v>
      </c>
      <c r="AP172" s="79" t="s">
        <v>176</v>
      </c>
      <c r="AQ172" s="79">
        <v>0</v>
      </c>
      <c r="AR172" s="79">
        <v>0</v>
      </c>
      <c r="AS172" s="79"/>
      <c r="AT172" s="79"/>
      <c r="AU172" s="79"/>
      <c r="AV172" s="79"/>
      <c r="AW172" s="79"/>
      <c r="AX172" s="79"/>
      <c r="AY172" s="79"/>
      <c r="AZ172" s="79"/>
      <c r="BA172">
        <v>1</v>
      </c>
      <c r="BB172" s="78" t="str">
        <f>REPLACE(INDEX(GroupVertices[Group],MATCH(Edges25[[#This Row],[Vertex 1]],GroupVertices[Vertex],0)),1,1,"")</f>
        <v>2</v>
      </c>
      <c r="BC172" s="78" t="str">
        <f>REPLACE(INDEX(GroupVertices[Group],MATCH(Edges25[[#This Row],[Vertex 2]],GroupVertices[Vertex],0)),1,1,"")</f>
        <v>1</v>
      </c>
      <c r="BD172" s="48">
        <v>1</v>
      </c>
      <c r="BE172" s="49">
        <v>6.25</v>
      </c>
      <c r="BF172" s="48">
        <v>0</v>
      </c>
      <c r="BG172" s="49">
        <v>0</v>
      </c>
      <c r="BH172" s="48">
        <v>0</v>
      </c>
      <c r="BI172" s="49">
        <v>0</v>
      </c>
      <c r="BJ172" s="48">
        <v>15</v>
      </c>
      <c r="BK172" s="49">
        <v>93.75</v>
      </c>
      <c r="BL172" s="48">
        <v>16</v>
      </c>
    </row>
    <row r="173" spans="1:64" ht="15">
      <c r="A173" s="64" t="s">
        <v>279</v>
      </c>
      <c r="B173" s="64" t="s">
        <v>294</v>
      </c>
      <c r="C173" s="65"/>
      <c r="D173" s="66"/>
      <c r="E173" s="67"/>
      <c r="F173" s="68"/>
      <c r="G173" s="65"/>
      <c r="H173" s="69"/>
      <c r="I173" s="70"/>
      <c r="J173" s="70"/>
      <c r="K173" s="34" t="s">
        <v>66</v>
      </c>
      <c r="L173" s="77">
        <v>391</v>
      </c>
      <c r="M173" s="77"/>
      <c r="N173" s="72"/>
      <c r="O173" s="79" t="s">
        <v>350</v>
      </c>
      <c r="P173" s="81">
        <v>43621.84966435185</v>
      </c>
      <c r="Q173" s="79" t="s">
        <v>486</v>
      </c>
      <c r="R173" s="82" t="s">
        <v>513</v>
      </c>
      <c r="S173" s="79" t="s">
        <v>553</v>
      </c>
      <c r="T173" s="79"/>
      <c r="U173" s="79"/>
      <c r="V173" s="82" t="s">
        <v>704</v>
      </c>
      <c r="W173" s="81">
        <v>43621.84966435185</v>
      </c>
      <c r="X173" s="82" t="s">
        <v>889</v>
      </c>
      <c r="Y173" s="79"/>
      <c r="Z173" s="79"/>
      <c r="AA173" s="85" t="s">
        <v>1070</v>
      </c>
      <c r="AB173" s="79"/>
      <c r="AC173" s="79" t="b">
        <v>0</v>
      </c>
      <c r="AD173" s="79">
        <v>1</v>
      </c>
      <c r="AE173" s="85" t="s">
        <v>1087</v>
      </c>
      <c r="AF173" s="79" t="b">
        <v>0</v>
      </c>
      <c r="AG173" s="79" t="s">
        <v>1099</v>
      </c>
      <c r="AH173" s="79"/>
      <c r="AI173" s="85" t="s">
        <v>1087</v>
      </c>
      <c r="AJ173" s="79" t="b">
        <v>0</v>
      </c>
      <c r="AK173" s="79">
        <v>0</v>
      </c>
      <c r="AL173" s="85" t="s">
        <v>1087</v>
      </c>
      <c r="AM173" s="79" t="s">
        <v>1112</v>
      </c>
      <c r="AN173" s="79" t="b">
        <v>0</v>
      </c>
      <c r="AO173" s="85" t="s">
        <v>1070</v>
      </c>
      <c r="AP173" s="79" t="s">
        <v>176</v>
      </c>
      <c r="AQ173" s="79">
        <v>0</v>
      </c>
      <c r="AR173" s="79">
        <v>0</v>
      </c>
      <c r="AS173" s="79"/>
      <c r="AT173" s="79"/>
      <c r="AU173" s="79"/>
      <c r="AV173" s="79"/>
      <c r="AW173" s="79"/>
      <c r="AX173" s="79"/>
      <c r="AY173" s="79"/>
      <c r="AZ173" s="79"/>
      <c r="BA173">
        <v>3</v>
      </c>
      <c r="BB173" s="78" t="str">
        <f>REPLACE(INDEX(GroupVertices[Group],MATCH(Edges25[[#This Row],[Vertex 1]],GroupVertices[Vertex],0)),1,1,"")</f>
        <v>1</v>
      </c>
      <c r="BC173" s="78" t="str">
        <f>REPLACE(INDEX(GroupVertices[Group],MATCH(Edges25[[#This Row],[Vertex 2]],GroupVertices[Vertex],0)),1,1,"")</f>
        <v>2</v>
      </c>
      <c r="BD173" s="48">
        <v>1</v>
      </c>
      <c r="BE173" s="49">
        <v>5.2631578947368425</v>
      </c>
      <c r="BF173" s="48">
        <v>0</v>
      </c>
      <c r="BG173" s="49">
        <v>0</v>
      </c>
      <c r="BH173" s="48">
        <v>0</v>
      </c>
      <c r="BI173" s="49">
        <v>0</v>
      </c>
      <c r="BJ173" s="48">
        <v>18</v>
      </c>
      <c r="BK173" s="49">
        <v>94.73684210526316</v>
      </c>
      <c r="BL173" s="48">
        <v>19</v>
      </c>
    </row>
    <row r="174" spans="1:64" ht="15">
      <c r="A174" s="64" t="s">
        <v>295</v>
      </c>
      <c r="B174" s="64" t="s">
        <v>294</v>
      </c>
      <c r="C174" s="65"/>
      <c r="D174" s="66"/>
      <c r="E174" s="67"/>
      <c r="F174" s="68"/>
      <c r="G174" s="65"/>
      <c r="H174" s="69"/>
      <c r="I174" s="70"/>
      <c r="J174" s="70"/>
      <c r="K174" s="34" t="s">
        <v>65</v>
      </c>
      <c r="L174" s="77">
        <v>394</v>
      </c>
      <c r="M174" s="77"/>
      <c r="N174" s="72"/>
      <c r="O174" s="79" t="s">
        <v>350</v>
      </c>
      <c r="P174" s="81">
        <v>43623.85449074074</v>
      </c>
      <c r="Q174" s="79" t="s">
        <v>487</v>
      </c>
      <c r="R174" s="82" t="s">
        <v>545</v>
      </c>
      <c r="S174" s="79" t="s">
        <v>567</v>
      </c>
      <c r="T174" s="79" t="s">
        <v>616</v>
      </c>
      <c r="U174" s="79"/>
      <c r="V174" s="82" t="s">
        <v>717</v>
      </c>
      <c r="W174" s="81">
        <v>43623.85449074074</v>
      </c>
      <c r="X174" s="82" t="s">
        <v>890</v>
      </c>
      <c r="Y174" s="79"/>
      <c r="Z174" s="79"/>
      <c r="AA174" s="85" t="s">
        <v>1071</v>
      </c>
      <c r="AB174" s="79"/>
      <c r="AC174" s="79" t="b">
        <v>0</v>
      </c>
      <c r="AD174" s="79">
        <v>0</v>
      </c>
      <c r="AE174" s="85" t="s">
        <v>1085</v>
      </c>
      <c r="AF174" s="79" t="b">
        <v>0</v>
      </c>
      <c r="AG174" s="79" t="s">
        <v>1099</v>
      </c>
      <c r="AH174" s="79"/>
      <c r="AI174" s="85" t="s">
        <v>1087</v>
      </c>
      <c r="AJ174" s="79" t="b">
        <v>0</v>
      </c>
      <c r="AK174" s="79">
        <v>0</v>
      </c>
      <c r="AL174" s="85" t="s">
        <v>1087</v>
      </c>
      <c r="AM174" s="79" t="s">
        <v>1110</v>
      </c>
      <c r="AN174" s="79" t="b">
        <v>0</v>
      </c>
      <c r="AO174" s="85" t="s">
        <v>1071</v>
      </c>
      <c r="AP174" s="79" t="s">
        <v>176</v>
      </c>
      <c r="AQ174" s="79">
        <v>0</v>
      </c>
      <c r="AR174" s="79">
        <v>0</v>
      </c>
      <c r="AS174" s="79"/>
      <c r="AT174" s="79"/>
      <c r="AU174" s="79"/>
      <c r="AV174" s="79"/>
      <c r="AW174" s="79"/>
      <c r="AX174" s="79"/>
      <c r="AY174" s="79"/>
      <c r="AZ174" s="79"/>
      <c r="BA174">
        <v>1</v>
      </c>
      <c r="BB174" s="78" t="str">
        <f>REPLACE(INDEX(GroupVertices[Group],MATCH(Edges25[[#This Row],[Vertex 1]],GroupVertices[Vertex],0)),1,1,"")</f>
        <v>2</v>
      </c>
      <c r="BC174" s="78" t="str">
        <f>REPLACE(INDEX(GroupVertices[Group],MATCH(Edges25[[#This Row],[Vertex 2]],GroupVertices[Vertex],0)),1,1,"")</f>
        <v>2</v>
      </c>
      <c r="BD174" s="48"/>
      <c r="BE174" s="49"/>
      <c r="BF174" s="48"/>
      <c r="BG174" s="49"/>
      <c r="BH174" s="48"/>
      <c r="BI174" s="49"/>
      <c r="BJ174" s="48"/>
      <c r="BK174" s="49"/>
      <c r="BL174" s="48"/>
    </row>
    <row r="175" spans="1:64" ht="15">
      <c r="A175" s="64" t="s">
        <v>295</v>
      </c>
      <c r="B175" s="64" t="s">
        <v>282</v>
      </c>
      <c r="C175" s="65"/>
      <c r="D175" s="66"/>
      <c r="E175" s="67"/>
      <c r="F175" s="68"/>
      <c r="G175" s="65"/>
      <c r="H175" s="69"/>
      <c r="I175" s="70"/>
      <c r="J175" s="70"/>
      <c r="K175" s="34" t="s">
        <v>65</v>
      </c>
      <c r="L175" s="77">
        <v>406</v>
      </c>
      <c r="M175" s="77"/>
      <c r="N175" s="72"/>
      <c r="O175" s="79" t="s">
        <v>350</v>
      </c>
      <c r="P175" s="81">
        <v>43638.07642361111</v>
      </c>
      <c r="Q175" s="79" t="s">
        <v>488</v>
      </c>
      <c r="R175" s="82" t="s">
        <v>546</v>
      </c>
      <c r="S175" s="79" t="s">
        <v>567</v>
      </c>
      <c r="T175" s="79" t="s">
        <v>617</v>
      </c>
      <c r="U175" s="79"/>
      <c r="V175" s="82" t="s">
        <v>717</v>
      </c>
      <c r="W175" s="81">
        <v>43638.07642361111</v>
      </c>
      <c r="X175" s="82" t="s">
        <v>891</v>
      </c>
      <c r="Y175" s="79"/>
      <c r="Z175" s="79"/>
      <c r="AA175" s="85" t="s">
        <v>1072</v>
      </c>
      <c r="AB175" s="79"/>
      <c r="AC175" s="79" t="b">
        <v>0</v>
      </c>
      <c r="AD175" s="79">
        <v>0</v>
      </c>
      <c r="AE175" s="85" t="s">
        <v>1087</v>
      </c>
      <c r="AF175" s="79" t="b">
        <v>0</v>
      </c>
      <c r="AG175" s="79" t="s">
        <v>1099</v>
      </c>
      <c r="AH175" s="79"/>
      <c r="AI175" s="85" t="s">
        <v>1087</v>
      </c>
      <c r="AJ175" s="79" t="b">
        <v>0</v>
      </c>
      <c r="AK175" s="79">
        <v>0</v>
      </c>
      <c r="AL175" s="85" t="s">
        <v>1087</v>
      </c>
      <c r="AM175" s="79" t="s">
        <v>1110</v>
      </c>
      <c r="AN175" s="79" t="b">
        <v>0</v>
      </c>
      <c r="AO175" s="85" t="s">
        <v>1072</v>
      </c>
      <c r="AP175" s="79" t="s">
        <v>176</v>
      </c>
      <c r="AQ175" s="79">
        <v>0</v>
      </c>
      <c r="AR175" s="79">
        <v>0</v>
      </c>
      <c r="AS175" s="79"/>
      <c r="AT175" s="79"/>
      <c r="AU175" s="79"/>
      <c r="AV175" s="79"/>
      <c r="AW175" s="79"/>
      <c r="AX175" s="79"/>
      <c r="AY175" s="79"/>
      <c r="AZ175" s="79"/>
      <c r="BA175">
        <v>2</v>
      </c>
      <c r="BB175" s="78" t="str">
        <f>REPLACE(INDEX(GroupVertices[Group],MATCH(Edges25[[#This Row],[Vertex 1]],GroupVertices[Vertex],0)),1,1,"")</f>
        <v>2</v>
      </c>
      <c r="BC175" s="78" t="str">
        <f>REPLACE(INDEX(GroupVertices[Group],MATCH(Edges25[[#This Row],[Vertex 2]],GroupVertices[Vertex],0)),1,1,"")</f>
        <v>2</v>
      </c>
      <c r="BD175" s="48"/>
      <c r="BE175" s="49"/>
      <c r="BF175" s="48"/>
      <c r="BG175" s="49"/>
      <c r="BH175" s="48"/>
      <c r="BI175" s="49"/>
      <c r="BJ175" s="48"/>
      <c r="BK175" s="49"/>
      <c r="BL175" s="48"/>
    </row>
    <row r="176" spans="1:64" ht="15">
      <c r="A176" s="64" t="s">
        <v>296</v>
      </c>
      <c r="B176" s="64" t="s">
        <v>279</v>
      </c>
      <c r="C176" s="65"/>
      <c r="D176" s="66"/>
      <c r="E176" s="67"/>
      <c r="F176" s="68"/>
      <c r="G176" s="65"/>
      <c r="H176" s="69"/>
      <c r="I176" s="70"/>
      <c r="J176" s="70"/>
      <c r="K176" s="34" t="s">
        <v>66</v>
      </c>
      <c r="L176" s="77">
        <v>408</v>
      </c>
      <c r="M176" s="77"/>
      <c r="N176" s="72"/>
      <c r="O176" s="79" t="s">
        <v>350</v>
      </c>
      <c r="P176" s="81">
        <v>43634.79193287037</v>
      </c>
      <c r="Q176" s="79" t="s">
        <v>489</v>
      </c>
      <c r="R176" s="82" t="s">
        <v>547</v>
      </c>
      <c r="S176" s="79" t="s">
        <v>571</v>
      </c>
      <c r="T176" s="79" t="s">
        <v>618</v>
      </c>
      <c r="U176" s="79"/>
      <c r="V176" s="82" t="s">
        <v>718</v>
      </c>
      <c r="W176" s="81">
        <v>43634.79193287037</v>
      </c>
      <c r="X176" s="82" t="s">
        <v>892</v>
      </c>
      <c r="Y176" s="79"/>
      <c r="Z176" s="79"/>
      <c r="AA176" s="85" t="s">
        <v>1073</v>
      </c>
      <c r="AB176" s="79"/>
      <c r="AC176" s="79" t="b">
        <v>0</v>
      </c>
      <c r="AD176" s="79">
        <v>0</v>
      </c>
      <c r="AE176" s="85" t="s">
        <v>1087</v>
      </c>
      <c r="AF176" s="79" t="b">
        <v>0</v>
      </c>
      <c r="AG176" s="79" t="s">
        <v>1099</v>
      </c>
      <c r="AH176" s="79"/>
      <c r="AI176" s="85" t="s">
        <v>1087</v>
      </c>
      <c r="AJ176" s="79" t="b">
        <v>0</v>
      </c>
      <c r="AK176" s="79">
        <v>0</v>
      </c>
      <c r="AL176" s="85" t="s">
        <v>1087</v>
      </c>
      <c r="AM176" s="79" t="s">
        <v>1110</v>
      </c>
      <c r="AN176" s="79" t="b">
        <v>0</v>
      </c>
      <c r="AO176" s="85" t="s">
        <v>1073</v>
      </c>
      <c r="AP176" s="79" t="s">
        <v>176</v>
      </c>
      <c r="AQ176" s="79">
        <v>0</v>
      </c>
      <c r="AR176" s="79">
        <v>0</v>
      </c>
      <c r="AS176" s="79"/>
      <c r="AT176" s="79"/>
      <c r="AU176" s="79"/>
      <c r="AV176" s="79"/>
      <c r="AW176" s="79"/>
      <c r="AX176" s="79"/>
      <c r="AY176" s="79"/>
      <c r="AZ176" s="79"/>
      <c r="BA176">
        <v>2</v>
      </c>
      <c r="BB176" s="78" t="str">
        <f>REPLACE(INDEX(GroupVertices[Group],MATCH(Edges25[[#This Row],[Vertex 1]],GroupVertices[Vertex],0)),1,1,"")</f>
        <v>1</v>
      </c>
      <c r="BC176" s="78" t="str">
        <f>REPLACE(INDEX(GroupVertices[Group],MATCH(Edges25[[#This Row],[Vertex 2]],GroupVertices[Vertex],0)),1,1,"")</f>
        <v>1</v>
      </c>
      <c r="BD176" s="48">
        <v>1</v>
      </c>
      <c r="BE176" s="49">
        <v>3.125</v>
      </c>
      <c r="BF176" s="48">
        <v>0</v>
      </c>
      <c r="BG176" s="49">
        <v>0</v>
      </c>
      <c r="BH176" s="48">
        <v>0</v>
      </c>
      <c r="BI176" s="49">
        <v>0</v>
      </c>
      <c r="BJ176" s="48">
        <v>31</v>
      </c>
      <c r="BK176" s="49">
        <v>96.875</v>
      </c>
      <c r="BL176" s="48">
        <v>32</v>
      </c>
    </row>
    <row r="177" spans="1:64" ht="15">
      <c r="A177" s="64" t="s">
        <v>296</v>
      </c>
      <c r="B177" s="64" t="s">
        <v>279</v>
      </c>
      <c r="C177" s="65"/>
      <c r="D177" s="66"/>
      <c r="E177" s="67"/>
      <c r="F177" s="68"/>
      <c r="G177" s="65"/>
      <c r="H177" s="69"/>
      <c r="I177" s="70"/>
      <c r="J177" s="70"/>
      <c r="K177" s="34" t="s">
        <v>66</v>
      </c>
      <c r="L177" s="77">
        <v>409</v>
      </c>
      <c r="M177" s="77"/>
      <c r="N177" s="72"/>
      <c r="O177" s="79" t="s">
        <v>350</v>
      </c>
      <c r="P177" s="81">
        <v>43640.77668981482</v>
      </c>
      <c r="Q177" s="79" t="s">
        <v>490</v>
      </c>
      <c r="R177" s="79"/>
      <c r="S177" s="79"/>
      <c r="T177" s="79"/>
      <c r="U177" s="79"/>
      <c r="V177" s="82" t="s">
        <v>718</v>
      </c>
      <c r="W177" s="81">
        <v>43640.77668981482</v>
      </c>
      <c r="X177" s="82" t="s">
        <v>893</v>
      </c>
      <c r="Y177" s="79"/>
      <c r="Z177" s="79"/>
      <c r="AA177" s="85" t="s">
        <v>1074</v>
      </c>
      <c r="AB177" s="79"/>
      <c r="AC177" s="79" t="b">
        <v>0</v>
      </c>
      <c r="AD177" s="79">
        <v>0</v>
      </c>
      <c r="AE177" s="85" t="s">
        <v>1087</v>
      </c>
      <c r="AF177" s="79" t="b">
        <v>0</v>
      </c>
      <c r="AG177" s="79" t="s">
        <v>1099</v>
      </c>
      <c r="AH177" s="79"/>
      <c r="AI177" s="85" t="s">
        <v>1087</v>
      </c>
      <c r="AJ177" s="79" t="b">
        <v>0</v>
      </c>
      <c r="AK177" s="79">
        <v>1</v>
      </c>
      <c r="AL177" s="85" t="s">
        <v>1075</v>
      </c>
      <c r="AM177" s="79" t="s">
        <v>1110</v>
      </c>
      <c r="AN177" s="79" t="b">
        <v>0</v>
      </c>
      <c r="AO177" s="85" t="s">
        <v>1075</v>
      </c>
      <c r="AP177" s="79" t="s">
        <v>176</v>
      </c>
      <c r="AQ177" s="79">
        <v>0</v>
      </c>
      <c r="AR177" s="79">
        <v>0</v>
      </c>
      <c r="AS177" s="79"/>
      <c r="AT177" s="79"/>
      <c r="AU177" s="79"/>
      <c r="AV177" s="79"/>
      <c r="AW177" s="79"/>
      <c r="AX177" s="79"/>
      <c r="AY177" s="79"/>
      <c r="AZ177" s="79"/>
      <c r="BA177">
        <v>2</v>
      </c>
      <c r="BB177" s="78" t="str">
        <f>REPLACE(INDEX(GroupVertices[Group],MATCH(Edges25[[#This Row],[Vertex 1]],GroupVertices[Vertex],0)),1,1,"")</f>
        <v>1</v>
      </c>
      <c r="BC177" s="78" t="str">
        <f>REPLACE(INDEX(GroupVertices[Group],MATCH(Edges25[[#This Row],[Vertex 2]],GroupVertices[Vertex],0)),1,1,"")</f>
        <v>1</v>
      </c>
      <c r="BD177" s="48">
        <v>1</v>
      </c>
      <c r="BE177" s="49">
        <v>5.2631578947368425</v>
      </c>
      <c r="BF177" s="48">
        <v>0</v>
      </c>
      <c r="BG177" s="49">
        <v>0</v>
      </c>
      <c r="BH177" s="48">
        <v>0</v>
      </c>
      <c r="BI177" s="49">
        <v>0</v>
      </c>
      <c r="BJ177" s="48">
        <v>18</v>
      </c>
      <c r="BK177" s="49">
        <v>94.73684210526316</v>
      </c>
      <c r="BL177" s="48">
        <v>19</v>
      </c>
    </row>
    <row r="178" spans="1:64" ht="15">
      <c r="A178" s="64" t="s">
        <v>279</v>
      </c>
      <c r="B178" s="64" t="s">
        <v>296</v>
      </c>
      <c r="C178" s="65"/>
      <c r="D178" s="66"/>
      <c r="E178" s="67"/>
      <c r="F178" s="68"/>
      <c r="G178" s="65"/>
      <c r="H178" s="69"/>
      <c r="I178" s="70"/>
      <c r="J178" s="70"/>
      <c r="K178" s="34" t="s">
        <v>66</v>
      </c>
      <c r="L178" s="77">
        <v>410</v>
      </c>
      <c r="M178" s="77"/>
      <c r="N178" s="72"/>
      <c r="O178" s="79" t="s">
        <v>350</v>
      </c>
      <c r="P178" s="81">
        <v>43634.60271990741</v>
      </c>
      <c r="Q178" s="79" t="s">
        <v>491</v>
      </c>
      <c r="R178" s="82" t="s">
        <v>548</v>
      </c>
      <c r="S178" s="79" t="s">
        <v>553</v>
      </c>
      <c r="T178" s="79"/>
      <c r="U178" s="79"/>
      <c r="V178" s="82" t="s">
        <v>704</v>
      </c>
      <c r="W178" s="81">
        <v>43634.60271990741</v>
      </c>
      <c r="X178" s="82" t="s">
        <v>894</v>
      </c>
      <c r="Y178" s="79"/>
      <c r="Z178" s="79"/>
      <c r="AA178" s="85" t="s">
        <v>1075</v>
      </c>
      <c r="AB178" s="79"/>
      <c r="AC178" s="79" t="b">
        <v>0</v>
      </c>
      <c r="AD178" s="79">
        <v>0</v>
      </c>
      <c r="AE178" s="85" t="s">
        <v>1087</v>
      </c>
      <c r="AF178" s="79" t="b">
        <v>0</v>
      </c>
      <c r="AG178" s="79" t="s">
        <v>1099</v>
      </c>
      <c r="AH178" s="79"/>
      <c r="AI178" s="85" t="s">
        <v>1087</v>
      </c>
      <c r="AJ178" s="79" t="b">
        <v>0</v>
      </c>
      <c r="AK178" s="79">
        <v>0</v>
      </c>
      <c r="AL178" s="85" t="s">
        <v>1087</v>
      </c>
      <c r="AM178" s="79" t="s">
        <v>1112</v>
      </c>
      <c r="AN178" s="79" t="b">
        <v>0</v>
      </c>
      <c r="AO178" s="85" t="s">
        <v>1075</v>
      </c>
      <c r="AP178" s="79" t="s">
        <v>176</v>
      </c>
      <c r="AQ178" s="79">
        <v>0</v>
      </c>
      <c r="AR178" s="79">
        <v>0</v>
      </c>
      <c r="AS178" s="79"/>
      <c r="AT178" s="79"/>
      <c r="AU178" s="79"/>
      <c r="AV178" s="79"/>
      <c r="AW178" s="79"/>
      <c r="AX178" s="79"/>
      <c r="AY178" s="79"/>
      <c r="AZ178" s="79"/>
      <c r="BA178">
        <v>2</v>
      </c>
      <c r="BB178" s="78" t="str">
        <f>REPLACE(INDEX(GroupVertices[Group],MATCH(Edges25[[#This Row],[Vertex 1]],GroupVertices[Vertex],0)),1,1,"")</f>
        <v>1</v>
      </c>
      <c r="BC178" s="78" t="str">
        <f>REPLACE(INDEX(GroupVertices[Group],MATCH(Edges25[[#This Row],[Vertex 2]],GroupVertices[Vertex],0)),1,1,"")</f>
        <v>1</v>
      </c>
      <c r="BD178" s="48">
        <v>1</v>
      </c>
      <c r="BE178" s="49">
        <v>4.545454545454546</v>
      </c>
      <c r="BF178" s="48">
        <v>0</v>
      </c>
      <c r="BG178" s="49">
        <v>0</v>
      </c>
      <c r="BH178" s="48">
        <v>0</v>
      </c>
      <c r="BI178" s="49">
        <v>0</v>
      </c>
      <c r="BJ178" s="48">
        <v>21</v>
      </c>
      <c r="BK178" s="49">
        <v>95.45454545454545</v>
      </c>
      <c r="BL178" s="48">
        <v>22</v>
      </c>
    </row>
    <row r="179" spans="1:64" ht="15">
      <c r="A179" s="64" t="s">
        <v>295</v>
      </c>
      <c r="B179" s="64" t="s">
        <v>348</v>
      </c>
      <c r="C179" s="65"/>
      <c r="D179" s="66"/>
      <c r="E179" s="67"/>
      <c r="F179" s="68"/>
      <c r="G179" s="65"/>
      <c r="H179" s="69"/>
      <c r="I179" s="70"/>
      <c r="J179" s="70"/>
      <c r="K179" s="34" t="s">
        <v>65</v>
      </c>
      <c r="L179" s="77">
        <v>413</v>
      </c>
      <c r="M179" s="77"/>
      <c r="N179" s="72"/>
      <c r="O179" s="79" t="s">
        <v>350</v>
      </c>
      <c r="P179" s="81">
        <v>43690.993113425924</v>
      </c>
      <c r="Q179" s="79" t="s">
        <v>492</v>
      </c>
      <c r="R179" s="82" t="s">
        <v>549</v>
      </c>
      <c r="S179" s="79" t="s">
        <v>567</v>
      </c>
      <c r="T179" s="79" t="s">
        <v>619</v>
      </c>
      <c r="U179" s="79"/>
      <c r="V179" s="82" t="s">
        <v>717</v>
      </c>
      <c r="W179" s="81">
        <v>43690.993113425924</v>
      </c>
      <c r="X179" s="82" t="s">
        <v>895</v>
      </c>
      <c r="Y179" s="79"/>
      <c r="Z179" s="79"/>
      <c r="AA179" s="85" t="s">
        <v>1076</v>
      </c>
      <c r="AB179" s="79"/>
      <c r="AC179" s="79" t="b">
        <v>0</v>
      </c>
      <c r="AD179" s="79">
        <v>0</v>
      </c>
      <c r="AE179" s="85" t="s">
        <v>1085</v>
      </c>
      <c r="AF179" s="79" t="b">
        <v>0</v>
      </c>
      <c r="AG179" s="79" t="s">
        <v>1099</v>
      </c>
      <c r="AH179" s="79"/>
      <c r="AI179" s="85" t="s">
        <v>1087</v>
      </c>
      <c r="AJ179" s="79" t="b">
        <v>0</v>
      </c>
      <c r="AK179" s="79">
        <v>0</v>
      </c>
      <c r="AL179" s="85" t="s">
        <v>1087</v>
      </c>
      <c r="AM179" s="79" t="s">
        <v>1110</v>
      </c>
      <c r="AN179" s="79" t="b">
        <v>0</v>
      </c>
      <c r="AO179" s="85" t="s">
        <v>1076</v>
      </c>
      <c r="AP179" s="79" t="s">
        <v>176</v>
      </c>
      <c r="AQ179" s="79">
        <v>0</v>
      </c>
      <c r="AR179" s="79">
        <v>0</v>
      </c>
      <c r="AS179" s="79"/>
      <c r="AT179" s="79"/>
      <c r="AU179" s="79"/>
      <c r="AV179" s="79"/>
      <c r="AW179" s="79"/>
      <c r="AX179" s="79"/>
      <c r="AY179" s="79"/>
      <c r="AZ179" s="79"/>
      <c r="BA179">
        <v>1</v>
      </c>
      <c r="BB179" s="78" t="str">
        <f>REPLACE(INDEX(GroupVertices[Group],MATCH(Edges25[[#This Row],[Vertex 1]],GroupVertices[Vertex],0)),1,1,"")</f>
        <v>2</v>
      </c>
      <c r="BC179" s="78" t="str">
        <f>REPLACE(INDEX(GroupVertices[Group],MATCH(Edges25[[#This Row],[Vertex 2]],GroupVertices[Vertex],0)),1,1,"")</f>
        <v>2</v>
      </c>
      <c r="BD179" s="48">
        <v>0</v>
      </c>
      <c r="BE179" s="49">
        <v>0</v>
      </c>
      <c r="BF179" s="48">
        <v>0</v>
      </c>
      <c r="BG179" s="49">
        <v>0</v>
      </c>
      <c r="BH179" s="48">
        <v>0</v>
      </c>
      <c r="BI179" s="49">
        <v>0</v>
      </c>
      <c r="BJ179" s="48">
        <v>16</v>
      </c>
      <c r="BK179" s="49">
        <v>100</v>
      </c>
      <c r="BL179" s="48">
        <v>16</v>
      </c>
    </row>
    <row r="180" spans="1:64" ht="15">
      <c r="A180" s="64" t="s">
        <v>279</v>
      </c>
      <c r="B180" s="64" t="s">
        <v>279</v>
      </c>
      <c r="C180" s="65"/>
      <c r="D180" s="66"/>
      <c r="E180" s="67"/>
      <c r="F180" s="68"/>
      <c r="G180" s="65"/>
      <c r="H180" s="69"/>
      <c r="I180" s="70"/>
      <c r="J180" s="70"/>
      <c r="K180" s="34" t="s">
        <v>65</v>
      </c>
      <c r="L180" s="77">
        <v>414</v>
      </c>
      <c r="M180" s="77"/>
      <c r="N180" s="72"/>
      <c r="O180" s="79" t="s">
        <v>176</v>
      </c>
      <c r="P180" s="81">
        <v>42534.644224537034</v>
      </c>
      <c r="Q180" s="79" t="s">
        <v>493</v>
      </c>
      <c r="R180" s="82" t="s">
        <v>501</v>
      </c>
      <c r="S180" s="79" t="s">
        <v>553</v>
      </c>
      <c r="T180" s="79" t="s">
        <v>575</v>
      </c>
      <c r="U180" s="82" t="s">
        <v>652</v>
      </c>
      <c r="V180" s="82" t="s">
        <v>652</v>
      </c>
      <c r="W180" s="81">
        <v>42534.644224537034</v>
      </c>
      <c r="X180" s="82" t="s">
        <v>896</v>
      </c>
      <c r="Y180" s="79"/>
      <c r="Z180" s="79"/>
      <c r="AA180" s="85" t="s">
        <v>1077</v>
      </c>
      <c r="AB180" s="79"/>
      <c r="AC180" s="79" t="b">
        <v>0</v>
      </c>
      <c r="AD180" s="79">
        <v>23</v>
      </c>
      <c r="AE180" s="85" t="s">
        <v>1087</v>
      </c>
      <c r="AF180" s="79" t="b">
        <v>0</v>
      </c>
      <c r="AG180" s="79" t="s">
        <v>1099</v>
      </c>
      <c r="AH180" s="79"/>
      <c r="AI180" s="85" t="s">
        <v>1087</v>
      </c>
      <c r="AJ180" s="79" t="b">
        <v>0</v>
      </c>
      <c r="AK180" s="79">
        <v>12</v>
      </c>
      <c r="AL180" s="85" t="s">
        <v>1087</v>
      </c>
      <c r="AM180" s="79" t="s">
        <v>1112</v>
      </c>
      <c r="AN180" s="79" t="b">
        <v>0</v>
      </c>
      <c r="AO180" s="85" t="s">
        <v>1077</v>
      </c>
      <c r="AP180" s="79" t="s">
        <v>1119</v>
      </c>
      <c r="AQ180" s="79">
        <v>0</v>
      </c>
      <c r="AR180" s="79">
        <v>0</v>
      </c>
      <c r="AS180" s="79"/>
      <c r="AT180" s="79"/>
      <c r="AU180" s="79"/>
      <c r="AV180" s="79"/>
      <c r="AW180" s="79"/>
      <c r="AX180" s="79"/>
      <c r="AY180" s="79"/>
      <c r="AZ180" s="79"/>
      <c r="BA180">
        <v>4</v>
      </c>
      <c r="BB180" s="78" t="str">
        <f>REPLACE(INDEX(GroupVertices[Group],MATCH(Edges25[[#This Row],[Vertex 1]],GroupVertices[Vertex],0)),1,1,"")</f>
        <v>1</v>
      </c>
      <c r="BC180" s="78" t="str">
        <f>REPLACE(INDEX(GroupVertices[Group],MATCH(Edges25[[#This Row],[Vertex 2]],GroupVertices[Vertex],0)),1,1,"")</f>
        <v>1</v>
      </c>
      <c r="BD180" s="48">
        <v>1</v>
      </c>
      <c r="BE180" s="49">
        <v>6.666666666666667</v>
      </c>
      <c r="BF180" s="48">
        <v>0</v>
      </c>
      <c r="BG180" s="49">
        <v>0</v>
      </c>
      <c r="BH180" s="48">
        <v>0</v>
      </c>
      <c r="BI180" s="49">
        <v>0</v>
      </c>
      <c r="BJ180" s="48">
        <v>14</v>
      </c>
      <c r="BK180" s="49">
        <v>93.33333333333333</v>
      </c>
      <c r="BL180" s="48">
        <v>15</v>
      </c>
    </row>
    <row r="181" spans="1:64" ht="15">
      <c r="A181" s="64" t="s">
        <v>279</v>
      </c>
      <c r="B181" s="64" t="s">
        <v>279</v>
      </c>
      <c r="C181" s="65"/>
      <c r="D181" s="66"/>
      <c r="E181" s="67"/>
      <c r="F181" s="68"/>
      <c r="G181" s="65"/>
      <c r="H181" s="69"/>
      <c r="I181" s="70"/>
      <c r="J181" s="70"/>
      <c r="K181" s="34" t="s">
        <v>65</v>
      </c>
      <c r="L181" s="77">
        <v>415</v>
      </c>
      <c r="M181" s="77"/>
      <c r="N181" s="72"/>
      <c r="O181" s="79" t="s">
        <v>176</v>
      </c>
      <c r="P181" s="81">
        <v>43640.8130787037</v>
      </c>
      <c r="Q181" s="79" t="s">
        <v>494</v>
      </c>
      <c r="R181" s="82" t="s">
        <v>550</v>
      </c>
      <c r="S181" s="79" t="s">
        <v>553</v>
      </c>
      <c r="T181" s="79"/>
      <c r="U181" s="82" t="s">
        <v>653</v>
      </c>
      <c r="V181" s="82" t="s">
        <v>653</v>
      </c>
      <c r="W181" s="81">
        <v>43640.8130787037</v>
      </c>
      <c r="X181" s="82" t="s">
        <v>897</v>
      </c>
      <c r="Y181" s="79"/>
      <c r="Z181" s="79"/>
      <c r="AA181" s="85" t="s">
        <v>1078</v>
      </c>
      <c r="AB181" s="79"/>
      <c r="AC181" s="79" t="b">
        <v>0</v>
      </c>
      <c r="AD181" s="79">
        <v>0</v>
      </c>
      <c r="AE181" s="85" t="s">
        <v>1087</v>
      </c>
      <c r="AF181" s="79" t="b">
        <v>0</v>
      </c>
      <c r="AG181" s="79" t="s">
        <v>1099</v>
      </c>
      <c r="AH181" s="79"/>
      <c r="AI181" s="85" t="s">
        <v>1087</v>
      </c>
      <c r="AJ181" s="79" t="b">
        <v>0</v>
      </c>
      <c r="AK181" s="79">
        <v>0</v>
      </c>
      <c r="AL181" s="85" t="s">
        <v>1087</v>
      </c>
      <c r="AM181" s="79" t="s">
        <v>1114</v>
      </c>
      <c r="AN181" s="79" t="b">
        <v>0</v>
      </c>
      <c r="AO181" s="85" t="s">
        <v>1078</v>
      </c>
      <c r="AP181" s="79" t="s">
        <v>176</v>
      </c>
      <c r="AQ181" s="79">
        <v>0</v>
      </c>
      <c r="AR181" s="79">
        <v>0</v>
      </c>
      <c r="AS181" s="79"/>
      <c r="AT181" s="79"/>
      <c r="AU181" s="79"/>
      <c r="AV181" s="79"/>
      <c r="AW181" s="79"/>
      <c r="AX181" s="79"/>
      <c r="AY181" s="79"/>
      <c r="AZ181" s="79"/>
      <c r="BA181">
        <v>4</v>
      </c>
      <c r="BB181" s="78" t="str">
        <f>REPLACE(INDEX(GroupVertices[Group],MATCH(Edges25[[#This Row],[Vertex 1]],GroupVertices[Vertex],0)),1,1,"")</f>
        <v>1</v>
      </c>
      <c r="BC181" s="78" t="str">
        <f>REPLACE(INDEX(GroupVertices[Group],MATCH(Edges25[[#This Row],[Vertex 2]],GroupVertices[Vertex],0)),1,1,"")</f>
        <v>1</v>
      </c>
      <c r="BD181" s="48">
        <v>1</v>
      </c>
      <c r="BE181" s="49">
        <v>3.4482758620689653</v>
      </c>
      <c r="BF181" s="48">
        <v>0</v>
      </c>
      <c r="BG181" s="49">
        <v>0</v>
      </c>
      <c r="BH181" s="48">
        <v>0</v>
      </c>
      <c r="BI181" s="49">
        <v>0</v>
      </c>
      <c r="BJ181" s="48">
        <v>28</v>
      </c>
      <c r="BK181" s="49">
        <v>96.55172413793103</v>
      </c>
      <c r="BL181" s="48">
        <v>29</v>
      </c>
    </row>
    <row r="182" spans="1:64" ht="15">
      <c r="A182" s="64" t="s">
        <v>279</v>
      </c>
      <c r="B182" s="64" t="s">
        <v>279</v>
      </c>
      <c r="C182" s="65"/>
      <c r="D182" s="66"/>
      <c r="E182" s="67"/>
      <c r="F182" s="68"/>
      <c r="G182" s="65"/>
      <c r="H182" s="69"/>
      <c r="I182" s="70"/>
      <c r="J182" s="70"/>
      <c r="K182" s="34" t="s">
        <v>65</v>
      </c>
      <c r="L182" s="77">
        <v>416</v>
      </c>
      <c r="M182" s="77"/>
      <c r="N182" s="72"/>
      <c r="O182" s="79" t="s">
        <v>176</v>
      </c>
      <c r="P182" s="81">
        <v>43642.77916666667</v>
      </c>
      <c r="Q182" s="79" t="s">
        <v>495</v>
      </c>
      <c r="R182" s="82" t="s">
        <v>551</v>
      </c>
      <c r="S182" s="79" t="s">
        <v>553</v>
      </c>
      <c r="T182" s="79"/>
      <c r="U182" s="79"/>
      <c r="V182" s="82" t="s">
        <v>704</v>
      </c>
      <c r="W182" s="81">
        <v>43642.77916666667</v>
      </c>
      <c r="X182" s="82" t="s">
        <v>898</v>
      </c>
      <c r="Y182" s="79"/>
      <c r="Z182" s="79"/>
      <c r="AA182" s="85" t="s">
        <v>1079</v>
      </c>
      <c r="AB182" s="79"/>
      <c r="AC182" s="79" t="b">
        <v>0</v>
      </c>
      <c r="AD182" s="79">
        <v>0</v>
      </c>
      <c r="AE182" s="85" t="s">
        <v>1087</v>
      </c>
      <c r="AF182" s="79" t="b">
        <v>0</v>
      </c>
      <c r="AG182" s="79" t="s">
        <v>1099</v>
      </c>
      <c r="AH182" s="79"/>
      <c r="AI182" s="85" t="s">
        <v>1087</v>
      </c>
      <c r="AJ182" s="79" t="b">
        <v>0</v>
      </c>
      <c r="AK182" s="79">
        <v>0</v>
      </c>
      <c r="AL182" s="85" t="s">
        <v>1087</v>
      </c>
      <c r="AM182" s="79" t="s">
        <v>1114</v>
      </c>
      <c r="AN182" s="79" t="b">
        <v>0</v>
      </c>
      <c r="AO182" s="85" t="s">
        <v>1079</v>
      </c>
      <c r="AP182" s="79" t="s">
        <v>176</v>
      </c>
      <c r="AQ182" s="79">
        <v>0</v>
      </c>
      <c r="AR182" s="79">
        <v>0</v>
      </c>
      <c r="AS182" s="79"/>
      <c r="AT182" s="79"/>
      <c r="AU182" s="79"/>
      <c r="AV182" s="79"/>
      <c r="AW182" s="79"/>
      <c r="AX182" s="79"/>
      <c r="AY182" s="79"/>
      <c r="AZ182" s="79"/>
      <c r="BA182">
        <v>4</v>
      </c>
      <c r="BB182" s="78" t="str">
        <f>REPLACE(INDEX(GroupVertices[Group],MATCH(Edges25[[#This Row],[Vertex 1]],GroupVertices[Vertex],0)),1,1,"")</f>
        <v>1</v>
      </c>
      <c r="BC182" s="78" t="str">
        <f>REPLACE(INDEX(GroupVertices[Group],MATCH(Edges25[[#This Row],[Vertex 2]],GroupVertices[Vertex],0)),1,1,"")</f>
        <v>1</v>
      </c>
      <c r="BD182" s="48">
        <v>1</v>
      </c>
      <c r="BE182" s="49">
        <v>5.555555555555555</v>
      </c>
      <c r="BF182" s="48">
        <v>0</v>
      </c>
      <c r="BG182" s="49">
        <v>0</v>
      </c>
      <c r="BH182" s="48">
        <v>0</v>
      </c>
      <c r="BI182" s="49">
        <v>0</v>
      </c>
      <c r="BJ182" s="48">
        <v>17</v>
      </c>
      <c r="BK182" s="49">
        <v>94.44444444444444</v>
      </c>
      <c r="BL182" s="48">
        <v>18</v>
      </c>
    </row>
    <row r="183" spans="1:64" ht="15">
      <c r="A183" s="64" t="s">
        <v>279</v>
      </c>
      <c r="B183" s="64" t="s">
        <v>279</v>
      </c>
      <c r="C183" s="65"/>
      <c r="D183" s="66"/>
      <c r="E183" s="67"/>
      <c r="F183" s="68"/>
      <c r="G183" s="65"/>
      <c r="H183" s="69"/>
      <c r="I183" s="70"/>
      <c r="J183" s="70"/>
      <c r="K183" s="34" t="s">
        <v>65</v>
      </c>
      <c r="L183" s="77">
        <v>417</v>
      </c>
      <c r="M183" s="77"/>
      <c r="N183" s="72"/>
      <c r="O183" s="79" t="s">
        <v>176</v>
      </c>
      <c r="P183" s="81">
        <v>43689.62447916667</v>
      </c>
      <c r="Q183" s="79" t="s">
        <v>496</v>
      </c>
      <c r="R183" s="82" t="s">
        <v>552</v>
      </c>
      <c r="S183" s="79" t="s">
        <v>553</v>
      </c>
      <c r="T183" s="79"/>
      <c r="U183" s="79"/>
      <c r="V183" s="82" t="s">
        <v>704</v>
      </c>
      <c r="W183" s="81">
        <v>43689.62447916667</v>
      </c>
      <c r="X183" s="82" t="s">
        <v>899</v>
      </c>
      <c r="Y183" s="79"/>
      <c r="Z183" s="79"/>
      <c r="AA183" s="85" t="s">
        <v>1080</v>
      </c>
      <c r="AB183" s="79"/>
      <c r="AC183" s="79" t="b">
        <v>0</v>
      </c>
      <c r="AD183" s="79">
        <v>0</v>
      </c>
      <c r="AE183" s="85" t="s">
        <v>1087</v>
      </c>
      <c r="AF183" s="79" t="b">
        <v>0</v>
      </c>
      <c r="AG183" s="79" t="s">
        <v>1099</v>
      </c>
      <c r="AH183" s="79"/>
      <c r="AI183" s="85" t="s">
        <v>1087</v>
      </c>
      <c r="AJ183" s="79" t="b">
        <v>0</v>
      </c>
      <c r="AK183" s="79">
        <v>0</v>
      </c>
      <c r="AL183" s="85" t="s">
        <v>1087</v>
      </c>
      <c r="AM183" s="79" t="s">
        <v>1107</v>
      </c>
      <c r="AN183" s="79" t="b">
        <v>0</v>
      </c>
      <c r="AO183" s="85" t="s">
        <v>1080</v>
      </c>
      <c r="AP183" s="79" t="s">
        <v>176</v>
      </c>
      <c r="AQ183" s="79">
        <v>0</v>
      </c>
      <c r="AR183" s="79">
        <v>0</v>
      </c>
      <c r="AS183" s="79"/>
      <c r="AT183" s="79"/>
      <c r="AU183" s="79"/>
      <c r="AV183" s="79"/>
      <c r="AW183" s="79"/>
      <c r="AX183" s="79"/>
      <c r="AY183" s="79"/>
      <c r="AZ183" s="79"/>
      <c r="BA183">
        <v>4</v>
      </c>
      <c r="BB183" s="78" t="str">
        <f>REPLACE(INDEX(GroupVertices[Group],MATCH(Edges25[[#This Row],[Vertex 1]],GroupVertices[Vertex],0)),1,1,"")</f>
        <v>1</v>
      </c>
      <c r="BC183" s="78" t="str">
        <f>REPLACE(INDEX(GroupVertices[Group],MATCH(Edges25[[#This Row],[Vertex 2]],GroupVertices[Vertex],0)),1,1,"")</f>
        <v>1</v>
      </c>
      <c r="BD183" s="48">
        <v>1</v>
      </c>
      <c r="BE183" s="49">
        <v>4.761904761904762</v>
      </c>
      <c r="BF183" s="48">
        <v>0</v>
      </c>
      <c r="BG183" s="49">
        <v>0</v>
      </c>
      <c r="BH183" s="48">
        <v>0</v>
      </c>
      <c r="BI183" s="49">
        <v>0</v>
      </c>
      <c r="BJ183" s="48">
        <v>20</v>
      </c>
      <c r="BK183" s="49">
        <v>95.23809523809524</v>
      </c>
      <c r="BL183" s="48">
        <v>21</v>
      </c>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3"/>
    <dataValidation allowBlank="1" showInputMessage="1" showErrorMessage="1" promptTitle="Vertex 2 Name" prompt="Enter the name of the edge's second vertex." sqref="B3:B183"/>
    <dataValidation allowBlank="1" showInputMessage="1" showErrorMessage="1" promptTitle="Vertex 1 Name" prompt="Enter the name of the edge's first vertex." sqref="A3:A18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3"/>
    <dataValidation allowBlank="1" showInputMessage="1" promptTitle="Edge Width" prompt="Enter an optional edge width between 1 and 10." errorTitle="Invalid Edge Width" error="The optional edge width must be a whole number between 1 and 10." sqref="D3:D183"/>
    <dataValidation allowBlank="1" showInputMessage="1" promptTitle="Edge Color" prompt="To select an optional edge color, right-click and select Select Color on the right-click menu." sqref="C3:C18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3"/>
    <dataValidation allowBlank="1" showErrorMessage="1" sqref="N2:N18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3"/>
  </dataValidations>
  <hyperlinks>
    <hyperlink ref="Q6" r:id="rId1" display="https://t.co/LZq7f5stFv"/>
    <hyperlink ref="Q7" r:id="rId2" display="https://t.co/wJ40S67Qpp"/>
    <hyperlink ref="R6" r:id="rId3" display="https://www.4cinsights.com/scope/?industry=all"/>
    <hyperlink ref="R7" r:id="rId4" display="https://www.4cinsights.com/2018/01/31/4c-insights-integrates-inscapes-smart-tv-data/"/>
    <hyperlink ref="R9" r:id="rId5" display="https://www.broadcastingcable.com/news/4c-extends-deal-with-placed-to-tv-and-ott"/>
    <hyperlink ref="R11" r:id="rId6" display="https://martechseries.com/mts-insights/tech-bytes/techbytes-lance-neuhauser-ceo-4c-insights/"/>
    <hyperlink ref="R20" r:id="rId7" display="https://www.4cinsights.com/snapchat"/>
    <hyperlink ref="R21" r:id="rId8" display="https://martechseries.com/analytics/behavioral-marketing/location-data/4c-expands-partnership-placed-tv-ott-audiences-measurement/"/>
    <hyperlink ref="R24" r:id="rId9" display="https://www.businesswire.com/news/home/20190618005121/en/4C-IRI-Deepen-Relationship-Linear-TV-OTT#.XQjjcpHFBLc.twitter"/>
    <hyperlink ref="R25" r:id="rId10" display="https://www.businesswire.com/news/home/20190618005121/en/4C-IRI-Deepen-Relationship-Linear-TV-OTT#.XQjjcpHFBLc.twitter"/>
    <hyperlink ref="R26" r:id="rId11" display="https://www.broadcastingcable.com/news/4c-extends-deal-with-placed-to-tv-and-ott"/>
    <hyperlink ref="R27" r:id="rId12" display="https://www.4cinsights.com/2019/06/18/4c-and-iri-deepen-relationship-for-linear-tv-and-ott/"/>
    <hyperlink ref="R39" r:id="rId13" display="https://variety.com/video/sequential-messaging-lance-neuheuser-adam-helfgott/"/>
    <hyperlink ref="R40" r:id="rId14" display="https://martechseries.com/analytics/behavioral-marketing/location-data/4c-expands-partnership-placed-tv-ott-audiences-measurement/"/>
    <hyperlink ref="R41" r:id="rId15" display="https://martechseries.com/analytics/audience-data/4c-iri-deepen-relationship-linear-tv-ott/"/>
    <hyperlink ref="R42" r:id="rId16" display="https://martechseries.com/analytics/audience-data/4c-launches-new-cross-channel-video-solution-help-marketers-reach-cord-cutters-cord-nevers-across-streaming-environments/"/>
    <hyperlink ref="R44" r:id="rId17" display="https://www.4cinsights.com/resource/q1-2019-state-media-report/"/>
    <hyperlink ref="R54" r:id="rId18" display="https://www.4cinsights.com/2019/06/18/4c-and-iri-deepen-relationship-for-linear-tv-and-ott/"/>
    <hyperlink ref="R55" r:id="rId19" display="https://www.4cinsights.com/VideoVanguards"/>
    <hyperlink ref="R57" r:id="rId20" display="https://www.builtinchicago.org/2018/03/22/chicago-tech-founding-stories"/>
    <hyperlink ref="R59" r:id="rId21" display="https://twitter.com/AmatielleSativa/status/1150468047230164994"/>
    <hyperlink ref="R68" r:id="rId22" display="https://twitter.com/4Cinsights/status/742377913404776448?s=20"/>
    <hyperlink ref="R69" r:id="rId23" display="https://www.4cinsights.com/2019/06/05/4c-expands-partnership-with-placed-for-tv-and-ott-audiences-and-measurement/"/>
    <hyperlink ref="R72" r:id="rId24" display="https://mobilemarketingmagazine.com/facebook-ad-transparency-ftc-fine-cambridge-analytica-q2-2019-earnings-libra-mozilla-croud-socialbakers-4c-insights"/>
    <hyperlink ref="R78" r:id="rId25" display="https://www.4cinsights.com/snapchat"/>
    <hyperlink ref="R89" r:id="rId26" display="https://www.verdict.co.uk/social-tv/"/>
    <hyperlink ref="R91" r:id="rId27" display="https://business.linkedin.com/marketing-solutions/blog/linkedin-news/2019/introducing-linkedin-video-ad-creation-through-scope-by-4c"/>
    <hyperlink ref="R92" r:id="rId28" display="https://www.4cinsights.com/2019/07/24/vidding-out-at-vidcon/"/>
    <hyperlink ref="R96" r:id="rId29" display="https://www.broadcastingcable.com/news/4c-extends-deal-with-placed-to-tv-and-ott"/>
    <hyperlink ref="R98" r:id="rId30" display="https://www.broadcastingcable.com/news/4c-extends-deal-with-placed-to-tv-and-ott"/>
    <hyperlink ref="R99" r:id="rId31" display="https://www.4cinsights.com/2019/06/27/4c-launches-new-cross-channel-video-solution-to-help-marketers-reach-cord-cutters-and-cord-nevers-across-streaming-environments/"/>
    <hyperlink ref="R103" r:id="rId32" display="http://foundremote.com/att-and-olive-garden-top-april-tv-social-lift-rankings/"/>
    <hyperlink ref="R104" r:id="rId33" display="http://foundremote.com/disney-and-dior-top-may-tv-social-lift-rankings/"/>
    <hyperlink ref="R105" r:id="rId34" display="http://foundremote.com/att-and-olive-garden-top-april-tv-social-lift-rankings/"/>
    <hyperlink ref="R106" r:id="rId35" display="http://foundremote.com/disney-and-dior-top-may-tv-social-lift-rankings/"/>
    <hyperlink ref="R107" r:id="rId36" display="https://www.4cinsights.com/2019/07/01/episode-18-who-likes-adulting-feat-beri-meric/"/>
    <hyperlink ref="R108" r:id="rId37" display="https://www.4cinsights.com/2019/07/01/episode-18-who-likes-adulting-feat-beri-meric/"/>
    <hyperlink ref="R109" r:id="rId38" display="https://www.4cinsights.com/2019/07/01/episode-18-who-likes-adulting-feat-beri-meric/"/>
    <hyperlink ref="R110" r:id="rId39" display="https://www.4cinsights.com/2019/07/10/new-study-finds-insights-driven-approach-to-cross-channel-video-leads-to-successful-marketing-efforts/"/>
    <hyperlink ref="R111" r:id="rId40" display="https://www.4cinsights.com/2019/07/18/are-you-a-video-vanguard/"/>
    <hyperlink ref="R112" r:id="rId41" display="https://www.4cinsights.com/VideoVanguards/?utm_source=twitter&amp;utm_medium=organic_social&amp;utm_campaign=wp_videovanguards"/>
    <hyperlink ref="R113" r:id="rId42" display="https://www.rapidtvnews.com/2019081256958/4c-unveils-byod-for-linear-ott-social-media.html#ixzz5wPWUMvUX"/>
    <hyperlink ref="R114" r:id="rId43" display="https://marketingland.com/will-facebook-branding-on-instagram-whatsapp-help-advertisers-marketers-have-mixed-reactions-265336"/>
    <hyperlink ref="R117" r:id="rId44" display="https://variety.com/video/sequential-messaging-lance-neuheuser-adam-helfgott/"/>
    <hyperlink ref="R118" r:id="rId45" display="https://variety.com/video/sequential-messaging-lance-neuheuser-adam-helfgott/"/>
    <hyperlink ref="R121" r:id="rId46" display="https://www.martechadvisor.com/news/ads/4c-introduces-a-data-attribution-solution-to-optimize-ad-campaigns/"/>
    <hyperlink ref="R122" r:id="rId47" display="https://www.4cinsights.com/stateofmedia/"/>
    <hyperlink ref="R123" r:id="rId48" display="https://www.4cinsights.com/cannes/"/>
    <hyperlink ref="R124" r:id="rId49" display="https://www.martechadvisor.com/news/geolocation/4c-integrates-with-placed-expands-its-location-based-solution/"/>
    <hyperlink ref="R125" r:id="rId50" display="https://www.4cinsights.com/2019/06/06/coming-focus-cannes-crosschannelvideo-crossingthecroisette/"/>
    <hyperlink ref="R126" r:id="rId51" display="https://www.4cinsights.com/2019/06/18/4c-and-iri-deepen-relationship-for-linear-tv-and-ott/"/>
    <hyperlink ref="R127" r:id="rId52" display="https://www.4cinsights.com/relaunch"/>
    <hyperlink ref="R129" r:id="rId53" display="https://www.4cinsights.com/2019/06/27/4c-launches-new-cross-channel-video-solution-to-help-marketers-reach-cord-cutters-and-cord-nevers-across-streaming-environments/"/>
    <hyperlink ref="R132" r:id="rId54" display="https://www.4cinsights.com/2019/08/01/the-well-manicured-walled-gardens-of-video/"/>
    <hyperlink ref="R133" r:id="rId55" display="https://www.4cinsights.com/2019/08/08/marketinglessonsfromlollapalooza/"/>
    <hyperlink ref="R135" r:id="rId56" display="https://twitter.com/AaronGoldman/status/1140657990502166528"/>
    <hyperlink ref="R140" r:id="rId57" display="https://www.4cinsights.com/2019/08/01/the-well-manicured-walled-gardens-of-video/"/>
    <hyperlink ref="R141" r:id="rId58" display="https://www.martechadvisor.com/news/ads/4c-introduces-a-data-attribution-solution-to-optimize-ad-campaigns/"/>
    <hyperlink ref="R149" r:id="rId59" display="https://twitter.com/Variety/status/1144077894785753088"/>
    <hyperlink ref="R151" r:id="rId60" display="https://twitter.com/aarongoldman/status/1144268734674145281"/>
    <hyperlink ref="R152" r:id="rId61" display="https://www.4cinsights.com/stateofmedia/?utm_source=twitter&amp;utm_medium=organic_social&amp;utm_campaign=wp_stateofmedia&amp;utm_content=jodie"/>
    <hyperlink ref="R155" r:id="rId62" display="https://twitter.com/AaronGoldman/status/1136294101819777026"/>
    <hyperlink ref="R157" r:id="rId63" display="https://twitter.com/aarongoldman/status/1144268734674145281"/>
    <hyperlink ref="R158" r:id="rId64" display="https://variety.com/video/sequential-messaging-lance-neuheuser-adam-helfgott/"/>
    <hyperlink ref="R159" r:id="rId65" display="https://twitter.com/RapidTVNews/status/1160972902147264513"/>
    <hyperlink ref="R161" r:id="rId66" display="https://twitter.com/AaronGoldman/status/1136294101819777026"/>
    <hyperlink ref="R163" r:id="rId67" display="https://twitter.com/aarongoldman/status/1144268734674145281"/>
    <hyperlink ref="R167" r:id="rId68" display="https://www.cabinetm.com/product/4c-insights/scope"/>
    <hyperlink ref="R168" r:id="rId69" display="https://aithority.com/video/4c-launches-source-of-truth-attribution-for-linear-tv-ott-and-social-media/"/>
    <hyperlink ref="R169" r:id="rId70" display="https://www.cdpinstitute.org/newsletter/Blog929/08-13-19-4C-Adds-Bring-Your-Own-Data-Video-Ad-Measurement"/>
    <hyperlink ref="R170" r:id="rId71" display="https://www.cdpinstitute.org/newsletter/Blog929/08-13-19-4C-Adds-Bring-Your-Own-Data-Video-Ad-Measurement"/>
    <hyperlink ref="R171" r:id="rId72" display="https://www.broadcastingcable.com/news/4c-extends-deal-with-placed-to-tv-and-ott"/>
    <hyperlink ref="R172" r:id="rId73" display="https://www.broadcastingcable.com/news/4c-extends-deal-with-placed-to-tv-and-ott"/>
    <hyperlink ref="R173" r:id="rId74" display="https://www.4cinsights.com/2019/06/05/4c-expands-partnership-with-placed-for-tv-and-ott-audiences-and-measurement/"/>
    <hyperlink ref="R174" r:id="rId75" display="https://www.martechadvisor.com/news/geolocation/4c-integrates-with-placed-expands-its-location-based-solution?utm_source=twitter&amp;utm_medium=social&amp;utm_campaign=mta_070619_Xbc_Link&amp;utm_content=$C&amp;utm_term=nina"/>
    <hyperlink ref="R175" r:id="rId76" display="https://www.martechadvisor.com/news/ads/4c-partners-with-iri-enhances-targeting-for-advertisers?utm_source=twitter&amp;utm_medium=social&amp;utm_campaign=mta_210619_Xbc_Link&amp;utm_content=4c&amp;utm_term=nina"/>
    <hyperlink ref="R176" r:id="rId77" display="https://www.iriworldwide.com/en-US/News/Press-Releases/4C-and-IRI-Deepen-Relationship-for-Linear-TV-and-OTT"/>
    <hyperlink ref="R178" r:id="rId78" display="https://www.4cinsights.com/2019/06/18/4c-and-iri-deepen-relationship-for-linear-tv-and-ott/?utm_source=twitter&amp;utm_medium=organic_social&amp;utm_campaign=pressrelease"/>
    <hyperlink ref="R179" r:id="rId79" display="https://www.martechadvisor.com/news/ads/4c-introduces-a-data-attribution-solution-to-optimize-ad-campaigns?utm_source=twitter&amp;utm_medium=social&amp;utm_campaign=mta_130819_Xbc_Link&amp;utm_content=4C&amp;utm_term=nina"/>
    <hyperlink ref="R180" r:id="rId80" display="https://www.4cinsights.com/snapchat"/>
    <hyperlink ref="R181" r:id="rId81" display="https://www.4cinsights.com/resource/relaunch-video-refuel/?utm_source=twitter&amp;utm_medium=organic_social&amp;utm_campaign=wp+refuel&amp;utm_content=refuel1"/>
    <hyperlink ref="R182" r:id="rId82" display="https://www.4cinsights.com/relaunch/?utm_source=twitter&amp;utm_medium=organic_social&amp;utm_campaign=wp_refocus"/>
    <hyperlink ref="R183" r:id="rId83" display="https://www.4cinsights.com/4c-launches-source-of-truth-attribution-for-linear-tv-ott-and-social-video/?utm_source=twitter&amp;utm_medium=organic_social&amp;utm_campaign=pressrelease&amp;utm_content=byod"/>
    <hyperlink ref="U4" r:id="rId84" display="https://pbs.twimg.com/media/D8CoAYXXUAAfmXS.jpg"/>
    <hyperlink ref="U5" r:id="rId85" display="https://pbs.twimg.com/media/D8Db-RCWsAAamt9.jpg"/>
    <hyperlink ref="U14" r:id="rId86" display="https://pbs.twimg.com/media/D80bWmjXoAY6Fhi.jpg"/>
    <hyperlink ref="U18" r:id="rId87" display="https://pbs.twimg.com/media/D80b-lIWkAEY8Nr.jpg"/>
    <hyperlink ref="U22" r:id="rId88" display="https://pbs.twimg.com/media/D9NfAGZWkAUMz4Z.jpg"/>
    <hyperlink ref="U30" r:id="rId89" display="https://pbs.twimg.com/media/D9hZ8IAWsAANFmp.jpg"/>
    <hyperlink ref="U32" r:id="rId90" display="https://pbs.twimg.com/media/D9mKXglWkAAirOh.jpg"/>
    <hyperlink ref="U33" r:id="rId91" display="https://pbs.twimg.com/media/D9L5TV4U8AEKTDO.jpg"/>
    <hyperlink ref="U34" r:id="rId92" display="https://pbs.twimg.com/media/D9hTboaVAAE9vSz.jpg"/>
    <hyperlink ref="U35" r:id="rId93" display="https://pbs.twimg.com/media/D9hqyphXsAkXomW.jpg"/>
    <hyperlink ref="U36" r:id="rId94" display="https://pbs.twimg.com/media/D9gP9gJUEAAlxL2.jpg"/>
    <hyperlink ref="U38" r:id="rId95" display="https://pbs.twimg.com/media/D9hHKysXUAMb1Ct.jpg"/>
    <hyperlink ref="U49" r:id="rId96" display="https://pbs.twimg.com/tweet_video_thumb/D-p9JhcVUAAa46I.jpg"/>
    <hyperlink ref="U52" r:id="rId97" display="https://pbs.twimg.com/media/Drf-_0bW4AEnZvM.jpg"/>
    <hyperlink ref="U56" r:id="rId98" display="https://pbs.twimg.com/media/D_NvBohXUAA-pV0.jpg"/>
    <hyperlink ref="U60" r:id="rId99" display="https://pbs.twimg.com/media/D_dtxE1XsAA9CEt.jpg"/>
    <hyperlink ref="U71" r:id="rId100" display="https://pbs.twimg.com/media/EAP7aJMUwAE-RD-.jpg"/>
    <hyperlink ref="U77" r:id="rId101" display="https://pbs.twimg.com/media/EAe3QmHVUAE1HPV.jpg"/>
    <hyperlink ref="U79" r:id="rId102" display="https://pbs.twimg.com/media/EAe3QmHVUAE1HPV.jpg"/>
    <hyperlink ref="U81" r:id="rId103" display="https://pbs.twimg.com/media/EA0BWdRWkAMbPWc.jpg"/>
    <hyperlink ref="U87" r:id="rId104" display="https://pbs.twimg.com/media/D8-q0EjWsAIMsUh.jpg"/>
    <hyperlink ref="U88" r:id="rId105" display="https://pbs.twimg.com/media/D8_My2TXkAEAn-a.jpg"/>
    <hyperlink ref="U101" r:id="rId106" display="https://pbs.twimg.com/ext_tw_video_thumb/1140910198485221381/pu/img/AavoDua_nw4BWr8A.jpg"/>
    <hyperlink ref="U104" r:id="rId107" display="https://pbs.twimg.com/media/D9_X-lBXoAA8RsI.jpg"/>
    <hyperlink ref="U106" r:id="rId108" display="https://pbs.twimg.com/media/D9_X-lBXoAA8RsI.jpg"/>
    <hyperlink ref="U113" r:id="rId109" display="https://pbs.twimg.com/media/EByaszVX4AAz0Ys.png"/>
    <hyperlink ref="U120" r:id="rId110" display="https://pbs.twimg.com/ext_tw_video_thumb/1141022890957123585/pu/img/kOzSuWlMQBmyQy7A.jpg"/>
    <hyperlink ref="U126" r:id="rId111" display="https://pbs.twimg.com/ext_tw_video_thumb/1141320362317275138/pu/img/sIFIqqrUZdOjazom.jpg"/>
    <hyperlink ref="U127" r:id="rId112" display="https://pbs.twimg.com/ext_tw_video_thumb/1141398095802093568/pu/img/L9f5A0uFHT5p-RL6.jpg"/>
    <hyperlink ref="U128" r:id="rId113" display="https://pbs.twimg.com/ext_tw_video_thumb/1141692180328800257/pu/img/P4hgoeBwmCW07c86.jpg"/>
    <hyperlink ref="U146" r:id="rId114" display="https://pbs.twimg.com/media/D9gS45IXYAAK09R.jpg"/>
    <hyperlink ref="U152" r:id="rId115" display="https://pbs.twimg.com/ext_tw_video_thumb/1141337083434491904/pu/img/ok8rRDG_wiQpUkLv.jpg"/>
    <hyperlink ref="U167" r:id="rId116" display="https://pbs.twimg.com/media/EBz7IEUW4AIEnkw.jpg"/>
    <hyperlink ref="U168" r:id="rId117" display="https://pbs.twimg.com/media/EB19gCSW4AIpdHX.jpg"/>
    <hyperlink ref="U180" r:id="rId118" display="https://pbs.twimg.com/media/Ck10xk8WkAAaDeG.jpg"/>
    <hyperlink ref="U181" r:id="rId119" display="https://pbs.twimg.com/ext_tw_video_thumb/1143240041084465152/pu/img/WXTeolei05oYkuIP.jpg"/>
    <hyperlink ref="V3" r:id="rId120" display="http://abs.twimg.com/sticky/default_profile_images/default_profile_normal.png"/>
    <hyperlink ref="V4" r:id="rId121" display="https://pbs.twimg.com/media/D8CoAYXXUAAfmXS.jpg"/>
    <hyperlink ref="V5" r:id="rId122" display="https://pbs.twimg.com/media/D8Db-RCWsAAamt9.jpg"/>
    <hyperlink ref="V6" r:id="rId123" display="http://abs.twimg.com/sticky/default_profile_images/default_profile_normal.png"/>
    <hyperlink ref="V7" r:id="rId124" display="http://abs.twimg.com/sticky/default_profile_images/default_profile_normal.png"/>
    <hyperlink ref="V8" r:id="rId125" display="http://abs.twimg.com/sticky/default_profile_images/default_profile_normal.png"/>
    <hyperlink ref="V9" r:id="rId126" display="http://pbs.twimg.com/profile_images/978883526102847488/nqn7wRjB_normal.jpg"/>
    <hyperlink ref="V10" r:id="rId127" display="http://pbs.twimg.com/profile_images/1080904450540212225/HA6BCpq9_normal.jpg"/>
    <hyperlink ref="V11" r:id="rId128" display="http://pbs.twimg.com/profile_images/2144246088/pulsar_150__normal.png"/>
    <hyperlink ref="V12" r:id="rId129" display="http://pbs.twimg.com/profile_images/725295868618915842/HJf_CC2-_normal.jpg"/>
    <hyperlink ref="V13" r:id="rId130" display="http://pbs.twimg.com/profile_images/1137790832604352512/bxqd-3XN_normal.jpg"/>
    <hyperlink ref="V14" r:id="rId131" display="https://pbs.twimg.com/media/D80bWmjXoAY6Fhi.jpg"/>
    <hyperlink ref="V15" r:id="rId132" display="http://pbs.twimg.com/profile_images/2633946343/a5761d6d0183d8cf83257767ef0bcfe3_normal.jpeg"/>
    <hyperlink ref="V16" r:id="rId133" display="http://pbs.twimg.com/profile_images/1042866622115983360/kbyDKJmn_normal.jpg"/>
    <hyperlink ref="V17" r:id="rId134" display="http://pbs.twimg.com/profile_images/1137749383447949312/4jdaklhs_normal.jpg"/>
    <hyperlink ref="V18" r:id="rId135" display="https://pbs.twimg.com/media/D80b-lIWkAEY8Nr.jpg"/>
    <hyperlink ref="V19" r:id="rId136" display="http://pbs.twimg.com/profile_images/788469897118355456/eV735Jpt_normal.jpg"/>
    <hyperlink ref="V20" r:id="rId137" display="http://abs.twimg.com/sticky/default_profile_images/default_profile_normal.png"/>
    <hyperlink ref="V21" r:id="rId138" display="http://pbs.twimg.com/profile_images/1141094147635339264/fzexk0qc_normal.jpg"/>
    <hyperlink ref="V22" r:id="rId139" display="https://pbs.twimg.com/media/D9NfAGZWkAUMz4Z.jpg"/>
    <hyperlink ref="V23" r:id="rId140" display="http://pbs.twimg.com/profile_images/1134390010252353536/3NbBQ1np_normal.jpg"/>
    <hyperlink ref="V24" r:id="rId141" display="http://pbs.twimg.com/profile_images/994764065439436801/LpOvPmXF_normal.jpg"/>
    <hyperlink ref="V25" r:id="rId142" display="http://pbs.twimg.com/profile_images/760774125522518016/jhzjWv0i_normal.jpg"/>
    <hyperlink ref="V26" r:id="rId143" display="http://pbs.twimg.com/profile_images/2321094288/9yt12n2fil945ey37imn_normal.jpeg"/>
    <hyperlink ref="V27" r:id="rId144" display="http://pbs.twimg.com/profile_images/2321094288/9yt12n2fil945ey37imn_normal.jpeg"/>
    <hyperlink ref="V28" r:id="rId145" display="http://pbs.twimg.com/profile_images/626456717086167040/c7aCdU5u_normal.png"/>
    <hyperlink ref="V29" r:id="rId146" display="http://pbs.twimg.com/profile_images/1138781442291503110/CpbPJNNL_normal.jpg"/>
    <hyperlink ref="V30" r:id="rId147" display="https://pbs.twimg.com/media/D9hZ8IAWsAANFmp.jpg"/>
    <hyperlink ref="V31" r:id="rId148" display="http://pbs.twimg.com/profile_images/672790107498266624/y37ipxgK_normal.jpg"/>
    <hyperlink ref="V32" r:id="rId149" display="https://pbs.twimg.com/media/D9mKXglWkAAirOh.jpg"/>
    <hyperlink ref="V33" r:id="rId150" display="https://pbs.twimg.com/media/D9L5TV4U8AEKTDO.jpg"/>
    <hyperlink ref="V34" r:id="rId151" display="https://pbs.twimg.com/media/D9hTboaVAAE9vSz.jpg"/>
    <hyperlink ref="V35" r:id="rId152" display="https://pbs.twimg.com/media/D9hqyphXsAkXomW.jpg"/>
    <hyperlink ref="V36" r:id="rId153" display="https://pbs.twimg.com/media/D9gP9gJUEAAlxL2.jpg"/>
    <hyperlink ref="V37" r:id="rId154" display="http://pbs.twimg.com/profile_images/1140199954041802752/cAXUU8ZG_normal.jpg"/>
    <hyperlink ref="V38" r:id="rId155" display="https://pbs.twimg.com/media/D9hHKysXUAMb1Ct.jpg"/>
    <hyperlink ref="V39" r:id="rId156" display="http://pbs.twimg.com/profile_images/1147373229528379392/Hmj6G8S8_normal.jpg"/>
    <hyperlink ref="V40" r:id="rId157" display="http://pbs.twimg.com/profile_images/1011625208208338944/9bRLHwxq_normal.jpg"/>
    <hyperlink ref="V41" r:id="rId158" display="http://pbs.twimg.com/profile_images/1011625208208338944/9bRLHwxq_normal.jpg"/>
    <hyperlink ref="V42" r:id="rId159" display="http://pbs.twimg.com/profile_images/1011625208208338944/9bRLHwxq_normal.jpg"/>
    <hyperlink ref="V43" r:id="rId160" display="http://abs.twimg.com/sticky/default_profile_images/default_profile_normal.png"/>
    <hyperlink ref="V44" r:id="rId161" display="http://pbs.twimg.com/profile_images/1145441892093575168/GNF1dz9r_normal.jpg"/>
    <hyperlink ref="V45" r:id="rId162" display="http://pbs.twimg.com/profile_images/1125213398088568832/JDUW9i6Q_normal.jpg"/>
    <hyperlink ref="V46" r:id="rId163" display="http://pbs.twimg.com/profile_images/1145444914429169665/6HMuZlgf_normal.jpg"/>
    <hyperlink ref="V47" r:id="rId164" display="http://pbs.twimg.com/profile_images/1147085172510035968/iH4JRW8n_normal.jpg"/>
    <hyperlink ref="V48" r:id="rId165" display="http://pbs.twimg.com/profile_images/1147085172510035968/iH4JRW8n_normal.jpg"/>
    <hyperlink ref="V49" r:id="rId166" display="https://pbs.twimg.com/tweet_video_thumb/D-p9JhcVUAAa46I.jpg"/>
    <hyperlink ref="V50" r:id="rId167" display="http://pbs.twimg.com/profile_images/1147085172510035968/iH4JRW8n_normal.jpg"/>
    <hyperlink ref="V51" r:id="rId168" display="http://pbs.twimg.com/profile_images/239511625/Jack_normal.jpg"/>
    <hyperlink ref="V52" r:id="rId169" display="https://pbs.twimg.com/media/Drf-_0bW4AEnZvM.jpg"/>
    <hyperlink ref="V53" r:id="rId170" display="http://pbs.twimg.com/profile_images/1148210255639134208/mRee81oj_normal.jpg"/>
    <hyperlink ref="V54" r:id="rId171" display="http://pbs.twimg.com/profile_images/1045548097944920064/6RVOTk78_normal.jpg"/>
    <hyperlink ref="V55" r:id="rId172" display="http://pbs.twimg.com/profile_images/1045548097944920064/6RVOTk78_normal.jpg"/>
    <hyperlink ref="V56" r:id="rId173" display="https://pbs.twimg.com/media/D_NvBohXUAA-pV0.jpg"/>
    <hyperlink ref="V57" r:id="rId174" display="http://pbs.twimg.com/profile_images/1016815290221563905/o8st2FEF_normal.jpg"/>
    <hyperlink ref="V58" r:id="rId175" display="http://pbs.twimg.com/profile_images/576015433620451328/fgcEVFku_normal.jpeg"/>
    <hyperlink ref="V59" r:id="rId176" display="http://pbs.twimg.com/profile_images/1150448264115830784/kxCVHNFW_normal.jpg"/>
    <hyperlink ref="V60" r:id="rId177" display="https://pbs.twimg.com/media/D_dtxE1XsAA9CEt.jpg"/>
    <hyperlink ref="V61" r:id="rId178" display="http://pbs.twimg.com/profile_images/868404731760312321/faAeQgxA_normal.jpg"/>
    <hyperlink ref="V62" r:id="rId179" display="http://pbs.twimg.com/profile_images/2901332079/82e00623e89754c0b36178e65facb612_normal.jpeg"/>
    <hyperlink ref="V63" r:id="rId180" display="http://pbs.twimg.com/profile_images/955359649225756672/-qqAbnxd_normal.jpg"/>
    <hyperlink ref="V64" r:id="rId181" display="http://pbs.twimg.com/profile_images/955359649225756672/-qqAbnxd_normal.jpg"/>
    <hyperlink ref="V65" r:id="rId182" display="http://pbs.twimg.com/profile_images/1079215654824226817/iAfMNROe_normal.jpg"/>
    <hyperlink ref="V66" r:id="rId183" display="http://pbs.twimg.com/profile_images/862730030895570944/ZXdNJXJU_normal.jpg"/>
    <hyperlink ref="V67" r:id="rId184" display="http://pbs.twimg.com/profile_images/1143429117951401984/IhzZMVP3_normal.jpg"/>
    <hyperlink ref="V68" r:id="rId185" display="http://abs.twimg.com/sticky/default_profile_images/default_profile_normal.png"/>
    <hyperlink ref="V69" r:id="rId186" display="http://pbs.twimg.com/profile_images/775722760605544448/COxigSM6_normal.jpg"/>
    <hyperlink ref="V70" r:id="rId187" display="http://pbs.twimg.com/profile_images/775722760605544448/COxigSM6_normal.jpg"/>
    <hyperlink ref="V71" r:id="rId188" display="https://pbs.twimg.com/media/EAP7aJMUwAE-RD-.jpg"/>
    <hyperlink ref="V72" r:id="rId189" display="http://pbs.twimg.com/profile_images/1010125647665139713/fWf-9ej3_normal.jpg"/>
    <hyperlink ref="V73" r:id="rId190" display="http://pbs.twimg.com/profile_images/802605790397927424/VXCCMtlZ_normal.jpg"/>
    <hyperlink ref="V74" r:id="rId191" display="http://pbs.twimg.com/profile_images/984113808317837313/2aRCVbI4_normal.jpg"/>
    <hyperlink ref="V75" r:id="rId192" display="http://pbs.twimg.com/profile_images/1159057634265145344/aRy6-L8a_normal.jpg"/>
    <hyperlink ref="V76" r:id="rId193" display="http://pbs.twimg.com/profile_images/1159057634265145344/aRy6-L8a_normal.jpg"/>
    <hyperlink ref="V77" r:id="rId194" display="https://pbs.twimg.com/media/EAe3QmHVUAE1HPV.jpg"/>
    <hyperlink ref="V78" r:id="rId195" display="http://pbs.twimg.com/profile_images/1159057634265145344/aRy6-L8a_normal.jpg"/>
    <hyperlink ref="V79" r:id="rId196" display="https://pbs.twimg.com/media/EAe3QmHVUAE1HPV.jpg"/>
    <hyperlink ref="V80" r:id="rId197" display="http://pbs.twimg.com/profile_images/1152216679469998080/ku30H8WG_normal.jpg"/>
    <hyperlink ref="V81" r:id="rId198" display="https://pbs.twimg.com/media/EA0BWdRWkAMbPWc.jpg"/>
    <hyperlink ref="V82" r:id="rId199" display="http://pbs.twimg.com/profile_images/800682096582914048/tkExqs84_normal.jpg"/>
    <hyperlink ref="V83" r:id="rId200" display="http://abs.twimg.com/sticky/default_profile_images/default_profile_normal.png"/>
    <hyperlink ref="V84" r:id="rId201" display="http://pbs.twimg.com/profile_images/1419645222/image_normal.jpg"/>
    <hyperlink ref="V85" r:id="rId202" display="http://abs.twimg.com/sticky/default_profile_images/default_profile_normal.png"/>
    <hyperlink ref="V86" r:id="rId203" display="http://pbs.twimg.com/profile_images/705244349873917952/fcD6A8Ws_normal.jpg"/>
    <hyperlink ref="V87" r:id="rId204" display="https://pbs.twimg.com/media/D8-q0EjWsAIMsUh.jpg"/>
    <hyperlink ref="V88" r:id="rId205" display="https://pbs.twimg.com/media/D8_My2TXkAEAn-a.jpg"/>
    <hyperlink ref="V89" r:id="rId206" display="http://pbs.twimg.com/profile_images/1031557788848324610/PilAQ6WP_normal.jpg"/>
    <hyperlink ref="V90" r:id="rId207" display="http://pbs.twimg.com/profile_images/504729262/who_tweeted3_normal.gif"/>
    <hyperlink ref="V91" r:id="rId208" display="http://pbs.twimg.com/profile_images/504729262/who_tweeted3_normal.gif"/>
    <hyperlink ref="V92" r:id="rId209" display="http://pbs.twimg.com/profile_images/504729262/who_tweeted3_normal.gif"/>
    <hyperlink ref="V93" r:id="rId210" display="http://pbs.twimg.com/profile_images/1159405772373143553/lnBjoZkJ_normal.jpg"/>
    <hyperlink ref="V94" r:id="rId211" display="http://abs.twimg.com/sticky/default_profile_images/default_profile_normal.png"/>
    <hyperlink ref="V95" r:id="rId212" display="http://pbs.twimg.com/profile_images/291963316/Z1dju3l6_normal.jpg"/>
    <hyperlink ref="V96" r:id="rId213" display="http://pbs.twimg.com/profile_images/504729262/who_tweeted3_normal.gif"/>
    <hyperlink ref="V97" r:id="rId214" display="http://pbs.twimg.com/profile_images/686666576288845825/j138bbEs_normal.png"/>
    <hyperlink ref="V98" r:id="rId215" display="http://pbs.twimg.com/profile_images/591339505874898944/1_KkSxp__normal.jpg"/>
    <hyperlink ref="V99" r:id="rId216" display="http://pbs.twimg.com/profile_images/591339505874898944/1_KkSxp__normal.jpg"/>
    <hyperlink ref="V100" r:id="rId217" display="http://pbs.twimg.com/profile_images/686666576288845825/j138bbEs_normal.png"/>
    <hyperlink ref="V101" r:id="rId218" display="https://pbs.twimg.com/ext_tw_video_thumb/1140910198485221381/pu/img/AavoDua_nw4BWr8A.jpg"/>
    <hyperlink ref="V102" r:id="rId219" display="http://pbs.twimg.com/profile_images/686666576288845825/j138bbEs_normal.png"/>
    <hyperlink ref="V103" r:id="rId220" display="http://pbs.twimg.com/profile_images/856690870967336961/-wY6CITb_normal.jpg"/>
    <hyperlink ref="V104" r:id="rId221" display="https://pbs.twimg.com/media/D9_X-lBXoAA8RsI.jpg"/>
    <hyperlink ref="V105" r:id="rId222" display="http://pbs.twimg.com/profile_images/686666576288845825/j138bbEs_normal.png"/>
    <hyperlink ref="V106" r:id="rId223" display="https://pbs.twimg.com/media/D9_X-lBXoAA8RsI.jpg"/>
    <hyperlink ref="V107" r:id="rId224" display="http://pbs.twimg.com/profile_images/521086833665392640/LWY7m9NF_normal.png"/>
    <hyperlink ref="V108" r:id="rId225" display="http://pbs.twimg.com/profile_images/504729262/who_tweeted3_normal.gif"/>
    <hyperlink ref="V109" r:id="rId226" display="http://pbs.twimg.com/profile_images/686666576288845825/j138bbEs_normal.png"/>
    <hyperlink ref="V110" r:id="rId227" display="http://pbs.twimg.com/profile_images/504729262/who_tweeted3_normal.gif"/>
    <hyperlink ref="V111" r:id="rId228" display="http://pbs.twimg.com/profile_images/504729262/who_tweeted3_normal.gif"/>
    <hyperlink ref="V112" r:id="rId229" display="http://pbs.twimg.com/profile_images/686666576288845825/j138bbEs_normal.png"/>
    <hyperlink ref="V113" r:id="rId230" display="https://pbs.twimg.com/media/EByaszVX4AAz0Ys.png"/>
    <hyperlink ref="V114" r:id="rId231" display="http://pbs.twimg.com/profile_images/825386307362787329/WlTqtdn6_normal.jpg"/>
    <hyperlink ref="V115" r:id="rId232" display="http://pbs.twimg.com/profile_images/825386307362787329/WlTqtdn6_normal.jpg"/>
    <hyperlink ref="V116" r:id="rId233" display="http://pbs.twimg.com/profile_images/1123321995293331458/-AIli8L9_normal.jpg"/>
    <hyperlink ref="V117" r:id="rId234" display="http://pbs.twimg.com/profile_images/819331001922920448/TCb6gYtx_normal.jpg"/>
    <hyperlink ref="V118" r:id="rId235" display="http://pbs.twimg.com/profile_images/819331001922920448/TCb6gYtx_normal.jpg"/>
    <hyperlink ref="V119" r:id="rId236" display="http://pbs.twimg.com/profile_images/521086833665392640/LWY7m9NF_normal.png"/>
    <hyperlink ref="V120" r:id="rId237" display="https://pbs.twimg.com/ext_tw_video_thumb/1141022890957123585/pu/img/kOzSuWlMQBmyQy7A.jpg"/>
    <hyperlink ref="V121" r:id="rId238" display="http://pbs.twimg.com/profile_images/504729262/who_tweeted3_normal.gif"/>
    <hyperlink ref="V122" r:id="rId239" display="http://pbs.twimg.com/profile_images/504729262/who_tweeted3_normal.gif"/>
    <hyperlink ref="V123" r:id="rId240" display="http://pbs.twimg.com/profile_images/504729262/who_tweeted3_normal.gif"/>
    <hyperlink ref="V124" r:id="rId241" display="http://pbs.twimg.com/profile_images/504729262/who_tweeted3_normal.gif"/>
    <hyperlink ref="V125" r:id="rId242" display="http://pbs.twimg.com/profile_images/504729262/who_tweeted3_normal.gif"/>
    <hyperlink ref="V126" r:id="rId243" display="https://pbs.twimg.com/ext_tw_video_thumb/1141320362317275138/pu/img/sIFIqqrUZdOjazom.jpg"/>
    <hyperlink ref="V127" r:id="rId244" display="https://pbs.twimg.com/ext_tw_video_thumb/1141398095802093568/pu/img/L9f5A0uFHT5p-RL6.jpg"/>
    <hyperlink ref="V128" r:id="rId245" display="https://pbs.twimg.com/ext_tw_video_thumb/1141692180328800257/pu/img/P4hgoeBwmCW07c86.jpg"/>
    <hyperlink ref="V129" r:id="rId246" display="http://pbs.twimg.com/profile_images/504729262/who_tweeted3_normal.gif"/>
    <hyperlink ref="V130" r:id="rId247" display="http://pbs.twimg.com/profile_images/504729262/who_tweeted3_normal.gif"/>
    <hyperlink ref="V131" r:id="rId248" display="http://pbs.twimg.com/profile_images/504729262/who_tweeted3_normal.gif"/>
    <hyperlink ref="V132" r:id="rId249" display="http://pbs.twimg.com/profile_images/504729262/who_tweeted3_normal.gif"/>
    <hyperlink ref="V133" r:id="rId250" display="http://pbs.twimg.com/profile_images/504729262/who_tweeted3_normal.gif"/>
    <hyperlink ref="V134" r:id="rId251" display="http://pbs.twimg.com/profile_images/686666576288845825/j138bbEs_normal.png"/>
    <hyperlink ref="V135" r:id="rId252" display="http://pbs.twimg.com/profile_images/686666576288845825/j138bbEs_normal.png"/>
    <hyperlink ref="V136" r:id="rId253" display="http://pbs.twimg.com/profile_images/686666576288845825/j138bbEs_normal.png"/>
    <hyperlink ref="V137" r:id="rId254" display="http://pbs.twimg.com/profile_images/686666576288845825/j138bbEs_normal.png"/>
    <hyperlink ref="V138" r:id="rId255" display="http://pbs.twimg.com/profile_images/686666576288845825/j138bbEs_normal.png"/>
    <hyperlink ref="V139" r:id="rId256" display="http://pbs.twimg.com/profile_images/686666576288845825/j138bbEs_normal.png"/>
    <hyperlink ref="V140" r:id="rId257" display="http://pbs.twimg.com/profile_images/686666576288845825/j138bbEs_normal.png"/>
    <hyperlink ref="V141" r:id="rId258" display="http://pbs.twimg.com/profile_images/686666576288845825/j138bbEs_normal.png"/>
    <hyperlink ref="V142" r:id="rId259" display="http://pbs.twimg.com/profile_images/1741241334/image_normal.jpg"/>
    <hyperlink ref="V143" r:id="rId260" display="http://pbs.twimg.com/profile_images/1147373229528379392/Hmj6G8S8_normal.jpg"/>
    <hyperlink ref="V144" r:id="rId261" display="http://pbs.twimg.com/profile_images/1741241334/image_normal.jpg"/>
    <hyperlink ref="V145" r:id="rId262" display="http://pbs.twimg.com/profile_images/2340199436/Greg_normal.jpg"/>
    <hyperlink ref="V146" r:id="rId263" display="https://pbs.twimg.com/media/D9gS45IXYAAK09R.jpg"/>
    <hyperlink ref="V147" r:id="rId264" display="http://pbs.twimg.com/profile_images/1147373229528379392/Hmj6G8S8_normal.jpg"/>
    <hyperlink ref="V148" r:id="rId265" display="http://pbs.twimg.com/profile_images/686666576288845825/j138bbEs_normal.png"/>
    <hyperlink ref="V149" r:id="rId266" display="http://pbs.twimg.com/profile_images/819331001922920448/TCb6gYtx_normal.jpg"/>
    <hyperlink ref="V150" r:id="rId267" display="http://pbs.twimg.com/profile_images/1741241334/image_normal.jpg"/>
    <hyperlink ref="V151" r:id="rId268" display="http://pbs.twimg.com/profile_images/521086833665392640/LWY7m9NF_normal.png"/>
    <hyperlink ref="V152" r:id="rId269" display="https://pbs.twimg.com/ext_tw_video_thumb/1141337083434491904/pu/img/ok8rRDG_wiQpUkLv.jpg"/>
    <hyperlink ref="V153" r:id="rId270" display="http://pbs.twimg.com/profile_images/686666576288845825/j138bbEs_normal.png"/>
    <hyperlink ref="V154" r:id="rId271" display="http://pbs.twimg.com/profile_images/686666576288845825/j138bbEs_normal.png"/>
    <hyperlink ref="V155" r:id="rId272" display="http://pbs.twimg.com/profile_images/819331001922920448/TCb6gYtx_normal.jpg"/>
    <hyperlink ref="V156" r:id="rId273" display="http://pbs.twimg.com/profile_images/819331001922920448/TCb6gYtx_normal.jpg"/>
    <hyperlink ref="V157" r:id="rId274" display="http://pbs.twimg.com/profile_images/819331001922920448/TCb6gYtx_normal.jpg"/>
    <hyperlink ref="V158" r:id="rId275" display="http://pbs.twimg.com/profile_images/819331001922920448/TCb6gYtx_normal.jpg"/>
    <hyperlink ref="V159" r:id="rId276" display="http://pbs.twimg.com/profile_images/819331001922920448/TCb6gYtx_normal.jpg"/>
    <hyperlink ref="V160" r:id="rId277" display="http://pbs.twimg.com/profile_images/1741241334/image_normal.jpg"/>
    <hyperlink ref="V161" r:id="rId278" display="http://pbs.twimg.com/profile_images/1741241334/image_normal.jpg"/>
    <hyperlink ref="V162" r:id="rId279" display="http://pbs.twimg.com/profile_images/1741241334/image_normal.jpg"/>
    <hyperlink ref="V163" r:id="rId280" display="http://pbs.twimg.com/profile_images/1741241334/image_normal.jpg"/>
    <hyperlink ref="V164" r:id="rId281" display="http://pbs.twimg.com/profile_images/1741241334/image_normal.jpg"/>
    <hyperlink ref="V165" r:id="rId282" display="http://pbs.twimg.com/profile_images/1741241334/image_normal.jpg"/>
    <hyperlink ref="V166" r:id="rId283" display="http://pbs.twimg.com/profile_images/1741241334/image_normal.jpg"/>
    <hyperlink ref="V167" r:id="rId284" display="https://pbs.twimg.com/media/EBz7IEUW4AIEnkw.jpg"/>
    <hyperlink ref="V168" r:id="rId285" display="https://pbs.twimg.com/media/EB19gCSW4AIpdHX.jpg"/>
    <hyperlink ref="V169" r:id="rId286" display="http://pbs.twimg.com/profile_images/1158830616974020608/UVDZeFsY_normal.jpg"/>
    <hyperlink ref="V170" r:id="rId287" display="http://pbs.twimg.com/profile_images/72608427/David_03_06_normal.jpg"/>
    <hyperlink ref="V171" r:id="rId288" display="http://pbs.twimg.com/profile_images/1325597800/David_Shim_normal.png"/>
    <hyperlink ref="V172" r:id="rId289" display="http://pbs.twimg.com/profile_images/1007731980706836480/w3uc9HNL_normal.jpg"/>
    <hyperlink ref="V173" r:id="rId290" display="http://pbs.twimg.com/profile_images/686666576288845825/j138bbEs_normal.png"/>
    <hyperlink ref="V174" r:id="rId291" display="http://pbs.twimg.com/profile_images/950314498685939712/P-fb4dsM_normal.jpg"/>
    <hyperlink ref="V175" r:id="rId292" display="http://pbs.twimg.com/profile_images/950314498685939712/P-fb4dsM_normal.jpg"/>
    <hyperlink ref="V176" r:id="rId293" display="http://pbs.twimg.com/profile_images/3531114501/0340b04f13f3ab2d3eb08fe8170365db_normal.jpeg"/>
    <hyperlink ref="V177" r:id="rId294" display="http://pbs.twimg.com/profile_images/3531114501/0340b04f13f3ab2d3eb08fe8170365db_normal.jpeg"/>
    <hyperlink ref="V178" r:id="rId295" display="http://pbs.twimg.com/profile_images/686666576288845825/j138bbEs_normal.png"/>
    <hyperlink ref="V179" r:id="rId296" display="http://pbs.twimg.com/profile_images/950314498685939712/P-fb4dsM_normal.jpg"/>
    <hyperlink ref="V180" r:id="rId297" display="https://pbs.twimg.com/media/Ck10xk8WkAAaDeG.jpg"/>
    <hyperlink ref="V181" r:id="rId298" display="https://pbs.twimg.com/ext_tw_video_thumb/1143240041084465152/pu/img/WXTeolei05oYkuIP.jpg"/>
    <hyperlink ref="V182" r:id="rId299" display="http://pbs.twimg.com/profile_images/686666576288845825/j138bbEs_normal.png"/>
    <hyperlink ref="V183" r:id="rId300" display="http://pbs.twimg.com/profile_images/686666576288845825/j138bbEs_normal.png"/>
    <hyperlink ref="X3" r:id="rId301" display="https://twitter.com/#!/john25422204/status/1135063780289896448"/>
    <hyperlink ref="X4" r:id="rId302" display="https://twitter.com/#!/john25422204/status/1135091843602014208"/>
    <hyperlink ref="X5" r:id="rId303" display="https://twitter.com/#!/john25422204/status/1135148975366004736"/>
    <hyperlink ref="X6" r:id="rId304" display="https://twitter.com/#!/brittan89813204/status/1135813616366759937"/>
    <hyperlink ref="X7" r:id="rId305" display="https://twitter.com/#!/brittan89813204/status/1135814121847435264"/>
    <hyperlink ref="X8" r:id="rId306" display="https://twitter.com/#!/brittan89813204/status/1135821636630929408"/>
    <hyperlink ref="X9" r:id="rId307" display="https://twitter.com/#!/4sqsude/status/1136341025943953413"/>
    <hyperlink ref="X10" r:id="rId308" display="https://twitter.com/#!/corydavis321/status/1136627269147987969"/>
    <hyperlink ref="X11" r:id="rId309" display="https://twitter.com/#!/trusignal/status/1136733284656975872"/>
    <hyperlink ref="X12" r:id="rId310" display="https://twitter.com/#!/ryanvaughn44/status/1137919484101058562"/>
    <hyperlink ref="X13" r:id="rId311" display="https://twitter.com/#!/httpsmapsappgo8/status/1138339763935559682"/>
    <hyperlink ref="X14" r:id="rId312" display="https://twitter.com/#!/docusignpartner/status/1138596359819464704"/>
    <hyperlink ref="X15" r:id="rId313" display="https://twitter.com/#!/kieranmarkdaley/status/1138628419720163329"/>
    <hyperlink ref="X16" r:id="rId314" display="https://twitter.com/#!/malwknox/status/1138656711126863872"/>
    <hyperlink ref="X17" r:id="rId315" display="https://twitter.com/#!/amaneirom/status/1138841964584013831"/>
    <hyperlink ref="X18" r:id="rId316" display="https://twitter.com/#!/docusign/status/1138597045382635520"/>
    <hyperlink ref="X19" r:id="rId317" display="https://twitter.com/#!/alliedsolutions/status/1138876883385364481"/>
    <hyperlink ref="X20" r:id="rId318" display="https://twitter.com/#!/mic_mood/status/1140003296196775936"/>
    <hyperlink ref="X21" r:id="rId319" display="https://twitter.com/#!/sudipto_martech/status/1140250731997351936"/>
    <hyperlink ref="X22" r:id="rId320" display="https://twitter.com/#!/laras5272/status/1140359587670974465"/>
    <hyperlink ref="X23" r:id="rId321" display="https://twitter.com/#!/rachlyall/status/1140916941835657216"/>
    <hyperlink ref="X24" r:id="rId322" display="https://twitter.com/#!/boutonski/status/1140971328964628480"/>
    <hyperlink ref="X25" r:id="rId323" display="https://twitter.com/#!/chidambara09/status/1140978744917540864"/>
    <hyperlink ref="X26" r:id="rId324" display="https://twitter.com/#!/scottwax/status/1136325963858554881"/>
    <hyperlink ref="X27" r:id="rId325" display="https://twitter.com/#!/scottwax/status/1141036130256732162"/>
    <hyperlink ref="X28" r:id="rId326" display="https://twitter.com/#!/karankhanna/status/1141234698774958081"/>
    <hyperlink ref="X29" r:id="rId327" display="https://twitter.com/#!/thommyzephyr/status/1141380462096654337"/>
    <hyperlink ref="X30" r:id="rId328" display="https://twitter.com/#!/pat62567909/status/1141761396666982400"/>
    <hyperlink ref="X31" r:id="rId329" display="https://twitter.com/#!/baptistebloch/status/1142000464675901441"/>
    <hyperlink ref="X32" r:id="rId330" display="https://twitter.com/#!/coreyhartman13/status/1142096118484033536"/>
    <hyperlink ref="X33" r:id="rId331" display="https://twitter.com/#!/lgeezluiz/status/1140247775973502977"/>
    <hyperlink ref="X34" r:id="rId332" display="https://twitter.com/#!/lgeezluiz/status/1141754296486072321"/>
    <hyperlink ref="X35" r:id="rId333" display="https://twitter.com/#!/lgeezluiz/status/1141779933917618176"/>
    <hyperlink ref="X36" r:id="rId334" display="https://twitter.com/#!/lgeezluiz/status/1141680075718348803"/>
    <hyperlink ref="X37" r:id="rId335" display="https://twitter.com/#!/lgeezluiz/status/1142116534958977025"/>
    <hyperlink ref="X38" r:id="rId336" display="https://twitter.com/#!/madhivetech/status/1141740760238157824"/>
    <hyperlink ref="X39" r:id="rId337" display="https://twitter.com/#!/madhivetech/status/1143657836364193793"/>
    <hyperlink ref="X40" r:id="rId338" display="https://twitter.com/#!/martechseries/status/1137090649579294721"/>
    <hyperlink ref="X41" r:id="rId339" display="https://twitter.com/#!/martechseries/status/1141484601967333377"/>
    <hyperlink ref="X42" r:id="rId340" display="https://twitter.com/#!/martechseries/status/1144270566012014592"/>
    <hyperlink ref="X43" r:id="rId341" display="https://twitter.com/#!/rqveuefreb0dzve/status/1145349277897678850"/>
    <hyperlink ref="X44" r:id="rId342" display="https://twitter.com/#!/kirkstanley12/status/1145542126274535432"/>
    <hyperlink ref="X45" r:id="rId343" display="https://twitter.com/#!/codycardinal5/status/1145737703620612097"/>
    <hyperlink ref="X46" r:id="rId344" display="https://twitter.com/#!/nguyncm1975/status/1146506800201469953"/>
    <hyperlink ref="X47" r:id="rId345" display="https://twitter.com/#!/udom_2526/status/1146865953684066304"/>
    <hyperlink ref="X48" r:id="rId346" display="https://twitter.com/#!/udom_2526/status/1146866087289479168"/>
    <hyperlink ref="X49" r:id="rId347" display="https://twitter.com/#!/udom_2526/status/1146866668926189568"/>
    <hyperlink ref="X50" r:id="rId348" display="https://twitter.com/#!/udom_2526/status/1147271530734211072"/>
    <hyperlink ref="X51" r:id="rId349" display="https://twitter.com/#!/jackzimmerman/status/1147383618605584385"/>
    <hyperlink ref="X52" r:id="rId350" display="https://twitter.com/#!/bizcasthq/status/1060596613301878784"/>
    <hyperlink ref="X53" r:id="rId351" display="https://twitter.com/#!/anzhi_hu/status/1148542155691978752"/>
    <hyperlink ref="X54" r:id="rId352" display="https://twitter.com/#!/3g/status/1140994751136768000"/>
    <hyperlink ref="X55" r:id="rId353" display="https://twitter.com/#!/3g/status/1148961133224706048"/>
    <hyperlink ref="X56" r:id="rId354" display="https://twitter.com/#!/silent__type/status/1149384413848985601"/>
    <hyperlink ref="X57" r:id="rId355" display="https://twitter.com/#!/irishangels/status/1150405884255846401"/>
    <hyperlink ref="X58" r:id="rId356" display="https://twitter.com/#!/domerund/status/1150422877939929088"/>
    <hyperlink ref="X59" r:id="rId357" display="https://twitter.com/#!/amatiellesativa/status/1150475852842438656"/>
    <hyperlink ref="X60" r:id="rId358" display="https://twitter.com/#!/nargiza83025894/status/1150508926741426176"/>
    <hyperlink ref="X61" r:id="rId359" display="https://twitter.com/#!/chicagoedgehub/status/1150679290360582144"/>
    <hyperlink ref="X62" r:id="rId360" display="https://twitter.com/#!/marvinliao/status/1150777495391653900"/>
    <hyperlink ref="X63" r:id="rId361" display="https://twitter.com/#!/dativa4data/status/1136521205559771136"/>
    <hyperlink ref="X64" r:id="rId362" display="https://twitter.com/#!/dativa4data/status/1150782515210268673"/>
    <hyperlink ref="X65" r:id="rId363" display="https://twitter.com/#!/nurngalway/status/1150893030766981126"/>
    <hyperlink ref="X66" r:id="rId364" display="https://twitter.com/#!/gerhardgrohs/status/1151258199036747783"/>
    <hyperlink ref="X67" r:id="rId365" display="https://twitter.com/#!/ronksley6/status/1151895630589001728"/>
    <hyperlink ref="X68" r:id="rId366" display="https://twitter.com/#!/kinivignesh/status/1152685581530365952"/>
    <hyperlink ref="X69" r:id="rId367" display="https://twitter.com/#!/vincentjv/status/1137049236741267457"/>
    <hyperlink ref="X70" r:id="rId368" display="https://twitter.com/#!/vincentjv/status/1152815458086739968"/>
    <hyperlink ref="X71" r:id="rId369" display="https://twitter.com/#!/soundmotive/status/1154042359903948802"/>
    <hyperlink ref="X72" r:id="rId370" display="https://twitter.com/#!/mmmagtweets/status/1154794758977404930"/>
    <hyperlink ref="X73" r:id="rId371" display="https://twitter.com/#!/mmmagtyrone/status/1154796125049802754"/>
    <hyperlink ref="X74" r:id="rId372" display="https://twitter.com/#!/alexvinogradov4/status/1154954285999898634"/>
    <hyperlink ref="X75" r:id="rId373" display="https://twitter.com/#!/thomasa28522084/status/1155106792717737991"/>
    <hyperlink ref="X76" r:id="rId374" display="https://twitter.com/#!/thomasa28522084/status/1155106841770090498"/>
    <hyperlink ref="X77" r:id="rId375" display="https://twitter.com/#!/thomasa28522084/status/1155093332915134464"/>
    <hyperlink ref="X78" r:id="rId376" display="https://twitter.com/#!/thomasa28522084/status/1155093375369895936"/>
    <hyperlink ref="X79" r:id="rId377" display="https://twitter.com/#!/thomasa28522084/status/1155106818290413569"/>
    <hyperlink ref="X80" r:id="rId378" display="https://twitter.com/#!/amjidgaborhuss1/status/1156704160693313537"/>
    <hyperlink ref="X81" r:id="rId379" display="https://twitter.com/#!/khoprafive/status/1156582174008729600"/>
    <hyperlink ref="X82" r:id="rId380" display="https://twitter.com/#!/twice_eindhoven/status/1157188602285219841"/>
    <hyperlink ref="X83" r:id="rId381" display="https://twitter.com/#!/svenke10/status/1157699361314418690"/>
    <hyperlink ref="X84" r:id="rId382" display="https://twitter.com/#!/awbrntyger/status/1157769730553450496"/>
    <hyperlink ref="X85" r:id="rId383" display="https://twitter.com/#!/chamberssomya/status/1158224620589391872"/>
    <hyperlink ref="X86" r:id="rId384" display="https://twitter.com/#!/locken8/status/1139342231230386177"/>
    <hyperlink ref="X87" r:id="rId385" display="https://twitter.com/#!/aarongoldman/status/1139317049820405760"/>
    <hyperlink ref="X88" r:id="rId386" display="https://twitter.com/#!/aarongoldman/status/1139354412739125249"/>
    <hyperlink ref="X89" r:id="rId387" display="https://twitter.com/#!/verdictuk/status/1147158693965914114"/>
    <hyperlink ref="X90" r:id="rId388" display="https://twitter.com/#!/aarongoldman/status/1147171930191138816"/>
    <hyperlink ref="X91" r:id="rId389" display="https://twitter.com/#!/aarongoldman/status/1151564185278603264"/>
    <hyperlink ref="X92" r:id="rId390" display="https://twitter.com/#!/aarongoldman/status/1154081585706258437"/>
    <hyperlink ref="X93" r:id="rId391" display="https://twitter.com/#!/ester06242190/status/1160018581654036482"/>
    <hyperlink ref="X94" r:id="rId392" display="https://twitter.com/#!/nurisma21160800/status/1160410434064637952"/>
    <hyperlink ref="X95" r:id="rId393" display="https://twitter.com/#!/ivesfernandes/status/1160730801258061824"/>
    <hyperlink ref="X96" r:id="rId394" display="https://twitter.com/#!/aarongoldman/status/1136294101819777026"/>
    <hyperlink ref="X97" r:id="rId395" display="https://twitter.com/#!/4cinsights/status/1136368127321788416"/>
    <hyperlink ref="X98" r:id="rId396" display="https://twitter.com/#!/ecava/status/1137052119469629442"/>
    <hyperlink ref="X99" r:id="rId397" display="https://twitter.com/#!/ecava/status/1144292405908316160"/>
    <hyperlink ref="X100" r:id="rId398" display="https://twitter.com/#!/4cinsights/status/1138447826566995969"/>
    <hyperlink ref="X101" r:id="rId399" display="https://twitter.com/#!/aarongoldman/status/1140910985286340608"/>
    <hyperlink ref="X102" r:id="rId400" display="https://twitter.com/#!/4cinsights/status/1140917036350156801"/>
    <hyperlink ref="X103" r:id="rId401" display="https://twitter.com/#!/foundremote/status/1135763262832877568"/>
    <hyperlink ref="X104" r:id="rId402" display="https://twitter.com/#!/foundremote/status/1143870302369255424"/>
    <hyperlink ref="X105" r:id="rId403" display="https://twitter.com/#!/4cinsights/status/1135912864743428097"/>
    <hyperlink ref="X106" r:id="rId404" display="https://twitter.com/#!/4cinsights/status/1143892028721381382"/>
    <hyperlink ref="X107" r:id="rId405" display="https://twitter.com/#!/lanceneuhauser/status/1146226525072764928"/>
    <hyperlink ref="X108" r:id="rId406" display="https://twitter.com/#!/aarongoldman/status/1146192108023402496"/>
    <hyperlink ref="X109" r:id="rId407" display="https://twitter.com/#!/4cinsights/status/1148684457764896768"/>
    <hyperlink ref="X110" r:id="rId408" display="https://twitter.com/#!/aarongoldman/status/1148975652533690369"/>
    <hyperlink ref="X111" r:id="rId409" display="https://twitter.com/#!/aarongoldman/status/1151879639083704321"/>
    <hyperlink ref="X112" r:id="rId410" display="https://twitter.com/#!/4cinsights/status/1148959633282863104"/>
    <hyperlink ref="X113" r:id="rId411" display="https://twitter.com/#!/rapidtvnews/status/1160972902147264513"/>
    <hyperlink ref="X114" r:id="rId412" display="https://twitter.com/#!/broadsheetcomms/status/1161017720999223296"/>
    <hyperlink ref="X115" r:id="rId413" display="https://twitter.com/#!/broadsheetcomms/status/1143601042342461441"/>
    <hyperlink ref="X116" r:id="rId414" display="https://twitter.com/#!/michaeltilus/status/1161018021466562561"/>
    <hyperlink ref="X117" r:id="rId415" display="https://twitter.com/#!/inscapetv/status/1143866500241141761"/>
    <hyperlink ref="X118" r:id="rId416" display="https://twitter.com/#!/inscapetv/status/1150759420697227264"/>
    <hyperlink ref="X119" r:id="rId417" display="https://twitter.com/#!/lanceneuhauser/status/1141692717753393153"/>
    <hyperlink ref="X120" r:id="rId418" display="https://twitter.com/#!/aarongoldman/status/1141022958472839168"/>
    <hyperlink ref="X121" r:id="rId419" display="https://twitter.com/#!/aarongoldman/status/1160933293883346944"/>
    <hyperlink ref="X122" r:id="rId420" display="https://twitter.com/#!/aarongoldman/status/1135990806609833986"/>
    <hyperlink ref="X123" r:id="rId421" display="https://twitter.com/#!/aarongoldman/status/1135995213200134144"/>
    <hyperlink ref="X124" r:id="rId422" display="https://twitter.com/#!/aarongoldman/status/1136625165570334720"/>
    <hyperlink ref="X125" r:id="rId423" display="https://twitter.com/#!/aarongoldman/status/1136666920265179137"/>
    <hyperlink ref="X126" r:id="rId424" display="https://twitter.com/#!/aarongoldman/status/1141321350142930945"/>
    <hyperlink ref="X127" r:id="rId425" display="https://twitter.com/#!/aarongoldman/status/1141398174692773893"/>
    <hyperlink ref="X128" r:id="rId426" display="https://twitter.com/#!/aarongoldman/status/1141692573075083264"/>
    <hyperlink ref="X129" r:id="rId427" display="https://twitter.com/#!/aarongoldman/status/1144268734674145281"/>
    <hyperlink ref="X130" r:id="rId428" display="https://twitter.com/#!/aarongoldman/status/1144375768966991872"/>
    <hyperlink ref="X131" r:id="rId429" display="https://twitter.com/#!/aarongoldman/status/1146752001105158144"/>
    <hyperlink ref="X132" r:id="rId430" display="https://twitter.com/#!/aarongoldman/status/1156974155608334337"/>
    <hyperlink ref="X133" r:id="rId431" display="https://twitter.com/#!/aarongoldman/status/1159509660107517952"/>
    <hyperlink ref="X134" r:id="rId432" display="https://twitter.com/#!/4cinsights/status/1136641720605642753"/>
    <hyperlink ref="X135" r:id="rId433" display="https://twitter.com/#!/4cinsights/status/1140701154038439938"/>
    <hyperlink ref="X136" r:id="rId434" display="https://twitter.com/#!/4cinsights/status/1141079755745320960"/>
    <hyperlink ref="X137" r:id="rId435" display="https://twitter.com/#!/4cinsights/status/1141321738904657923"/>
    <hyperlink ref="X138" r:id="rId436" display="https://twitter.com/#!/4cinsights/status/1141423144563068929"/>
    <hyperlink ref="X139" r:id="rId437" display="https://twitter.com/#!/4cinsights/status/1141692829250535426"/>
    <hyperlink ref="X140" r:id="rId438" display="https://twitter.com/#!/4cinsights/status/1158829220463894529"/>
    <hyperlink ref="X141" r:id="rId439" display="https://twitter.com/#!/4cinsights/status/1160941192986746880"/>
    <hyperlink ref="X142" r:id="rId440" display="https://twitter.com/#!/jcmcafee/status/1136655122488889345"/>
    <hyperlink ref="X143" r:id="rId441" display="https://twitter.com/#!/madhivetech/status/1142239375658369025"/>
    <hyperlink ref="X144" r:id="rId442" display="https://twitter.com/#!/jcmcafee/status/1141700556853039107"/>
    <hyperlink ref="X145" r:id="rId443" display="https://twitter.com/#!/greg_hampton_sf/status/1146447812713832448"/>
    <hyperlink ref="X146" r:id="rId444" display="https://twitter.com/#!/inscapetv/status/1141683279596273666"/>
    <hyperlink ref="X147" r:id="rId445" display="https://twitter.com/#!/madhivetech/status/1143868899622105088"/>
    <hyperlink ref="X148" r:id="rId446" display="https://twitter.com/#!/4cinsights/status/1143937219025080320"/>
    <hyperlink ref="X149" r:id="rId447" display="https://twitter.com/#!/inscapetv/status/1144253555962011650"/>
    <hyperlink ref="X150" r:id="rId448" display="https://twitter.com/#!/jcmcafee/status/1143872692564746240"/>
    <hyperlink ref="X151" r:id="rId449" display="https://twitter.com/#!/lanceneuhauser/status/1144593623859814407"/>
    <hyperlink ref="X152" r:id="rId450" display="https://twitter.com/#!/4cinsights/status/1141337108466061314"/>
    <hyperlink ref="X153" r:id="rId451" display="https://twitter.com/#!/4cinsights/status/1146421358269739008"/>
    <hyperlink ref="X154" r:id="rId452" display="https://twitter.com/#!/4cinsights/status/1151201833622343680"/>
    <hyperlink ref="X155" r:id="rId453" display="https://twitter.com/#!/inscapetv/status/1136379561929654272"/>
    <hyperlink ref="X156" r:id="rId454" display="https://twitter.com/#!/inscapetv/status/1141341422672646145"/>
    <hyperlink ref="X157" r:id="rId455" display="https://twitter.com/#!/inscapetv/status/1144376418597367809"/>
    <hyperlink ref="X158" r:id="rId456" display="https://twitter.com/#!/inscapetv/status/1146418318988857344"/>
    <hyperlink ref="X159" r:id="rId457" display="https://twitter.com/#!/inscapetv/status/1161019401824378880"/>
    <hyperlink ref="X160" r:id="rId458" display="https://twitter.com/#!/jcmcafee/status/1136399502183583744"/>
    <hyperlink ref="X161" r:id="rId459" display="https://twitter.com/#!/jcmcafee/status/1136455819715735557"/>
    <hyperlink ref="X162" r:id="rId460" display="https://twitter.com/#!/jcmcafee/status/1141355839862845440"/>
    <hyperlink ref="X163" r:id="rId461" display="https://twitter.com/#!/jcmcafee/status/1144374664698957824"/>
    <hyperlink ref="X164" r:id="rId462" display="https://twitter.com/#!/jcmcafee/status/1146662827576451072"/>
    <hyperlink ref="X165" r:id="rId463" display="https://twitter.com/#!/jcmcafee/status/1150765952751026176"/>
    <hyperlink ref="X166" r:id="rId464" display="https://twitter.com/#!/jcmcafee/status/1161042930783707136"/>
    <hyperlink ref="X167" r:id="rId465" display="https://twitter.com/#!/cabinetm1/status/1161078921800146945"/>
    <hyperlink ref="X168" r:id="rId466" display="https://twitter.com/#!/aithority/status/1161222269651312642"/>
    <hyperlink ref="X169" r:id="rId467" display="https://twitter.com/#!/cdpinstitute/status/1161255762049536003"/>
    <hyperlink ref="X170" r:id="rId468" display="https://twitter.com/#!/draab/status/1161255813513719808"/>
    <hyperlink ref="X171" r:id="rId469" display="https://twitter.com/#!/davidshim/status/1136336459181379584"/>
    <hyperlink ref="X172" r:id="rId470" display="https://twitter.com/#!/placed/status/1136338418412036096"/>
    <hyperlink ref="X173" r:id="rId471" display="https://twitter.com/#!/4cinsights/status/1136367969548820480"/>
    <hyperlink ref="X174" r:id="rId472" display="https://twitter.com/#!/martechadvisor/status/1137094494246121475"/>
    <hyperlink ref="X175" r:id="rId473" display="https://twitter.com/#!/martechadvisor/status/1142248352026898434"/>
    <hyperlink ref="X176" r:id="rId474" display="https://twitter.com/#!/iriworldwide/status/1141058090672054272"/>
    <hyperlink ref="X177" r:id="rId475" display="https://twitter.com/#!/iriworldwide/status/1143226896831963136"/>
    <hyperlink ref="X178" r:id="rId476" display="https://twitter.com/#!/4cinsights/status/1140989523050078209"/>
    <hyperlink ref="X179" r:id="rId477" display="https://twitter.com/#!/martechadvisor/status/1161424719226310663"/>
    <hyperlink ref="X180" r:id="rId478" display="https://twitter.com/#!/4cinsights/status/742377913404776448"/>
    <hyperlink ref="X181" r:id="rId479" display="https://twitter.com/#!/4cinsights/status/1143240081039380480"/>
    <hyperlink ref="X182" r:id="rId480" display="https://twitter.com/#!/4cinsights/status/1143952569557049344"/>
    <hyperlink ref="X183" r:id="rId481" display="https://twitter.com/#!/4cinsights/status/1160928739406045184"/>
    <hyperlink ref="AZ6" r:id="rId482" display="https://api.twitter.com/1.1/geo/id/e7aa53e3e1531b99.json"/>
    <hyperlink ref="AZ10" r:id="rId483" display="https://api.twitter.com/1.1/geo/id/1d9a5370a355ab0c.json"/>
    <hyperlink ref="AZ33" r:id="rId484" display="https://api.twitter.com/1.1/geo/id/01c1a37921fc0226.json"/>
    <hyperlink ref="AZ35" r:id="rId485" display="https://api.twitter.com/1.1/geo/id/c8b06a459cc8f78a.json"/>
    <hyperlink ref="AZ37" r:id="rId486" display="https://api.twitter.com/1.1/geo/id/c8b06a459cc8f78a.json"/>
    <hyperlink ref="AZ66" r:id="rId487" display="https://api.twitter.com/1.1/geo/id/9f659d51e5c5deae.json"/>
    <hyperlink ref="AZ70" r:id="rId488" display="https://api.twitter.com/1.1/geo/id/1d9a5370a355ab0c.json"/>
    <hyperlink ref="AZ84" r:id="rId489" display="https://api.twitter.com/1.1/geo/id/36e9260970b09987.json"/>
    <hyperlink ref="AZ85" r:id="rId490" display="https://api.twitter.com/1.1/geo/id/0139134865d963c2.json"/>
    <hyperlink ref="AZ120" r:id="rId491" display="https://api.twitter.com/1.1/geo/id/002f75b6382e431e.json"/>
    <hyperlink ref="AZ126" r:id="rId492" display="https://api.twitter.com/1.1/geo/id/002f75b6382e431e.json"/>
    <hyperlink ref="AZ128" r:id="rId493" display="https://api.twitter.com/1.1/geo/id/09529a6338d67004.json"/>
    <hyperlink ref="AZ146" r:id="rId494" display="https://api.twitter.com/1.1/geo/id/002f75b6382e431e.json"/>
  </hyperlinks>
  <printOptions/>
  <pageMargins left="0.7" right="0.7" top="0.75" bottom="0.75" header="0.3" footer="0.3"/>
  <pageSetup horizontalDpi="600" verticalDpi="600" orientation="portrait" r:id="rId498"/>
  <legacyDrawing r:id="rId496"/>
  <tableParts>
    <tablePart r:id="rId497"/>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2882</v>
      </c>
      <c r="B1" s="13" t="s">
        <v>34</v>
      </c>
    </row>
    <row r="2" spans="1:2" ht="15">
      <c r="A2" s="115" t="s">
        <v>279</v>
      </c>
      <c r="B2" s="78">
        <v>16423.754762</v>
      </c>
    </row>
    <row r="3" spans="1:2" ht="15">
      <c r="A3" s="115" t="s">
        <v>237</v>
      </c>
      <c r="B3" s="78">
        <v>2838</v>
      </c>
    </row>
    <row r="4" spans="1:2" ht="15">
      <c r="A4" s="115" t="s">
        <v>252</v>
      </c>
      <c r="B4" s="78">
        <v>1834</v>
      </c>
    </row>
    <row r="5" spans="1:2" ht="15">
      <c r="A5" s="115" t="s">
        <v>250</v>
      </c>
      <c r="B5" s="78">
        <v>1320</v>
      </c>
    </row>
    <row r="6" spans="1:2" ht="15">
      <c r="A6" s="115" t="s">
        <v>263</v>
      </c>
      <c r="B6" s="78">
        <v>1318</v>
      </c>
    </row>
    <row r="7" spans="1:2" ht="15">
      <c r="A7" s="115" t="s">
        <v>274</v>
      </c>
      <c r="B7" s="78">
        <v>1144.472222</v>
      </c>
    </row>
    <row r="8" spans="1:2" ht="15">
      <c r="A8" s="115" t="s">
        <v>257</v>
      </c>
      <c r="B8" s="78">
        <v>798</v>
      </c>
    </row>
    <row r="9" spans="1:2" ht="15">
      <c r="A9" s="115" t="s">
        <v>284</v>
      </c>
      <c r="B9" s="78">
        <v>619.3</v>
      </c>
    </row>
    <row r="10" spans="1:2" ht="15">
      <c r="A10" s="115" t="s">
        <v>238</v>
      </c>
      <c r="B10" s="78">
        <v>464.896032</v>
      </c>
    </row>
    <row r="11" spans="1:2" ht="15">
      <c r="A11" s="115" t="s">
        <v>295</v>
      </c>
      <c r="B11" s="78">
        <v>431.833333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30"/>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5" t="s">
        <v>2884</v>
      </c>
      <c r="B25" t="s">
        <v>2883</v>
      </c>
    </row>
    <row r="26" spans="1:2" ht="15">
      <c r="A26" s="126" t="s">
        <v>2886</v>
      </c>
      <c r="B26" s="3"/>
    </row>
    <row r="27" spans="1:2" ht="15">
      <c r="A27" s="127" t="s">
        <v>2887</v>
      </c>
      <c r="B27" s="3"/>
    </row>
    <row r="28" spans="1:2" ht="15">
      <c r="A28" s="128" t="s">
        <v>2888</v>
      </c>
      <c r="B28" s="3"/>
    </row>
    <row r="29" spans="1:2" ht="15">
      <c r="A29" s="129" t="s">
        <v>2889</v>
      </c>
      <c r="B29" s="3">
        <v>1</v>
      </c>
    </row>
    <row r="30" spans="1:2" ht="15">
      <c r="A30" s="126" t="s">
        <v>2890</v>
      </c>
      <c r="B30" s="3"/>
    </row>
    <row r="31" spans="1:2" ht="15">
      <c r="A31" s="127" t="s">
        <v>2891</v>
      </c>
      <c r="B31" s="3"/>
    </row>
    <row r="32" spans="1:2" ht="15">
      <c r="A32" s="128" t="s">
        <v>2892</v>
      </c>
      <c r="B32" s="3"/>
    </row>
    <row r="33" spans="1:2" ht="15">
      <c r="A33" s="129" t="s">
        <v>2893</v>
      </c>
      <c r="B33" s="3">
        <v>1</v>
      </c>
    </row>
    <row r="34" spans="1:2" ht="15">
      <c r="A34" s="126" t="s">
        <v>2221</v>
      </c>
      <c r="B34" s="3"/>
    </row>
    <row r="35" spans="1:2" ht="15">
      <c r="A35" s="127" t="s">
        <v>2887</v>
      </c>
      <c r="B35" s="3"/>
    </row>
    <row r="36" spans="1:2" ht="15">
      <c r="A36" s="128" t="s">
        <v>2894</v>
      </c>
      <c r="B36" s="3"/>
    </row>
    <row r="37" spans="1:2" ht="15">
      <c r="A37" s="129" t="s">
        <v>2895</v>
      </c>
      <c r="B37" s="3">
        <v>1</v>
      </c>
    </row>
    <row r="38" spans="1:2" ht="15">
      <c r="A38" s="129" t="s">
        <v>2896</v>
      </c>
      <c r="B38" s="3">
        <v>1</v>
      </c>
    </row>
    <row r="39" spans="1:2" ht="15">
      <c r="A39" s="129" t="s">
        <v>2897</v>
      </c>
      <c r="B39" s="3">
        <v>1</v>
      </c>
    </row>
    <row r="40" spans="1:2" ht="15">
      <c r="A40" s="128" t="s">
        <v>2898</v>
      </c>
      <c r="B40" s="3"/>
    </row>
    <row r="41" spans="1:2" ht="15">
      <c r="A41" s="129" t="s">
        <v>2899</v>
      </c>
      <c r="B41" s="3">
        <v>1</v>
      </c>
    </row>
    <row r="42" spans="1:2" ht="15">
      <c r="A42" s="129" t="s">
        <v>2896</v>
      </c>
      <c r="B42" s="3">
        <v>2</v>
      </c>
    </row>
    <row r="43" spans="1:2" ht="15">
      <c r="A43" s="129" t="s">
        <v>2900</v>
      </c>
      <c r="B43" s="3">
        <v>1</v>
      </c>
    </row>
    <row r="44" spans="1:2" ht="15">
      <c r="A44" s="129" t="s">
        <v>2901</v>
      </c>
      <c r="B44" s="3">
        <v>1</v>
      </c>
    </row>
    <row r="45" spans="1:2" ht="15">
      <c r="A45" s="129" t="s">
        <v>2902</v>
      </c>
      <c r="B45" s="3">
        <v>2</v>
      </c>
    </row>
    <row r="46" spans="1:2" ht="15">
      <c r="A46" s="128" t="s">
        <v>2903</v>
      </c>
      <c r="B46" s="3"/>
    </row>
    <row r="47" spans="1:2" ht="15">
      <c r="A47" s="129" t="s">
        <v>2889</v>
      </c>
      <c r="B47" s="3">
        <v>1</v>
      </c>
    </row>
    <row r="48" spans="1:2" ht="15">
      <c r="A48" s="129" t="s">
        <v>2904</v>
      </c>
      <c r="B48" s="3">
        <v>1</v>
      </c>
    </row>
    <row r="49" spans="1:2" ht="15">
      <c r="A49" s="129" t="s">
        <v>2893</v>
      </c>
      <c r="B49" s="3">
        <v>3</v>
      </c>
    </row>
    <row r="50" spans="1:2" ht="15">
      <c r="A50" s="129" t="s">
        <v>2905</v>
      </c>
      <c r="B50" s="3">
        <v>2</v>
      </c>
    </row>
    <row r="51" spans="1:2" ht="15">
      <c r="A51" s="129" t="s">
        <v>2906</v>
      </c>
      <c r="B51" s="3">
        <v>1</v>
      </c>
    </row>
    <row r="52" spans="1:2" ht="15">
      <c r="A52" s="129" t="s">
        <v>2907</v>
      </c>
      <c r="B52" s="3">
        <v>1</v>
      </c>
    </row>
    <row r="53" spans="1:2" ht="15">
      <c r="A53" s="128" t="s">
        <v>2908</v>
      </c>
      <c r="B53" s="3"/>
    </row>
    <row r="54" spans="1:2" ht="15">
      <c r="A54" s="129" t="s">
        <v>2909</v>
      </c>
      <c r="B54" s="3">
        <v>1</v>
      </c>
    </row>
    <row r="55" spans="1:2" ht="15">
      <c r="A55" s="129" t="s">
        <v>2895</v>
      </c>
      <c r="B55" s="3">
        <v>1</v>
      </c>
    </row>
    <row r="56" spans="1:2" ht="15">
      <c r="A56" s="129" t="s">
        <v>2910</v>
      </c>
      <c r="B56" s="3">
        <v>2</v>
      </c>
    </row>
    <row r="57" spans="1:2" ht="15">
      <c r="A57" s="129" t="s">
        <v>2901</v>
      </c>
      <c r="B57" s="3">
        <v>1</v>
      </c>
    </row>
    <row r="58" spans="1:2" ht="15">
      <c r="A58" s="129" t="s">
        <v>2889</v>
      </c>
      <c r="B58" s="3">
        <v>1</v>
      </c>
    </row>
    <row r="59" spans="1:2" ht="15">
      <c r="A59" s="129" t="s">
        <v>2911</v>
      </c>
      <c r="B59" s="3">
        <v>1</v>
      </c>
    </row>
    <row r="60" spans="1:2" ht="15">
      <c r="A60" s="129" t="s">
        <v>2905</v>
      </c>
      <c r="B60" s="3">
        <v>1</v>
      </c>
    </row>
    <row r="61" spans="1:2" ht="15">
      <c r="A61" s="128" t="s">
        <v>2912</v>
      </c>
      <c r="B61" s="3"/>
    </row>
    <row r="62" spans="1:2" ht="15">
      <c r="A62" s="129" t="s">
        <v>2904</v>
      </c>
      <c r="B62" s="3">
        <v>2</v>
      </c>
    </row>
    <row r="63" spans="1:2" ht="15">
      <c r="A63" s="129" t="s">
        <v>2905</v>
      </c>
      <c r="B63" s="3">
        <v>2</v>
      </c>
    </row>
    <row r="64" spans="1:2" ht="15">
      <c r="A64" s="128" t="s">
        <v>2913</v>
      </c>
      <c r="B64" s="3"/>
    </row>
    <row r="65" spans="1:2" ht="15">
      <c r="A65" s="129" t="s">
        <v>2914</v>
      </c>
      <c r="B65" s="3">
        <v>1</v>
      </c>
    </row>
    <row r="66" spans="1:2" ht="15">
      <c r="A66" s="128" t="s">
        <v>2915</v>
      </c>
      <c r="B66" s="3"/>
    </row>
    <row r="67" spans="1:2" ht="15">
      <c r="A67" s="129" t="s">
        <v>2895</v>
      </c>
      <c r="B67" s="3">
        <v>1</v>
      </c>
    </row>
    <row r="68" spans="1:2" ht="15">
      <c r="A68" s="129" t="s">
        <v>2901</v>
      </c>
      <c r="B68" s="3">
        <v>1</v>
      </c>
    </row>
    <row r="69" spans="1:2" ht="15">
      <c r="A69" s="129" t="s">
        <v>2916</v>
      </c>
      <c r="B69" s="3">
        <v>1</v>
      </c>
    </row>
    <row r="70" spans="1:2" ht="15">
      <c r="A70" s="128" t="s">
        <v>2917</v>
      </c>
      <c r="B70" s="3"/>
    </row>
    <row r="71" spans="1:2" ht="15">
      <c r="A71" s="129" t="s">
        <v>2918</v>
      </c>
      <c r="B71" s="3">
        <v>1</v>
      </c>
    </row>
    <row r="72" spans="1:2" ht="15">
      <c r="A72" s="129" t="s">
        <v>2909</v>
      </c>
      <c r="B72" s="3">
        <v>1</v>
      </c>
    </row>
    <row r="73" spans="1:2" ht="15">
      <c r="A73" s="129" t="s">
        <v>2914</v>
      </c>
      <c r="B73" s="3">
        <v>1</v>
      </c>
    </row>
    <row r="74" spans="1:2" ht="15">
      <c r="A74" s="129" t="s">
        <v>2911</v>
      </c>
      <c r="B74" s="3">
        <v>1</v>
      </c>
    </row>
    <row r="75" spans="1:2" ht="15">
      <c r="A75" s="129" t="s">
        <v>2893</v>
      </c>
      <c r="B75" s="3">
        <v>1</v>
      </c>
    </row>
    <row r="76" spans="1:2" ht="15">
      <c r="A76" s="128" t="s">
        <v>2888</v>
      </c>
      <c r="B76" s="3"/>
    </row>
    <row r="77" spans="1:2" ht="15">
      <c r="A77" s="129" t="s">
        <v>2916</v>
      </c>
      <c r="B77" s="3">
        <v>1</v>
      </c>
    </row>
    <row r="78" spans="1:2" ht="15">
      <c r="A78" s="128" t="s">
        <v>2919</v>
      </c>
      <c r="B78" s="3"/>
    </row>
    <row r="79" spans="1:2" ht="15">
      <c r="A79" s="129" t="s">
        <v>2920</v>
      </c>
      <c r="B79" s="3">
        <v>1</v>
      </c>
    </row>
    <row r="80" spans="1:2" ht="15">
      <c r="A80" s="129" t="s">
        <v>2909</v>
      </c>
      <c r="B80" s="3">
        <v>1</v>
      </c>
    </row>
    <row r="81" spans="1:2" ht="15">
      <c r="A81" s="128" t="s">
        <v>2921</v>
      </c>
      <c r="B81" s="3"/>
    </row>
    <row r="82" spans="1:2" ht="15">
      <c r="A82" s="129" t="s">
        <v>2906</v>
      </c>
      <c r="B82" s="3">
        <v>1</v>
      </c>
    </row>
    <row r="83" spans="1:2" ht="15">
      <c r="A83" s="128" t="s">
        <v>2922</v>
      </c>
      <c r="B83" s="3"/>
    </row>
    <row r="84" spans="1:2" ht="15">
      <c r="A84" s="129" t="s">
        <v>2910</v>
      </c>
      <c r="B84" s="3">
        <v>2</v>
      </c>
    </row>
    <row r="85" spans="1:2" ht="15">
      <c r="A85" s="129" t="s">
        <v>2905</v>
      </c>
      <c r="B85" s="3">
        <v>1</v>
      </c>
    </row>
    <row r="86" spans="1:2" ht="15">
      <c r="A86" s="128" t="s">
        <v>2923</v>
      </c>
      <c r="B86" s="3"/>
    </row>
    <row r="87" spans="1:2" ht="15">
      <c r="A87" s="129" t="s">
        <v>2902</v>
      </c>
      <c r="B87" s="3">
        <v>1</v>
      </c>
    </row>
    <row r="88" spans="1:2" ht="15">
      <c r="A88" s="128" t="s">
        <v>2924</v>
      </c>
      <c r="B88" s="3"/>
    </row>
    <row r="89" spans="1:2" ht="15">
      <c r="A89" s="129" t="s">
        <v>2925</v>
      </c>
      <c r="B89" s="3">
        <v>3</v>
      </c>
    </row>
    <row r="90" spans="1:2" ht="15">
      <c r="A90" s="129" t="s">
        <v>2910</v>
      </c>
      <c r="B90" s="3">
        <v>2</v>
      </c>
    </row>
    <row r="91" spans="1:2" ht="15">
      <c r="A91" s="129" t="s">
        <v>2901</v>
      </c>
      <c r="B91" s="3">
        <v>2</v>
      </c>
    </row>
    <row r="92" spans="1:2" ht="15">
      <c r="A92" s="129" t="s">
        <v>2911</v>
      </c>
      <c r="B92" s="3">
        <v>1</v>
      </c>
    </row>
    <row r="93" spans="1:2" ht="15">
      <c r="A93" s="129" t="s">
        <v>2904</v>
      </c>
      <c r="B93" s="3">
        <v>1</v>
      </c>
    </row>
    <row r="94" spans="1:2" ht="15">
      <c r="A94" s="129" t="s">
        <v>2902</v>
      </c>
      <c r="B94" s="3">
        <v>1</v>
      </c>
    </row>
    <row r="95" spans="1:2" ht="15">
      <c r="A95" s="129" t="s">
        <v>2905</v>
      </c>
      <c r="B95" s="3">
        <v>1</v>
      </c>
    </row>
    <row r="96" spans="1:2" ht="15">
      <c r="A96" s="128" t="s">
        <v>2926</v>
      </c>
      <c r="B96" s="3"/>
    </row>
    <row r="97" spans="1:2" ht="15">
      <c r="A97" s="129" t="s">
        <v>2895</v>
      </c>
      <c r="B97" s="3">
        <v>1</v>
      </c>
    </row>
    <row r="98" spans="1:2" ht="15">
      <c r="A98" s="129" t="s">
        <v>2927</v>
      </c>
      <c r="B98" s="3">
        <v>2</v>
      </c>
    </row>
    <row r="99" spans="1:2" ht="15">
      <c r="A99" s="129" t="s">
        <v>2910</v>
      </c>
      <c r="B99" s="3">
        <v>2</v>
      </c>
    </row>
    <row r="100" spans="1:2" ht="15">
      <c r="A100" s="129" t="s">
        <v>2901</v>
      </c>
      <c r="B100" s="3">
        <v>1</v>
      </c>
    </row>
    <row r="101" spans="1:2" ht="15">
      <c r="A101" s="129" t="s">
        <v>2911</v>
      </c>
      <c r="B101" s="3">
        <v>1</v>
      </c>
    </row>
    <row r="102" spans="1:2" ht="15">
      <c r="A102" s="129" t="s">
        <v>2904</v>
      </c>
      <c r="B102" s="3">
        <v>1</v>
      </c>
    </row>
    <row r="103" spans="1:2" ht="15">
      <c r="A103" s="129" t="s">
        <v>2902</v>
      </c>
      <c r="B103" s="3">
        <v>1</v>
      </c>
    </row>
    <row r="104" spans="1:2" ht="15">
      <c r="A104" s="129" t="s">
        <v>2916</v>
      </c>
      <c r="B104" s="3">
        <v>1</v>
      </c>
    </row>
    <row r="105" spans="1:2" ht="15">
      <c r="A105" s="128" t="s">
        <v>2928</v>
      </c>
      <c r="B105" s="3"/>
    </row>
    <row r="106" spans="1:2" ht="15">
      <c r="A106" s="129" t="s">
        <v>2927</v>
      </c>
      <c r="B106" s="3">
        <v>2</v>
      </c>
    </row>
    <row r="107" spans="1:2" ht="15">
      <c r="A107" s="129" t="s">
        <v>2910</v>
      </c>
      <c r="B107" s="3">
        <v>4</v>
      </c>
    </row>
    <row r="108" spans="1:2" ht="15">
      <c r="A108" s="129" t="s">
        <v>2911</v>
      </c>
      <c r="B108" s="3">
        <v>1</v>
      </c>
    </row>
    <row r="109" spans="1:2" ht="15">
      <c r="A109" s="129" t="s">
        <v>2904</v>
      </c>
      <c r="B109" s="3">
        <v>2</v>
      </c>
    </row>
    <row r="110" spans="1:2" ht="15">
      <c r="A110" s="129" t="s">
        <v>2893</v>
      </c>
      <c r="B110" s="3">
        <v>1</v>
      </c>
    </row>
    <row r="111" spans="1:2" ht="15">
      <c r="A111" s="128" t="s">
        <v>2929</v>
      </c>
      <c r="B111" s="3"/>
    </row>
    <row r="112" spans="1:2" ht="15">
      <c r="A112" s="129" t="s">
        <v>2925</v>
      </c>
      <c r="B112" s="3">
        <v>1</v>
      </c>
    </row>
    <row r="113" spans="1:2" ht="15">
      <c r="A113" s="129" t="s">
        <v>2889</v>
      </c>
      <c r="B113" s="3">
        <v>1</v>
      </c>
    </row>
    <row r="114" spans="1:2" ht="15">
      <c r="A114" s="129" t="s">
        <v>2904</v>
      </c>
      <c r="B114" s="3">
        <v>1</v>
      </c>
    </row>
    <row r="115" spans="1:2" ht="15">
      <c r="A115" s="128" t="s">
        <v>2930</v>
      </c>
      <c r="B115" s="3"/>
    </row>
    <row r="116" spans="1:2" ht="15">
      <c r="A116" s="129" t="s">
        <v>2920</v>
      </c>
      <c r="B116" s="3">
        <v>2</v>
      </c>
    </row>
    <row r="117" spans="1:2" ht="15">
      <c r="A117" s="128" t="s">
        <v>2931</v>
      </c>
      <c r="B117" s="3"/>
    </row>
    <row r="118" spans="1:2" ht="15">
      <c r="A118" s="129" t="s">
        <v>2893</v>
      </c>
      <c r="B118" s="3">
        <v>1</v>
      </c>
    </row>
    <row r="119" spans="1:2" ht="15">
      <c r="A119" s="129" t="s">
        <v>2902</v>
      </c>
      <c r="B119" s="3">
        <v>1</v>
      </c>
    </row>
    <row r="120" spans="1:2" ht="15">
      <c r="A120" s="128" t="s">
        <v>2932</v>
      </c>
      <c r="B120" s="3"/>
    </row>
    <row r="121" spans="1:2" ht="15">
      <c r="A121" s="129" t="s">
        <v>2902</v>
      </c>
      <c r="B121" s="3">
        <v>1</v>
      </c>
    </row>
    <row r="122" spans="1:2" ht="15">
      <c r="A122" s="129" t="s">
        <v>2916</v>
      </c>
      <c r="B122" s="3">
        <v>1</v>
      </c>
    </row>
    <row r="123" spans="1:2" ht="15">
      <c r="A123" s="128" t="s">
        <v>2933</v>
      </c>
      <c r="B123" s="3"/>
    </row>
    <row r="124" spans="1:2" ht="15">
      <c r="A124" s="129" t="s">
        <v>2910</v>
      </c>
      <c r="B124" s="3">
        <v>4</v>
      </c>
    </row>
    <row r="125" spans="1:2" ht="15">
      <c r="A125" s="129" t="s">
        <v>2901</v>
      </c>
      <c r="B125" s="3">
        <v>1</v>
      </c>
    </row>
    <row r="126" spans="1:2" ht="15">
      <c r="A126" s="129" t="s">
        <v>2904</v>
      </c>
      <c r="B126" s="3">
        <v>1</v>
      </c>
    </row>
    <row r="127" spans="1:2" ht="15">
      <c r="A127" s="129" t="s">
        <v>2893</v>
      </c>
      <c r="B127" s="3">
        <v>1</v>
      </c>
    </row>
    <row r="128" spans="1:2" ht="15">
      <c r="A128" s="128" t="s">
        <v>2934</v>
      </c>
      <c r="B128" s="3"/>
    </row>
    <row r="129" spans="1:2" ht="15">
      <c r="A129" s="129" t="s">
        <v>2901</v>
      </c>
      <c r="B129" s="3">
        <v>1</v>
      </c>
    </row>
    <row r="130" spans="1:2" ht="15">
      <c r="A130" s="129" t="s">
        <v>2889</v>
      </c>
      <c r="B130" s="3">
        <v>2</v>
      </c>
    </row>
    <row r="131" spans="1:2" ht="15">
      <c r="A131" s="129" t="s">
        <v>2904</v>
      </c>
      <c r="B131" s="3">
        <v>1</v>
      </c>
    </row>
    <row r="132" spans="1:2" ht="15">
      <c r="A132" s="129" t="s">
        <v>2907</v>
      </c>
      <c r="B132" s="3">
        <v>3</v>
      </c>
    </row>
    <row r="133" spans="1:2" ht="15">
      <c r="A133" s="128" t="s">
        <v>2935</v>
      </c>
      <c r="B133" s="3"/>
    </row>
    <row r="134" spans="1:2" ht="15">
      <c r="A134" s="129" t="s">
        <v>2910</v>
      </c>
      <c r="B134" s="3">
        <v>1</v>
      </c>
    </row>
    <row r="135" spans="1:2" ht="15">
      <c r="A135" s="128" t="s">
        <v>2936</v>
      </c>
      <c r="B135" s="3"/>
    </row>
    <row r="136" spans="1:2" ht="15">
      <c r="A136" s="129" t="s">
        <v>2889</v>
      </c>
      <c r="B136" s="3">
        <v>1</v>
      </c>
    </row>
    <row r="137" spans="1:2" ht="15">
      <c r="A137" s="127" t="s">
        <v>2937</v>
      </c>
      <c r="B137" s="3"/>
    </row>
    <row r="138" spans="1:2" ht="15">
      <c r="A138" s="128" t="s">
        <v>2938</v>
      </c>
      <c r="B138" s="3"/>
    </row>
    <row r="139" spans="1:2" ht="15">
      <c r="A139" s="129" t="s">
        <v>2914</v>
      </c>
      <c r="B139" s="3">
        <v>1</v>
      </c>
    </row>
    <row r="140" spans="1:2" ht="15">
      <c r="A140" s="129" t="s">
        <v>2911</v>
      </c>
      <c r="B140" s="3">
        <v>1</v>
      </c>
    </row>
    <row r="141" spans="1:2" ht="15">
      <c r="A141" s="128" t="s">
        <v>2939</v>
      </c>
      <c r="B141" s="3"/>
    </row>
    <row r="142" spans="1:2" ht="15">
      <c r="A142" s="129" t="s">
        <v>2916</v>
      </c>
      <c r="B142" s="3">
        <v>1</v>
      </c>
    </row>
    <row r="143" spans="1:2" ht="15">
      <c r="A143" s="128" t="s">
        <v>2940</v>
      </c>
      <c r="B143" s="3"/>
    </row>
    <row r="144" spans="1:2" ht="15">
      <c r="A144" s="129" t="s">
        <v>2920</v>
      </c>
      <c r="B144" s="3">
        <v>1</v>
      </c>
    </row>
    <row r="145" spans="1:2" ht="15">
      <c r="A145" s="129" t="s">
        <v>2901</v>
      </c>
      <c r="B145" s="3">
        <v>2</v>
      </c>
    </row>
    <row r="146" spans="1:2" ht="15">
      <c r="A146" s="129" t="s">
        <v>2889</v>
      </c>
      <c r="B146" s="3">
        <v>1</v>
      </c>
    </row>
    <row r="147" spans="1:2" ht="15">
      <c r="A147" s="129" t="s">
        <v>2902</v>
      </c>
      <c r="B147" s="3">
        <v>1</v>
      </c>
    </row>
    <row r="148" spans="1:2" ht="15">
      <c r="A148" s="128" t="s">
        <v>2941</v>
      </c>
      <c r="B148" s="3"/>
    </row>
    <row r="149" spans="1:2" ht="15">
      <c r="A149" s="129" t="s">
        <v>2895</v>
      </c>
      <c r="B149" s="3">
        <v>1</v>
      </c>
    </row>
    <row r="150" spans="1:2" ht="15">
      <c r="A150" s="129" t="s">
        <v>2927</v>
      </c>
      <c r="B150" s="3">
        <v>1</v>
      </c>
    </row>
    <row r="151" spans="1:2" ht="15">
      <c r="A151" s="129" t="s">
        <v>2902</v>
      </c>
      <c r="B151" s="3">
        <v>3</v>
      </c>
    </row>
    <row r="152" spans="1:2" ht="15">
      <c r="A152" s="128" t="s">
        <v>2942</v>
      </c>
      <c r="B152" s="3"/>
    </row>
    <row r="153" spans="1:2" ht="15">
      <c r="A153" s="129" t="s">
        <v>2889</v>
      </c>
      <c r="B153" s="3">
        <v>2</v>
      </c>
    </row>
    <row r="154" spans="1:2" ht="15">
      <c r="A154" s="129" t="s">
        <v>2907</v>
      </c>
      <c r="B154" s="3">
        <v>1</v>
      </c>
    </row>
    <row r="155" spans="1:2" ht="15">
      <c r="A155" s="128" t="s">
        <v>2943</v>
      </c>
      <c r="B155" s="3"/>
    </row>
    <row r="156" spans="1:2" ht="15">
      <c r="A156" s="129" t="s">
        <v>2944</v>
      </c>
      <c r="B156" s="3">
        <v>1</v>
      </c>
    </row>
    <row r="157" spans="1:2" ht="15">
      <c r="A157" s="128" t="s">
        <v>2945</v>
      </c>
      <c r="B157" s="3"/>
    </row>
    <row r="158" spans="1:2" ht="15">
      <c r="A158" s="129" t="s">
        <v>2946</v>
      </c>
      <c r="B158" s="3">
        <v>1</v>
      </c>
    </row>
    <row r="159" spans="1:2" ht="15">
      <c r="A159" s="129" t="s">
        <v>2905</v>
      </c>
      <c r="B159" s="3">
        <v>1</v>
      </c>
    </row>
    <row r="160" spans="1:2" ht="15">
      <c r="A160" s="128" t="s">
        <v>2947</v>
      </c>
      <c r="B160" s="3"/>
    </row>
    <row r="161" spans="1:2" ht="15">
      <c r="A161" s="129" t="s">
        <v>2901</v>
      </c>
      <c r="B161" s="3">
        <v>2</v>
      </c>
    </row>
    <row r="162" spans="1:2" ht="15">
      <c r="A162" s="129" t="s">
        <v>2889</v>
      </c>
      <c r="B162" s="3">
        <v>1</v>
      </c>
    </row>
    <row r="163" spans="1:2" ht="15">
      <c r="A163" s="128" t="s">
        <v>2948</v>
      </c>
      <c r="B163" s="3"/>
    </row>
    <row r="164" spans="1:2" ht="15">
      <c r="A164" s="129" t="s">
        <v>2893</v>
      </c>
      <c r="B164" s="3">
        <v>1</v>
      </c>
    </row>
    <row r="165" spans="1:2" ht="15">
      <c r="A165" s="128" t="s">
        <v>2949</v>
      </c>
      <c r="B165" s="3"/>
    </row>
    <row r="166" spans="1:2" ht="15">
      <c r="A166" s="129" t="s">
        <v>2901</v>
      </c>
      <c r="B166" s="3">
        <v>1</v>
      </c>
    </row>
    <row r="167" spans="1:2" ht="15">
      <c r="A167" s="129" t="s">
        <v>2889</v>
      </c>
      <c r="B167" s="3">
        <v>1</v>
      </c>
    </row>
    <row r="168" spans="1:2" ht="15">
      <c r="A168" s="129" t="s">
        <v>2893</v>
      </c>
      <c r="B168" s="3">
        <v>1</v>
      </c>
    </row>
    <row r="169" spans="1:2" ht="15">
      <c r="A169" s="129" t="s">
        <v>2905</v>
      </c>
      <c r="B169" s="3">
        <v>1</v>
      </c>
    </row>
    <row r="170" spans="1:2" ht="15">
      <c r="A170" s="128" t="s">
        <v>2950</v>
      </c>
      <c r="B170" s="3"/>
    </row>
    <row r="171" spans="1:2" ht="15">
      <c r="A171" s="129" t="s">
        <v>2900</v>
      </c>
      <c r="B171" s="3">
        <v>1</v>
      </c>
    </row>
    <row r="172" spans="1:2" ht="15">
      <c r="A172" s="129" t="s">
        <v>2910</v>
      </c>
      <c r="B172" s="3">
        <v>2</v>
      </c>
    </row>
    <row r="173" spans="1:2" ht="15">
      <c r="A173" s="129" t="s">
        <v>2901</v>
      </c>
      <c r="B173" s="3">
        <v>1</v>
      </c>
    </row>
    <row r="174" spans="1:2" ht="15">
      <c r="A174" s="129" t="s">
        <v>2889</v>
      </c>
      <c r="B174" s="3">
        <v>1</v>
      </c>
    </row>
    <row r="175" spans="1:2" ht="15">
      <c r="A175" s="129" t="s">
        <v>2907</v>
      </c>
      <c r="B175" s="3">
        <v>1</v>
      </c>
    </row>
    <row r="176" spans="1:2" ht="15">
      <c r="A176" s="128" t="s">
        <v>2951</v>
      </c>
      <c r="B176" s="3"/>
    </row>
    <row r="177" spans="1:2" ht="15">
      <c r="A177" s="129" t="s">
        <v>2893</v>
      </c>
      <c r="B177" s="3">
        <v>1</v>
      </c>
    </row>
    <row r="178" spans="1:2" ht="15">
      <c r="A178" s="129" t="s">
        <v>2907</v>
      </c>
      <c r="B178" s="3">
        <v>1</v>
      </c>
    </row>
    <row r="179" spans="1:2" ht="15">
      <c r="A179" s="128" t="s">
        <v>2952</v>
      </c>
      <c r="B179" s="3"/>
    </row>
    <row r="180" spans="1:2" ht="15">
      <c r="A180" s="129" t="s">
        <v>2893</v>
      </c>
      <c r="B180" s="3">
        <v>1</v>
      </c>
    </row>
    <row r="181" spans="1:2" ht="15">
      <c r="A181" s="128" t="s">
        <v>2953</v>
      </c>
      <c r="B181" s="3"/>
    </row>
    <row r="182" spans="1:2" ht="15">
      <c r="A182" s="129" t="s">
        <v>2889</v>
      </c>
      <c r="B182" s="3">
        <v>1</v>
      </c>
    </row>
    <row r="183" spans="1:2" ht="15">
      <c r="A183" s="129" t="s">
        <v>2911</v>
      </c>
      <c r="B183" s="3">
        <v>1</v>
      </c>
    </row>
    <row r="184" spans="1:2" ht="15">
      <c r="A184" s="128" t="s">
        <v>2954</v>
      </c>
      <c r="B184" s="3"/>
    </row>
    <row r="185" spans="1:2" ht="15">
      <c r="A185" s="129" t="s">
        <v>2906</v>
      </c>
      <c r="B185" s="3">
        <v>1</v>
      </c>
    </row>
    <row r="186" spans="1:2" ht="15">
      <c r="A186" s="128" t="s">
        <v>2955</v>
      </c>
      <c r="B186" s="3"/>
    </row>
    <row r="187" spans="1:2" ht="15">
      <c r="A187" s="129" t="s">
        <v>2944</v>
      </c>
      <c r="B187" s="3">
        <v>1</v>
      </c>
    </row>
    <row r="188" spans="1:2" ht="15">
      <c r="A188" s="128" t="s">
        <v>2956</v>
      </c>
      <c r="B188" s="3"/>
    </row>
    <row r="189" spans="1:2" ht="15">
      <c r="A189" s="129" t="s">
        <v>2901</v>
      </c>
      <c r="B189" s="3">
        <v>1</v>
      </c>
    </row>
    <row r="190" spans="1:2" ht="15">
      <c r="A190" s="129" t="s">
        <v>2904</v>
      </c>
      <c r="B190" s="3">
        <v>1</v>
      </c>
    </row>
    <row r="191" spans="1:2" ht="15">
      <c r="A191" s="128" t="s">
        <v>2957</v>
      </c>
      <c r="B191" s="3"/>
    </row>
    <row r="192" spans="1:2" ht="15">
      <c r="A192" s="129" t="s">
        <v>2911</v>
      </c>
      <c r="B192" s="3">
        <v>2</v>
      </c>
    </row>
    <row r="193" spans="1:2" ht="15">
      <c r="A193" s="128" t="s">
        <v>2958</v>
      </c>
      <c r="B193" s="3"/>
    </row>
    <row r="194" spans="1:2" ht="15">
      <c r="A194" s="129" t="s">
        <v>2914</v>
      </c>
      <c r="B194" s="3">
        <v>1</v>
      </c>
    </row>
    <row r="195" spans="1:2" ht="15">
      <c r="A195" s="129" t="s">
        <v>2927</v>
      </c>
      <c r="B195" s="3">
        <v>2</v>
      </c>
    </row>
    <row r="196" spans="1:2" ht="15">
      <c r="A196" s="129" t="s">
        <v>2910</v>
      </c>
      <c r="B196" s="3">
        <v>3</v>
      </c>
    </row>
    <row r="197" spans="1:2" ht="15">
      <c r="A197" s="128" t="s">
        <v>2959</v>
      </c>
      <c r="B197" s="3"/>
    </row>
    <row r="198" spans="1:2" ht="15">
      <c r="A198" s="129" t="s">
        <v>2889</v>
      </c>
      <c r="B198" s="3">
        <v>1</v>
      </c>
    </row>
    <row r="199" spans="1:2" ht="15">
      <c r="A199" s="129" t="s">
        <v>2916</v>
      </c>
      <c r="B199" s="3">
        <v>1</v>
      </c>
    </row>
    <row r="200" spans="1:2" ht="15">
      <c r="A200" s="127" t="s">
        <v>2960</v>
      </c>
      <c r="B200" s="3"/>
    </row>
    <row r="201" spans="1:2" ht="15">
      <c r="A201" s="128" t="s">
        <v>2961</v>
      </c>
      <c r="B201" s="3"/>
    </row>
    <row r="202" spans="1:2" ht="15">
      <c r="A202" s="129" t="s">
        <v>2904</v>
      </c>
      <c r="B202" s="3">
        <v>1</v>
      </c>
    </row>
    <row r="203" spans="1:2" ht="15">
      <c r="A203" s="128" t="s">
        <v>2962</v>
      </c>
      <c r="B203" s="3"/>
    </row>
    <row r="204" spans="1:2" ht="15">
      <c r="A204" s="129" t="s">
        <v>2896</v>
      </c>
      <c r="B204" s="3">
        <v>1</v>
      </c>
    </row>
    <row r="205" spans="1:2" ht="15">
      <c r="A205" s="128" t="s">
        <v>2963</v>
      </c>
      <c r="B205" s="3"/>
    </row>
    <row r="206" spans="1:2" ht="15">
      <c r="A206" s="129" t="s">
        <v>2904</v>
      </c>
      <c r="B206" s="3">
        <v>1</v>
      </c>
    </row>
    <row r="207" spans="1:2" ht="15">
      <c r="A207" s="129" t="s">
        <v>2906</v>
      </c>
      <c r="B207" s="3">
        <v>1</v>
      </c>
    </row>
    <row r="208" spans="1:2" ht="15">
      <c r="A208" s="128" t="s">
        <v>2964</v>
      </c>
      <c r="B208" s="3"/>
    </row>
    <row r="209" spans="1:2" ht="15">
      <c r="A209" s="129" t="s">
        <v>2914</v>
      </c>
      <c r="B209" s="3">
        <v>1</v>
      </c>
    </row>
    <row r="210" spans="1:2" ht="15">
      <c r="A210" s="128" t="s">
        <v>2965</v>
      </c>
      <c r="B210" s="3"/>
    </row>
    <row r="211" spans="1:2" ht="15">
      <c r="A211" s="129" t="s">
        <v>2902</v>
      </c>
      <c r="B211" s="3">
        <v>1</v>
      </c>
    </row>
    <row r="212" spans="1:2" ht="15">
      <c r="A212" s="128" t="s">
        <v>2966</v>
      </c>
      <c r="B212" s="3"/>
    </row>
    <row r="213" spans="1:2" ht="15">
      <c r="A213" s="129" t="s">
        <v>2904</v>
      </c>
      <c r="B213" s="3">
        <v>1</v>
      </c>
    </row>
    <row r="214" spans="1:2" ht="15">
      <c r="A214" s="128" t="s">
        <v>2967</v>
      </c>
      <c r="B214" s="3"/>
    </row>
    <row r="215" spans="1:2" ht="15">
      <c r="A215" s="129" t="s">
        <v>2909</v>
      </c>
      <c r="B215" s="3">
        <v>1</v>
      </c>
    </row>
    <row r="216" spans="1:2" ht="15">
      <c r="A216" s="128" t="s">
        <v>2968</v>
      </c>
      <c r="B216" s="3"/>
    </row>
    <row r="217" spans="1:2" ht="15">
      <c r="A217" s="129" t="s">
        <v>2899</v>
      </c>
      <c r="B217" s="3">
        <v>1</v>
      </c>
    </row>
    <row r="218" spans="1:2" ht="15">
      <c r="A218" s="128" t="s">
        <v>2969</v>
      </c>
      <c r="B218" s="3"/>
    </row>
    <row r="219" spans="1:2" ht="15">
      <c r="A219" s="129" t="s">
        <v>2920</v>
      </c>
      <c r="B219" s="3">
        <v>1</v>
      </c>
    </row>
    <row r="220" spans="1:2" ht="15">
      <c r="A220" s="129" t="s">
        <v>2901</v>
      </c>
      <c r="B220" s="3">
        <v>1</v>
      </c>
    </row>
    <row r="221" spans="1:2" ht="15">
      <c r="A221" s="129" t="s">
        <v>2889</v>
      </c>
      <c r="B221" s="3">
        <v>2</v>
      </c>
    </row>
    <row r="222" spans="1:2" ht="15">
      <c r="A222" s="129" t="s">
        <v>2904</v>
      </c>
      <c r="B222" s="3">
        <v>1</v>
      </c>
    </row>
    <row r="223" spans="1:2" ht="15">
      <c r="A223" s="129" t="s">
        <v>2905</v>
      </c>
      <c r="B223" s="3">
        <v>3</v>
      </c>
    </row>
    <row r="224" spans="1:2" ht="15">
      <c r="A224" s="129" t="s">
        <v>2907</v>
      </c>
      <c r="B224" s="3">
        <v>1</v>
      </c>
    </row>
    <row r="225" spans="1:2" ht="15">
      <c r="A225" s="128" t="s">
        <v>2970</v>
      </c>
      <c r="B225" s="3"/>
    </row>
    <row r="226" spans="1:2" ht="15">
      <c r="A226" s="129" t="s">
        <v>2918</v>
      </c>
      <c r="B226" s="3">
        <v>1</v>
      </c>
    </row>
    <row r="227" spans="1:2" ht="15">
      <c r="A227" s="129" t="s">
        <v>2946</v>
      </c>
      <c r="B227" s="3">
        <v>1</v>
      </c>
    </row>
    <row r="228" spans="1:2" ht="15">
      <c r="A228" s="129" t="s">
        <v>2927</v>
      </c>
      <c r="B228" s="3">
        <v>2</v>
      </c>
    </row>
    <row r="229" spans="1:2" ht="15">
      <c r="A229" s="129" t="s">
        <v>2916</v>
      </c>
      <c r="B229" s="3">
        <v>1</v>
      </c>
    </row>
    <row r="230" spans="1:2" ht="15">
      <c r="A230" s="126" t="s">
        <v>2885</v>
      </c>
      <c r="B230" s="3">
        <v>181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3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1172</v>
      </c>
      <c r="AE2" s="13" t="s">
        <v>1173</v>
      </c>
      <c r="AF2" s="13" t="s">
        <v>1174</v>
      </c>
      <c r="AG2" s="13" t="s">
        <v>1175</v>
      </c>
      <c r="AH2" s="13" t="s">
        <v>1176</v>
      </c>
      <c r="AI2" s="13" t="s">
        <v>1177</v>
      </c>
      <c r="AJ2" s="13" t="s">
        <v>1178</v>
      </c>
      <c r="AK2" s="13" t="s">
        <v>1179</v>
      </c>
      <c r="AL2" s="13" t="s">
        <v>1180</v>
      </c>
      <c r="AM2" s="13" t="s">
        <v>1181</v>
      </c>
      <c r="AN2" s="13" t="s">
        <v>1182</v>
      </c>
      <c r="AO2" s="13" t="s">
        <v>1183</v>
      </c>
      <c r="AP2" s="13" t="s">
        <v>1184</v>
      </c>
      <c r="AQ2" s="13" t="s">
        <v>1185</v>
      </c>
      <c r="AR2" s="13" t="s">
        <v>1186</v>
      </c>
      <c r="AS2" s="13" t="s">
        <v>192</v>
      </c>
      <c r="AT2" s="13" t="s">
        <v>1187</v>
      </c>
      <c r="AU2" s="13" t="s">
        <v>1188</v>
      </c>
      <c r="AV2" s="13" t="s">
        <v>1189</v>
      </c>
      <c r="AW2" s="13" t="s">
        <v>1190</v>
      </c>
      <c r="AX2" s="13" t="s">
        <v>1191</v>
      </c>
      <c r="AY2" s="13" t="s">
        <v>1192</v>
      </c>
      <c r="AZ2" s="13" t="s">
        <v>2117</v>
      </c>
      <c r="BA2" s="116" t="s">
        <v>2413</v>
      </c>
      <c r="BB2" s="116" t="s">
        <v>2427</v>
      </c>
      <c r="BC2" s="116" t="s">
        <v>2428</v>
      </c>
      <c r="BD2" s="116" t="s">
        <v>2436</v>
      </c>
      <c r="BE2" s="116" t="s">
        <v>2440</v>
      </c>
      <c r="BF2" s="116" t="s">
        <v>2449</v>
      </c>
      <c r="BG2" s="116" t="s">
        <v>2454</v>
      </c>
      <c r="BH2" s="116" t="s">
        <v>2517</v>
      </c>
      <c r="BI2" s="116" t="s">
        <v>2533</v>
      </c>
      <c r="BJ2" s="116" t="s">
        <v>2597</v>
      </c>
      <c r="BK2" s="116" t="s">
        <v>2851</v>
      </c>
      <c r="BL2" s="116" t="s">
        <v>2852</v>
      </c>
      <c r="BM2" s="116" t="s">
        <v>2853</v>
      </c>
      <c r="BN2" s="116" t="s">
        <v>2854</v>
      </c>
      <c r="BO2" s="116" t="s">
        <v>2855</v>
      </c>
      <c r="BP2" s="116" t="s">
        <v>2856</v>
      </c>
      <c r="BQ2" s="116" t="s">
        <v>2857</v>
      </c>
      <c r="BR2" s="116" t="s">
        <v>2858</v>
      </c>
      <c r="BS2" s="116" t="s">
        <v>2860</v>
      </c>
      <c r="BT2" s="3"/>
      <c r="BU2" s="3"/>
    </row>
    <row r="3" spans="1:73" ht="15" customHeight="1">
      <c r="A3" s="64" t="s">
        <v>212</v>
      </c>
      <c r="B3" s="65"/>
      <c r="C3" s="65" t="s">
        <v>64</v>
      </c>
      <c r="D3" s="66">
        <v>162.00063060575025</v>
      </c>
      <c r="E3" s="68"/>
      <c r="F3" s="101" t="s">
        <v>654</v>
      </c>
      <c r="G3" s="65"/>
      <c r="H3" s="69" t="s">
        <v>212</v>
      </c>
      <c r="I3" s="70"/>
      <c r="J3" s="70"/>
      <c r="K3" s="69" t="s">
        <v>1919</v>
      </c>
      <c r="L3" s="73">
        <v>1</v>
      </c>
      <c r="M3" s="74">
        <v>1360.4486083984375</v>
      </c>
      <c r="N3" s="74">
        <v>3936.392578125</v>
      </c>
      <c r="O3" s="75"/>
      <c r="P3" s="76"/>
      <c r="Q3" s="76"/>
      <c r="R3" s="48"/>
      <c r="S3" s="48">
        <v>0</v>
      </c>
      <c r="T3" s="48">
        <v>1</v>
      </c>
      <c r="U3" s="49">
        <v>0</v>
      </c>
      <c r="V3" s="49">
        <v>0.003106</v>
      </c>
      <c r="W3" s="49">
        <v>0.006715</v>
      </c>
      <c r="X3" s="49">
        <v>0.355204</v>
      </c>
      <c r="Y3" s="49">
        <v>0</v>
      </c>
      <c r="Z3" s="49">
        <v>0</v>
      </c>
      <c r="AA3" s="71">
        <v>3</v>
      </c>
      <c r="AB3" s="71"/>
      <c r="AC3" s="72"/>
      <c r="AD3" s="78" t="s">
        <v>1193</v>
      </c>
      <c r="AE3" s="78">
        <v>14</v>
      </c>
      <c r="AF3" s="78">
        <v>1</v>
      </c>
      <c r="AG3" s="78">
        <v>12</v>
      </c>
      <c r="AH3" s="78">
        <v>3</v>
      </c>
      <c r="AI3" s="78"/>
      <c r="AJ3" s="78"/>
      <c r="AK3" s="78" t="s">
        <v>1442</v>
      </c>
      <c r="AL3" s="78"/>
      <c r="AM3" s="78"/>
      <c r="AN3" s="80">
        <v>43596.359305555554</v>
      </c>
      <c r="AO3" s="78"/>
      <c r="AP3" s="78" t="b">
        <v>1</v>
      </c>
      <c r="AQ3" s="78" t="b">
        <v>1</v>
      </c>
      <c r="AR3" s="78" t="b">
        <v>0</v>
      </c>
      <c r="AS3" s="78" t="s">
        <v>1099</v>
      </c>
      <c r="AT3" s="78">
        <v>0</v>
      </c>
      <c r="AU3" s="78"/>
      <c r="AV3" s="78" t="b">
        <v>0</v>
      </c>
      <c r="AW3" s="78" t="s">
        <v>1782</v>
      </c>
      <c r="AX3" s="83" t="s">
        <v>1783</v>
      </c>
      <c r="AY3" s="78" t="s">
        <v>66</v>
      </c>
      <c r="AZ3" s="78" t="str">
        <f>REPLACE(INDEX(GroupVertices[Group],MATCH(Vertices[[#This Row],[Vertex]],GroupVertices[Vertex],0)),1,1,"")</f>
        <v>1</v>
      </c>
      <c r="BA3" s="48"/>
      <c r="BB3" s="48"/>
      <c r="BC3" s="48"/>
      <c r="BD3" s="48"/>
      <c r="BE3" s="48"/>
      <c r="BF3" s="48"/>
      <c r="BG3" s="117" t="s">
        <v>1087</v>
      </c>
      <c r="BH3" s="117" t="s">
        <v>1087</v>
      </c>
      <c r="BI3" s="117" t="s">
        <v>1087</v>
      </c>
      <c r="BJ3" s="117" t="s">
        <v>1087</v>
      </c>
      <c r="BK3" s="117">
        <v>0</v>
      </c>
      <c r="BL3" s="121">
        <v>0</v>
      </c>
      <c r="BM3" s="117">
        <v>0</v>
      </c>
      <c r="BN3" s="121">
        <v>0</v>
      </c>
      <c r="BO3" s="117">
        <v>0</v>
      </c>
      <c r="BP3" s="121">
        <v>0</v>
      </c>
      <c r="BQ3" s="117">
        <v>3</v>
      </c>
      <c r="BR3" s="121">
        <v>100</v>
      </c>
      <c r="BS3" s="117">
        <v>3</v>
      </c>
      <c r="BT3" s="3"/>
      <c r="BU3" s="3"/>
    </row>
    <row r="4" spans="1:76" ht="15">
      <c r="A4" s="64" t="s">
        <v>279</v>
      </c>
      <c r="B4" s="65"/>
      <c r="C4" s="65" t="s">
        <v>64</v>
      </c>
      <c r="D4" s="66">
        <v>165.18582025027072</v>
      </c>
      <c r="E4" s="68"/>
      <c r="F4" s="101" t="s">
        <v>704</v>
      </c>
      <c r="G4" s="65"/>
      <c r="H4" s="69" t="s">
        <v>279</v>
      </c>
      <c r="I4" s="70"/>
      <c r="J4" s="70"/>
      <c r="K4" s="69" t="s">
        <v>1920</v>
      </c>
      <c r="L4" s="73">
        <v>9999</v>
      </c>
      <c r="M4" s="74">
        <v>1665.3248291015625</v>
      </c>
      <c r="N4" s="74">
        <v>3613.608642578125</v>
      </c>
      <c r="O4" s="75"/>
      <c r="P4" s="76"/>
      <c r="Q4" s="76"/>
      <c r="R4" s="87"/>
      <c r="S4" s="48">
        <v>77</v>
      </c>
      <c r="T4" s="48">
        <v>17</v>
      </c>
      <c r="U4" s="49">
        <v>16423.754762</v>
      </c>
      <c r="V4" s="49">
        <v>0.005319</v>
      </c>
      <c r="W4" s="49">
        <v>0.078256</v>
      </c>
      <c r="X4" s="49">
        <v>20.037603</v>
      </c>
      <c r="Y4" s="49">
        <v>0.014001806684733513</v>
      </c>
      <c r="Z4" s="49">
        <v>0.12195121951219512</v>
      </c>
      <c r="AA4" s="71">
        <v>4</v>
      </c>
      <c r="AB4" s="71"/>
      <c r="AC4" s="72"/>
      <c r="AD4" s="78" t="s">
        <v>1194</v>
      </c>
      <c r="AE4" s="78">
        <v>210</v>
      </c>
      <c r="AF4" s="78">
        <v>5052</v>
      </c>
      <c r="AG4" s="78">
        <v>6050</v>
      </c>
      <c r="AH4" s="78">
        <v>2512</v>
      </c>
      <c r="AI4" s="78"/>
      <c r="AJ4" s="78" t="s">
        <v>1327</v>
      </c>
      <c r="AK4" s="78" t="s">
        <v>1443</v>
      </c>
      <c r="AL4" s="83" t="s">
        <v>1513</v>
      </c>
      <c r="AM4" s="78"/>
      <c r="AN4" s="80">
        <v>41627.70511574074</v>
      </c>
      <c r="AO4" s="83" t="s">
        <v>1605</v>
      </c>
      <c r="AP4" s="78" t="b">
        <v>0</v>
      </c>
      <c r="AQ4" s="78" t="b">
        <v>0</v>
      </c>
      <c r="AR4" s="78" t="b">
        <v>1</v>
      </c>
      <c r="AS4" s="78"/>
      <c r="AT4" s="78">
        <v>204</v>
      </c>
      <c r="AU4" s="83" t="s">
        <v>1705</v>
      </c>
      <c r="AV4" s="78" t="b">
        <v>1</v>
      </c>
      <c r="AW4" s="78" t="s">
        <v>1782</v>
      </c>
      <c r="AX4" s="83" t="s">
        <v>1784</v>
      </c>
      <c r="AY4" s="78" t="s">
        <v>66</v>
      </c>
      <c r="AZ4" s="78" t="str">
        <f>REPLACE(INDEX(GroupVertices[Group],MATCH(Vertices[[#This Row],[Vertex]],GroupVertices[Vertex],0)),1,1,"")</f>
        <v>1</v>
      </c>
      <c r="BA4" s="48" t="s">
        <v>2414</v>
      </c>
      <c r="BB4" s="48" t="s">
        <v>2414</v>
      </c>
      <c r="BC4" s="48" t="s">
        <v>2429</v>
      </c>
      <c r="BD4" s="48" t="s">
        <v>2437</v>
      </c>
      <c r="BE4" s="48" t="s">
        <v>2441</v>
      </c>
      <c r="BF4" s="48" t="s">
        <v>2450</v>
      </c>
      <c r="BG4" s="117" t="s">
        <v>2455</v>
      </c>
      <c r="BH4" s="117" t="s">
        <v>2518</v>
      </c>
      <c r="BI4" s="117" t="s">
        <v>2534</v>
      </c>
      <c r="BJ4" s="117" t="s">
        <v>2598</v>
      </c>
      <c r="BK4" s="117">
        <v>18</v>
      </c>
      <c r="BL4" s="121">
        <v>3.930131004366812</v>
      </c>
      <c r="BM4" s="117">
        <v>0</v>
      </c>
      <c r="BN4" s="121">
        <v>0</v>
      </c>
      <c r="BO4" s="117">
        <v>0</v>
      </c>
      <c r="BP4" s="121">
        <v>0</v>
      </c>
      <c r="BQ4" s="117">
        <v>440</v>
      </c>
      <c r="BR4" s="121">
        <v>96.06986899563319</v>
      </c>
      <c r="BS4" s="117">
        <v>458</v>
      </c>
      <c r="BT4" s="2"/>
      <c r="BU4" s="3"/>
      <c r="BV4" s="3"/>
      <c r="BW4" s="3"/>
      <c r="BX4" s="3"/>
    </row>
    <row r="5" spans="1:76" ht="15">
      <c r="A5" s="64" t="s">
        <v>213</v>
      </c>
      <c r="B5" s="65"/>
      <c r="C5" s="65" t="s">
        <v>64</v>
      </c>
      <c r="D5" s="66">
        <v>162</v>
      </c>
      <c r="E5" s="68"/>
      <c r="F5" s="101" t="s">
        <v>654</v>
      </c>
      <c r="G5" s="65"/>
      <c r="H5" s="69" t="s">
        <v>213</v>
      </c>
      <c r="I5" s="70"/>
      <c r="J5" s="70"/>
      <c r="K5" s="69" t="s">
        <v>1921</v>
      </c>
      <c r="L5" s="73">
        <v>1</v>
      </c>
      <c r="M5" s="74">
        <v>1217.05908203125</v>
      </c>
      <c r="N5" s="74">
        <v>2467.00830078125</v>
      </c>
      <c r="O5" s="75"/>
      <c r="P5" s="76"/>
      <c r="Q5" s="76"/>
      <c r="R5" s="87"/>
      <c r="S5" s="48">
        <v>1</v>
      </c>
      <c r="T5" s="48">
        <v>2</v>
      </c>
      <c r="U5" s="49">
        <v>0</v>
      </c>
      <c r="V5" s="49">
        <v>0.003106</v>
      </c>
      <c r="W5" s="49">
        <v>0.007345</v>
      </c>
      <c r="X5" s="49">
        <v>0.617746</v>
      </c>
      <c r="Y5" s="49">
        <v>0</v>
      </c>
      <c r="Z5" s="49">
        <v>0</v>
      </c>
      <c r="AA5" s="71">
        <v>5</v>
      </c>
      <c r="AB5" s="71"/>
      <c r="AC5" s="72"/>
      <c r="AD5" s="78" t="s">
        <v>1195</v>
      </c>
      <c r="AE5" s="78">
        <v>10</v>
      </c>
      <c r="AF5" s="78">
        <v>0</v>
      </c>
      <c r="AG5" s="78">
        <v>42</v>
      </c>
      <c r="AH5" s="78">
        <v>0</v>
      </c>
      <c r="AI5" s="78"/>
      <c r="AJ5" s="78"/>
      <c r="AK5" s="78"/>
      <c r="AL5" s="78"/>
      <c r="AM5" s="78"/>
      <c r="AN5" s="80">
        <v>43620.311875</v>
      </c>
      <c r="AO5" s="78"/>
      <c r="AP5" s="78" t="b">
        <v>1</v>
      </c>
      <c r="AQ5" s="78" t="b">
        <v>1</v>
      </c>
      <c r="AR5" s="78" t="b">
        <v>1</v>
      </c>
      <c r="AS5" s="78" t="s">
        <v>1099</v>
      </c>
      <c r="AT5" s="78">
        <v>0</v>
      </c>
      <c r="AU5" s="78"/>
      <c r="AV5" s="78" t="b">
        <v>0</v>
      </c>
      <c r="AW5" s="78" t="s">
        <v>1782</v>
      </c>
      <c r="AX5" s="83" t="s">
        <v>1785</v>
      </c>
      <c r="AY5" s="78" t="s">
        <v>66</v>
      </c>
      <c r="AZ5" s="78" t="str">
        <f>REPLACE(INDEX(GroupVertices[Group],MATCH(Vertices[[#This Row],[Vertex]],GroupVertices[Vertex],0)),1,1,"")</f>
        <v>1</v>
      </c>
      <c r="BA5" s="48" t="s">
        <v>2415</v>
      </c>
      <c r="BB5" s="48" t="s">
        <v>2415</v>
      </c>
      <c r="BC5" s="48" t="s">
        <v>553</v>
      </c>
      <c r="BD5" s="48" t="s">
        <v>553</v>
      </c>
      <c r="BE5" s="48"/>
      <c r="BF5" s="48"/>
      <c r="BG5" s="117" t="s">
        <v>1087</v>
      </c>
      <c r="BH5" s="117" t="s">
        <v>1087</v>
      </c>
      <c r="BI5" s="117" t="s">
        <v>1087</v>
      </c>
      <c r="BJ5" s="117" t="s">
        <v>1087</v>
      </c>
      <c r="BK5" s="117">
        <v>0</v>
      </c>
      <c r="BL5" s="121">
        <v>0</v>
      </c>
      <c r="BM5" s="117">
        <v>0</v>
      </c>
      <c r="BN5" s="121">
        <v>0</v>
      </c>
      <c r="BO5" s="117">
        <v>0</v>
      </c>
      <c r="BP5" s="121">
        <v>0</v>
      </c>
      <c r="BQ5" s="117">
        <v>1</v>
      </c>
      <c r="BR5" s="121">
        <v>100</v>
      </c>
      <c r="BS5" s="117">
        <v>1</v>
      </c>
      <c r="BT5" s="2"/>
      <c r="BU5" s="3"/>
      <c r="BV5" s="3"/>
      <c r="BW5" s="3"/>
      <c r="BX5" s="3"/>
    </row>
    <row r="6" spans="1:76" ht="15">
      <c r="A6" s="64" t="s">
        <v>214</v>
      </c>
      <c r="B6" s="65"/>
      <c r="C6" s="65" t="s">
        <v>64</v>
      </c>
      <c r="D6" s="66">
        <v>163.1136497549442</v>
      </c>
      <c r="E6" s="68"/>
      <c r="F6" s="101" t="s">
        <v>655</v>
      </c>
      <c r="G6" s="65"/>
      <c r="H6" s="69" t="s">
        <v>214</v>
      </c>
      <c r="I6" s="70"/>
      <c r="J6" s="70"/>
      <c r="K6" s="69" t="s">
        <v>1922</v>
      </c>
      <c r="L6" s="73">
        <v>1</v>
      </c>
      <c r="M6" s="74">
        <v>4156.31982421875</v>
      </c>
      <c r="N6" s="74">
        <v>9646.09375</v>
      </c>
      <c r="O6" s="75"/>
      <c r="P6" s="76"/>
      <c r="Q6" s="76"/>
      <c r="R6" s="87"/>
      <c r="S6" s="48">
        <v>0</v>
      </c>
      <c r="T6" s="48">
        <v>2</v>
      </c>
      <c r="U6" s="49">
        <v>0</v>
      </c>
      <c r="V6" s="49">
        <v>0.003115</v>
      </c>
      <c r="W6" s="49">
        <v>0.008423</v>
      </c>
      <c r="X6" s="49">
        <v>0.536104</v>
      </c>
      <c r="Y6" s="49">
        <v>1</v>
      </c>
      <c r="Z6" s="49">
        <v>0</v>
      </c>
      <c r="AA6" s="71">
        <v>6</v>
      </c>
      <c r="AB6" s="71"/>
      <c r="AC6" s="72"/>
      <c r="AD6" s="78" t="s">
        <v>1196</v>
      </c>
      <c r="AE6" s="78">
        <v>4991</v>
      </c>
      <c r="AF6" s="78">
        <v>1766</v>
      </c>
      <c r="AG6" s="78">
        <v>32579</v>
      </c>
      <c r="AH6" s="78">
        <v>70027</v>
      </c>
      <c r="AI6" s="78"/>
      <c r="AJ6" s="78" t="s">
        <v>1328</v>
      </c>
      <c r="AK6" s="78" t="s">
        <v>1444</v>
      </c>
      <c r="AL6" s="83" t="s">
        <v>1514</v>
      </c>
      <c r="AM6" s="78"/>
      <c r="AN6" s="80">
        <v>42348.93571759259</v>
      </c>
      <c r="AO6" s="83" t="s">
        <v>1606</v>
      </c>
      <c r="AP6" s="78" t="b">
        <v>0</v>
      </c>
      <c r="AQ6" s="78" t="b">
        <v>0</v>
      </c>
      <c r="AR6" s="78" t="b">
        <v>1</v>
      </c>
      <c r="AS6" s="78"/>
      <c r="AT6" s="78">
        <v>195</v>
      </c>
      <c r="AU6" s="83" t="s">
        <v>1705</v>
      </c>
      <c r="AV6" s="78" t="b">
        <v>0</v>
      </c>
      <c r="AW6" s="78" t="s">
        <v>1782</v>
      </c>
      <c r="AX6" s="83" t="s">
        <v>1786</v>
      </c>
      <c r="AY6" s="78" t="s">
        <v>66</v>
      </c>
      <c r="AZ6" s="78" t="str">
        <f>REPLACE(INDEX(GroupVertices[Group],MATCH(Vertices[[#This Row],[Vertex]],GroupVertices[Vertex],0)),1,1,"")</f>
        <v>2</v>
      </c>
      <c r="BA6" s="48" t="s">
        <v>499</v>
      </c>
      <c r="BB6" s="48" t="s">
        <v>499</v>
      </c>
      <c r="BC6" s="48" t="s">
        <v>554</v>
      </c>
      <c r="BD6" s="48" t="s">
        <v>554</v>
      </c>
      <c r="BE6" s="48"/>
      <c r="BF6" s="48"/>
      <c r="BG6" s="117" t="s">
        <v>2456</v>
      </c>
      <c r="BH6" s="117" t="s">
        <v>2456</v>
      </c>
      <c r="BI6" s="117" t="s">
        <v>2535</v>
      </c>
      <c r="BJ6" s="117" t="s">
        <v>2535</v>
      </c>
      <c r="BK6" s="117">
        <v>1</v>
      </c>
      <c r="BL6" s="121">
        <v>5.555555555555555</v>
      </c>
      <c r="BM6" s="117">
        <v>0</v>
      </c>
      <c r="BN6" s="121">
        <v>0</v>
      </c>
      <c r="BO6" s="117">
        <v>0</v>
      </c>
      <c r="BP6" s="121">
        <v>0</v>
      </c>
      <c r="BQ6" s="117">
        <v>17</v>
      </c>
      <c r="BR6" s="121">
        <v>94.44444444444444</v>
      </c>
      <c r="BS6" s="117">
        <v>18</v>
      </c>
      <c r="BT6" s="2"/>
      <c r="BU6" s="3"/>
      <c r="BV6" s="3"/>
      <c r="BW6" s="3"/>
      <c r="BX6" s="3"/>
    </row>
    <row r="7" spans="1:76" ht="15">
      <c r="A7" s="64" t="s">
        <v>294</v>
      </c>
      <c r="B7" s="65"/>
      <c r="C7" s="65" t="s">
        <v>64</v>
      </c>
      <c r="D7" s="66">
        <v>162.9692410381366</v>
      </c>
      <c r="E7" s="68"/>
      <c r="F7" s="101" t="s">
        <v>716</v>
      </c>
      <c r="G7" s="65"/>
      <c r="H7" s="69" t="s">
        <v>294</v>
      </c>
      <c r="I7" s="70"/>
      <c r="J7" s="70"/>
      <c r="K7" s="69" t="s">
        <v>1923</v>
      </c>
      <c r="L7" s="73">
        <v>42.464251194960696</v>
      </c>
      <c r="M7" s="74">
        <v>4335.1171875</v>
      </c>
      <c r="N7" s="74">
        <v>8331.2421875</v>
      </c>
      <c r="O7" s="75"/>
      <c r="P7" s="76"/>
      <c r="Q7" s="76"/>
      <c r="R7" s="87"/>
      <c r="S7" s="48">
        <v>11</v>
      </c>
      <c r="T7" s="48">
        <v>1</v>
      </c>
      <c r="U7" s="49">
        <v>68.113492</v>
      </c>
      <c r="V7" s="49">
        <v>0.003289</v>
      </c>
      <c r="W7" s="49">
        <v>0.019907</v>
      </c>
      <c r="X7" s="49">
        <v>2.341059</v>
      </c>
      <c r="Y7" s="49">
        <v>0.20909090909090908</v>
      </c>
      <c r="Z7" s="49">
        <v>0.09090909090909091</v>
      </c>
      <c r="AA7" s="71">
        <v>7</v>
      </c>
      <c r="AB7" s="71"/>
      <c r="AC7" s="72"/>
      <c r="AD7" s="78" t="s">
        <v>1197</v>
      </c>
      <c r="AE7" s="78">
        <v>95</v>
      </c>
      <c r="AF7" s="78">
        <v>1537</v>
      </c>
      <c r="AG7" s="78">
        <v>1035</v>
      </c>
      <c r="AH7" s="78">
        <v>166</v>
      </c>
      <c r="AI7" s="78"/>
      <c r="AJ7" s="78" t="s">
        <v>1329</v>
      </c>
      <c r="AK7" s="78" t="s">
        <v>1445</v>
      </c>
      <c r="AL7" s="83" t="s">
        <v>1515</v>
      </c>
      <c r="AM7" s="78"/>
      <c r="AN7" s="80">
        <v>40604.84144675926</v>
      </c>
      <c r="AO7" s="78"/>
      <c r="AP7" s="78" t="b">
        <v>1</v>
      </c>
      <c r="AQ7" s="78" t="b">
        <v>0</v>
      </c>
      <c r="AR7" s="78" t="b">
        <v>0</v>
      </c>
      <c r="AS7" s="78" t="s">
        <v>1099</v>
      </c>
      <c r="AT7" s="78">
        <v>87</v>
      </c>
      <c r="AU7" s="83" t="s">
        <v>1705</v>
      </c>
      <c r="AV7" s="78" t="b">
        <v>0</v>
      </c>
      <c r="AW7" s="78" t="s">
        <v>1782</v>
      </c>
      <c r="AX7" s="83" t="s">
        <v>1787</v>
      </c>
      <c r="AY7" s="78" t="s">
        <v>66</v>
      </c>
      <c r="AZ7" s="78" t="str">
        <f>REPLACE(INDEX(GroupVertices[Group],MATCH(Vertices[[#This Row],[Vertex]],GroupVertices[Vertex],0)),1,1,"")</f>
        <v>2</v>
      </c>
      <c r="BA7" s="48" t="s">
        <v>499</v>
      </c>
      <c r="BB7" s="48" t="s">
        <v>499</v>
      </c>
      <c r="BC7" s="48" t="s">
        <v>554</v>
      </c>
      <c r="BD7" s="48" t="s">
        <v>554</v>
      </c>
      <c r="BE7" s="48"/>
      <c r="BF7" s="48"/>
      <c r="BG7" s="117" t="s">
        <v>2457</v>
      </c>
      <c r="BH7" s="117" t="s">
        <v>2457</v>
      </c>
      <c r="BI7" s="117" t="s">
        <v>2536</v>
      </c>
      <c r="BJ7" s="117" t="s">
        <v>2536</v>
      </c>
      <c r="BK7" s="117">
        <v>1</v>
      </c>
      <c r="BL7" s="121">
        <v>6.25</v>
      </c>
      <c r="BM7" s="117">
        <v>0</v>
      </c>
      <c r="BN7" s="121">
        <v>0</v>
      </c>
      <c r="BO7" s="117">
        <v>0</v>
      </c>
      <c r="BP7" s="121">
        <v>0</v>
      </c>
      <c r="BQ7" s="117">
        <v>15</v>
      </c>
      <c r="BR7" s="121">
        <v>93.75</v>
      </c>
      <c r="BS7" s="117">
        <v>16</v>
      </c>
      <c r="BT7" s="2"/>
      <c r="BU7" s="3"/>
      <c r="BV7" s="3"/>
      <c r="BW7" s="3"/>
      <c r="BX7" s="3"/>
    </row>
    <row r="8" spans="1:76" ht="15">
      <c r="A8" s="64" t="s">
        <v>215</v>
      </c>
      <c r="B8" s="65"/>
      <c r="C8" s="65" t="s">
        <v>64</v>
      </c>
      <c r="D8" s="66">
        <v>162.40611010316198</v>
      </c>
      <c r="E8" s="68"/>
      <c r="F8" s="101" t="s">
        <v>656</v>
      </c>
      <c r="G8" s="65"/>
      <c r="H8" s="69" t="s">
        <v>215</v>
      </c>
      <c r="I8" s="70"/>
      <c r="J8" s="70"/>
      <c r="K8" s="69" t="s">
        <v>1924</v>
      </c>
      <c r="L8" s="73">
        <v>1</v>
      </c>
      <c r="M8" s="74">
        <v>5196.00634765625</v>
      </c>
      <c r="N8" s="74">
        <v>6600.33349609375</v>
      </c>
      <c r="O8" s="75"/>
      <c r="P8" s="76"/>
      <c r="Q8" s="76"/>
      <c r="R8" s="87"/>
      <c r="S8" s="48">
        <v>0</v>
      </c>
      <c r="T8" s="48">
        <v>4</v>
      </c>
      <c r="U8" s="49">
        <v>0</v>
      </c>
      <c r="V8" s="49">
        <v>0.003195</v>
      </c>
      <c r="W8" s="49">
        <v>0.013399</v>
      </c>
      <c r="X8" s="49">
        <v>0.903333</v>
      </c>
      <c r="Y8" s="49">
        <v>0.8333333333333334</v>
      </c>
      <c r="Z8" s="49">
        <v>0</v>
      </c>
      <c r="AA8" s="71">
        <v>8</v>
      </c>
      <c r="AB8" s="71"/>
      <c r="AC8" s="72"/>
      <c r="AD8" s="78" t="s">
        <v>1198</v>
      </c>
      <c r="AE8" s="78">
        <v>1777</v>
      </c>
      <c r="AF8" s="78">
        <v>644</v>
      </c>
      <c r="AG8" s="78">
        <v>2744</v>
      </c>
      <c r="AH8" s="78">
        <v>1294</v>
      </c>
      <c r="AI8" s="78"/>
      <c r="AJ8" s="78" t="s">
        <v>1330</v>
      </c>
      <c r="AK8" s="78" t="s">
        <v>1136</v>
      </c>
      <c r="AL8" s="83" t="s">
        <v>1516</v>
      </c>
      <c r="AM8" s="78"/>
      <c r="AN8" s="80">
        <v>41901.92866898148</v>
      </c>
      <c r="AO8" s="83" t="s">
        <v>1607</v>
      </c>
      <c r="AP8" s="78" t="b">
        <v>1</v>
      </c>
      <c r="AQ8" s="78" t="b">
        <v>0</v>
      </c>
      <c r="AR8" s="78" t="b">
        <v>1</v>
      </c>
      <c r="AS8" s="78" t="s">
        <v>1099</v>
      </c>
      <c r="AT8" s="78">
        <v>173</v>
      </c>
      <c r="AU8" s="83" t="s">
        <v>1705</v>
      </c>
      <c r="AV8" s="78" t="b">
        <v>0</v>
      </c>
      <c r="AW8" s="78" t="s">
        <v>1782</v>
      </c>
      <c r="AX8" s="83" t="s">
        <v>1788</v>
      </c>
      <c r="AY8" s="78" t="s">
        <v>66</v>
      </c>
      <c r="AZ8" s="78" t="str">
        <f>REPLACE(INDEX(GroupVertices[Group],MATCH(Vertices[[#This Row],[Vertex]],GroupVertices[Vertex],0)),1,1,"")</f>
        <v>2</v>
      </c>
      <c r="BA8" s="48"/>
      <c r="BB8" s="48"/>
      <c r="BC8" s="48"/>
      <c r="BD8" s="48"/>
      <c r="BE8" s="48"/>
      <c r="BF8" s="48"/>
      <c r="BG8" s="117" t="s">
        <v>2458</v>
      </c>
      <c r="BH8" s="117" t="s">
        <v>2458</v>
      </c>
      <c r="BI8" s="117" t="s">
        <v>2537</v>
      </c>
      <c r="BJ8" s="117" t="s">
        <v>2537</v>
      </c>
      <c r="BK8" s="117">
        <v>0</v>
      </c>
      <c r="BL8" s="121">
        <v>0</v>
      </c>
      <c r="BM8" s="117">
        <v>0</v>
      </c>
      <c r="BN8" s="121">
        <v>0</v>
      </c>
      <c r="BO8" s="117">
        <v>0</v>
      </c>
      <c r="BP8" s="121">
        <v>0</v>
      </c>
      <c r="BQ8" s="117">
        <v>5</v>
      </c>
      <c r="BR8" s="121">
        <v>100</v>
      </c>
      <c r="BS8" s="117">
        <v>5</v>
      </c>
      <c r="BT8" s="2"/>
      <c r="BU8" s="3"/>
      <c r="BV8" s="3"/>
      <c r="BW8" s="3"/>
      <c r="BX8" s="3"/>
    </row>
    <row r="9" spans="1:76" ht="15">
      <c r="A9" s="64" t="s">
        <v>295</v>
      </c>
      <c r="B9" s="65"/>
      <c r="C9" s="65" t="s">
        <v>64</v>
      </c>
      <c r="D9" s="66">
        <v>164.33450248743117</v>
      </c>
      <c r="E9" s="68"/>
      <c r="F9" s="101" t="s">
        <v>717</v>
      </c>
      <c r="G9" s="65"/>
      <c r="H9" s="69" t="s">
        <v>295</v>
      </c>
      <c r="I9" s="70"/>
      <c r="J9" s="70"/>
      <c r="K9" s="69" t="s">
        <v>1925</v>
      </c>
      <c r="L9" s="73">
        <v>263.87957448825426</v>
      </c>
      <c r="M9" s="74">
        <v>5070.2158203125</v>
      </c>
      <c r="N9" s="74">
        <v>7675.35888671875</v>
      </c>
      <c r="O9" s="75"/>
      <c r="P9" s="76"/>
      <c r="Q9" s="76"/>
      <c r="R9" s="87"/>
      <c r="S9" s="48">
        <v>3</v>
      </c>
      <c r="T9" s="48">
        <v>7</v>
      </c>
      <c r="U9" s="49">
        <v>431.833333</v>
      </c>
      <c r="V9" s="49">
        <v>0.003257</v>
      </c>
      <c r="W9" s="49">
        <v>0.017341</v>
      </c>
      <c r="X9" s="49">
        <v>2.007038</v>
      </c>
      <c r="Y9" s="49">
        <v>0.2361111111111111</v>
      </c>
      <c r="Z9" s="49">
        <v>0.1111111111111111</v>
      </c>
      <c r="AA9" s="71">
        <v>9</v>
      </c>
      <c r="AB9" s="71"/>
      <c r="AC9" s="72"/>
      <c r="AD9" s="78" t="s">
        <v>1199</v>
      </c>
      <c r="AE9" s="78">
        <v>1247</v>
      </c>
      <c r="AF9" s="78">
        <v>3702</v>
      </c>
      <c r="AG9" s="78">
        <v>3120</v>
      </c>
      <c r="AH9" s="78">
        <v>5538</v>
      </c>
      <c r="AI9" s="78"/>
      <c r="AJ9" s="78" t="s">
        <v>1331</v>
      </c>
      <c r="AK9" s="78" t="s">
        <v>1446</v>
      </c>
      <c r="AL9" s="83" t="s">
        <v>1517</v>
      </c>
      <c r="AM9" s="78"/>
      <c r="AN9" s="80">
        <v>43105.444016203706</v>
      </c>
      <c r="AO9" s="83" t="s">
        <v>1608</v>
      </c>
      <c r="AP9" s="78" t="b">
        <v>0</v>
      </c>
      <c r="AQ9" s="78" t="b">
        <v>0</v>
      </c>
      <c r="AR9" s="78" t="b">
        <v>0</v>
      </c>
      <c r="AS9" s="78"/>
      <c r="AT9" s="78">
        <v>82</v>
      </c>
      <c r="AU9" s="83" t="s">
        <v>1705</v>
      </c>
      <c r="AV9" s="78" t="b">
        <v>0</v>
      </c>
      <c r="AW9" s="78" t="s">
        <v>1782</v>
      </c>
      <c r="AX9" s="83" t="s">
        <v>1789</v>
      </c>
      <c r="AY9" s="78" t="s">
        <v>66</v>
      </c>
      <c r="AZ9" s="78" t="str">
        <f>REPLACE(INDEX(GroupVertices[Group],MATCH(Vertices[[#This Row],[Vertex]],GroupVertices[Vertex],0)),1,1,"")</f>
        <v>2</v>
      </c>
      <c r="BA9" s="48" t="s">
        <v>2416</v>
      </c>
      <c r="BB9" s="48" t="s">
        <v>2416</v>
      </c>
      <c r="BC9" s="48" t="s">
        <v>567</v>
      </c>
      <c r="BD9" s="48" t="s">
        <v>567</v>
      </c>
      <c r="BE9" s="48" t="s">
        <v>2442</v>
      </c>
      <c r="BF9" s="48" t="s">
        <v>2451</v>
      </c>
      <c r="BG9" s="117" t="s">
        <v>2459</v>
      </c>
      <c r="BH9" s="117" t="s">
        <v>2519</v>
      </c>
      <c r="BI9" s="117" t="s">
        <v>2538</v>
      </c>
      <c r="BJ9" s="117" t="s">
        <v>2599</v>
      </c>
      <c r="BK9" s="117">
        <v>1</v>
      </c>
      <c r="BL9" s="121">
        <v>2.0408163265306123</v>
      </c>
      <c r="BM9" s="117">
        <v>0</v>
      </c>
      <c r="BN9" s="121">
        <v>0</v>
      </c>
      <c r="BO9" s="117">
        <v>0</v>
      </c>
      <c r="BP9" s="121">
        <v>0</v>
      </c>
      <c r="BQ9" s="117">
        <v>48</v>
      </c>
      <c r="BR9" s="121">
        <v>97.95918367346938</v>
      </c>
      <c r="BS9" s="117">
        <v>49</v>
      </c>
      <c r="BT9" s="2"/>
      <c r="BU9" s="3"/>
      <c r="BV9" s="3"/>
      <c r="BW9" s="3"/>
      <c r="BX9" s="3"/>
    </row>
    <row r="10" spans="1:76" ht="15">
      <c r="A10" s="64" t="s">
        <v>282</v>
      </c>
      <c r="B10" s="65"/>
      <c r="C10" s="65" t="s">
        <v>64</v>
      </c>
      <c r="D10" s="66">
        <v>162.69618874827768</v>
      </c>
      <c r="E10" s="68"/>
      <c r="F10" s="101" t="s">
        <v>707</v>
      </c>
      <c r="G10" s="65"/>
      <c r="H10" s="69" t="s">
        <v>282</v>
      </c>
      <c r="I10" s="70"/>
      <c r="J10" s="70"/>
      <c r="K10" s="69" t="s">
        <v>1926</v>
      </c>
      <c r="L10" s="73">
        <v>122.62148076100212</v>
      </c>
      <c r="M10" s="74">
        <v>4626.4697265625</v>
      </c>
      <c r="N10" s="74">
        <v>6507.7060546875</v>
      </c>
      <c r="O10" s="75"/>
      <c r="P10" s="76"/>
      <c r="Q10" s="76"/>
      <c r="R10" s="87"/>
      <c r="S10" s="48">
        <v>14</v>
      </c>
      <c r="T10" s="48">
        <v>5</v>
      </c>
      <c r="U10" s="49">
        <v>199.788095</v>
      </c>
      <c r="V10" s="49">
        <v>0.003401</v>
      </c>
      <c r="W10" s="49">
        <v>0.025849</v>
      </c>
      <c r="X10" s="49">
        <v>3.069968</v>
      </c>
      <c r="Y10" s="49">
        <v>0.19523809523809524</v>
      </c>
      <c r="Z10" s="49">
        <v>0.26666666666666666</v>
      </c>
      <c r="AA10" s="71">
        <v>10</v>
      </c>
      <c r="AB10" s="71"/>
      <c r="AC10" s="72"/>
      <c r="AD10" s="78" t="s">
        <v>1200</v>
      </c>
      <c r="AE10" s="78">
        <v>404</v>
      </c>
      <c r="AF10" s="78">
        <v>1104</v>
      </c>
      <c r="AG10" s="78">
        <v>937</v>
      </c>
      <c r="AH10" s="78">
        <v>354</v>
      </c>
      <c r="AI10" s="78"/>
      <c r="AJ10" s="78" t="s">
        <v>1332</v>
      </c>
      <c r="AK10" s="78" t="s">
        <v>1447</v>
      </c>
      <c r="AL10" s="78"/>
      <c r="AM10" s="78"/>
      <c r="AN10" s="80">
        <v>40298.767222222225</v>
      </c>
      <c r="AO10" s="83" t="s">
        <v>1609</v>
      </c>
      <c r="AP10" s="78" t="b">
        <v>0</v>
      </c>
      <c r="AQ10" s="78" t="b">
        <v>0</v>
      </c>
      <c r="AR10" s="78" t="b">
        <v>0</v>
      </c>
      <c r="AS10" s="78"/>
      <c r="AT10" s="78">
        <v>34</v>
      </c>
      <c r="AU10" s="83" t="s">
        <v>1705</v>
      </c>
      <c r="AV10" s="78" t="b">
        <v>0</v>
      </c>
      <c r="AW10" s="78" t="s">
        <v>1782</v>
      </c>
      <c r="AX10" s="83" t="s">
        <v>1790</v>
      </c>
      <c r="AY10" s="78" t="s">
        <v>66</v>
      </c>
      <c r="AZ10" s="78" t="str">
        <f>REPLACE(INDEX(GroupVertices[Group],MATCH(Vertices[[#This Row],[Vertex]],GroupVertices[Vertex],0)),1,1,"")</f>
        <v>2</v>
      </c>
      <c r="BA10" s="48" t="s">
        <v>2417</v>
      </c>
      <c r="BB10" s="48" t="s">
        <v>2417</v>
      </c>
      <c r="BC10" s="48" t="s">
        <v>2430</v>
      </c>
      <c r="BD10" s="48" t="s">
        <v>2430</v>
      </c>
      <c r="BE10" s="48" t="s">
        <v>597</v>
      </c>
      <c r="BF10" s="48" t="s">
        <v>597</v>
      </c>
      <c r="BG10" s="117" t="s">
        <v>2460</v>
      </c>
      <c r="BH10" s="117" t="s">
        <v>2520</v>
      </c>
      <c r="BI10" s="117" t="s">
        <v>2539</v>
      </c>
      <c r="BJ10" s="117" t="s">
        <v>2539</v>
      </c>
      <c r="BK10" s="117">
        <v>2</v>
      </c>
      <c r="BL10" s="121">
        <v>5.405405405405405</v>
      </c>
      <c r="BM10" s="117">
        <v>0</v>
      </c>
      <c r="BN10" s="121">
        <v>0</v>
      </c>
      <c r="BO10" s="117">
        <v>0</v>
      </c>
      <c r="BP10" s="121">
        <v>0</v>
      </c>
      <c r="BQ10" s="117">
        <v>35</v>
      </c>
      <c r="BR10" s="121">
        <v>94.5945945945946</v>
      </c>
      <c r="BS10" s="117">
        <v>37</v>
      </c>
      <c r="BT10" s="2"/>
      <c r="BU10" s="3"/>
      <c r="BV10" s="3"/>
      <c r="BW10" s="3"/>
      <c r="BX10" s="3"/>
    </row>
    <row r="11" spans="1:76" ht="15">
      <c r="A11" s="64" t="s">
        <v>274</v>
      </c>
      <c r="B11" s="65"/>
      <c r="C11" s="65" t="s">
        <v>64</v>
      </c>
      <c r="D11" s="66">
        <v>163.93154541302042</v>
      </c>
      <c r="E11" s="68"/>
      <c r="F11" s="101" t="s">
        <v>701</v>
      </c>
      <c r="G11" s="65"/>
      <c r="H11" s="69" t="s">
        <v>274</v>
      </c>
      <c r="I11" s="70"/>
      <c r="J11" s="70"/>
      <c r="K11" s="69" t="s">
        <v>1927</v>
      </c>
      <c r="L11" s="73">
        <v>697.7002029298811</v>
      </c>
      <c r="M11" s="74">
        <v>4132.5029296875</v>
      </c>
      <c r="N11" s="74">
        <v>2901.66650390625</v>
      </c>
      <c r="O11" s="75"/>
      <c r="P11" s="76"/>
      <c r="Q11" s="76"/>
      <c r="R11" s="87"/>
      <c r="S11" s="48">
        <v>14</v>
      </c>
      <c r="T11" s="48">
        <v>18</v>
      </c>
      <c r="U11" s="49">
        <v>1144.472222</v>
      </c>
      <c r="V11" s="49">
        <v>0.003497</v>
      </c>
      <c r="W11" s="49">
        <v>0.034707</v>
      </c>
      <c r="X11" s="49">
        <v>5.646919</v>
      </c>
      <c r="Y11" s="49">
        <v>0.07833333333333334</v>
      </c>
      <c r="Z11" s="49">
        <v>0.2</v>
      </c>
      <c r="AA11" s="71">
        <v>11</v>
      </c>
      <c r="AB11" s="71"/>
      <c r="AC11" s="72"/>
      <c r="AD11" s="78" t="s">
        <v>1201</v>
      </c>
      <c r="AE11" s="78">
        <v>1827</v>
      </c>
      <c r="AF11" s="78">
        <v>3063</v>
      </c>
      <c r="AG11" s="78">
        <v>7009</v>
      </c>
      <c r="AH11" s="78">
        <v>4034</v>
      </c>
      <c r="AI11" s="78"/>
      <c r="AJ11" s="78" t="s">
        <v>1333</v>
      </c>
      <c r="AK11" s="78" t="s">
        <v>1154</v>
      </c>
      <c r="AL11" s="78"/>
      <c r="AM11" s="78"/>
      <c r="AN11" s="80">
        <v>39568.88245370371</v>
      </c>
      <c r="AO11" s="83" t="s">
        <v>1610</v>
      </c>
      <c r="AP11" s="78" t="b">
        <v>0</v>
      </c>
      <c r="AQ11" s="78" t="b">
        <v>0</v>
      </c>
      <c r="AR11" s="78" t="b">
        <v>1</v>
      </c>
      <c r="AS11" s="78"/>
      <c r="AT11" s="78">
        <v>311</v>
      </c>
      <c r="AU11" s="83" t="s">
        <v>1705</v>
      </c>
      <c r="AV11" s="78" t="b">
        <v>0</v>
      </c>
      <c r="AW11" s="78" t="s">
        <v>1782</v>
      </c>
      <c r="AX11" s="83" t="s">
        <v>1791</v>
      </c>
      <c r="AY11" s="78" t="s">
        <v>66</v>
      </c>
      <c r="AZ11" s="78" t="str">
        <f>REPLACE(INDEX(GroupVertices[Group],MATCH(Vertices[[#This Row],[Vertex]],GroupVertices[Vertex],0)),1,1,"")</f>
        <v>3</v>
      </c>
      <c r="BA11" s="48" t="s">
        <v>2418</v>
      </c>
      <c r="BB11" s="48" t="s">
        <v>2418</v>
      </c>
      <c r="BC11" s="48" t="s">
        <v>2431</v>
      </c>
      <c r="BD11" s="48" t="s">
        <v>2438</v>
      </c>
      <c r="BE11" s="48" t="s">
        <v>2443</v>
      </c>
      <c r="BF11" s="48" t="s">
        <v>2452</v>
      </c>
      <c r="BG11" s="117" t="s">
        <v>2461</v>
      </c>
      <c r="BH11" s="117" t="s">
        <v>2521</v>
      </c>
      <c r="BI11" s="117" t="s">
        <v>2540</v>
      </c>
      <c r="BJ11" s="117" t="s">
        <v>2600</v>
      </c>
      <c r="BK11" s="117">
        <v>13</v>
      </c>
      <c r="BL11" s="121">
        <v>3.5230352303523036</v>
      </c>
      <c r="BM11" s="117">
        <v>1</v>
      </c>
      <c r="BN11" s="121">
        <v>0.27100271002710025</v>
      </c>
      <c r="BO11" s="117">
        <v>0</v>
      </c>
      <c r="BP11" s="121">
        <v>0</v>
      </c>
      <c r="BQ11" s="117">
        <v>355</v>
      </c>
      <c r="BR11" s="121">
        <v>96.2059620596206</v>
      </c>
      <c r="BS11" s="117">
        <v>369</v>
      </c>
      <c r="BT11" s="2"/>
      <c r="BU11" s="3"/>
      <c r="BV11" s="3"/>
      <c r="BW11" s="3"/>
      <c r="BX11" s="3"/>
    </row>
    <row r="12" spans="1:76" ht="15">
      <c r="A12" s="64" t="s">
        <v>216</v>
      </c>
      <c r="B12" s="65"/>
      <c r="C12" s="65" t="s">
        <v>64</v>
      </c>
      <c r="D12" s="66">
        <v>162.36007588339362</v>
      </c>
      <c r="E12" s="68"/>
      <c r="F12" s="101" t="s">
        <v>657</v>
      </c>
      <c r="G12" s="65"/>
      <c r="H12" s="69" t="s">
        <v>216</v>
      </c>
      <c r="I12" s="70"/>
      <c r="J12" s="70"/>
      <c r="K12" s="69" t="s">
        <v>1928</v>
      </c>
      <c r="L12" s="73">
        <v>1</v>
      </c>
      <c r="M12" s="74">
        <v>5042.03466796875</v>
      </c>
      <c r="N12" s="74">
        <v>5185.25830078125</v>
      </c>
      <c r="O12" s="75"/>
      <c r="P12" s="76"/>
      <c r="Q12" s="76"/>
      <c r="R12" s="87"/>
      <c r="S12" s="48">
        <v>0</v>
      </c>
      <c r="T12" s="48">
        <v>2</v>
      </c>
      <c r="U12" s="49">
        <v>0</v>
      </c>
      <c r="V12" s="49">
        <v>0.003115</v>
      </c>
      <c r="W12" s="49">
        <v>0.008933</v>
      </c>
      <c r="X12" s="49">
        <v>0.529169</v>
      </c>
      <c r="Y12" s="49">
        <v>1</v>
      </c>
      <c r="Z12" s="49">
        <v>0</v>
      </c>
      <c r="AA12" s="71">
        <v>12</v>
      </c>
      <c r="AB12" s="71"/>
      <c r="AC12" s="72"/>
      <c r="AD12" s="78" t="s">
        <v>1202</v>
      </c>
      <c r="AE12" s="78">
        <v>431</v>
      </c>
      <c r="AF12" s="78">
        <v>571</v>
      </c>
      <c r="AG12" s="78">
        <v>2342</v>
      </c>
      <c r="AH12" s="78">
        <v>506</v>
      </c>
      <c r="AI12" s="78"/>
      <c r="AJ12" s="78" t="s">
        <v>1334</v>
      </c>
      <c r="AK12" s="78"/>
      <c r="AL12" s="83" t="s">
        <v>1518</v>
      </c>
      <c r="AM12" s="78"/>
      <c r="AN12" s="80">
        <v>40904.871724537035</v>
      </c>
      <c r="AO12" s="83" t="s">
        <v>1611</v>
      </c>
      <c r="AP12" s="78" t="b">
        <v>0</v>
      </c>
      <c r="AQ12" s="78" t="b">
        <v>0</v>
      </c>
      <c r="AR12" s="78" t="b">
        <v>0</v>
      </c>
      <c r="AS12" s="78"/>
      <c r="AT12" s="78">
        <v>131</v>
      </c>
      <c r="AU12" s="83" t="s">
        <v>1705</v>
      </c>
      <c r="AV12" s="78" t="b">
        <v>0</v>
      </c>
      <c r="AW12" s="78" t="s">
        <v>1782</v>
      </c>
      <c r="AX12" s="83" t="s">
        <v>1792</v>
      </c>
      <c r="AY12" s="78" t="s">
        <v>66</v>
      </c>
      <c r="AZ12" s="78" t="str">
        <f>REPLACE(INDEX(GroupVertices[Group],MATCH(Vertices[[#This Row],[Vertex]],GroupVertices[Vertex],0)),1,1,"")</f>
        <v>2</v>
      </c>
      <c r="BA12" s="48" t="s">
        <v>500</v>
      </c>
      <c r="BB12" s="48" t="s">
        <v>500</v>
      </c>
      <c r="BC12" s="48" t="s">
        <v>555</v>
      </c>
      <c r="BD12" s="48" t="s">
        <v>555</v>
      </c>
      <c r="BE12" s="48" t="s">
        <v>572</v>
      </c>
      <c r="BF12" s="48" t="s">
        <v>572</v>
      </c>
      <c r="BG12" s="117" t="s">
        <v>2462</v>
      </c>
      <c r="BH12" s="117" t="s">
        <v>2462</v>
      </c>
      <c r="BI12" s="117" t="s">
        <v>2541</v>
      </c>
      <c r="BJ12" s="117" t="s">
        <v>2541</v>
      </c>
      <c r="BK12" s="117">
        <v>0</v>
      </c>
      <c r="BL12" s="121">
        <v>0</v>
      </c>
      <c r="BM12" s="117">
        <v>0</v>
      </c>
      <c r="BN12" s="121">
        <v>0</v>
      </c>
      <c r="BO12" s="117">
        <v>0</v>
      </c>
      <c r="BP12" s="121">
        <v>0</v>
      </c>
      <c r="BQ12" s="117">
        <v>24</v>
      </c>
      <c r="BR12" s="121">
        <v>100</v>
      </c>
      <c r="BS12" s="117">
        <v>24</v>
      </c>
      <c r="BT12" s="2"/>
      <c r="BU12" s="3"/>
      <c r="BV12" s="3"/>
      <c r="BW12" s="3"/>
      <c r="BX12" s="3"/>
    </row>
    <row r="13" spans="1:76" ht="15">
      <c r="A13" s="64" t="s">
        <v>217</v>
      </c>
      <c r="B13" s="65"/>
      <c r="C13" s="65" t="s">
        <v>64</v>
      </c>
      <c r="D13" s="66">
        <v>162.02270180700904</v>
      </c>
      <c r="E13" s="68"/>
      <c r="F13" s="101" t="s">
        <v>658</v>
      </c>
      <c r="G13" s="65"/>
      <c r="H13" s="69" t="s">
        <v>217</v>
      </c>
      <c r="I13" s="70"/>
      <c r="J13" s="70"/>
      <c r="K13" s="69" t="s">
        <v>1929</v>
      </c>
      <c r="L13" s="73">
        <v>1</v>
      </c>
      <c r="M13" s="74">
        <v>2144.879150390625</v>
      </c>
      <c r="N13" s="74">
        <v>6278.8125</v>
      </c>
      <c r="O13" s="75"/>
      <c r="P13" s="76"/>
      <c r="Q13" s="76"/>
      <c r="R13" s="87"/>
      <c r="S13" s="48">
        <v>0</v>
      </c>
      <c r="T13" s="48">
        <v>1</v>
      </c>
      <c r="U13" s="49">
        <v>0</v>
      </c>
      <c r="V13" s="49">
        <v>0.003106</v>
      </c>
      <c r="W13" s="49">
        <v>0.006715</v>
      </c>
      <c r="X13" s="49">
        <v>0.355204</v>
      </c>
      <c r="Y13" s="49">
        <v>0</v>
      </c>
      <c r="Z13" s="49">
        <v>0</v>
      </c>
      <c r="AA13" s="71">
        <v>13</v>
      </c>
      <c r="AB13" s="71"/>
      <c r="AC13" s="72"/>
      <c r="AD13" s="78" t="s">
        <v>1203</v>
      </c>
      <c r="AE13" s="78">
        <v>182</v>
      </c>
      <c r="AF13" s="78">
        <v>36</v>
      </c>
      <c r="AG13" s="78">
        <v>32</v>
      </c>
      <c r="AH13" s="78">
        <v>0</v>
      </c>
      <c r="AI13" s="78"/>
      <c r="AJ13" s="78"/>
      <c r="AK13" s="78" t="s">
        <v>1448</v>
      </c>
      <c r="AL13" s="78"/>
      <c r="AM13" s="78"/>
      <c r="AN13" s="80">
        <v>41229.17246527778</v>
      </c>
      <c r="AO13" s="83" t="s">
        <v>1612</v>
      </c>
      <c r="AP13" s="78" t="b">
        <v>1</v>
      </c>
      <c r="AQ13" s="78" t="b">
        <v>0</v>
      </c>
      <c r="AR13" s="78" t="b">
        <v>1</v>
      </c>
      <c r="AS13" s="78" t="s">
        <v>1099</v>
      </c>
      <c r="AT13" s="78">
        <v>0</v>
      </c>
      <c r="AU13" s="83" t="s">
        <v>1705</v>
      </c>
      <c r="AV13" s="78" t="b">
        <v>0</v>
      </c>
      <c r="AW13" s="78" t="s">
        <v>1782</v>
      </c>
      <c r="AX13" s="83" t="s">
        <v>1793</v>
      </c>
      <c r="AY13" s="78" t="s">
        <v>66</v>
      </c>
      <c r="AZ13" s="78" t="str">
        <f>REPLACE(INDEX(GroupVertices[Group],MATCH(Vertices[[#This Row],[Vertex]],GroupVertices[Vertex],0)),1,1,"")</f>
        <v>1</v>
      </c>
      <c r="BA13" s="48"/>
      <c r="BB13" s="48"/>
      <c r="BC13" s="48"/>
      <c r="BD13" s="48"/>
      <c r="BE13" s="48"/>
      <c r="BF13" s="48"/>
      <c r="BG13" s="117" t="s">
        <v>1087</v>
      </c>
      <c r="BH13" s="117" t="s">
        <v>1087</v>
      </c>
      <c r="BI13" s="117" t="s">
        <v>1087</v>
      </c>
      <c r="BJ13" s="117" t="s">
        <v>1087</v>
      </c>
      <c r="BK13" s="117">
        <v>0</v>
      </c>
      <c r="BL13" s="121">
        <v>0</v>
      </c>
      <c r="BM13" s="117">
        <v>0</v>
      </c>
      <c r="BN13" s="121">
        <v>0</v>
      </c>
      <c r="BO13" s="117">
        <v>0</v>
      </c>
      <c r="BP13" s="121">
        <v>0</v>
      </c>
      <c r="BQ13" s="117">
        <v>1</v>
      </c>
      <c r="BR13" s="121">
        <v>100</v>
      </c>
      <c r="BS13" s="117">
        <v>1</v>
      </c>
      <c r="BT13" s="2"/>
      <c r="BU13" s="3"/>
      <c r="BV13" s="3"/>
      <c r="BW13" s="3"/>
      <c r="BX13" s="3"/>
    </row>
    <row r="14" spans="1:76" ht="15">
      <c r="A14" s="64" t="s">
        <v>218</v>
      </c>
      <c r="B14" s="65"/>
      <c r="C14" s="65" t="s">
        <v>64</v>
      </c>
      <c r="D14" s="66">
        <v>162</v>
      </c>
      <c r="E14" s="68"/>
      <c r="F14" s="101" t="s">
        <v>659</v>
      </c>
      <c r="G14" s="65"/>
      <c r="H14" s="69" t="s">
        <v>218</v>
      </c>
      <c r="I14" s="70"/>
      <c r="J14" s="70"/>
      <c r="K14" s="69" t="s">
        <v>1930</v>
      </c>
      <c r="L14" s="73">
        <v>1</v>
      </c>
      <c r="M14" s="74">
        <v>2022.8673095703125</v>
      </c>
      <c r="N14" s="74">
        <v>4735.0048828125</v>
      </c>
      <c r="O14" s="75"/>
      <c r="P14" s="76"/>
      <c r="Q14" s="76"/>
      <c r="R14" s="87"/>
      <c r="S14" s="48">
        <v>0</v>
      </c>
      <c r="T14" s="48">
        <v>1</v>
      </c>
      <c r="U14" s="49">
        <v>0</v>
      </c>
      <c r="V14" s="49">
        <v>0.003106</v>
      </c>
      <c r="W14" s="49">
        <v>0.006715</v>
      </c>
      <c r="X14" s="49">
        <v>0.355204</v>
      </c>
      <c r="Y14" s="49">
        <v>0</v>
      </c>
      <c r="Z14" s="49">
        <v>0</v>
      </c>
      <c r="AA14" s="71">
        <v>14</v>
      </c>
      <c r="AB14" s="71"/>
      <c r="AC14" s="72"/>
      <c r="AD14" s="83" t="s">
        <v>1204</v>
      </c>
      <c r="AE14" s="78">
        <v>318</v>
      </c>
      <c r="AF14" s="78">
        <v>0</v>
      </c>
      <c r="AG14" s="78">
        <v>3</v>
      </c>
      <c r="AH14" s="78">
        <v>0</v>
      </c>
      <c r="AI14" s="78"/>
      <c r="AJ14" s="78">
        <v>390197</v>
      </c>
      <c r="AK14" s="78"/>
      <c r="AL14" s="78"/>
      <c r="AM14" s="78"/>
      <c r="AN14" s="80">
        <v>43625.775358796294</v>
      </c>
      <c r="AO14" s="78"/>
      <c r="AP14" s="78" t="b">
        <v>1</v>
      </c>
      <c r="AQ14" s="78" t="b">
        <v>0</v>
      </c>
      <c r="AR14" s="78" t="b">
        <v>1</v>
      </c>
      <c r="AS14" s="78" t="s">
        <v>1100</v>
      </c>
      <c r="AT14" s="78">
        <v>0</v>
      </c>
      <c r="AU14" s="78"/>
      <c r="AV14" s="78" t="b">
        <v>0</v>
      </c>
      <c r="AW14" s="78" t="s">
        <v>1782</v>
      </c>
      <c r="AX14" s="83" t="s">
        <v>1794</v>
      </c>
      <c r="AY14" s="78" t="s">
        <v>66</v>
      </c>
      <c r="AZ14" s="78" t="str">
        <f>REPLACE(INDEX(GroupVertices[Group],MATCH(Vertices[[#This Row],[Vertex]],GroupVertices[Vertex],0)),1,1,"")</f>
        <v>1</v>
      </c>
      <c r="BA14" s="48"/>
      <c r="BB14" s="48"/>
      <c r="BC14" s="48"/>
      <c r="BD14" s="48"/>
      <c r="BE14" s="48"/>
      <c r="BF14" s="48"/>
      <c r="BG14" s="117" t="s">
        <v>1087</v>
      </c>
      <c r="BH14" s="117" t="s">
        <v>1087</v>
      </c>
      <c r="BI14" s="117" t="s">
        <v>1087</v>
      </c>
      <c r="BJ14" s="117" t="s">
        <v>1087</v>
      </c>
      <c r="BK14" s="117">
        <v>0</v>
      </c>
      <c r="BL14" s="121">
        <v>0</v>
      </c>
      <c r="BM14" s="117">
        <v>0</v>
      </c>
      <c r="BN14" s="121">
        <v>0</v>
      </c>
      <c r="BO14" s="117">
        <v>0</v>
      </c>
      <c r="BP14" s="121">
        <v>0</v>
      </c>
      <c r="BQ14" s="117">
        <v>1</v>
      </c>
      <c r="BR14" s="121">
        <v>100</v>
      </c>
      <c r="BS14" s="117">
        <v>1</v>
      </c>
      <c r="BT14" s="2"/>
      <c r="BU14" s="3"/>
      <c r="BV14" s="3"/>
      <c r="BW14" s="3"/>
      <c r="BX14" s="3"/>
    </row>
    <row r="15" spans="1:76" ht="15">
      <c r="A15" s="64" t="s">
        <v>219</v>
      </c>
      <c r="B15" s="65"/>
      <c r="C15" s="65" t="s">
        <v>64</v>
      </c>
      <c r="D15" s="66">
        <v>162.06999723827792</v>
      </c>
      <c r="E15" s="68"/>
      <c r="F15" s="101" t="s">
        <v>1718</v>
      </c>
      <c r="G15" s="65"/>
      <c r="H15" s="69" t="s">
        <v>219</v>
      </c>
      <c r="I15" s="70"/>
      <c r="J15" s="70"/>
      <c r="K15" s="69" t="s">
        <v>1931</v>
      </c>
      <c r="L15" s="73">
        <v>1</v>
      </c>
      <c r="M15" s="74">
        <v>5990.30419921875</v>
      </c>
      <c r="N15" s="74">
        <v>7479.36181640625</v>
      </c>
      <c r="O15" s="75"/>
      <c r="P15" s="76"/>
      <c r="Q15" s="76"/>
      <c r="R15" s="87"/>
      <c r="S15" s="48">
        <v>0</v>
      </c>
      <c r="T15" s="48">
        <v>2</v>
      </c>
      <c r="U15" s="49">
        <v>0</v>
      </c>
      <c r="V15" s="49">
        <v>0.003155</v>
      </c>
      <c r="W15" s="49">
        <v>0.007909</v>
      </c>
      <c r="X15" s="49">
        <v>0.504592</v>
      </c>
      <c r="Y15" s="49">
        <v>0.5</v>
      </c>
      <c r="Z15" s="49">
        <v>0</v>
      </c>
      <c r="AA15" s="71">
        <v>15</v>
      </c>
      <c r="AB15" s="71"/>
      <c r="AC15" s="72"/>
      <c r="AD15" s="78" t="s">
        <v>1205</v>
      </c>
      <c r="AE15" s="78">
        <v>69</v>
      </c>
      <c r="AF15" s="78">
        <v>111</v>
      </c>
      <c r="AG15" s="78">
        <v>57</v>
      </c>
      <c r="AH15" s="78">
        <v>86</v>
      </c>
      <c r="AI15" s="78"/>
      <c r="AJ15" s="78" t="s">
        <v>1335</v>
      </c>
      <c r="AK15" s="78" t="s">
        <v>1446</v>
      </c>
      <c r="AL15" s="83" t="s">
        <v>1519</v>
      </c>
      <c r="AM15" s="78"/>
      <c r="AN15" s="80">
        <v>43469.68837962963</v>
      </c>
      <c r="AO15" s="83" t="s">
        <v>1613</v>
      </c>
      <c r="AP15" s="78" t="b">
        <v>0</v>
      </c>
      <c r="AQ15" s="78" t="b">
        <v>0</v>
      </c>
      <c r="AR15" s="78" t="b">
        <v>0</v>
      </c>
      <c r="AS15" s="78" t="s">
        <v>1099</v>
      </c>
      <c r="AT15" s="78">
        <v>1</v>
      </c>
      <c r="AU15" s="83" t="s">
        <v>1705</v>
      </c>
      <c r="AV15" s="78" t="b">
        <v>0</v>
      </c>
      <c r="AW15" s="78" t="s">
        <v>1782</v>
      </c>
      <c r="AX15" s="83" t="s">
        <v>1795</v>
      </c>
      <c r="AY15" s="78" t="s">
        <v>66</v>
      </c>
      <c r="AZ15" s="78" t="str">
        <f>REPLACE(INDEX(GroupVertices[Group],MATCH(Vertices[[#This Row],[Vertex]],GroupVertices[Vertex],0)),1,1,"")</f>
        <v>4</v>
      </c>
      <c r="BA15" s="48"/>
      <c r="BB15" s="48"/>
      <c r="BC15" s="48"/>
      <c r="BD15" s="48"/>
      <c r="BE15" s="48" t="s">
        <v>573</v>
      </c>
      <c r="BF15" s="48" t="s">
        <v>573</v>
      </c>
      <c r="BG15" s="117" t="s">
        <v>2463</v>
      </c>
      <c r="BH15" s="117" t="s">
        <v>2463</v>
      </c>
      <c r="BI15" s="117" t="s">
        <v>2542</v>
      </c>
      <c r="BJ15" s="117" t="s">
        <v>2542</v>
      </c>
      <c r="BK15" s="117">
        <v>1</v>
      </c>
      <c r="BL15" s="121">
        <v>5.2631578947368425</v>
      </c>
      <c r="BM15" s="117">
        <v>0</v>
      </c>
      <c r="BN15" s="121">
        <v>0</v>
      </c>
      <c r="BO15" s="117">
        <v>0</v>
      </c>
      <c r="BP15" s="121">
        <v>0</v>
      </c>
      <c r="BQ15" s="117">
        <v>18</v>
      </c>
      <c r="BR15" s="121">
        <v>94.73684210526316</v>
      </c>
      <c r="BS15" s="117">
        <v>19</v>
      </c>
      <c r="BT15" s="2"/>
      <c r="BU15" s="3"/>
      <c r="BV15" s="3"/>
      <c r="BW15" s="3"/>
      <c r="BX15" s="3"/>
    </row>
    <row r="16" spans="1:76" ht="15">
      <c r="A16" s="64" t="s">
        <v>223</v>
      </c>
      <c r="B16" s="65"/>
      <c r="C16" s="65" t="s">
        <v>64</v>
      </c>
      <c r="D16" s="66">
        <v>265.3991636572424</v>
      </c>
      <c r="E16" s="68"/>
      <c r="F16" s="101" t="s">
        <v>1719</v>
      </c>
      <c r="G16" s="65"/>
      <c r="H16" s="69" t="s">
        <v>223</v>
      </c>
      <c r="I16" s="70"/>
      <c r="J16" s="70"/>
      <c r="K16" s="69" t="s">
        <v>1932</v>
      </c>
      <c r="L16" s="73">
        <v>85.31220631739241</v>
      </c>
      <c r="M16" s="74">
        <v>6688.74658203125</v>
      </c>
      <c r="N16" s="74">
        <v>7608.1689453125</v>
      </c>
      <c r="O16" s="75"/>
      <c r="P16" s="76"/>
      <c r="Q16" s="76"/>
      <c r="R16" s="87"/>
      <c r="S16" s="48">
        <v>5</v>
      </c>
      <c r="T16" s="48">
        <v>6</v>
      </c>
      <c r="U16" s="49">
        <v>138.5</v>
      </c>
      <c r="V16" s="49">
        <v>0.003236</v>
      </c>
      <c r="W16" s="49">
        <v>0.01392</v>
      </c>
      <c r="X16" s="49">
        <v>1.757505</v>
      </c>
      <c r="Y16" s="49">
        <v>0.23333333333333334</v>
      </c>
      <c r="Z16" s="49">
        <v>0.1</v>
      </c>
      <c r="AA16" s="71">
        <v>16</v>
      </c>
      <c r="AB16" s="71"/>
      <c r="AC16" s="72"/>
      <c r="AD16" s="78" t="s">
        <v>1206</v>
      </c>
      <c r="AE16" s="78">
        <v>27940</v>
      </c>
      <c r="AF16" s="78">
        <v>163968</v>
      </c>
      <c r="AG16" s="78">
        <v>46356</v>
      </c>
      <c r="AH16" s="78">
        <v>13019</v>
      </c>
      <c r="AI16" s="78"/>
      <c r="AJ16" s="78" t="s">
        <v>1336</v>
      </c>
      <c r="AK16" s="78" t="s">
        <v>1446</v>
      </c>
      <c r="AL16" s="83" t="s">
        <v>1520</v>
      </c>
      <c r="AM16" s="78"/>
      <c r="AN16" s="80">
        <v>39825.761979166666</v>
      </c>
      <c r="AO16" s="83" t="s">
        <v>1614</v>
      </c>
      <c r="AP16" s="78" t="b">
        <v>0</v>
      </c>
      <c r="AQ16" s="78" t="b">
        <v>0</v>
      </c>
      <c r="AR16" s="78" t="b">
        <v>1</v>
      </c>
      <c r="AS16" s="78"/>
      <c r="AT16" s="78">
        <v>1840</v>
      </c>
      <c r="AU16" s="83" t="s">
        <v>1706</v>
      </c>
      <c r="AV16" s="78" t="b">
        <v>1</v>
      </c>
      <c r="AW16" s="78" t="s">
        <v>1782</v>
      </c>
      <c r="AX16" s="83" t="s">
        <v>1796</v>
      </c>
      <c r="AY16" s="78" t="s">
        <v>66</v>
      </c>
      <c r="AZ16" s="78" t="str">
        <f>REPLACE(INDEX(GroupVertices[Group],MATCH(Vertices[[#This Row],[Vertex]],GroupVertices[Vertex],0)),1,1,"")</f>
        <v>4</v>
      </c>
      <c r="BA16" s="48"/>
      <c r="BB16" s="48"/>
      <c r="BC16" s="48"/>
      <c r="BD16" s="48"/>
      <c r="BE16" s="48" t="s">
        <v>574</v>
      </c>
      <c r="BF16" s="48" t="s">
        <v>574</v>
      </c>
      <c r="BG16" s="117" t="s">
        <v>2464</v>
      </c>
      <c r="BH16" s="117" t="s">
        <v>2464</v>
      </c>
      <c r="BI16" s="117" t="s">
        <v>2543</v>
      </c>
      <c r="BJ16" s="117" t="s">
        <v>2543</v>
      </c>
      <c r="BK16" s="117">
        <v>0</v>
      </c>
      <c r="BL16" s="121">
        <v>0</v>
      </c>
      <c r="BM16" s="117">
        <v>1</v>
      </c>
      <c r="BN16" s="121">
        <v>5.882352941176471</v>
      </c>
      <c r="BO16" s="117">
        <v>0</v>
      </c>
      <c r="BP16" s="121">
        <v>0</v>
      </c>
      <c r="BQ16" s="117">
        <v>16</v>
      </c>
      <c r="BR16" s="121">
        <v>94.11764705882354</v>
      </c>
      <c r="BS16" s="117">
        <v>17</v>
      </c>
      <c r="BT16" s="2"/>
      <c r="BU16" s="3"/>
      <c r="BV16" s="3"/>
      <c r="BW16" s="3"/>
      <c r="BX16" s="3"/>
    </row>
    <row r="17" spans="1:76" ht="15">
      <c r="A17" s="64" t="s">
        <v>220</v>
      </c>
      <c r="B17" s="65"/>
      <c r="C17" s="65" t="s">
        <v>64</v>
      </c>
      <c r="D17" s="66">
        <v>162.03783634501508</v>
      </c>
      <c r="E17" s="68"/>
      <c r="F17" s="101" t="s">
        <v>660</v>
      </c>
      <c r="G17" s="65"/>
      <c r="H17" s="69" t="s">
        <v>220</v>
      </c>
      <c r="I17" s="70"/>
      <c r="J17" s="70"/>
      <c r="K17" s="69" t="s">
        <v>1933</v>
      </c>
      <c r="L17" s="73">
        <v>76.78967282682567</v>
      </c>
      <c r="M17" s="74">
        <v>6665.32373046875</v>
      </c>
      <c r="N17" s="74">
        <v>8807.9580078125</v>
      </c>
      <c r="O17" s="75"/>
      <c r="P17" s="76"/>
      <c r="Q17" s="76"/>
      <c r="R17" s="87"/>
      <c r="S17" s="48">
        <v>0</v>
      </c>
      <c r="T17" s="48">
        <v>6</v>
      </c>
      <c r="U17" s="49">
        <v>124.5</v>
      </c>
      <c r="V17" s="49">
        <v>0.003195</v>
      </c>
      <c r="W17" s="49">
        <v>0.010574</v>
      </c>
      <c r="X17" s="49">
        <v>1.085278</v>
      </c>
      <c r="Y17" s="49">
        <v>0.16666666666666666</v>
      </c>
      <c r="Z17" s="49">
        <v>0</v>
      </c>
      <c r="AA17" s="71">
        <v>17</v>
      </c>
      <c r="AB17" s="71"/>
      <c r="AC17" s="72"/>
      <c r="AD17" s="78" t="s">
        <v>1207</v>
      </c>
      <c r="AE17" s="78">
        <v>140</v>
      </c>
      <c r="AF17" s="78">
        <v>60</v>
      </c>
      <c r="AG17" s="78">
        <v>142</v>
      </c>
      <c r="AH17" s="78">
        <v>40</v>
      </c>
      <c r="AI17" s="78"/>
      <c r="AJ17" s="78"/>
      <c r="AK17" s="78" t="s">
        <v>1449</v>
      </c>
      <c r="AL17" s="78"/>
      <c r="AM17" s="78"/>
      <c r="AN17" s="80">
        <v>40940.585335648146</v>
      </c>
      <c r="AO17" s="83" t="s">
        <v>1615</v>
      </c>
      <c r="AP17" s="78" t="b">
        <v>0</v>
      </c>
      <c r="AQ17" s="78" t="b">
        <v>0</v>
      </c>
      <c r="AR17" s="78" t="b">
        <v>0</v>
      </c>
      <c r="AS17" s="78" t="s">
        <v>1099</v>
      </c>
      <c r="AT17" s="78">
        <v>0</v>
      </c>
      <c r="AU17" s="83" t="s">
        <v>1707</v>
      </c>
      <c r="AV17" s="78" t="b">
        <v>0</v>
      </c>
      <c r="AW17" s="78" t="s">
        <v>1782</v>
      </c>
      <c r="AX17" s="83" t="s">
        <v>1797</v>
      </c>
      <c r="AY17" s="78" t="s">
        <v>66</v>
      </c>
      <c r="AZ17" s="78" t="str">
        <f>REPLACE(INDEX(GroupVertices[Group],MATCH(Vertices[[#This Row],[Vertex]],GroupVertices[Vertex],0)),1,1,"")</f>
        <v>4</v>
      </c>
      <c r="BA17" s="48"/>
      <c r="BB17" s="48"/>
      <c r="BC17" s="48"/>
      <c r="BD17" s="48"/>
      <c r="BE17" s="48" t="s">
        <v>223</v>
      </c>
      <c r="BF17" s="48" t="s">
        <v>223</v>
      </c>
      <c r="BG17" s="117" t="s">
        <v>2465</v>
      </c>
      <c r="BH17" s="117" t="s">
        <v>2465</v>
      </c>
      <c r="BI17" s="117" t="s">
        <v>2544</v>
      </c>
      <c r="BJ17" s="117" t="s">
        <v>2544</v>
      </c>
      <c r="BK17" s="117">
        <v>0</v>
      </c>
      <c r="BL17" s="121">
        <v>0</v>
      </c>
      <c r="BM17" s="117">
        <v>1</v>
      </c>
      <c r="BN17" s="121">
        <v>5.882352941176471</v>
      </c>
      <c r="BO17" s="117">
        <v>0</v>
      </c>
      <c r="BP17" s="121">
        <v>0</v>
      </c>
      <c r="BQ17" s="117">
        <v>16</v>
      </c>
      <c r="BR17" s="121">
        <v>94.11764705882354</v>
      </c>
      <c r="BS17" s="117">
        <v>17</v>
      </c>
      <c r="BT17" s="2"/>
      <c r="BU17" s="3"/>
      <c r="BV17" s="3"/>
      <c r="BW17" s="3"/>
      <c r="BX17" s="3"/>
    </row>
    <row r="18" spans="1:76" ht="15">
      <c r="A18" s="64" t="s">
        <v>297</v>
      </c>
      <c r="B18" s="65"/>
      <c r="C18" s="65" t="s">
        <v>64</v>
      </c>
      <c r="D18" s="66">
        <v>167.38537310714804</v>
      </c>
      <c r="E18" s="68"/>
      <c r="F18" s="101" t="s">
        <v>1720</v>
      </c>
      <c r="G18" s="65"/>
      <c r="H18" s="69" t="s">
        <v>297</v>
      </c>
      <c r="I18" s="70"/>
      <c r="J18" s="70"/>
      <c r="K18" s="69" t="s">
        <v>1934</v>
      </c>
      <c r="L18" s="73">
        <v>5.626518180593374</v>
      </c>
      <c r="M18" s="74">
        <v>7184.025390625</v>
      </c>
      <c r="N18" s="74">
        <v>6410.349609375</v>
      </c>
      <c r="O18" s="75"/>
      <c r="P18" s="76"/>
      <c r="Q18" s="76"/>
      <c r="R18" s="87"/>
      <c r="S18" s="48">
        <v>8</v>
      </c>
      <c r="T18" s="48">
        <v>0</v>
      </c>
      <c r="U18" s="49">
        <v>7.6</v>
      </c>
      <c r="V18" s="49">
        <v>0.002309</v>
      </c>
      <c r="W18" s="49">
        <v>0.007764</v>
      </c>
      <c r="X18" s="49">
        <v>1.36632</v>
      </c>
      <c r="Y18" s="49">
        <v>0.14285714285714285</v>
      </c>
      <c r="Z18" s="49">
        <v>0</v>
      </c>
      <c r="AA18" s="71">
        <v>18</v>
      </c>
      <c r="AB18" s="71"/>
      <c r="AC18" s="72"/>
      <c r="AD18" s="78" t="s">
        <v>1208</v>
      </c>
      <c r="AE18" s="78">
        <v>5948</v>
      </c>
      <c r="AF18" s="78">
        <v>8540</v>
      </c>
      <c r="AG18" s="78">
        <v>4601</v>
      </c>
      <c r="AH18" s="78">
        <v>8626</v>
      </c>
      <c r="AI18" s="78"/>
      <c r="AJ18" s="78" t="s">
        <v>1337</v>
      </c>
      <c r="AK18" s="78" t="s">
        <v>1450</v>
      </c>
      <c r="AL18" s="83" t="s">
        <v>1521</v>
      </c>
      <c r="AM18" s="78"/>
      <c r="AN18" s="80">
        <v>39972.632789351854</v>
      </c>
      <c r="AO18" s="83" t="s">
        <v>1616</v>
      </c>
      <c r="AP18" s="78" t="b">
        <v>0</v>
      </c>
      <c r="AQ18" s="78" t="b">
        <v>0</v>
      </c>
      <c r="AR18" s="78" t="b">
        <v>1</v>
      </c>
      <c r="AS18" s="78"/>
      <c r="AT18" s="78">
        <v>179</v>
      </c>
      <c r="AU18" s="83" t="s">
        <v>1708</v>
      </c>
      <c r="AV18" s="78" t="b">
        <v>0</v>
      </c>
      <c r="AW18" s="78" t="s">
        <v>1782</v>
      </c>
      <c r="AX18" s="83" t="s">
        <v>1798</v>
      </c>
      <c r="AY18" s="78" t="s">
        <v>65</v>
      </c>
      <c r="AZ18" s="78" t="str">
        <f>REPLACE(INDEX(GroupVertices[Group],MATCH(Vertices[[#This Row],[Vertex]],GroupVertices[Vertex],0)),1,1,"")</f>
        <v>4</v>
      </c>
      <c r="BA18" s="48"/>
      <c r="BB18" s="48"/>
      <c r="BC18" s="48"/>
      <c r="BD18" s="48"/>
      <c r="BE18" s="48"/>
      <c r="BF18" s="48"/>
      <c r="BG18" s="48"/>
      <c r="BH18" s="48"/>
      <c r="BI18" s="48"/>
      <c r="BJ18" s="48"/>
      <c r="BK18" s="48"/>
      <c r="BL18" s="49"/>
      <c r="BM18" s="48"/>
      <c r="BN18" s="49"/>
      <c r="BO18" s="48"/>
      <c r="BP18" s="49"/>
      <c r="BQ18" s="48"/>
      <c r="BR18" s="49"/>
      <c r="BS18" s="48"/>
      <c r="BT18" s="2"/>
      <c r="BU18" s="3"/>
      <c r="BV18" s="3"/>
      <c r="BW18" s="3"/>
      <c r="BX18" s="3"/>
    </row>
    <row r="19" spans="1:76" ht="15">
      <c r="A19" s="64" t="s">
        <v>298</v>
      </c>
      <c r="B19" s="65"/>
      <c r="C19" s="65" t="s">
        <v>64</v>
      </c>
      <c r="D19" s="66">
        <v>165.75651845424835</v>
      </c>
      <c r="E19" s="68"/>
      <c r="F19" s="101" t="s">
        <v>1721</v>
      </c>
      <c r="G19" s="65"/>
      <c r="H19" s="69" t="s">
        <v>298</v>
      </c>
      <c r="I19" s="70"/>
      <c r="J19" s="70"/>
      <c r="K19" s="69" t="s">
        <v>1935</v>
      </c>
      <c r="L19" s="73">
        <v>5.626518180593374</v>
      </c>
      <c r="M19" s="74">
        <v>7338.18896484375</v>
      </c>
      <c r="N19" s="74">
        <v>8826.1064453125</v>
      </c>
      <c r="O19" s="75"/>
      <c r="P19" s="76"/>
      <c r="Q19" s="76"/>
      <c r="R19" s="87"/>
      <c r="S19" s="48">
        <v>8</v>
      </c>
      <c r="T19" s="48">
        <v>0</v>
      </c>
      <c r="U19" s="49">
        <v>7.6</v>
      </c>
      <c r="V19" s="49">
        <v>0.002309</v>
      </c>
      <c r="W19" s="49">
        <v>0.007764</v>
      </c>
      <c r="X19" s="49">
        <v>1.36632</v>
      </c>
      <c r="Y19" s="49">
        <v>0.14285714285714285</v>
      </c>
      <c r="Z19" s="49">
        <v>0</v>
      </c>
      <c r="AA19" s="71">
        <v>19</v>
      </c>
      <c r="AB19" s="71"/>
      <c r="AC19" s="72"/>
      <c r="AD19" s="78" t="s">
        <v>1209</v>
      </c>
      <c r="AE19" s="78">
        <v>2510</v>
      </c>
      <c r="AF19" s="78">
        <v>5957</v>
      </c>
      <c r="AG19" s="78">
        <v>27724</v>
      </c>
      <c r="AH19" s="78">
        <v>8162</v>
      </c>
      <c r="AI19" s="78"/>
      <c r="AJ19" s="78" t="s">
        <v>1338</v>
      </c>
      <c r="AK19" s="78" t="s">
        <v>1451</v>
      </c>
      <c r="AL19" s="83" t="s">
        <v>1522</v>
      </c>
      <c r="AM19" s="78"/>
      <c r="AN19" s="80">
        <v>39885.799259259256</v>
      </c>
      <c r="AO19" s="83" t="s">
        <v>1617</v>
      </c>
      <c r="AP19" s="78" t="b">
        <v>0</v>
      </c>
      <c r="AQ19" s="78" t="b">
        <v>0</v>
      </c>
      <c r="AR19" s="78" t="b">
        <v>1</v>
      </c>
      <c r="AS19" s="78"/>
      <c r="AT19" s="78">
        <v>664</v>
      </c>
      <c r="AU19" s="83" t="s">
        <v>1709</v>
      </c>
      <c r="AV19" s="78" t="b">
        <v>1</v>
      </c>
      <c r="AW19" s="78" t="s">
        <v>1782</v>
      </c>
      <c r="AX19" s="83" t="s">
        <v>1799</v>
      </c>
      <c r="AY19" s="78" t="s">
        <v>65</v>
      </c>
      <c r="AZ19" s="78" t="str">
        <f>REPLACE(INDEX(GroupVertices[Group],MATCH(Vertices[[#This Row],[Vertex]],GroupVertices[Vertex],0)),1,1,"")</f>
        <v>4</v>
      </c>
      <c r="BA19" s="48"/>
      <c r="BB19" s="48"/>
      <c r="BC19" s="48"/>
      <c r="BD19" s="48"/>
      <c r="BE19" s="48"/>
      <c r="BF19" s="48"/>
      <c r="BG19" s="48"/>
      <c r="BH19" s="48"/>
      <c r="BI19" s="48"/>
      <c r="BJ19" s="48"/>
      <c r="BK19" s="48"/>
      <c r="BL19" s="49"/>
      <c r="BM19" s="48"/>
      <c r="BN19" s="49"/>
      <c r="BO19" s="48"/>
      <c r="BP19" s="49"/>
      <c r="BQ19" s="48"/>
      <c r="BR19" s="49"/>
      <c r="BS19" s="48"/>
      <c r="BT19" s="2"/>
      <c r="BU19" s="3"/>
      <c r="BV19" s="3"/>
      <c r="BW19" s="3"/>
      <c r="BX19" s="3"/>
    </row>
    <row r="20" spans="1:76" ht="15">
      <c r="A20" s="64" t="s">
        <v>299</v>
      </c>
      <c r="B20" s="65"/>
      <c r="C20" s="65" t="s">
        <v>64</v>
      </c>
      <c r="D20" s="66">
        <v>326.8712427975116</v>
      </c>
      <c r="E20" s="68"/>
      <c r="F20" s="101" t="s">
        <v>1722</v>
      </c>
      <c r="G20" s="65"/>
      <c r="H20" s="69" t="s">
        <v>299</v>
      </c>
      <c r="I20" s="70"/>
      <c r="J20" s="70"/>
      <c r="K20" s="69" t="s">
        <v>1936</v>
      </c>
      <c r="L20" s="73">
        <v>5.626518180593374</v>
      </c>
      <c r="M20" s="74">
        <v>7208.51904296875</v>
      </c>
      <c r="N20" s="74">
        <v>8138.53271484375</v>
      </c>
      <c r="O20" s="75"/>
      <c r="P20" s="76"/>
      <c r="Q20" s="76"/>
      <c r="R20" s="87"/>
      <c r="S20" s="48">
        <v>8</v>
      </c>
      <c r="T20" s="48">
        <v>0</v>
      </c>
      <c r="U20" s="49">
        <v>7.6</v>
      </c>
      <c r="V20" s="49">
        <v>0.002309</v>
      </c>
      <c r="W20" s="49">
        <v>0.007764</v>
      </c>
      <c r="X20" s="49">
        <v>1.36632</v>
      </c>
      <c r="Y20" s="49">
        <v>0.14285714285714285</v>
      </c>
      <c r="Z20" s="49">
        <v>0</v>
      </c>
      <c r="AA20" s="71">
        <v>20</v>
      </c>
      <c r="AB20" s="71"/>
      <c r="AC20" s="72"/>
      <c r="AD20" s="78" t="s">
        <v>1210</v>
      </c>
      <c r="AE20" s="78">
        <v>225</v>
      </c>
      <c r="AF20" s="78">
        <v>261449</v>
      </c>
      <c r="AG20" s="78">
        <v>23123</v>
      </c>
      <c r="AH20" s="78">
        <v>3861</v>
      </c>
      <c r="AI20" s="78"/>
      <c r="AJ20" s="78" t="s">
        <v>1339</v>
      </c>
      <c r="AK20" s="78" t="s">
        <v>1443</v>
      </c>
      <c r="AL20" s="83" t="s">
        <v>1523</v>
      </c>
      <c r="AM20" s="78"/>
      <c r="AN20" s="80">
        <v>40077.813368055555</v>
      </c>
      <c r="AO20" s="83" t="s">
        <v>1618</v>
      </c>
      <c r="AP20" s="78" t="b">
        <v>0</v>
      </c>
      <c r="AQ20" s="78" t="b">
        <v>0</v>
      </c>
      <c r="AR20" s="78" t="b">
        <v>0</v>
      </c>
      <c r="AS20" s="78"/>
      <c r="AT20" s="78">
        <v>3564</v>
      </c>
      <c r="AU20" s="83" t="s">
        <v>1705</v>
      </c>
      <c r="AV20" s="78" t="b">
        <v>1</v>
      </c>
      <c r="AW20" s="78" t="s">
        <v>1782</v>
      </c>
      <c r="AX20" s="83" t="s">
        <v>1800</v>
      </c>
      <c r="AY20" s="78" t="s">
        <v>65</v>
      </c>
      <c r="AZ20" s="78" t="str">
        <f>REPLACE(INDEX(GroupVertices[Group],MATCH(Vertices[[#This Row],[Vertex]],GroupVertices[Vertex],0)),1,1,"")</f>
        <v>4</v>
      </c>
      <c r="BA20" s="48"/>
      <c r="BB20" s="48"/>
      <c r="BC20" s="48"/>
      <c r="BD20" s="48"/>
      <c r="BE20" s="48"/>
      <c r="BF20" s="48"/>
      <c r="BG20" s="48"/>
      <c r="BH20" s="48"/>
      <c r="BI20" s="48"/>
      <c r="BJ20" s="48"/>
      <c r="BK20" s="48"/>
      <c r="BL20" s="49"/>
      <c r="BM20" s="48"/>
      <c r="BN20" s="49"/>
      <c r="BO20" s="48"/>
      <c r="BP20" s="49"/>
      <c r="BQ20" s="48"/>
      <c r="BR20" s="49"/>
      <c r="BS20" s="48"/>
      <c r="BT20" s="2"/>
      <c r="BU20" s="3"/>
      <c r="BV20" s="3"/>
      <c r="BW20" s="3"/>
      <c r="BX20" s="3"/>
    </row>
    <row r="21" spans="1:76" ht="15">
      <c r="A21" s="64" t="s">
        <v>300</v>
      </c>
      <c r="B21" s="65"/>
      <c r="C21" s="65" t="s">
        <v>64</v>
      </c>
      <c r="D21" s="66">
        <v>455.42022498628546</v>
      </c>
      <c r="E21" s="68"/>
      <c r="F21" s="101" t="s">
        <v>1723</v>
      </c>
      <c r="G21" s="65"/>
      <c r="H21" s="69" t="s">
        <v>300</v>
      </c>
      <c r="I21" s="70"/>
      <c r="J21" s="70"/>
      <c r="K21" s="69" t="s">
        <v>1937</v>
      </c>
      <c r="L21" s="73">
        <v>5.626518180593374</v>
      </c>
      <c r="M21" s="74">
        <v>7101.271484375</v>
      </c>
      <c r="N21" s="74">
        <v>7262.1513671875</v>
      </c>
      <c r="O21" s="75"/>
      <c r="P21" s="76"/>
      <c r="Q21" s="76"/>
      <c r="R21" s="87"/>
      <c r="S21" s="48">
        <v>8</v>
      </c>
      <c r="T21" s="48">
        <v>0</v>
      </c>
      <c r="U21" s="49">
        <v>7.6</v>
      </c>
      <c r="V21" s="49">
        <v>0.002309</v>
      </c>
      <c r="W21" s="49">
        <v>0.007764</v>
      </c>
      <c r="X21" s="49">
        <v>1.36632</v>
      </c>
      <c r="Y21" s="49">
        <v>0.14285714285714285</v>
      </c>
      <c r="Z21" s="49">
        <v>0</v>
      </c>
      <c r="AA21" s="71">
        <v>21</v>
      </c>
      <c r="AB21" s="71"/>
      <c r="AC21" s="72"/>
      <c r="AD21" s="78" t="s">
        <v>1211</v>
      </c>
      <c r="AE21" s="78">
        <v>158882</v>
      </c>
      <c r="AF21" s="78">
        <v>465299</v>
      </c>
      <c r="AG21" s="78">
        <v>56607</v>
      </c>
      <c r="AH21" s="78">
        <v>16438</v>
      </c>
      <c r="AI21" s="78"/>
      <c r="AJ21" s="78" t="s">
        <v>1340</v>
      </c>
      <c r="AK21" s="78" t="s">
        <v>1446</v>
      </c>
      <c r="AL21" s="78"/>
      <c r="AM21" s="78"/>
      <c r="AN21" s="80">
        <v>39923.77377314815</v>
      </c>
      <c r="AO21" s="83" t="s">
        <v>1619</v>
      </c>
      <c r="AP21" s="78" t="b">
        <v>0</v>
      </c>
      <c r="AQ21" s="78" t="b">
        <v>0</v>
      </c>
      <c r="AR21" s="78" t="b">
        <v>1</v>
      </c>
      <c r="AS21" s="78"/>
      <c r="AT21" s="78">
        <v>7271</v>
      </c>
      <c r="AU21" s="83" t="s">
        <v>1705</v>
      </c>
      <c r="AV21" s="78" t="b">
        <v>1</v>
      </c>
      <c r="AW21" s="78" t="s">
        <v>1782</v>
      </c>
      <c r="AX21" s="83" t="s">
        <v>1801</v>
      </c>
      <c r="AY21" s="78" t="s">
        <v>65</v>
      </c>
      <c r="AZ21" s="78" t="str">
        <f>REPLACE(INDEX(GroupVertices[Group],MATCH(Vertices[[#This Row],[Vertex]],GroupVertices[Vertex],0)),1,1,"")</f>
        <v>4</v>
      </c>
      <c r="BA21" s="48"/>
      <c r="BB21" s="48"/>
      <c r="BC21" s="48"/>
      <c r="BD21" s="48"/>
      <c r="BE21" s="48"/>
      <c r="BF21" s="48"/>
      <c r="BG21" s="48"/>
      <c r="BH21" s="48"/>
      <c r="BI21" s="48"/>
      <c r="BJ21" s="48"/>
      <c r="BK21" s="48"/>
      <c r="BL21" s="49"/>
      <c r="BM21" s="48"/>
      <c r="BN21" s="49"/>
      <c r="BO21" s="48"/>
      <c r="BP21" s="49"/>
      <c r="BQ21" s="48"/>
      <c r="BR21" s="49"/>
      <c r="BS21" s="48"/>
      <c r="BT21" s="2"/>
      <c r="BU21" s="3"/>
      <c r="BV21" s="3"/>
      <c r="BW21" s="3"/>
      <c r="BX21" s="3"/>
    </row>
    <row r="22" spans="1:76" ht="15">
      <c r="A22" s="64" t="s">
        <v>221</v>
      </c>
      <c r="B22" s="65"/>
      <c r="C22" s="65" t="s">
        <v>64</v>
      </c>
      <c r="D22" s="66">
        <v>162.06684420952666</v>
      </c>
      <c r="E22" s="68"/>
      <c r="F22" s="101" t="s">
        <v>661</v>
      </c>
      <c r="G22" s="65"/>
      <c r="H22" s="69" t="s">
        <v>221</v>
      </c>
      <c r="I22" s="70"/>
      <c r="J22" s="70"/>
      <c r="K22" s="69" t="s">
        <v>1938</v>
      </c>
      <c r="L22" s="73">
        <v>76.78967282682567</v>
      </c>
      <c r="M22" s="74">
        <v>6756.1884765625</v>
      </c>
      <c r="N22" s="74">
        <v>5989.63232421875</v>
      </c>
      <c r="O22" s="75"/>
      <c r="P22" s="76"/>
      <c r="Q22" s="76"/>
      <c r="R22" s="87"/>
      <c r="S22" s="48">
        <v>0</v>
      </c>
      <c r="T22" s="48">
        <v>6</v>
      </c>
      <c r="U22" s="49">
        <v>124.5</v>
      </c>
      <c r="V22" s="49">
        <v>0.003195</v>
      </c>
      <c r="W22" s="49">
        <v>0.010574</v>
      </c>
      <c r="X22" s="49">
        <v>1.085278</v>
      </c>
      <c r="Y22" s="49">
        <v>0.16666666666666666</v>
      </c>
      <c r="Z22" s="49">
        <v>0</v>
      </c>
      <c r="AA22" s="71">
        <v>22</v>
      </c>
      <c r="AB22" s="71"/>
      <c r="AC22" s="72"/>
      <c r="AD22" s="78" t="s">
        <v>1212</v>
      </c>
      <c r="AE22" s="78">
        <v>146</v>
      </c>
      <c r="AF22" s="78">
        <v>106</v>
      </c>
      <c r="AG22" s="78">
        <v>839</v>
      </c>
      <c r="AH22" s="78">
        <v>84</v>
      </c>
      <c r="AI22" s="78"/>
      <c r="AJ22" s="78" t="s">
        <v>1341</v>
      </c>
      <c r="AK22" s="78" t="s">
        <v>1452</v>
      </c>
      <c r="AL22" s="78"/>
      <c r="AM22" s="78"/>
      <c r="AN22" s="80">
        <v>39921.632569444446</v>
      </c>
      <c r="AO22" s="83" t="s">
        <v>1620</v>
      </c>
      <c r="AP22" s="78" t="b">
        <v>0</v>
      </c>
      <c r="AQ22" s="78" t="b">
        <v>0</v>
      </c>
      <c r="AR22" s="78" t="b">
        <v>1</v>
      </c>
      <c r="AS22" s="78" t="s">
        <v>1099</v>
      </c>
      <c r="AT22" s="78">
        <v>27</v>
      </c>
      <c r="AU22" s="83" t="s">
        <v>1705</v>
      </c>
      <c r="AV22" s="78" t="b">
        <v>0</v>
      </c>
      <c r="AW22" s="78" t="s">
        <v>1782</v>
      </c>
      <c r="AX22" s="83" t="s">
        <v>1802</v>
      </c>
      <c r="AY22" s="78" t="s">
        <v>66</v>
      </c>
      <c r="AZ22" s="78" t="str">
        <f>REPLACE(INDEX(GroupVertices[Group],MATCH(Vertices[[#This Row],[Vertex]],GroupVertices[Vertex],0)),1,1,"")</f>
        <v>4</v>
      </c>
      <c r="BA22" s="48"/>
      <c r="BB22" s="48"/>
      <c r="BC22" s="48"/>
      <c r="BD22" s="48"/>
      <c r="BE22" s="48" t="s">
        <v>223</v>
      </c>
      <c r="BF22" s="48" t="s">
        <v>223</v>
      </c>
      <c r="BG22" s="117" t="s">
        <v>2465</v>
      </c>
      <c r="BH22" s="117" t="s">
        <v>2465</v>
      </c>
      <c r="BI22" s="117" t="s">
        <v>2544</v>
      </c>
      <c r="BJ22" s="117" t="s">
        <v>2544</v>
      </c>
      <c r="BK22" s="117">
        <v>0</v>
      </c>
      <c r="BL22" s="121">
        <v>0</v>
      </c>
      <c r="BM22" s="117">
        <v>1</v>
      </c>
      <c r="BN22" s="121">
        <v>5.882352941176471</v>
      </c>
      <c r="BO22" s="117">
        <v>0</v>
      </c>
      <c r="BP22" s="121">
        <v>0</v>
      </c>
      <c r="BQ22" s="117">
        <v>16</v>
      </c>
      <c r="BR22" s="121">
        <v>94.11764705882354</v>
      </c>
      <c r="BS22" s="117">
        <v>17</v>
      </c>
      <c r="BT22" s="2"/>
      <c r="BU22" s="3"/>
      <c r="BV22" s="3"/>
      <c r="BW22" s="3"/>
      <c r="BX22" s="3"/>
    </row>
    <row r="23" spans="1:76" ht="15">
      <c r="A23" s="64" t="s">
        <v>222</v>
      </c>
      <c r="B23" s="65"/>
      <c r="C23" s="65" t="s">
        <v>64</v>
      </c>
      <c r="D23" s="66">
        <v>162.40295707441072</v>
      </c>
      <c r="E23" s="68"/>
      <c r="F23" s="101" t="s">
        <v>662</v>
      </c>
      <c r="G23" s="65"/>
      <c r="H23" s="69" t="s">
        <v>222</v>
      </c>
      <c r="I23" s="70"/>
      <c r="J23" s="70"/>
      <c r="K23" s="69" t="s">
        <v>1939</v>
      </c>
      <c r="L23" s="73">
        <v>76.78967282682567</v>
      </c>
      <c r="M23" s="74">
        <v>6960.10986328125</v>
      </c>
      <c r="N23" s="74">
        <v>9646.09375</v>
      </c>
      <c r="O23" s="75"/>
      <c r="P23" s="76"/>
      <c r="Q23" s="76"/>
      <c r="R23" s="87"/>
      <c r="S23" s="48">
        <v>0</v>
      </c>
      <c r="T23" s="48">
        <v>6</v>
      </c>
      <c r="U23" s="49">
        <v>124.5</v>
      </c>
      <c r="V23" s="49">
        <v>0.003195</v>
      </c>
      <c r="W23" s="49">
        <v>0.010574</v>
      </c>
      <c r="X23" s="49">
        <v>1.085278</v>
      </c>
      <c r="Y23" s="49">
        <v>0.16666666666666666</v>
      </c>
      <c r="Z23" s="49">
        <v>0</v>
      </c>
      <c r="AA23" s="71">
        <v>23</v>
      </c>
      <c r="AB23" s="71"/>
      <c r="AC23" s="72"/>
      <c r="AD23" s="78" t="s">
        <v>1213</v>
      </c>
      <c r="AE23" s="78">
        <v>1160</v>
      </c>
      <c r="AF23" s="78">
        <v>639</v>
      </c>
      <c r="AG23" s="78">
        <v>3377</v>
      </c>
      <c r="AH23" s="78">
        <v>1998</v>
      </c>
      <c r="AI23" s="78"/>
      <c r="AJ23" s="78" t="s">
        <v>1342</v>
      </c>
      <c r="AK23" s="78" t="s">
        <v>1453</v>
      </c>
      <c r="AL23" s="83" t="s">
        <v>1524</v>
      </c>
      <c r="AM23" s="78"/>
      <c r="AN23" s="80">
        <v>39474.34804398148</v>
      </c>
      <c r="AO23" s="83" t="s">
        <v>1621</v>
      </c>
      <c r="AP23" s="78" t="b">
        <v>0</v>
      </c>
      <c r="AQ23" s="78" t="b">
        <v>0</v>
      </c>
      <c r="AR23" s="78" t="b">
        <v>1</v>
      </c>
      <c r="AS23" s="78"/>
      <c r="AT23" s="78">
        <v>54</v>
      </c>
      <c r="AU23" s="83" t="s">
        <v>1710</v>
      </c>
      <c r="AV23" s="78" t="b">
        <v>0</v>
      </c>
      <c r="AW23" s="78" t="s">
        <v>1782</v>
      </c>
      <c r="AX23" s="83" t="s">
        <v>1803</v>
      </c>
      <c r="AY23" s="78" t="s">
        <v>66</v>
      </c>
      <c r="AZ23" s="78" t="str">
        <f>REPLACE(INDEX(GroupVertices[Group],MATCH(Vertices[[#This Row],[Vertex]],GroupVertices[Vertex],0)),1,1,"")</f>
        <v>4</v>
      </c>
      <c r="BA23" s="48"/>
      <c r="BB23" s="48"/>
      <c r="BC23" s="48"/>
      <c r="BD23" s="48"/>
      <c r="BE23" s="48" t="s">
        <v>223</v>
      </c>
      <c r="BF23" s="48" t="s">
        <v>223</v>
      </c>
      <c r="BG23" s="117" t="s">
        <v>2465</v>
      </c>
      <c r="BH23" s="117" t="s">
        <v>2465</v>
      </c>
      <c r="BI23" s="117" t="s">
        <v>2544</v>
      </c>
      <c r="BJ23" s="117" t="s">
        <v>2544</v>
      </c>
      <c r="BK23" s="117">
        <v>0</v>
      </c>
      <c r="BL23" s="121">
        <v>0</v>
      </c>
      <c r="BM23" s="117">
        <v>1</v>
      </c>
      <c r="BN23" s="121">
        <v>5.882352941176471</v>
      </c>
      <c r="BO23" s="117">
        <v>0</v>
      </c>
      <c r="BP23" s="121">
        <v>0</v>
      </c>
      <c r="BQ23" s="117">
        <v>16</v>
      </c>
      <c r="BR23" s="121">
        <v>94.11764705882354</v>
      </c>
      <c r="BS23" s="117">
        <v>17</v>
      </c>
      <c r="BT23" s="2"/>
      <c r="BU23" s="3"/>
      <c r="BV23" s="3"/>
      <c r="BW23" s="3"/>
      <c r="BX23" s="3"/>
    </row>
    <row r="24" spans="1:76" ht="15">
      <c r="A24" s="64" t="s">
        <v>224</v>
      </c>
      <c r="B24" s="65"/>
      <c r="C24" s="65" t="s">
        <v>64</v>
      </c>
      <c r="D24" s="66">
        <v>162.23458533909357</v>
      </c>
      <c r="E24" s="68"/>
      <c r="F24" s="101" t="s">
        <v>663</v>
      </c>
      <c r="G24" s="65"/>
      <c r="H24" s="69" t="s">
        <v>224</v>
      </c>
      <c r="I24" s="70"/>
      <c r="J24" s="70"/>
      <c r="K24" s="69" t="s">
        <v>1940</v>
      </c>
      <c r="L24" s="73">
        <v>78.00717761119233</v>
      </c>
      <c r="M24" s="74">
        <v>7555.66552734375</v>
      </c>
      <c r="N24" s="74">
        <v>7157.0615234375</v>
      </c>
      <c r="O24" s="75"/>
      <c r="P24" s="76"/>
      <c r="Q24" s="76"/>
      <c r="R24" s="87"/>
      <c r="S24" s="48">
        <v>4</v>
      </c>
      <c r="T24" s="48">
        <v>6</v>
      </c>
      <c r="U24" s="49">
        <v>126.5</v>
      </c>
      <c r="V24" s="49">
        <v>0.003226</v>
      </c>
      <c r="W24" s="49">
        <v>0.013282</v>
      </c>
      <c r="X24" s="49">
        <v>1.545047</v>
      </c>
      <c r="Y24" s="49">
        <v>0.2777777777777778</v>
      </c>
      <c r="Z24" s="49">
        <v>0.1111111111111111</v>
      </c>
      <c r="AA24" s="71">
        <v>24</v>
      </c>
      <c r="AB24" s="71"/>
      <c r="AC24" s="72"/>
      <c r="AD24" s="78" t="s">
        <v>1214</v>
      </c>
      <c r="AE24" s="78">
        <v>412</v>
      </c>
      <c r="AF24" s="78">
        <v>372</v>
      </c>
      <c r="AG24" s="78">
        <v>1327</v>
      </c>
      <c r="AH24" s="78">
        <v>2056</v>
      </c>
      <c r="AI24" s="78"/>
      <c r="AJ24" s="78" t="s">
        <v>1343</v>
      </c>
      <c r="AK24" s="78" t="s">
        <v>1454</v>
      </c>
      <c r="AL24" s="83" t="s">
        <v>1525</v>
      </c>
      <c r="AM24" s="78"/>
      <c r="AN24" s="80">
        <v>41957.679074074076</v>
      </c>
      <c r="AO24" s="83" t="s">
        <v>1622</v>
      </c>
      <c r="AP24" s="78" t="b">
        <v>0</v>
      </c>
      <c r="AQ24" s="78" t="b">
        <v>0</v>
      </c>
      <c r="AR24" s="78" t="b">
        <v>0</v>
      </c>
      <c r="AS24" s="78"/>
      <c r="AT24" s="78">
        <v>6</v>
      </c>
      <c r="AU24" s="83" t="s">
        <v>1705</v>
      </c>
      <c r="AV24" s="78" t="b">
        <v>0</v>
      </c>
      <c r="AW24" s="78" t="s">
        <v>1782</v>
      </c>
      <c r="AX24" s="83" t="s">
        <v>1804</v>
      </c>
      <c r="AY24" s="78" t="s">
        <v>66</v>
      </c>
      <c r="AZ24" s="78" t="str">
        <f>REPLACE(INDEX(GroupVertices[Group],MATCH(Vertices[[#This Row],[Vertex]],GroupVertices[Vertex],0)),1,1,"")</f>
        <v>4</v>
      </c>
      <c r="BA24" s="48"/>
      <c r="BB24" s="48"/>
      <c r="BC24" s="48"/>
      <c r="BD24" s="48"/>
      <c r="BE24" s="48" t="s">
        <v>223</v>
      </c>
      <c r="BF24" s="48" t="s">
        <v>223</v>
      </c>
      <c r="BG24" s="117" t="s">
        <v>2465</v>
      </c>
      <c r="BH24" s="117" t="s">
        <v>2465</v>
      </c>
      <c r="BI24" s="117" t="s">
        <v>2544</v>
      </c>
      <c r="BJ24" s="117" t="s">
        <v>2544</v>
      </c>
      <c r="BK24" s="117">
        <v>0</v>
      </c>
      <c r="BL24" s="121">
        <v>0</v>
      </c>
      <c r="BM24" s="117">
        <v>1</v>
      </c>
      <c r="BN24" s="121">
        <v>5.882352941176471</v>
      </c>
      <c r="BO24" s="117">
        <v>0</v>
      </c>
      <c r="BP24" s="121">
        <v>0</v>
      </c>
      <c r="BQ24" s="117">
        <v>16</v>
      </c>
      <c r="BR24" s="121">
        <v>94.11764705882354</v>
      </c>
      <c r="BS24" s="117">
        <v>17</v>
      </c>
      <c r="BT24" s="2"/>
      <c r="BU24" s="3"/>
      <c r="BV24" s="3"/>
      <c r="BW24" s="3"/>
      <c r="BX24" s="3"/>
    </row>
    <row r="25" spans="1:76" ht="15">
      <c r="A25" s="64" t="s">
        <v>225</v>
      </c>
      <c r="B25" s="65"/>
      <c r="C25" s="65" t="s">
        <v>64</v>
      </c>
      <c r="D25" s="66">
        <v>162.00189181725077</v>
      </c>
      <c r="E25" s="68"/>
      <c r="F25" s="101" t="s">
        <v>654</v>
      </c>
      <c r="G25" s="65"/>
      <c r="H25" s="69" t="s">
        <v>225</v>
      </c>
      <c r="I25" s="70"/>
      <c r="J25" s="70"/>
      <c r="K25" s="69" t="s">
        <v>1941</v>
      </c>
      <c r="L25" s="73">
        <v>1</v>
      </c>
      <c r="M25" s="74">
        <v>900.881103515625</v>
      </c>
      <c r="N25" s="74">
        <v>3896.60595703125</v>
      </c>
      <c r="O25" s="75"/>
      <c r="P25" s="76"/>
      <c r="Q25" s="76"/>
      <c r="R25" s="87"/>
      <c r="S25" s="48">
        <v>0</v>
      </c>
      <c r="T25" s="48">
        <v>1</v>
      </c>
      <c r="U25" s="49">
        <v>0</v>
      </c>
      <c r="V25" s="49">
        <v>0.003106</v>
      </c>
      <c r="W25" s="49">
        <v>0.006715</v>
      </c>
      <c r="X25" s="49">
        <v>0.355204</v>
      </c>
      <c r="Y25" s="49">
        <v>0</v>
      </c>
      <c r="Z25" s="49">
        <v>0</v>
      </c>
      <c r="AA25" s="71">
        <v>25</v>
      </c>
      <c r="AB25" s="71"/>
      <c r="AC25" s="72"/>
      <c r="AD25" s="78" t="s">
        <v>1215</v>
      </c>
      <c r="AE25" s="78">
        <v>18</v>
      </c>
      <c r="AF25" s="78">
        <v>3</v>
      </c>
      <c r="AG25" s="78">
        <v>4</v>
      </c>
      <c r="AH25" s="78">
        <v>27</v>
      </c>
      <c r="AI25" s="78"/>
      <c r="AJ25" s="78"/>
      <c r="AK25" s="78"/>
      <c r="AL25" s="78"/>
      <c r="AM25" s="78"/>
      <c r="AN25" s="80">
        <v>42576.998819444445</v>
      </c>
      <c r="AO25" s="78"/>
      <c r="AP25" s="78" t="b">
        <v>1</v>
      </c>
      <c r="AQ25" s="78" t="b">
        <v>1</v>
      </c>
      <c r="AR25" s="78" t="b">
        <v>0</v>
      </c>
      <c r="AS25" s="78" t="s">
        <v>1099</v>
      </c>
      <c r="AT25" s="78">
        <v>0</v>
      </c>
      <c r="AU25" s="78"/>
      <c r="AV25" s="78" t="b">
        <v>0</v>
      </c>
      <c r="AW25" s="78" t="s">
        <v>1782</v>
      </c>
      <c r="AX25" s="83" t="s">
        <v>1805</v>
      </c>
      <c r="AY25" s="78" t="s">
        <v>66</v>
      </c>
      <c r="AZ25" s="78" t="str">
        <f>REPLACE(INDEX(GroupVertices[Group],MATCH(Vertices[[#This Row],[Vertex]],GroupVertices[Vertex],0)),1,1,"")</f>
        <v>1</v>
      </c>
      <c r="BA25" s="48" t="s">
        <v>501</v>
      </c>
      <c r="BB25" s="48" t="s">
        <v>501</v>
      </c>
      <c r="BC25" s="48" t="s">
        <v>553</v>
      </c>
      <c r="BD25" s="48" t="s">
        <v>553</v>
      </c>
      <c r="BE25" s="48" t="s">
        <v>575</v>
      </c>
      <c r="BF25" s="48" t="s">
        <v>575</v>
      </c>
      <c r="BG25" s="117" t="s">
        <v>2466</v>
      </c>
      <c r="BH25" s="117" t="s">
        <v>2466</v>
      </c>
      <c r="BI25" s="117" t="s">
        <v>2545</v>
      </c>
      <c r="BJ25" s="117" t="s">
        <v>2545</v>
      </c>
      <c r="BK25" s="117">
        <v>1</v>
      </c>
      <c r="BL25" s="121">
        <v>5.555555555555555</v>
      </c>
      <c r="BM25" s="117">
        <v>0</v>
      </c>
      <c r="BN25" s="121">
        <v>0</v>
      </c>
      <c r="BO25" s="117">
        <v>0</v>
      </c>
      <c r="BP25" s="121">
        <v>0</v>
      </c>
      <c r="BQ25" s="117">
        <v>17</v>
      </c>
      <c r="BR25" s="121">
        <v>94.44444444444444</v>
      </c>
      <c r="BS25" s="117">
        <v>18</v>
      </c>
      <c r="BT25" s="2"/>
      <c r="BU25" s="3"/>
      <c r="BV25" s="3"/>
      <c r="BW25" s="3"/>
      <c r="BX25" s="3"/>
    </row>
    <row r="26" spans="1:76" ht="15">
      <c r="A26" s="64" t="s">
        <v>226</v>
      </c>
      <c r="B26" s="65"/>
      <c r="C26" s="65" t="s">
        <v>64</v>
      </c>
      <c r="D26" s="66">
        <v>162.82798535008027</v>
      </c>
      <c r="E26" s="68"/>
      <c r="F26" s="101" t="s">
        <v>664</v>
      </c>
      <c r="G26" s="65"/>
      <c r="H26" s="69" t="s">
        <v>226</v>
      </c>
      <c r="I26" s="70"/>
      <c r="J26" s="70"/>
      <c r="K26" s="69" t="s">
        <v>1942</v>
      </c>
      <c r="L26" s="73">
        <v>1</v>
      </c>
      <c r="M26" s="74">
        <v>1864.0384521484375</v>
      </c>
      <c r="N26" s="74">
        <v>2751.74462890625</v>
      </c>
      <c r="O26" s="75"/>
      <c r="P26" s="76"/>
      <c r="Q26" s="76"/>
      <c r="R26" s="87"/>
      <c r="S26" s="48">
        <v>0</v>
      </c>
      <c r="T26" s="48">
        <v>2</v>
      </c>
      <c r="U26" s="49">
        <v>0</v>
      </c>
      <c r="V26" s="49">
        <v>0.003125</v>
      </c>
      <c r="W26" s="49">
        <v>0.007483</v>
      </c>
      <c r="X26" s="49">
        <v>0.572996</v>
      </c>
      <c r="Y26" s="49">
        <v>0.5</v>
      </c>
      <c r="Z26" s="49">
        <v>0</v>
      </c>
      <c r="AA26" s="71">
        <v>26</v>
      </c>
      <c r="AB26" s="71"/>
      <c r="AC26" s="72"/>
      <c r="AD26" s="78" t="s">
        <v>1216</v>
      </c>
      <c r="AE26" s="78">
        <v>371</v>
      </c>
      <c r="AF26" s="78">
        <v>1313</v>
      </c>
      <c r="AG26" s="78">
        <v>7760</v>
      </c>
      <c r="AH26" s="78">
        <v>8325</v>
      </c>
      <c r="AI26" s="78"/>
      <c r="AJ26" s="78" t="s">
        <v>1344</v>
      </c>
      <c r="AK26" s="78" t="s">
        <v>1455</v>
      </c>
      <c r="AL26" s="83" t="s">
        <v>1526</v>
      </c>
      <c r="AM26" s="78"/>
      <c r="AN26" s="80">
        <v>42738.49704861111</v>
      </c>
      <c r="AO26" s="83" t="s">
        <v>1623</v>
      </c>
      <c r="AP26" s="78" t="b">
        <v>0</v>
      </c>
      <c r="AQ26" s="78" t="b">
        <v>0</v>
      </c>
      <c r="AR26" s="78" t="b">
        <v>0</v>
      </c>
      <c r="AS26" s="78"/>
      <c r="AT26" s="78">
        <v>145</v>
      </c>
      <c r="AU26" s="83" t="s">
        <v>1705</v>
      </c>
      <c r="AV26" s="78" t="b">
        <v>0</v>
      </c>
      <c r="AW26" s="78" t="s">
        <v>1782</v>
      </c>
      <c r="AX26" s="83" t="s">
        <v>1806</v>
      </c>
      <c r="AY26" s="78" t="s">
        <v>66</v>
      </c>
      <c r="AZ26" s="78" t="str">
        <f>REPLACE(INDEX(GroupVertices[Group],MATCH(Vertices[[#This Row],[Vertex]],GroupVertices[Vertex],0)),1,1,"")</f>
        <v>1</v>
      </c>
      <c r="BA26" s="48" t="s">
        <v>502</v>
      </c>
      <c r="BB26" s="48" t="s">
        <v>502</v>
      </c>
      <c r="BC26" s="48" t="s">
        <v>555</v>
      </c>
      <c r="BD26" s="48" t="s">
        <v>555</v>
      </c>
      <c r="BE26" s="48" t="s">
        <v>576</v>
      </c>
      <c r="BF26" s="48" t="s">
        <v>576</v>
      </c>
      <c r="BG26" s="117" t="s">
        <v>2467</v>
      </c>
      <c r="BH26" s="117" t="s">
        <v>2467</v>
      </c>
      <c r="BI26" s="117" t="s">
        <v>2546</v>
      </c>
      <c r="BJ26" s="117" t="s">
        <v>2546</v>
      </c>
      <c r="BK26" s="117">
        <v>0</v>
      </c>
      <c r="BL26" s="121">
        <v>0</v>
      </c>
      <c r="BM26" s="117">
        <v>0</v>
      </c>
      <c r="BN26" s="121">
        <v>0</v>
      </c>
      <c r="BO26" s="117">
        <v>0</v>
      </c>
      <c r="BP26" s="121">
        <v>0</v>
      </c>
      <c r="BQ26" s="117">
        <v>16</v>
      </c>
      <c r="BR26" s="121">
        <v>100</v>
      </c>
      <c r="BS26" s="117">
        <v>16</v>
      </c>
      <c r="BT26" s="2"/>
      <c r="BU26" s="3"/>
      <c r="BV26" s="3"/>
      <c r="BW26" s="3"/>
      <c r="BX26" s="3"/>
    </row>
    <row r="27" spans="1:76" ht="15">
      <c r="A27" s="64" t="s">
        <v>239</v>
      </c>
      <c r="B27" s="65"/>
      <c r="C27" s="65" t="s">
        <v>64</v>
      </c>
      <c r="D27" s="66">
        <v>167.78833018155876</v>
      </c>
      <c r="E27" s="68"/>
      <c r="F27" s="101" t="s">
        <v>674</v>
      </c>
      <c r="G27" s="65"/>
      <c r="H27" s="69" t="s">
        <v>239</v>
      </c>
      <c r="I27" s="70"/>
      <c r="J27" s="70"/>
      <c r="K27" s="69" t="s">
        <v>1943</v>
      </c>
      <c r="L27" s="73">
        <v>69.62668614255092</v>
      </c>
      <c r="M27" s="74">
        <v>2120.1904296875</v>
      </c>
      <c r="N27" s="74">
        <v>2984.2373046875</v>
      </c>
      <c r="O27" s="75"/>
      <c r="P27" s="76"/>
      <c r="Q27" s="76"/>
      <c r="R27" s="87"/>
      <c r="S27" s="48">
        <v>1</v>
      </c>
      <c r="T27" s="48">
        <v>3</v>
      </c>
      <c r="U27" s="49">
        <v>112.733333</v>
      </c>
      <c r="V27" s="49">
        <v>0.003155</v>
      </c>
      <c r="W27" s="49">
        <v>0.008951</v>
      </c>
      <c r="X27" s="49">
        <v>1.024905</v>
      </c>
      <c r="Y27" s="49">
        <v>0.25</v>
      </c>
      <c r="Z27" s="49">
        <v>0</v>
      </c>
      <c r="AA27" s="71">
        <v>27</v>
      </c>
      <c r="AB27" s="71"/>
      <c r="AC27" s="72"/>
      <c r="AD27" s="78" t="s">
        <v>1217</v>
      </c>
      <c r="AE27" s="78">
        <v>2858</v>
      </c>
      <c r="AF27" s="78">
        <v>9179</v>
      </c>
      <c r="AG27" s="78">
        <v>26173</v>
      </c>
      <c r="AH27" s="78">
        <v>10742</v>
      </c>
      <c r="AI27" s="78"/>
      <c r="AJ27" s="78" t="s">
        <v>1345</v>
      </c>
      <c r="AK27" s="78" t="s">
        <v>1456</v>
      </c>
      <c r="AL27" s="83" t="s">
        <v>1527</v>
      </c>
      <c r="AM27" s="78"/>
      <c r="AN27" s="80">
        <v>42691.51724537037</v>
      </c>
      <c r="AO27" s="83" t="s">
        <v>1624</v>
      </c>
      <c r="AP27" s="78" t="b">
        <v>0</v>
      </c>
      <c r="AQ27" s="78" t="b">
        <v>0</v>
      </c>
      <c r="AR27" s="78" t="b">
        <v>0</v>
      </c>
      <c r="AS27" s="78"/>
      <c r="AT27" s="78">
        <v>211</v>
      </c>
      <c r="AU27" s="83" t="s">
        <v>1705</v>
      </c>
      <c r="AV27" s="78" t="b">
        <v>0</v>
      </c>
      <c r="AW27" s="78" t="s">
        <v>1782</v>
      </c>
      <c r="AX27" s="83" t="s">
        <v>1807</v>
      </c>
      <c r="AY27" s="78" t="s">
        <v>66</v>
      </c>
      <c r="AZ27" s="78" t="str">
        <f>REPLACE(INDEX(GroupVertices[Group],MATCH(Vertices[[#This Row],[Vertex]],GroupVertices[Vertex],0)),1,1,"")</f>
        <v>1</v>
      </c>
      <c r="BA27" s="48" t="s">
        <v>2419</v>
      </c>
      <c r="BB27" s="48" t="s">
        <v>2419</v>
      </c>
      <c r="BC27" s="48" t="s">
        <v>555</v>
      </c>
      <c r="BD27" s="48" t="s">
        <v>555</v>
      </c>
      <c r="BE27" s="48" t="s">
        <v>582</v>
      </c>
      <c r="BF27" s="48" t="s">
        <v>2453</v>
      </c>
      <c r="BG27" s="117" t="s">
        <v>2468</v>
      </c>
      <c r="BH27" s="117" t="s">
        <v>2522</v>
      </c>
      <c r="BI27" s="117" t="s">
        <v>2547</v>
      </c>
      <c r="BJ27" s="117" t="s">
        <v>2601</v>
      </c>
      <c r="BK27" s="117">
        <v>0</v>
      </c>
      <c r="BL27" s="121">
        <v>0</v>
      </c>
      <c r="BM27" s="117">
        <v>0</v>
      </c>
      <c r="BN27" s="121">
        <v>0</v>
      </c>
      <c r="BO27" s="117">
        <v>0</v>
      </c>
      <c r="BP27" s="121">
        <v>0</v>
      </c>
      <c r="BQ27" s="117">
        <v>52</v>
      </c>
      <c r="BR27" s="121">
        <v>100</v>
      </c>
      <c r="BS27" s="117">
        <v>52</v>
      </c>
      <c r="BT27" s="2"/>
      <c r="BU27" s="3"/>
      <c r="BV27" s="3"/>
      <c r="BW27" s="3"/>
      <c r="BX27" s="3"/>
    </row>
    <row r="28" spans="1:76" ht="15">
      <c r="A28" s="64" t="s">
        <v>227</v>
      </c>
      <c r="B28" s="65"/>
      <c r="C28" s="65" t="s">
        <v>64</v>
      </c>
      <c r="D28" s="66">
        <v>162.00693666325276</v>
      </c>
      <c r="E28" s="68"/>
      <c r="F28" s="101" t="s">
        <v>1724</v>
      </c>
      <c r="G28" s="65"/>
      <c r="H28" s="69" t="s">
        <v>227</v>
      </c>
      <c r="I28" s="70"/>
      <c r="J28" s="70"/>
      <c r="K28" s="69" t="s">
        <v>1944</v>
      </c>
      <c r="L28" s="73">
        <v>76.78967282682567</v>
      </c>
      <c r="M28" s="74">
        <v>7880.953125</v>
      </c>
      <c r="N28" s="74">
        <v>7348.28955078125</v>
      </c>
      <c r="O28" s="75"/>
      <c r="P28" s="76"/>
      <c r="Q28" s="76"/>
      <c r="R28" s="87"/>
      <c r="S28" s="48">
        <v>0</v>
      </c>
      <c r="T28" s="48">
        <v>6</v>
      </c>
      <c r="U28" s="49">
        <v>124.5</v>
      </c>
      <c r="V28" s="49">
        <v>0.003195</v>
      </c>
      <c r="W28" s="49">
        <v>0.010519</v>
      </c>
      <c r="X28" s="49">
        <v>1.081811</v>
      </c>
      <c r="Y28" s="49">
        <v>0.16666666666666666</v>
      </c>
      <c r="Z28" s="49">
        <v>0</v>
      </c>
      <c r="AA28" s="71">
        <v>28</v>
      </c>
      <c r="AB28" s="71"/>
      <c r="AC28" s="72"/>
      <c r="AD28" s="78" t="s">
        <v>1218</v>
      </c>
      <c r="AE28" s="78">
        <v>31</v>
      </c>
      <c r="AF28" s="78">
        <v>11</v>
      </c>
      <c r="AG28" s="78">
        <v>94</v>
      </c>
      <c r="AH28" s="78">
        <v>4</v>
      </c>
      <c r="AI28" s="78"/>
      <c r="AJ28" s="78"/>
      <c r="AK28" s="78"/>
      <c r="AL28" s="78"/>
      <c r="AM28" s="78"/>
      <c r="AN28" s="80">
        <v>41201.02732638889</v>
      </c>
      <c r="AO28" s="83" t="s">
        <v>1625</v>
      </c>
      <c r="AP28" s="78" t="b">
        <v>1</v>
      </c>
      <c r="AQ28" s="78" t="b">
        <v>0</v>
      </c>
      <c r="AR28" s="78" t="b">
        <v>0</v>
      </c>
      <c r="AS28" s="78"/>
      <c r="AT28" s="78">
        <v>0</v>
      </c>
      <c r="AU28" s="83" t="s">
        <v>1705</v>
      </c>
      <c r="AV28" s="78" t="b">
        <v>0</v>
      </c>
      <c r="AW28" s="78" t="s">
        <v>1782</v>
      </c>
      <c r="AX28" s="83" t="s">
        <v>1808</v>
      </c>
      <c r="AY28" s="78" t="s">
        <v>66</v>
      </c>
      <c r="AZ28" s="78" t="str">
        <f>REPLACE(INDEX(GroupVertices[Group],MATCH(Vertices[[#This Row],[Vertex]],GroupVertices[Vertex],0)),1,1,"")</f>
        <v>4</v>
      </c>
      <c r="BA28" s="48"/>
      <c r="BB28" s="48"/>
      <c r="BC28" s="48"/>
      <c r="BD28" s="48"/>
      <c r="BE28" s="48" t="s">
        <v>574</v>
      </c>
      <c r="BF28" s="48" t="s">
        <v>574</v>
      </c>
      <c r="BG28" s="117" t="s">
        <v>2464</v>
      </c>
      <c r="BH28" s="117" t="s">
        <v>2464</v>
      </c>
      <c r="BI28" s="117" t="s">
        <v>2543</v>
      </c>
      <c r="BJ28" s="117" t="s">
        <v>2543</v>
      </c>
      <c r="BK28" s="117">
        <v>0</v>
      </c>
      <c r="BL28" s="121">
        <v>0</v>
      </c>
      <c r="BM28" s="117">
        <v>1</v>
      </c>
      <c r="BN28" s="121">
        <v>5.882352941176471</v>
      </c>
      <c r="BO28" s="117">
        <v>0</v>
      </c>
      <c r="BP28" s="121">
        <v>0</v>
      </c>
      <c r="BQ28" s="117">
        <v>16</v>
      </c>
      <c r="BR28" s="121">
        <v>94.11764705882354</v>
      </c>
      <c r="BS28" s="117">
        <v>17</v>
      </c>
      <c r="BT28" s="2"/>
      <c r="BU28" s="3"/>
      <c r="BV28" s="3"/>
      <c r="BW28" s="3"/>
      <c r="BX28" s="3"/>
    </row>
    <row r="29" spans="1:76" ht="15">
      <c r="A29" s="64" t="s">
        <v>228</v>
      </c>
      <c r="B29" s="65"/>
      <c r="C29" s="65" t="s">
        <v>64</v>
      </c>
      <c r="D29" s="66">
        <v>162.0636911807754</v>
      </c>
      <c r="E29" s="68"/>
      <c r="F29" s="101" t="s">
        <v>665</v>
      </c>
      <c r="G29" s="65"/>
      <c r="H29" s="69" t="s">
        <v>228</v>
      </c>
      <c r="I29" s="70"/>
      <c r="J29" s="70"/>
      <c r="K29" s="69" t="s">
        <v>1945</v>
      </c>
      <c r="L29" s="73">
        <v>1</v>
      </c>
      <c r="M29" s="74">
        <v>4428.45556640625</v>
      </c>
      <c r="N29" s="74">
        <v>2119.953125</v>
      </c>
      <c r="O29" s="75"/>
      <c r="P29" s="76"/>
      <c r="Q29" s="76"/>
      <c r="R29" s="87"/>
      <c r="S29" s="48">
        <v>0</v>
      </c>
      <c r="T29" s="48">
        <v>2</v>
      </c>
      <c r="U29" s="49">
        <v>0</v>
      </c>
      <c r="V29" s="49">
        <v>0.002387</v>
      </c>
      <c r="W29" s="49">
        <v>0.003838</v>
      </c>
      <c r="X29" s="49">
        <v>0.554306</v>
      </c>
      <c r="Y29" s="49">
        <v>0.5</v>
      </c>
      <c r="Z29" s="49">
        <v>0</v>
      </c>
      <c r="AA29" s="71">
        <v>29</v>
      </c>
      <c r="AB29" s="71"/>
      <c r="AC29" s="72"/>
      <c r="AD29" s="78" t="s">
        <v>1219</v>
      </c>
      <c r="AE29" s="78">
        <v>209</v>
      </c>
      <c r="AF29" s="78">
        <v>101</v>
      </c>
      <c r="AG29" s="78">
        <v>185</v>
      </c>
      <c r="AH29" s="78">
        <v>292</v>
      </c>
      <c r="AI29" s="78"/>
      <c r="AJ29" s="78"/>
      <c r="AK29" s="78" t="s">
        <v>1457</v>
      </c>
      <c r="AL29" s="78"/>
      <c r="AM29" s="78"/>
      <c r="AN29" s="80">
        <v>39962.6641087963</v>
      </c>
      <c r="AO29" s="83" t="s">
        <v>1626</v>
      </c>
      <c r="AP29" s="78" t="b">
        <v>0</v>
      </c>
      <c r="AQ29" s="78" t="b">
        <v>0</v>
      </c>
      <c r="AR29" s="78" t="b">
        <v>1</v>
      </c>
      <c r="AS29" s="78" t="s">
        <v>1099</v>
      </c>
      <c r="AT29" s="78">
        <v>3</v>
      </c>
      <c r="AU29" s="83" t="s">
        <v>1709</v>
      </c>
      <c r="AV29" s="78" t="b">
        <v>0</v>
      </c>
      <c r="AW29" s="78" t="s">
        <v>1782</v>
      </c>
      <c r="AX29" s="83" t="s">
        <v>1809</v>
      </c>
      <c r="AY29" s="78" t="s">
        <v>66</v>
      </c>
      <c r="AZ29" s="78" t="str">
        <f>REPLACE(INDEX(GroupVertices[Group],MATCH(Vertices[[#This Row],[Vertex]],GroupVertices[Vertex],0)),1,1,"")</f>
        <v>3</v>
      </c>
      <c r="BA29" s="48"/>
      <c r="BB29" s="48"/>
      <c r="BC29" s="48"/>
      <c r="BD29" s="48"/>
      <c r="BE29" s="48"/>
      <c r="BF29" s="48"/>
      <c r="BG29" s="117" t="s">
        <v>2469</v>
      </c>
      <c r="BH29" s="117" t="s">
        <v>2469</v>
      </c>
      <c r="BI29" s="117" t="s">
        <v>2548</v>
      </c>
      <c r="BJ29" s="117" t="s">
        <v>2548</v>
      </c>
      <c r="BK29" s="117">
        <v>2</v>
      </c>
      <c r="BL29" s="121">
        <v>8.333333333333334</v>
      </c>
      <c r="BM29" s="117">
        <v>0</v>
      </c>
      <c r="BN29" s="121">
        <v>0</v>
      </c>
      <c r="BO29" s="117">
        <v>0</v>
      </c>
      <c r="BP29" s="121">
        <v>0</v>
      </c>
      <c r="BQ29" s="117">
        <v>22</v>
      </c>
      <c r="BR29" s="121">
        <v>91.66666666666667</v>
      </c>
      <c r="BS29" s="117">
        <v>24</v>
      </c>
      <c r="BT29" s="2"/>
      <c r="BU29" s="3"/>
      <c r="BV29" s="3"/>
      <c r="BW29" s="3"/>
      <c r="BX29" s="3"/>
    </row>
    <row r="30" spans="1:76" ht="15">
      <c r="A30" s="64" t="s">
        <v>301</v>
      </c>
      <c r="B30" s="65"/>
      <c r="C30" s="65" t="s">
        <v>64</v>
      </c>
      <c r="D30" s="66">
        <v>165.52634735540653</v>
      </c>
      <c r="E30" s="68"/>
      <c r="F30" s="101" t="s">
        <v>1725</v>
      </c>
      <c r="G30" s="65"/>
      <c r="H30" s="69" t="s">
        <v>301</v>
      </c>
      <c r="I30" s="70"/>
      <c r="J30" s="70"/>
      <c r="K30" s="69" t="s">
        <v>1946</v>
      </c>
      <c r="L30" s="73">
        <v>57.71543140799852</v>
      </c>
      <c r="M30" s="74">
        <v>4722.396484375</v>
      </c>
      <c r="N30" s="74">
        <v>2046.7672119140625</v>
      </c>
      <c r="O30" s="75"/>
      <c r="P30" s="76"/>
      <c r="Q30" s="76"/>
      <c r="R30" s="87"/>
      <c r="S30" s="48">
        <v>3</v>
      </c>
      <c r="T30" s="48">
        <v>0</v>
      </c>
      <c r="U30" s="49">
        <v>93.166667</v>
      </c>
      <c r="V30" s="49">
        <v>0.003165</v>
      </c>
      <c r="W30" s="49">
        <v>0.010022</v>
      </c>
      <c r="X30" s="49">
        <v>0.775395</v>
      </c>
      <c r="Y30" s="49">
        <v>0.5</v>
      </c>
      <c r="Z30" s="49">
        <v>0</v>
      </c>
      <c r="AA30" s="71">
        <v>30</v>
      </c>
      <c r="AB30" s="71"/>
      <c r="AC30" s="72"/>
      <c r="AD30" s="78" t="s">
        <v>1220</v>
      </c>
      <c r="AE30" s="78">
        <v>6090</v>
      </c>
      <c r="AF30" s="78">
        <v>5592</v>
      </c>
      <c r="AG30" s="78">
        <v>9372</v>
      </c>
      <c r="AH30" s="78">
        <v>6480</v>
      </c>
      <c r="AI30" s="78"/>
      <c r="AJ30" s="78" t="s">
        <v>1346</v>
      </c>
      <c r="AK30" s="78" t="s">
        <v>1443</v>
      </c>
      <c r="AL30" s="83" t="s">
        <v>1528</v>
      </c>
      <c r="AM30" s="78"/>
      <c r="AN30" s="80">
        <v>40157.59290509259</v>
      </c>
      <c r="AO30" s="83" t="s">
        <v>1627</v>
      </c>
      <c r="AP30" s="78" t="b">
        <v>0</v>
      </c>
      <c r="AQ30" s="78" t="b">
        <v>0</v>
      </c>
      <c r="AR30" s="78" t="b">
        <v>1</v>
      </c>
      <c r="AS30" s="78" t="s">
        <v>1099</v>
      </c>
      <c r="AT30" s="78">
        <v>273</v>
      </c>
      <c r="AU30" s="83" t="s">
        <v>1705</v>
      </c>
      <c r="AV30" s="78" t="b">
        <v>0</v>
      </c>
      <c r="AW30" s="78" t="s">
        <v>1782</v>
      </c>
      <c r="AX30" s="83" t="s">
        <v>1810</v>
      </c>
      <c r="AY30" s="78" t="s">
        <v>65</v>
      </c>
      <c r="AZ30" s="78" t="str">
        <f>REPLACE(INDEX(GroupVertices[Group],MATCH(Vertices[[#This Row],[Vertex]],GroupVertices[Vertex],0)),1,1,"")</f>
        <v>3</v>
      </c>
      <c r="BA30" s="48"/>
      <c r="BB30" s="48"/>
      <c r="BC30" s="48"/>
      <c r="BD30" s="48"/>
      <c r="BE30" s="48"/>
      <c r="BF30" s="48"/>
      <c r="BG30" s="48"/>
      <c r="BH30" s="48"/>
      <c r="BI30" s="48"/>
      <c r="BJ30" s="48"/>
      <c r="BK30" s="48"/>
      <c r="BL30" s="49"/>
      <c r="BM30" s="48"/>
      <c r="BN30" s="49"/>
      <c r="BO30" s="48"/>
      <c r="BP30" s="49"/>
      <c r="BQ30" s="48"/>
      <c r="BR30" s="49"/>
      <c r="BS30" s="48"/>
      <c r="BT30" s="2"/>
      <c r="BU30" s="3"/>
      <c r="BV30" s="3"/>
      <c r="BW30" s="3"/>
      <c r="BX30" s="3"/>
    </row>
    <row r="31" spans="1:76" ht="15">
      <c r="A31" s="64" t="s">
        <v>229</v>
      </c>
      <c r="B31" s="65"/>
      <c r="C31" s="65" t="s">
        <v>64</v>
      </c>
      <c r="D31" s="66">
        <v>168.65667429965512</v>
      </c>
      <c r="E31" s="68"/>
      <c r="F31" s="101" t="s">
        <v>666</v>
      </c>
      <c r="G31" s="65"/>
      <c r="H31" s="69" t="s">
        <v>229</v>
      </c>
      <c r="I31" s="70"/>
      <c r="J31" s="70"/>
      <c r="K31" s="69" t="s">
        <v>1947</v>
      </c>
      <c r="L31" s="73">
        <v>1</v>
      </c>
      <c r="M31" s="74">
        <v>2151.682861328125</v>
      </c>
      <c r="N31" s="74">
        <v>1112.6895751953125</v>
      </c>
      <c r="O31" s="75"/>
      <c r="P31" s="76"/>
      <c r="Q31" s="76"/>
      <c r="R31" s="87"/>
      <c r="S31" s="48">
        <v>1</v>
      </c>
      <c r="T31" s="48">
        <v>2</v>
      </c>
      <c r="U31" s="49">
        <v>0</v>
      </c>
      <c r="V31" s="49">
        <v>0.003135</v>
      </c>
      <c r="W31" s="49">
        <v>0.008877</v>
      </c>
      <c r="X31" s="49">
        <v>0.759781</v>
      </c>
      <c r="Y31" s="49">
        <v>0.6666666666666666</v>
      </c>
      <c r="Z31" s="49">
        <v>0</v>
      </c>
      <c r="AA31" s="71">
        <v>31</v>
      </c>
      <c r="AB31" s="71"/>
      <c r="AC31" s="72"/>
      <c r="AD31" s="78" t="s">
        <v>1221</v>
      </c>
      <c r="AE31" s="78">
        <v>11206</v>
      </c>
      <c r="AF31" s="78">
        <v>10556</v>
      </c>
      <c r="AG31" s="78">
        <v>19382</v>
      </c>
      <c r="AH31" s="78">
        <v>13864</v>
      </c>
      <c r="AI31" s="78"/>
      <c r="AJ31" s="78" t="s">
        <v>1347</v>
      </c>
      <c r="AK31" s="78" t="s">
        <v>1136</v>
      </c>
      <c r="AL31" s="83" t="s">
        <v>1529</v>
      </c>
      <c r="AM31" s="78"/>
      <c r="AN31" s="80">
        <v>40038.812060185184</v>
      </c>
      <c r="AO31" s="83" t="s">
        <v>1628</v>
      </c>
      <c r="AP31" s="78" t="b">
        <v>0</v>
      </c>
      <c r="AQ31" s="78" t="b">
        <v>0</v>
      </c>
      <c r="AR31" s="78" t="b">
        <v>1</v>
      </c>
      <c r="AS31" s="78"/>
      <c r="AT31" s="78">
        <v>474</v>
      </c>
      <c r="AU31" s="83" t="s">
        <v>1708</v>
      </c>
      <c r="AV31" s="78" t="b">
        <v>0</v>
      </c>
      <c r="AW31" s="78" t="s">
        <v>1782</v>
      </c>
      <c r="AX31" s="83" t="s">
        <v>1811</v>
      </c>
      <c r="AY31" s="78" t="s">
        <v>66</v>
      </c>
      <c r="AZ31" s="78" t="str">
        <f>REPLACE(INDEX(GroupVertices[Group],MATCH(Vertices[[#This Row],[Vertex]],GroupVertices[Vertex],0)),1,1,"")</f>
        <v>1</v>
      </c>
      <c r="BA31" s="48" t="s">
        <v>503</v>
      </c>
      <c r="BB31" s="48" t="s">
        <v>503</v>
      </c>
      <c r="BC31" s="48" t="s">
        <v>556</v>
      </c>
      <c r="BD31" s="48" t="s">
        <v>556</v>
      </c>
      <c r="BE31" s="48" t="s">
        <v>577</v>
      </c>
      <c r="BF31" s="48" t="s">
        <v>577</v>
      </c>
      <c r="BG31" s="117" t="s">
        <v>2470</v>
      </c>
      <c r="BH31" s="117" t="s">
        <v>2470</v>
      </c>
      <c r="BI31" s="117" t="s">
        <v>2549</v>
      </c>
      <c r="BJ31" s="117" t="s">
        <v>2549</v>
      </c>
      <c r="BK31" s="117">
        <v>0</v>
      </c>
      <c r="BL31" s="121">
        <v>0</v>
      </c>
      <c r="BM31" s="117">
        <v>0</v>
      </c>
      <c r="BN31" s="121">
        <v>0</v>
      </c>
      <c r="BO31" s="117">
        <v>0</v>
      </c>
      <c r="BP31" s="121">
        <v>0</v>
      </c>
      <c r="BQ31" s="117">
        <v>8</v>
      </c>
      <c r="BR31" s="121">
        <v>100</v>
      </c>
      <c r="BS31" s="117">
        <v>8</v>
      </c>
      <c r="BT31" s="2"/>
      <c r="BU31" s="3"/>
      <c r="BV31" s="3"/>
      <c r="BW31" s="3"/>
      <c r="BX31" s="3"/>
    </row>
    <row r="32" spans="1:76" ht="15">
      <c r="A32" s="64" t="s">
        <v>296</v>
      </c>
      <c r="B32" s="65"/>
      <c r="C32" s="65" t="s">
        <v>64</v>
      </c>
      <c r="D32" s="66">
        <v>166.57378350657433</v>
      </c>
      <c r="E32" s="68"/>
      <c r="F32" s="101" t="s">
        <v>718</v>
      </c>
      <c r="G32" s="65"/>
      <c r="H32" s="69" t="s">
        <v>296</v>
      </c>
      <c r="I32" s="70"/>
      <c r="J32" s="70"/>
      <c r="K32" s="69" t="s">
        <v>1948</v>
      </c>
      <c r="L32" s="73">
        <v>122.82149975200659</v>
      </c>
      <c r="M32" s="74">
        <v>2348.527587890625</v>
      </c>
      <c r="N32" s="74">
        <v>2449.9423828125</v>
      </c>
      <c r="O32" s="75"/>
      <c r="P32" s="76"/>
      <c r="Q32" s="76"/>
      <c r="R32" s="87"/>
      <c r="S32" s="48">
        <v>10</v>
      </c>
      <c r="T32" s="48">
        <v>1</v>
      </c>
      <c r="U32" s="49">
        <v>200.116667</v>
      </c>
      <c r="V32" s="49">
        <v>0.003268</v>
      </c>
      <c r="W32" s="49">
        <v>0.016323</v>
      </c>
      <c r="X32" s="49">
        <v>2.227126</v>
      </c>
      <c r="Y32" s="49">
        <v>0.15555555555555556</v>
      </c>
      <c r="Z32" s="49">
        <v>0.1</v>
      </c>
      <c r="AA32" s="71">
        <v>32</v>
      </c>
      <c r="AB32" s="71"/>
      <c r="AC32" s="72"/>
      <c r="AD32" s="78" t="s">
        <v>1222</v>
      </c>
      <c r="AE32" s="78">
        <v>1531</v>
      </c>
      <c r="AF32" s="78">
        <v>7253</v>
      </c>
      <c r="AG32" s="78">
        <v>8880</v>
      </c>
      <c r="AH32" s="78">
        <v>1927</v>
      </c>
      <c r="AI32" s="78"/>
      <c r="AJ32" s="78" t="s">
        <v>1348</v>
      </c>
      <c r="AK32" s="78" t="s">
        <v>1136</v>
      </c>
      <c r="AL32" s="83" t="s">
        <v>1530</v>
      </c>
      <c r="AM32" s="78"/>
      <c r="AN32" s="80">
        <v>40309.91679398148</v>
      </c>
      <c r="AO32" s="83" t="s">
        <v>1629</v>
      </c>
      <c r="AP32" s="78" t="b">
        <v>0</v>
      </c>
      <c r="AQ32" s="78" t="b">
        <v>0</v>
      </c>
      <c r="AR32" s="78" t="b">
        <v>1</v>
      </c>
      <c r="AS32" s="78"/>
      <c r="AT32" s="78">
        <v>367</v>
      </c>
      <c r="AU32" s="83" t="s">
        <v>1705</v>
      </c>
      <c r="AV32" s="78" t="b">
        <v>1</v>
      </c>
      <c r="AW32" s="78" t="s">
        <v>1782</v>
      </c>
      <c r="AX32" s="83" t="s">
        <v>1812</v>
      </c>
      <c r="AY32" s="78" t="s">
        <v>66</v>
      </c>
      <c r="AZ32" s="78" t="str">
        <f>REPLACE(INDEX(GroupVertices[Group],MATCH(Vertices[[#This Row],[Vertex]],GroupVertices[Vertex],0)),1,1,"")</f>
        <v>1</v>
      </c>
      <c r="BA32" s="48" t="s">
        <v>547</v>
      </c>
      <c r="BB32" s="48" t="s">
        <v>547</v>
      </c>
      <c r="BC32" s="48" t="s">
        <v>571</v>
      </c>
      <c r="BD32" s="48" t="s">
        <v>571</v>
      </c>
      <c r="BE32" s="48" t="s">
        <v>618</v>
      </c>
      <c r="BF32" s="48" t="s">
        <v>618</v>
      </c>
      <c r="BG32" s="117" t="s">
        <v>2471</v>
      </c>
      <c r="BH32" s="117" t="s">
        <v>2523</v>
      </c>
      <c r="BI32" s="117" t="s">
        <v>2550</v>
      </c>
      <c r="BJ32" s="117" t="s">
        <v>2602</v>
      </c>
      <c r="BK32" s="117">
        <v>2</v>
      </c>
      <c r="BL32" s="121">
        <v>3.9215686274509802</v>
      </c>
      <c r="BM32" s="117">
        <v>0</v>
      </c>
      <c r="BN32" s="121">
        <v>0</v>
      </c>
      <c r="BO32" s="117">
        <v>0</v>
      </c>
      <c r="BP32" s="121">
        <v>0</v>
      </c>
      <c r="BQ32" s="117">
        <v>49</v>
      </c>
      <c r="BR32" s="121">
        <v>96.07843137254902</v>
      </c>
      <c r="BS32" s="117">
        <v>51</v>
      </c>
      <c r="BT32" s="2"/>
      <c r="BU32" s="3"/>
      <c r="BV32" s="3"/>
      <c r="BW32" s="3"/>
      <c r="BX32" s="3"/>
    </row>
    <row r="33" spans="1:76" ht="15">
      <c r="A33" s="64" t="s">
        <v>230</v>
      </c>
      <c r="B33" s="65"/>
      <c r="C33" s="65" t="s">
        <v>64</v>
      </c>
      <c r="D33" s="66">
        <v>165.1442002707541</v>
      </c>
      <c r="E33" s="68"/>
      <c r="F33" s="101" t="s">
        <v>667</v>
      </c>
      <c r="G33" s="65"/>
      <c r="H33" s="69" t="s">
        <v>230</v>
      </c>
      <c r="I33" s="70"/>
      <c r="J33" s="70"/>
      <c r="K33" s="69" t="s">
        <v>1949</v>
      </c>
      <c r="L33" s="73">
        <v>1</v>
      </c>
      <c r="M33" s="74">
        <v>2076.52490234375</v>
      </c>
      <c r="N33" s="74">
        <v>1706.00048828125</v>
      </c>
      <c r="O33" s="75"/>
      <c r="P33" s="76"/>
      <c r="Q33" s="76"/>
      <c r="R33" s="87"/>
      <c r="S33" s="48">
        <v>0</v>
      </c>
      <c r="T33" s="48">
        <v>3</v>
      </c>
      <c r="U33" s="49">
        <v>0</v>
      </c>
      <c r="V33" s="49">
        <v>0.003135</v>
      </c>
      <c r="W33" s="49">
        <v>0.008877</v>
      </c>
      <c r="X33" s="49">
        <v>0.759781</v>
      </c>
      <c r="Y33" s="49">
        <v>0.6666666666666666</v>
      </c>
      <c r="Z33" s="49">
        <v>0</v>
      </c>
      <c r="AA33" s="71">
        <v>33</v>
      </c>
      <c r="AB33" s="71"/>
      <c r="AC33" s="72"/>
      <c r="AD33" s="78" t="s">
        <v>1223</v>
      </c>
      <c r="AE33" s="78">
        <v>13</v>
      </c>
      <c r="AF33" s="78">
        <v>4986</v>
      </c>
      <c r="AG33" s="78">
        <v>690064</v>
      </c>
      <c r="AH33" s="78">
        <v>58</v>
      </c>
      <c r="AI33" s="78"/>
      <c r="AJ33" s="78" t="s">
        <v>1349</v>
      </c>
      <c r="AK33" s="78" t="s">
        <v>1458</v>
      </c>
      <c r="AL33" s="78"/>
      <c r="AM33" s="78"/>
      <c r="AN33" s="80">
        <v>42520.19642361111</v>
      </c>
      <c r="AO33" s="83" t="s">
        <v>1630</v>
      </c>
      <c r="AP33" s="78" t="b">
        <v>1</v>
      </c>
      <c r="AQ33" s="78" t="b">
        <v>0</v>
      </c>
      <c r="AR33" s="78" t="b">
        <v>1</v>
      </c>
      <c r="AS33" s="78"/>
      <c r="AT33" s="78">
        <v>4664</v>
      </c>
      <c r="AU33" s="78"/>
      <c r="AV33" s="78" t="b">
        <v>0</v>
      </c>
      <c r="AW33" s="78" t="s">
        <v>1782</v>
      </c>
      <c r="AX33" s="83" t="s">
        <v>1813</v>
      </c>
      <c r="AY33" s="78" t="s">
        <v>66</v>
      </c>
      <c r="AZ33" s="78" t="str">
        <f>REPLACE(INDEX(GroupVertices[Group],MATCH(Vertices[[#This Row],[Vertex]],GroupVertices[Vertex],0)),1,1,"")</f>
        <v>1</v>
      </c>
      <c r="BA33" s="48" t="s">
        <v>503</v>
      </c>
      <c r="BB33" s="48" t="s">
        <v>503</v>
      </c>
      <c r="BC33" s="48" t="s">
        <v>556</v>
      </c>
      <c r="BD33" s="48" t="s">
        <v>556</v>
      </c>
      <c r="BE33" s="48" t="s">
        <v>577</v>
      </c>
      <c r="BF33" s="48" t="s">
        <v>577</v>
      </c>
      <c r="BG33" s="117" t="s">
        <v>2472</v>
      </c>
      <c r="BH33" s="117" t="s">
        <v>2472</v>
      </c>
      <c r="BI33" s="117" t="s">
        <v>2551</v>
      </c>
      <c r="BJ33" s="117" t="s">
        <v>2551</v>
      </c>
      <c r="BK33" s="117">
        <v>0</v>
      </c>
      <c r="BL33" s="121">
        <v>0</v>
      </c>
      <c r="BM33" s="117">
        <v>0</v>
      </c>
      <c r="BN33" s="121">
        <v>0</v>
      </c>
      <c r="BO33" s="117">
        <v>0</v>
      </c>
      <c r="BP33" s="121">
        <v>0</v>
      </c>
      <c r="BQ33" s="117">
        <v>10</v>
      </c>
      <c r="BR33" s="121">
        <v>100</v>
      </c>
      <c r="BS33" s="117">
        <v>10</v>
      </c>
      <c r="BT33" s="2"/>
      <c r="BU33" s="3"/>
      <c r="BV33" s="3"/>
      <c r="BW33" s="3"/>
      <c r="BX33" s="3"/>
    </row>
    <row r="34" spans="1:76" ht="15">
      <c r="A34" s="64" t="s">
        <v>231</v>
      </c>
      <c r="B34" s="65"/>
      <c r="C34" s="65" t="s">
        <v>64</v>
      </c>
      <c r="D34" s="66">
        <v>162.24530563684783</v>
      </c>
      <c r="E34" s="68"/>
      <c r="F34" s="101" t="s">
        <v>668</v>
      </c>
      <c r="G34" s="65"/>
      <c r="H34" s="69" t="s">
        <v>231</v>
      </c>
      <c r="I34" s="70"/>
      <c r="J34" s="70"/>
      <c r="K34" s="69" t="s">
        <v>1950</v>
      </c>
      <c r="L34" s="73">
        <v>2.6639230023836618</v>
      </c>
      <c r="M34" s="74">
        <v>2291.825439453125</v>
      </c>
      <c r="N34" s="74">
        <v>3876.441162109375</v>
      </c>
      <c r="O34" s="75"/>
      <c r="P34" s="76"/>
      <c r="Q34" s="76"/>
      <c r="R34" s="87"/>
      <c r="S34" s="48">
        <v>0</v>
      </c>
      <c r="T34" s="48">
        <v>4</v>
      </c>
      <c r="U34" s="49">
        <v>2.733333</v>
      </c>
      <c r="V34" s="49">
        <v>0.003145</v>
      </c>
      <c r="W34" s="49">
        <v>0.010734</v>
      </c>
      <c r="X34" s="49">
        <v>0.934629</v>
      </c>
      <c r="Y34" s="49">
        <v>0.4166666666666667</v>
      </c>
      <c r="Z34" s="49">
        <v>0</v>
      </c>
      <c r="AA34" s="71">
        <v>34</v>
      </c>
      <c r="AB34" s="71"/>
      <c r="AC34" s="72"/>
      <c r="AD34" s="78" t="s">
        <v>1224</v>
      </c>
      <c r="AE34" s="78">
        <v>455</v>
      </c>
      <c r="AF34" s="78">
        <v>389</v>
      </c>
      <c r="AG34" s="78">
        <v>2844</v>
      </c>
      <c r="AH34" s="78">
        <v>49</v>
      </c>
      <c r="AI34" s="78"/>
      <c r="AJ34" s="78" t="s">
        <v>1350</v>
      </c>
      <c r="AK34" s="78" t="s">
        <v>1447</v>
      </c>
      <c r="AL34" s="83" t="s">
        <v>1531</v>
      </c>
      <c r="AM34" s="78"/>
      <c r="AN34" s="80">
        <v>39646.81701388889</v>
      </c>
      <c r="AO34" s="83" t="s">
        <v>1631</v>
      </c>
      <c r="AP34" s="78" t="b">
        <v>1</v>
      </c>
      <c r="AQ34" s="78" t="b">
        <v>0</v>
      </c>
      <c r="AR34" s="78" t="b">
        <v>0</v>
      </c>
      <c r="AS34" s="78" t="s">
        <v>1099</v>
      </c>
      <c r="AT34" s="78">
        <v>30</v>
      </c>
      <c r="AU34" s="83" t="s">
        <v>1705</v>
      </c>
      <c r="AV34" s="78" t="b">
        <v>0</v>
      </c>
      <c r="AW34" s="78" t="s">
        <v>1782</v>
      </c>
      <c r="AX34" s="83" t="s">
        <v>1814</v>
      </c>
      <c r="AY34" s="78" t="s">
        <v>66</v>
      </c>
      <c r="AZ34" s="78" t="str">
        <f>REPLACE(INDEX(GroupVertices[Group],MATCH(Vertices[[#This Row],[Vertex]],GroupVertices[Vertex],0)),1,1,"")</f>
        <v>1</v>
      </c>
      <c r="BA34" s="48" t="s">
        <v>2420</v>
      </c>
      <c r="BB34" s="48" t="s">
        <v>2420</v>
      </c>
      <c r="BC34" s="48" t="s">
        <v>2432</v>
      </c>
      <c r="BD34" s="48" t="s">
        <v>2432</v>
      </c>
      <c r="BE34" s="48"/>
      <c r="BF34" s="48"/>
      <c r="BG34" s="117" t="s">
        <v>2473</v>
      </c>
      <c r="BH34" s="117" t="s">
        <v>2524</v>
      </c>
      <c r="BI34" s="117" t="s">
        <v>2552</v>
      </c>
      <c r="BJ34" s="117" t="s">
        <v>2603</v>
      </c>
      <c r="BK34" s="117">
        <v>1</v>
      </c>
      <c r="BL34" s="121">
        <v>2.6315789473684212</v>
      </c>
      <c r="BM34" s="117">
        <v>0</v>
      </c>
      <c r="BN34" s="121">
        <v>0</v>
      </c>
      <c r="BO34" s="117">
        <v>0</v>
      </c>
      <c r="BP34" s="121">
        <v>0</v>
      </c>
      <c r="BQ34" s="117">
        <v>37</v>
      </c>
      <c r="BR34" s="121">
        <v>97.36842105263158</v>
      </c>
      <c r="BS34" s="117">
        <v>38</v>
      </c>
      <c r="BT34" s="2"/>
      <c r="BU34" s="3"/>
      <c r="BV34" s="3"/>
      <c r="BW34" s="3"/>
      <c r="BX34" s="3"/>
    </row>
    <row r="35" spans="1:76" ht="15">
      <c r="A35" s="64" t="s">
        <v>302</v>
      </c>
      <c r="B35" s="65"/>
      <c r="C35" s="65" t="s">
        <v>64</v>
      </c>
      <c r="D35" s="66">
        <v>174.88642850638996</v>
      </c>
      <c r="E35" s="68"/>
      <c r="F35" s="101" t="s">
        <v>1726</v>
      </c>
      <c r="G35" s="65"/>
      <c r="H35" s="69" t="s">
        <v>302</v>
      </c>
      <c r="I35" s="70"/>
      <c r="J35" s="70"/>
      <c r="K35" s="69" t="s">
        <v>1951</v>
      </c>
      <c r="L35" s="73">
        <v>2.4001305020216788</v>
      </c>
      <c r="M35" s="74">
        <v>2307.387939453125</v>
      </c>
      <c r="N35" s="74">
        <v>4923.18017578125</v>
      </c>
      <c r="O35" s="75"/>
      <c r="P35" s="76"/>
      <c r="Q35" s="76"/>
      <c r="R35" s="87"/>
      <c r="S35" s="48">
        <v>3</v>
      </c>
      <c r="T35" s="48">
        <v>0</v>
      </c>
      <c r="U35" s="49">
        <v>2.3</v>
      </c>
      <c r="V35" s="49">
        <v>0.003165</v>
      </c>
      <c r="W35" s="49">
        <v>0.010614</v>
      </c>
      <c r="X35" s="49">
        <v>0.738424</v>
      </c>
      <c r="Y35" s="49">
        <v>0.5</v>
      </c>
      <c r="Z35" s="49">
        <v>0</v>
      </c>
      <c r="AA35" s="71">
        <v>35</v>
      </c>
      <c r="AB35" s="71"/>
      <c r="AC35" s="72"/>
      <c r="AD35" s="78" t="s">
        <v>1225</v>
      </c>
      <c r="AE35" s="78">
        <v>596</v>
      </c>
      <c r="AF35" s="78">
        <v>20435</v>
      </c>
      <c r="AG35" s="78">
        <v>38964</v>
      </c>
      <c r="AH35" s="78">
        <v>599</v>
      </c>
      <c r="AI35" s="78"/>
      <c r="AJ35" s="78" t="s">
        <v>1351</v>
      </c>
      <c r="AK35" s="78" t="s">
        <v>1447</v>
      </c>
      <c r="AL35" s="83" t="s">
        <v>1532</v>
      </c>
      <c r="AM35" s="78"/>
      <c r="AN35" s="80">
        <v>39576.83511574074</v>
      </c>
      <c r="AO35" s="83" t="s">
        <v>1632</v>
      </c>
      <c r="AP35" s="78" t="b">
        <v>0</v>
      </c>
      <c r="AQ35" s="78" t="b">
        <v>0</v>
      </c>
      <c r="AR35" s="78" t="b">
        <v>1</v>
      </c>
      <c r="AS35" s="78"/>
      <c r="AT35" s="78">
        <v>866</v>
      </c>
      <c r="AU35" s="83" t="s">
        <v>1705</v>
      </c>
      <c r="AV35" s="78" t="b">
        <v>0</v>
      </c>
      <c r="AW35" s="78" t="s">
        <v>1782</v>
      </c>
      <c r="AX35" s="83" t="s">
        <v>1815</v>
      </c>
      <c r="AY35" s="78" t="s">
        <v>65</v>
      </c>
      <c r="AZ35" s="78" t="str">
        <f>REPLACE(INDEX(GroupVertices[Group],MATCH(Vertices[[#This Row],[Vertex]],GroupVertices[Vertex],0)),1,1,"")</f>
        <v>1</v>
      </c>
      <c r="BA35" s="48"/>
      <c r="BB35" s="48"/>
      <c r="BC35" s="48"/>
      <c r="BD35" s="48"/>
      <c r="BE35" s="48"/>
      <c r="BF35" s="48"/>
      <c r="BG35" s="48"/>
      <c r="BH35" s="48"/>
      <c r="BI35" s="48"/>
      <c r="BJ35" s="48"/>
      <c r="BK35" s="48"/>
      <c r="BL35" s="49"/>
      <c r="BM35" s="48"/>
      <c r="BN35" s="49"/>
      <c r="BO35" s="48"/>
      <c r="BP35" s="49"/>
      <c r="BQ35" s="48"/>
      <c r="BR35" s="49"/>
      <c r="BS35" s="48"/>
      <c r="BT35" s="2"/>
      <c r="BU35" s="3"/>
      <c r="BV35" s="3"/>
      <c r="BW35" s="3"/>
      <c r="BX35" s="3"/>
    </row>
    <row r="36" spans="1:76" ht="15">
      <c r="A36" s="64" t="s">
        <v>232</v>
      </c>
      <c r="B36" s="65"/>
      <c r="C36" s="65" t="s">
        <v>64</v>
      </c>
      <c r="D36" s="66">
        <v>162.26485441510565</v>
      </c>
      <c r="E36" s="68"/>
      <c r="F36" s="101" t="s">
        <v>669</v>
      </c>
      <c r="G36" s="65"/>
      <c r="H36" s="69" t="s">
        <v>232</v>
      </c>
      <c r="I36" s="70"/>
      <c r="J36" s="70"/>
      <c r="K36" s="69" t="s">
        <v>1952</v>
      </c>
      <c r="L36" s="73">
        <v>1</v>
      </c>
      <c r="M36" s="74">
        <v>3008.146240234375</v>
      </c>
      <c r="N36" s="74">
        <v>1798.2821044921875</v>
      </c>
      <c r="O36" s="75"/>
      <c r="P36" s="76"/>
      <c r="Q36" s="76"/>
      <c r="R36" s="87"/>
      <c r="S36" s="48">
        <v>0</v>
      </c>
      <c r="T36" s="48">
        <v>2</v>
      </c>
      <c r="U36" s="49">
        <v>0</v>
      </c>
      <c r="V36" s="49">
        <v>0.002283</v>
      </c>
      <c r="W36" s="49">
        <v>0.00219</v>
      </c>
      <c r="X36" s="49">
        <v>0.54985</v>
      </c>
      <c r="Y36" s="49">
        <v>0.5</v>
      </c>
      <c r="Z36" s="49">
        <v>0</v>
      </c>
      <c r="AA36" s="71">
        <v>36</v>
      </c>
      <c r="AB36" s="71"/>
      <c r="AC36" s="72"/>
      <c r="AD36" s="78" t="s">
        <v>1226</v>
      </c>
      <c r="AE36" s="78">
        <v>337</v>
      </c>
      <c r="AF36" s="78">
        <v>420</v>
      </c>
      <c r="AG36" s="78">
        <v>218</v>
      </c>
      <c r="AH36" s="78">
        <v>46</v>
      </c>
      <c r="AI36" s="78"/>
      <c r="AJ36" s="78" t="s">
        <v>1352</v>
      </c>
      <c r="AK36" s="78" t="s">
        <v>1459</v>
      </c>
      <c r="AL36" s="83" t="s">
        <v>1533</v>
      </c>
      <c r="AM36" s="78"/>
      <c r="AN36" s="80">
        <v>39176.64703703704</v>
      </c>
      <c r="AO36" s="78"/>
      <c r="AP36" s="78" t="b">
        <v>0</v>
      </c>
      <c r="AQ36" s="78" t="b">
        <v>0</v>
      </c>
      <c r="AR36" s="78" t="b">
        <v>0</v>
      </c>
      <c r="AS36" s="78" t="s">
        <v>1099</v>
      </c>
      <c r="AT36" s="78">
        <v>8</v>
      </c>
      <c r="AU36" s="83" t="s">
        <v>1705</v>
      </c>
      <c r="AV36" s="78" t="b">
        <v>0</v>
      </c>
      <c r="AW36" s="78" t="s">
        <v>1782</v>
      </c>
      <c r="AX36" s="83" t="s">
        <v>1816</v>
      </c>
      <c r="AY36" s="78" t="s">
        <v>66</v>
      </c>
      <c r="AZ36" s="78" t="str">
        <f>REPLACE(INDEX(GroupVertices[Group],MATCH(Vertices[[#This Row],[Vertex]],GroupVertices[Vertex],0)),1,1,"")</f>
        <v>1</v>
      </c>
      <c r="BA36" s="48"/>
      <c r="BB36" s="48"/>
      <c r="BC36" s="48"/>
      <c r="BD36" s="48"/>
      <c r="BE36" s="48"/>
      <c r="BF36" s="48"/>
      <c r="BG36" s="117" t="s">
        <v>2474</v>
      </c>
      <c r="BH36" s="117" t="s">
        <v>2474</v>
      </c>
      <c r="BI36" s="117" t="s">
        <v>2553</v>
      </c>
      <c r="BJ36" s="117" t="s">
        <v>2553</v>
      </c>
      <c r="BK36" s="117">
        <v>0</v>
      </c>
      <c r="BL36" s="121">
        <v>0</v>
      </c>
      <c r="BM36" s="117">
        <v>0</v>
      </c>
      <c r="BN36" s="121">
        <v>0</v>
      </c>
      <c r="BO36" s="117">
        <v>0</v>
      </c>
      <c r="BP36" s="121">
        <v>0</v>
      </c>
      <c r="BQ36" s="117">
        <v>21</v>
      </c>
      <c r="BR36" s="121">
        <v>100</v>
      </c>
      <c r="BS36" s="117">
        <v>21</v>
      </c>
      <c r="BT36" s="2"/>
      <c r="BU36" s="3"/>
      <c r="BV36" s="3"/>
      <c r="BW36" s="3"/>
      <c r="BX36" s="3"/>
    </row>
    <row r="37" spans="1:76" ht="15">
      <c r="A37" s="64" t="s">
        <v>248</v>
      </c>
      <c r="B37" s="65"/>
      <c r="C37" s="65" t="s">
        <v>64</v>
      </c>
      <c r="D37" s="66">
        <v>162.2717910783584</v>
      </c>
      <c r="E37" s="68"/>
      <c r="F37" s="101" t="s">
        <v>681</v>
      </c>
      <c r="G37" s="65"/>
      <c r="H37" s="69" t="s">
        <v>248</v>
      </c>
      <c r="I37" s="70"/>
      <c r="J37" s="70"/>
      <c r="K37" s="69" t="s">
        <v>1953</v>
      </c>
      <c r="L37" s="73">
        <v>70.06295889319978</v>
      </c>
      <c r="M37" s="74">
        <v>2481.010009765625</v>
      </c>
      <c r="N37" s="74">
        <v>3177.95654296875</v>
      </c>
      <c r="O37" s="75"/>
      <c r="P37" s="76"/>
      <c r="Q37" s="76"/>
      <c r="R37" s="87"/>
      <c r="S37" s="48">
        <v>1</v>
      </c>
      <c r="T37" s="48">
        <v>3</v>
      </c>
      <c r="U37" s="49">
        <v>113.45</v>
      </c>
      <c r="V37" s="49">
        <v>0.003145</v>
      </c>
      <c r="W37" s="49">
        <v>0.009203</v>
      </c>
      <c r="X37" s="49">
        <v>0.990797</v>
      </c>
      <c r="Y37" s="49">
        <v>0.3333333333333333</v>
      </c>
      <c r="Z37" s="49">
        <v>0</v>
      </c>
      <c r="AA37" s="71">
        <v>37</v>
      </c>
      <c r="AB37" s="71"/>
      <c r="AC37" s="72"/>
      <c r="AD37" s="78" t="s">
        <v>1227</v>
      </c>
      <c r="AE37" s="78">
        <v>371</v>
      </c>
      <c r="AF37" s="78">
        <v>431</v>
      </c>
      <c r="AG37" s="78">
        <v>104</v>
      </c>
      <c r="AH37" s="78">
        <v>1285</v>
      </c>
      <c r="AI37" s="78"/>
      <c r="AJ37" s="78" t="s">
        <v>1353</v>
      </c>
      <c r="AK37" s="78" t="s">
        <v>1136</v>
      </c>
      <c r="AL37" s="83" t="s">
        <v>1534</v>
      </c>
      <c r="AM37" s="78"/>
      <c r="AN37" s="80">
        <v>40635.030335648145</v>
      </c>
      <c r="AO37" s="83" t="s">
        <v>1633</v>
      </c>
      <c r="AP37" s="78" t="b">
        <v>0</v>
      </c>
      <c r="AQ37" s="78" t="b">
        <v>0</v>
      </c>
      <c r="AR37" s="78" t="b">
        <v>1</v>
      </c>
      <c r="AS37" s="78"/>
      <c r="AT37" s="78">
        <v>14</v>
      </c>
      <c r="AU37" s="83" t="s">
        <v>1705</v>
      </c>
      <c r="AV37" s="78" t="b">
        <v>0</v>
      </c>
      <c r="AW37" s="78" t="s">
        <v>1782</v>
      </c>
      <c r="AX37" s="83" t="s">
        <v>1817</v>
      </c>
      <c r="AY37" s="78" t="s">
        <v>66</v>
      </c>
      <c r="AZ37" s="78" t="str">
        <f>REPLACE(INDEX(GroupVertices[Group],MATCH(Vertices[[#This Row],[Vertex]],GroupVertices[Vertex],0)),1,1,"")</f>
        <v>1</v>
      </c>
      <c r="BA37" s="48" t="s">
        <v>2421</v>
      </c>
      <c r="BB37" s="48" t="s">
        <v>2421</v>
      </c>
      <c r="BC37" s="48" t="s">
        <v>553</v>
      </c>
      <c r="BD37" s="48" t="s">
        <v>553</v>
      </c>
      <c r="BE37" s="48"/>
      <c r="BF37" s="48"/>
      <c r="BG37" s="117" t="s">
        <v>2475</v>
      </c>
      <c r="BH37" s="117" t="s">
        <v>2525</v>
      </c>
      <c r="BI37" s="117" t="s">
        <v>2554</v>
      </c>
      <c r="BJ37" s="117" t="s">
        <v>2554</v>
      </c>
      <c r="BK37" s="117">
        <v>1</v>
      </c>
      <c r="BL37" s="121">
        <v>2.0408163265306123</v>
      </c>
      <c r="BM37" s="117">
        <v>0</v>
      </c>
      <c r="BN37" s="121">
        <v>0</v>
      </c>
      <c r="BO37" s="117">
        <v>0</v>
      </c>
      <c r="BP37" s="121">
        <v>0</v>
      </c>
      <c r="BQ37" s="117">
        <v>48</v>
      </c>
      <c r="BR37" s="121">
        <v>97.95918367346938</v>
      </c>
      <c r="BS37" s="117">
        <v>49</v>
      </c>
      <c r="BT37" s="2"/>
      <c r="BU37" s="3"/>
      <c r="BV37" s="3"/>
      <c r="BW37" s="3"/>
      <c r="BX37" s="3"/>
    </row>
    <row r="38" spans="1:76" ht="15">
      <c r="A38" s="64" t="s">
        <v>233</v>
      </c>
      <c r="B38" s="65"/>
      <c r="C38" s="65" t="s">
        <v>64</v>
      </c>
      <c r="D38" s="66">
        <v>162</v>
      </c>
      <c r="E38" s="68"/>
      <c r="F38" s="101" t="s">
        <v>670</v>
      </c>
      <c r="G38" s="65"/>
      <c r="H38" s="69" t="s">
        <v>233</v>
      </c>
      <c r="I38" s="70"/>
      <c r="J38" s="70"/>
      <c r="K38" s="69" t="s">
        <v>1954</v>
      </c>
      <c r="L38" s="73">
        <v>1</v>
      </c>
      <c r="M38" s="74">
        <v>1168.888916015625</v>
      </c>
      <c r="N38" s="74">
        <v>4922.52001953125</v>
      </c>
      <c r="O38" s="75"/>
      <c r="P38" s="76"/>
      <c r="Q38" s="76"/>
      <c r="R38" s="87"/>
      <c r="S38" s="48">
        <v>0</v>
      </c>
      <c r="T38" s="48">
        <v>1</v>
      </c>
      <c r="U38" s="49">
        <v>0</v>
      </c>
      <c r="V38" s="49">
        <v>0.003106</v>
      </c>
      <c r="W38" s="49">
        <v>0.006715</v>
      </c>
      <c r="X38" s="49">
        <v>0.355204</v>
      </c>
      <c r="Y38" s="49">
        <v>0</v>
      </c>
      <c r="Z38" s="49">
        <v>0</v>
      </c>
      <c r="AA38" s="71">
        <v>38</v>
      </c>
      <c r="AB38" s="71"/>
      <c r="AC38" s="72"/>
      <c r="AD38" s="78" t="s">
        <v>1228</v>
      </c>
      <c r="AE38" s="78">
        <v>5</v>
      </c>
      <c r="AF38" s="78">
        <v>0</v>
      </c>
      <c r="AG38" s="78">
        <v>69</v>
      </c>
      <c r="AH38" s="78">
        <v>16</v>
      </c>
      <c r="AI38" s="78"/>
      <c r="AJ38" s="78" t="s">
        <v>1354</v>
      </c>
      <c r="AK38" s="78"/>
      <c r="AL38" s="78"/>
      <c r="AM38" s="78"/>
      <c r="AN38" s="80">
        <v>43626.080625</v>
      </c>
      <c r="AO38" s="78"/>
      <c r="AP38" s="78" t="b">
        <v>1</v>
      </c>
      <c r="AQ38" s="78" t="b">
        <v>0</v>
      </c>
      <c r="AR38" s="78" t="b">
        <v>0</v>
      </c>
      <c r="AS38" s="78" t="s">
        <v>1099</v>
      </c>
      <c r="AT38" s="78">
        <v>0</v>
      </c>
      <c r="AU38" s="78"/>
      <c r="AV38" s="78" t="b">
        <v>0</v>
      </c>
      <c r="AW38" s="78" t="s">
        <v>1782</v>
      </c>
      <c r="AX38" s="83" t="s">
        <v>1818</v>
      </c>
      <c r="AY38" s="78" t="s">
        <v>66</v>
      </c>
      <c r="AZ38" s="78" t="str">
        <f>REPLACE(INDEX(GroupVertices[Group],MATCH(Vertices[[#This Row],[Vertex]],GroupVertices[Vertex],0)),1,1,"")</f>
        <v>1</v>
      </c>
      <c r="BA38" s="48"/>
      <c r="BB38" s="48"/>
      <c r="BC38" s="48"/>
      <c r="BD38" s="48"/>
      <c r="BE38" s="48"/>
      <c r="BF38" s="48"/>
      <c r="BG38" s="117" t="s">
        <v>2476</v>
      </c>
      <c r="BH38" s="117" t="s">
        <v>2476</v>
      </c>
      <c r="BI38" s="117" t="s">
        <v>2555</v>
      </c>
      <c r="BJ38" s="117" t="s">
        <v>2555</v>
      </c>
      <c r="BK38" s="117">
        <v>0</v>
      </c>
      <c r="BL38" s="121">
        <v>0</v>
      </c>
      <c r="BM38" s="117">
        <v>0</v>
      </c>
      <c r="BN38" s="121">
        <v>0</v>
      </c>
      <c r="BO38" s="117">
        <v>0</v>
      </c>
      <c r="BP38" s="121">
        <v>0</v>
      </c>
      <c r="BQ38" s="117">
        <v>10</v>
      </c>
      <c r="BR38" s="121">
        <v>100</v>
      </c>
      <c r="BS38" s="117">
        <v>10</v>
      </c>
      <c r="BT38" s="2"/>
      <c r="BU38" s="3"/>
      <c r="BV38" s="3"/>
      <c r="BW38" s="3"/>
      <c r="BX38" s="3"/>
    </row>
    <row r="39" spans="1:76" ht="15">
      <c r="A39" s="64" t="s">
        <v>234</v>
      </c>
      <c r="B39" s="65"/>
      <c r="C39" s="65" t="s">
        <v>64</v>
      </c>
      <c r="D39" s="66">
        <v>162.00063060575025</v>
      </c>
      <c r="E39" s="68"/>
      <c r="F39" s="101" t="s">
        <v>654</v>
      </c>
      <c r="G39" s="65"/>
      <c r="H39" s="69" t="s">
        <v>234</v>
      </c>
      <c r="I39" s="70"/>
      <c r="J39" s="70"/>
      <c r="K39" s="69" t="s">
        <v>1955</v>
      </c>
      <c r="L39" s="73">
        <v>76.78967282682567</v>
      </c>
      <c r="M39" s="74">
        <v>7748.20751953125</v>
      </c>
      <c r="N39" s="74">
        <v>8939.400390625</v>
      </c>
      <c r="O39" s="75"/>
      <c r="P39" s="76"/>
      <c r="Q39" s="76"/>
      <c r="R39" s="87"/>
      <c r="S39" s="48">
        <v>0</v>
      </c>
      <c r="T39" s="48">
        <v>6</v>
      </c>
      <c r="U39" s="49">
        <v>124.5</v>
      </c>
      <c r="V39" s="49">
        <v>0.003195</v>
      </c>
      <c r="W39" s="49">
        <v>0.010519</v>
      </c>
      <c r="X39" s="49">
        <v>1.081811</v>
      </c>
      <c r="Y39" s="49">
        <v>0.16666666666666666</v>
      </c>
      <c r="Z39" s="49">
        <v>0</v>
      </c>
      <c r="AA39" s="71">
        <v>39</v>
      </c>
      <c r="AB39" s="71"/>
      <c r="AC39" s="72"/>
      <c r="AD39" s="78" t="s">
        <v>1229</v>
      </c>
      <c r="AE39" s="78">
        <v>0</v>
      </c>
      <c r="AF39" s="78">
        <v>1</v>
      </c>
      <c r="AG39" s="78">
        <v>74</v>
      </c>
      <c r="AH39" s="78">
        <v>1</v>
      </c>
      <c r="AI39" s="78"/>
      <c r="AJ39" s="78"/>
      <c r="AK39" s="78"/>
      <c r="AL39" s="78"/>
      <c r="AM39" s="78"/>
      <c r="AN39" s="80">
        <v>43613.76755787037</v>
      </c>
      <c r="AO39" s="78"/>
      <c r="AP39" s="78" t="b">
        <v>1</v>
      </c>
      <c r="AQ39" s="78" t="b">
        <v>1</v>
      </c>
      <c r="AR39" s="78" t="b">
        <v>0</v>
      </c>
      <c r="AS39" s="78"/>
      <c r="AT39" s="78">
        <v>0</v>
      </c>
      <c r="AU39" s="78"/>
      <c r="AV39" s="78" t="b">
        <v>0</v>
      </c>
      <c r="AW39" s="78" t="s">
        <v>1782</v>
      </c>
      <c r="AX39" s="83" t="s">
        <v>1819</v>
      </c>
      <c r="AY39" s="78" t="s">
        <v>66</v>
      </c>
      <c r="AZ39" s="78" t="str">
        <f>REPLACE(INDEX(GroupVertices[Group],MATCH(Vertices[[#This Row],[Vertex]],GroupVertices[Vertex],0)),1,1,"")</f>
        <v>4</v>
      </c>
      <c r="BA39" s="48"/>
      <c r="BB39" s="48"/>
      <c r="BC39" s="48"/>
      <c r="BD39" s="48"/>
      <c r="BE39" s="48" t="s">
        <v>574</v>
      </c>
      <c r="BF39" s="48" t="s">
        <v>574</v>
      </c>
      <c r="BG39" s="117" t="s">
        <v>2464</v>
      </c>
      <c r="BH39" s="117" t="s">
        <v>2464</v>
      </c>
      <c r="BI39" s="117" t="s">
        <v>2543</v>
      </c>
      <c r="BJ39" s="117" t="s">
        <v>2543</v>
      </c>
      <c r="BK39" s="117">
        <v>0</v>
      </c>
      <c r="BL39" s="121">
        <v>0</v>
      </c>
      <c r="BM39" s="117">
        <v>1</v>
      </c>
      <c r="BN39" s="121">
        <v>5.882352941176471</v>
      </c>
      <c r="BO39" s="117">
        <v>0</v>
      </c>
      <c r="BP39" s="121">
        <v>0</v>
      </c>
      <c r="BQ39" s="117">
        <v>16</v>
      </c>
      <c r="BR39" s="121">
        <v>94.11764705882354</v>
      </c>
      <c r="BS39" s="117">
        <v>17</v>
      </c>
      <c r="BT39" s="2"/>
      <c r="BU39" s="3"/>
      <c r="BV39" s="3"/>
      <c r="BW39" s="3"/>
      <c r="BX39" s="3"/>
    </row>
    <row r="40" spans="1:76" ht="15">
      <c r="A40" s="64" t="s">
        <v>235</v>
      </c>
      <c r="B40" s="65"/>
      <c r="C40" s="65" t="s">
        <v>64</v>
      </c>
      <c r="D40" s="66">
        <v>162.04477300826787</v>
      </c>
      <c r="E40" s="68"/>
      <c r="F40" s="101" t="s">
        <v>671</v>
      </c>
      <c r="G40" s="65"/>
      <c r="H40" s="69" t="s">
        <v>235</v>
      </c>
      <c r="I40" s="70"/>
      <c r="J40" s="70"/>
      <c r="K40" s="69" t="s">
        <v>1956</v>
      </c>
      <c r="L40" s="73">
        <v>1</v>
      </c>
      <c r="M40" s="74">
        <v>3366.1494140625</v>
      </c>
      <c r="N40" s="74">
        <v>3688.311767578125</v>
      </c>
      <c r="O40" s="75"/>
      <c r="P40" s="76"/>
      <c r="Q40" s="76"/>
      <c r="R40" s="87"/>
      <c r="S40" s="48">
        <v>0</v>
      </c>
      <c r="T40" s="48">
        <v>3</v>
      </c>
      <c r="U40" s="49">
        <v>0</v>
      </c>
      <c r="V40" s="49">
        <v>0.003165</v>
      </c>
      <c r="W40" s="49">
        <v>0.011911</v>
      </c>
      <c r="X40" s="49">
        <v>0.71378</v>
      </c>
      <c r="Y40" s="49">
        <v>1</v>
      </c>
      <c r="Z40" s="49">
        <v>0</v>
      </c>
      <c r="AA40" s="71">
        <v>40</v>
      </c>
      <c r="AB40" s="71"/>
      <c r="AC40" s="72"/>
      <c r="AD40" s="78" t="s">
        <v>1230</v>
      </c>
      <c r="AE40" s="78">
        <v>272</v>
      </c>
      <c r="AF40" s="78">
        <v>71</v>
      </c>
      <c r="AG40" s="78">
        <v>163</v>
      </c>
      <c r="AH40" s="78">
        <v>141</v>
      </c>
      <c r="AI40" s="78"/>
      <c r="AJ40" s="78"/>
      <c r="AK40" s="78"/>
      <c r="AL40" s="78"/>
      <c r="AM40" s="78"/>
      <c r="AN40" s="80">
        <v>41302.644780092596</v>
      </c>
      <c r="AO40" s="83" t="s">
        <v>1634</v>
      </c>
      <c r="AP40" s="78" t="b">
        <v>1</v>
      </c>
      <c r="AQ40" s="78" t="b">
        <v>0</v>
      </c>
      <c r="AR40" s="78" t="b">
        <v>0</v>
      </c>
      <c r="AS40" s="78" t="s">
        <v>1704</v>
      </c>
      <c r="AT40" s="78">
        <v>2</v>
      </c>
      <c r="AU40" s="83" t="s">
        <v>1705</v>
      </c>
      <c r="AV40" s="78" t="b">
        <v>0</v>
      </c>
      <c r="AW40" s="78" t="s">
        <v>1782</v>
      </c>
      <c r="AX40" s="83" t="s">
        <v>1820</v>
      </c>
      <c r="AY40" s="78" t="s">
        <v>66</v>
      </c>
      <c r="AZ40" s="78" t="str">
        <f>REPLACE(INDEX(GroupVertices[Group],MATCH(Vertices[[#This Row],[Vertex]],GroupVertices[Vertex],0)),1,1,"")</f>
        <v>3</v>
      </c>
      <c r="BA40" s="48"/>
      <c r="BB40" s="48"/>
      <c r="BC40" s="48"/>
      <c r="BD40" s="48"/>
      <c r="BE40" s="48"/>
      <c r="BF40" s="48"/>
      <c r="BG40" s="117" t="s">
        <v>2477</v>
      </c>
      <c r="BH40" s="117" t="s">
        <v>2477</v>
      </c>
      <c r="BI40" s="117" t="s">
        <v>2556</v>
      </c>
      <c r="BJ40" s="117" t="s">
        <v>2556</v>
      </c>
      <c r="BK40" s="117">
        <v>1</v>
      </c>
      <c r="BL40" s="121">
        <v>12.5</v>
      </c>
      <c r="BM40" s="117">
        <v>0</v>
      </c>
      <c r="BN40" s="121">
        <v>0</v>
      </c>
      <c r="BO40" s="117">
        <v>0</v>
      </c>
      <c r="BP40" s="121">
        <v>0</v>
      </c>
      <c r="BQ40" s="117">
        <v>7</v>
      </c>
      <c r="BR40" s="121">
        <v>87.5</v>
      </c>
      <c r="BS40" s="117">
        <v>8</v>
      </c>
      <c r="BT40" s="2"/>
      <c r="BU40" s="3"/>
      <c r="BV40" s="3"/>
      <c r="BW40" s="3"/>
      <c r="BX40" s="3"/>
    </row>
    <row r="41" spans="1:76" ht="15">
      <c r="A41" s="64" t="s">
        <v>236</v>
      </c>
      <c r="B41" s="65"/>
      <c r="C41" s="65" t="s">
        <v>64</v>
      </c>
      <c r="D41" s="66">
        <v>162.002522423001</v>
      </c>
      <c r="E41" s="68"/>
      <c r="F41" s="101" t="s">
        <v>1727</v>
      </c>
      <c r="G41" s="65"/>
      <c r="H41" s="69" t="s">
        <v>236</v>
      </c>
      <c r="I41" s="70"/>
      <c r="J41" s="70"/>
      <c r="K41" s="69" t="s">
        <v>1957</v>
      </c>
      <c r="L41" s="73">
        <v>76.78967282682567</v>
      </c>
      <c r="M41" s="74">
        <v>7559.75</v>
      </c>
      <c r="N41" s="74">
        <v>5693.54833984375</v>
      </c>
      <c r="O41" s="75"/>
      <c r="P41" s="76"/>
      <c r="Q41" s="76"/>
      <c r="R41" s="87"/>
      <c r="S41" s="48">
        <v>0</v>
      </c>
      <c r="T41" s="48">
        <v>6</v>
      </c>
      <c r="U41" s="49">
        <v>124.5</v>
      </c>
      <c r="V41" s="49">
        <v>0.003195</v>
      </c>
      <c r="W41" s="49">
        <v>0.010519</v>
      </c>
      <c r="X41" s="49">
        <v>1.081811</v>
      </c>
      <c r="Y41" s="49">
        <v>0.16666666666666666</v>
      </c>
      <c r="Z41" s="49">
        <v>0</v>
      </c>
      <c r="AA41" s="71">
        <v>41</v>
      </c>
      <c r="AB41" s="71"/>
      <c r="AC41" s="72"/>
      <c r="AD41" s="78" t="s">
        <v>1231</v>
      </c>
      <c r="AE41" s="78">
        <v>49</v>
      </c>
      <c r="AF41" s="78">
        <v>4</v>
      </c>
      <c r="AG41" s="78">
        <v>65</v>
      </c>
      <c r="AH41" s="78">
        <v>4</v>
      </c>
      <c r="AI41" s="78"/>
      <c r="AJ41" s="78"/>
      <c r="AK41" s="78"/>
      <c r="AL41" s="78"/>
      <c r="AM41" s="78"/>
      <c r="AN41" s="80">
        <v>43608.551828703705</v>
      </c>
      <c r="AO41" s="78"/>
      <c r="AP41" s="78" t="b">
        <v>1</v>
      </c>
      <c r="AQ41" s="78" t="b">
        <v>0</v>
      </c>
      <c r="AR41" s="78" t="b">
        <v>0</v>
      </c>
      <c r="AS41" s="78"/>
      <c r="AT41" s="78">
        <v>0</v>
      </c>
      <c r="AU41" s="78"/>
      <c r="AV41" s="78" t="b">
        <v>0</v>
      </c>
      <c r="AW41" s="78" t="s">
        <v>1782</v>
      </c>
      <c r="AX41" s="83" t="s">
        <v>1821</v>
      </c>
      <c r="AY41" s="78" t="s">
        <v>66</v>
      </c>
      <c r="AZ41" s="78" t="str">
        <f>REPLACE(INDEX(GroupVertices[Group],MATCH(Vertices[[#This Row],[Vertex]],GroupVertices[Vertex],0)),1,1,"")</f>
        <v>4</v>
      </c>
      <c r="BA41" s="48"/>
      <c r="BB41" s="48"/>
      <c r="BC41" s="48"/>
      <c r="BD41" s="48"/>
      <c r="BE41" s="48" t="s">
        <v>574</v>
      </c>
      <c r="BF41" s="48" t="s">
        <v>574</v>
      </c>
      <c r="BG41" s="117" t="s">
        <v>2464</v>
      </c>
      <c r="BH41" s="117" t="s">
        <v>2464</v>
      </c>
      <c r="BI41" s="117" t="s">
        <v>2543</v>
      </c>
      <c r="BJ41" s="117" t="s">
        <v>2543</v>
      </c>
      <c r="BK41" s="117">
        <v>0</v>
      </c>
      <c r="BL41" s="121">
        <v>0</v>
      </c>
      <c r="BM41" s="117">
        <v>1</v>
      </c>
      <c r="BN41" s="121">
        <v>5.882352941176471</v>
      </c>
      <c r="BO41" s="117">
        <v>0</v>
      </c>
      <c r="BP41" s="121">
        <v>0</v>
      </c>
      <c r="BQ41" s="117">
        <v>16</v>
      </c>
      <c r="BR41" s="121">
        <v>94.11764705882354</v>
      </c>
      <c r="BS41" s="117">
        <v>17</v>
      </c>
      <c r="BT41" s="2"/>
      <c r="BU41" s="3"/>
      <c r="BV41" s="3"/>
      <c r="BW41" s="3"/>
      <c r="BX41" s="3"/>
    </row>
    <row r="42" spans="1:76" ht="15">
      <c r="A42" s="64" t="s">
        <v>237</v>
      </c>
      <c r="B42" s="65"/>
      <c r="C42" s="65" t="s">
        <v>64</v>
      </c>
      <c r="D42" s="66">
        <v>162.0012612115005</v>
      </c>
      <c r="E42" s="68"/>
      <c r="F42" s="101" t="s">
        <v>672</v>
      </c>
      <c r="G42" s="65"/>
      <c r="H42" s="69" t="s">
        <v>237</v>
      </c>
      <c r="I42" s="70"/>
      <c r="J42" s="70"/>
      <c r="K42" s="69" t="s">
        <v>1958</v>
      </c>
      <c r="L42" s="73">
        <v>1728.6392890163152</v>
      </c>
      <c r="M42" s="74">
        <v>8940.177734375</v>
      </c>
      <c r="N42" s="74">
        <v>7683.0107421875</v>
      </c>
      <c r="O42" s="75"/>
      <c r="P42" s="76"/>
      <c r="Q42" s="76"/>
      <c r="R42" s="87"/>
      <c r="S42" s="48">
        <v>0</v>
      </c>
      <c r="T42" s="48">
        <v>12</v>
      </c>
      <c r="U42" s="49">
        <v>2838</v>
      </c>
      <c r="V42" s="49">
        <v>0.003333</v>
      </c>
      <c r="W42" s="49">
        <v>0.007307</v>
      </c>
      <c r="X42" s="49">
        <v>5.204791</v>
      </c>
      <c r="Y42" s="49">
        <v>0</v>
      </c>
      <c r="Z42" s="49">
        <v>0</v>
      </c>
      <c r="AA42" s="71">
        <v>42</v>
      </c>
      <c r="AB42" s="71"/>
      <c r="AC42" s="72"/>
      <c r="AD42" s="78" t="s">
        <v>1232</v>
      </c>
      <c r="AE42" s="78">
        <v>28</v>
      </c>
      <c r="AF42" s="78">
        <v>2</v>
      </c>
      <c r="AG42" s="78">
        <v>58</v>
      </c>
      <c r="AH42" s="78">
        <v>0</v>
      </c>
      <c r="AI42" s="78"/>
      <c r="AJ42" s="78" t="s">
        <v>1355</v>
      </c>
      <c r="AK42" s="78"/>
      <c r="AL42" s="78"/>
      <c r="AM42" s="78"/>
      <c r="AN42" s="80">
        <v>43632.42333333333</v>
      </c>
      <c r="AO42" s="78"/>
      <c r="AP42" s="78" t="b">
        <v>1</v>
      </c>
      <c r="AQ42" s="78" t="b">
        <v>0</v>
      </c>
      <c r="AR42" s="78" t="b">
        <v>1</v>
      </c>
      <c r="AS42" s="78" t="s">
        <v>1099</v>
      </c>
      <c r="AT42" s="78">
        <v>0</v>
      </c>
      <c r="AU42" s="78"/>
      <c r="AV42" s="78" t="b">
        <v>0</v>
      </c>
      <c r="AW42" s="78" t="s">
        <v>1782</v>
      </c>
      <c r="AX42" s="83" t="s">
        <v>1822</v>
      </c>
      <c r="AY42" s="78" t="s">
        <v>66</v>
      </c>
      <c r="AZ42" s="78" t="str">
        <f>REPLACE(INDEX(GroupVertices[Group],MATCH(Vertices[[#This Row],[Vertex]],GroupVertices[Vertex],0)),1,1,"")</f>
        <v>5</v>
      </c>
      <c r="BA42" s="48"/>
      <c r="BB42" s="48"/>
      <c r="BC42" s="48"/>
      <c r="BD42" s="48"/>
      <c r="BE42" s="48" t="s">
        <v>578</v>
      </c>
      <c r="BF42" s="48" t="s">
        <v>578</v>
      </c>
      <c r="BG42" s="117" t="s">
        <v>2478</v>
      </c>
      <c r="BH42" s="117" t="s">
        <v>2526</v>
      </c>
      <c r="BI42" s="117" t="s">
        <v>2557</v>
      </c>
      <c r="BJ42" s="117" t="s">
        <v>2604</v>
      </c>
      <c r="BK42" s="117">
        <v>1</v>
      </c>
      <c r="BL42" s="121">
        <v>0.9090909090909091</v>
      </c>
      <c r="BM42" s="117">
        <v>1</v>
      </c>
      <c r="BN42" s="121">
        <v>0.9090909090909091</v>
      </c>
      <c r="BO42" s="117">
        <v>0</v>
      </c>
      <c r="BP42" s="121">
        <v>0</v>
      </c>
      <c r="BQ42" s="117">
        <v>108</v>
      </c>
      <c r="BR42" s="121">
        <v>98.18181818181819</v>
      </c>
      <c r="BS42" s="117">
        <v>110</v>
      </c>
      <c r="BT42" s="2"/>
      <c r="BU42" s="3"/>
      <c r="BV42" s="3"/>
      <c r="BW42" s="3"/>
      <c r="BX42" s="3"/>
    </row>
    <row r="43" spans="1:76" ht="15">
      <c r="A43" s="64" t="s">
        <v>303</v>
      </c>
      <c r="B43" s="65"/>
      <c r="C43" s="65" t="s">
        <v>64</v>
      </c>
      <c r="D43" s="66">
        <v>430.7168753259321</v>
      </c>
      <c r="E43" s="68"/>
      <c r="F43" s="101" t="s">
        <v>1728</v>
      </c>
      <c r="G43" s="65"/>
      <c r="H43" s="69" t="s">
        <v>303</v>
      </c>
      <c r="I43" s="70"/>
      <c r="J43" s="70"/>
      <c r="K43" s="69" t="s">
        <v>1959</v>
      </c>
      <c r="L43" s="73">
        <v>1</v>
      </c>
      <c r="M43" s="74">
        <v>8292.0908203125</v>
      </c>
      <c r="N43" s="74">
        <v>9023.037109375</v>
      </c>
      <c r="O43" s="75"/>
      <c r="P43" s="76"/>
      <c r="Q43" s="76"/>
      <c r="R43" s="87"/>
      <c r="S43" s="48">
        <v>1</v>
      </c>
      <c r="T43" s="48">
        <v>0</v>
      </c>
      <c r="U43" s="49">
        <v>0</v>
      </c>
      <c r="V43" s="49">
        <v>0.002304</v>
      </c>
      <c r="W43" s="49">
        <v>0.000627</v>
      </c>
      <c r="X43" s="49">
        <v>0.518673</v>
      </c>
      <c r="Y43" s="49">
        <v>0</v>
      </c>
      <c r="Z43" s="49">
        <v>0</v>
      </c>
      <c r="AA43" s="71">
        <v>43</v>
      </c>
      <c r="AB43" s="71"/>
      <c r="AC43" s="72"/>
      <c r="AD43" s="78" t="s">
        <v>1233</v>
      </c>
      <c r="AE43" s="78">
        <v>9856</v>
      </c>
      <c r="AF43" s="78">
        <v>426125</v>
      </c>
      <c r="AG43" s="78">
        <v>296111</v>
      </c>
      <c r="AH43" s="78">
        <v>7424</v>
      </c>
      <c r="AI43" s="78"/>
      <c r="AJ43" s="78" t="s">
        <v>1356</v>
      </c>
      <c r="AK43" s="78" t="s">
        <v>1460</v>
      </c>
      <c r="AL43" s="83" t="s">
        <v>1535</v>
      </c>
      <c r="AM43" s="78"/>
      <c r="AN43" s="80">
        <v>39861.78430555556</v>
      </c>
      <c r="AO43" s="83" t="s">
        <v>1635</v>
      </c>
      <c r="AP43" s="78" t="b">
        <v>0</v>
      </c>
      <c r="AQ43" s="78" t="b">
        <v>0</v>
      </c>
      <c r="AR43" s="78" t="b">
        <v>1</v>
      </c>
      <c r="AS43" s="78"/>
      <c r="AT43" s="78">
        <v>3698</v>
      </c>
      <c r="AU43" s="83" t="s">
        <v>1705</v>
      </c>
      <c r="AV43" s="78" t="b">
        <v>1</v>
      </c>
      <c r="AW43" s="78" t="s">
        <v>1782</v>
      </c>
      <c r="AX43" s="83" t="s">
        <v>1823</v>
      </c>
      <c r="AY43" s="78" t="s">
        <v>65</v>
      </c>
      <c r="AZ43" s="78" t="str">
        <f>REPLACE(INDEX(GroupVertices[Group],MATCH(Vertices[[#This Row],[Vertex]],GroupVertices[Vertex],0)),1,1,"")</f>
        <v>5</v>
      </c>
      <c r="BA43" s="48"/>
      <c r="BB43" s="48"/>
      <c r="BC43" s="48"/>
      <c r="BD43" s="48"/>
      <c r="BE43" s="48"/>
      <c r="BF43" s="48"/>
      <c r="BG43" s="48"/>
      <c r="BH43" s="48"/>
      <c r="BI43" s="48"/>
      <c r="BJ43" s="48"/>
      <c r="BK43" s="48"/>
      <c r="BL43" s="49"/>
      <c r="BM43" s="48"/>
      <c r="BN43" s="49"/>
      <c r="BO43" s="48"/>
      <c r="BP43" s="49"/>
      <c r="BQ43" s="48"/>
      <c r="BR43" s="49"/>
      <c r="BS43" s="48"/>
      <c r="BT43" s="2"/>
      <c r="BU43" s="3"/>
      <c r="BV43" s="3"/>
      <c r="BW43" s="3"/>
      <c r="BX43" s="3"/>
    </row>
    <row r="44" spans="1:76" ht="15">
      <c r="A44" s="64" t="s">
        <v>304</v>
      </c>
      <c r="B44" s="65"/>
      <c r="C44" s="65" t="s">
        <v>64</v>
      </c>
      <c r="D44" s="66">
        <v>419.5463250659766</v>
      </c>
      <c r="E44" s="68"/>
      <c r="F44" s="101" t="s">
        <v>1729</v>
      </c>
      <c r="G44" s="65"/>
      <c r="H44" s="69" t="s">
        <v>304</v>
      </c>
      <c r="I44" s="70"/>
      <c r="J44" s="70"/>
      <c r="K44" s="69" t="s">
        <v>1960</v>
      </c>
      <c r="L44" s="73">
        <v>1</v>
      </c>
      <c r="M44" s="74">
        <v>8168.81982421875</v>
      </c>
      <c r="N44" s="74">
        <v>6856.26806640625</v>
      </c>
      <c r="O44" s="75"/>
      <c r="P44" s="76"/>
      <c r="Q44" s="76"/>
      <c r="R44" s="87"/>
      <c r="S44" s="48">
        <v>1</v>
      </c>
      <c r="T44" s="48">
        <v>0</v>
      </c>
      <c r="U44" s="49">
        <v>0</v>
      </c>
      <c r="V44" s="49">
        <v>0.002304</v>
      </c>
      <c r="W44" s="49">
        <v>0.000627</v>
      </c>
      <c r="X44" s="49">
        <v>0.518673</v>
      </c>
      <c r="Y44" s="49">
        <v>0</v>
      </c>
      <c r="Z44" s="49">
        <v>0</v>
      </c>
      <c r="AA44" s="71">
        <v>44</v>
      </c>
      <c r="AB44" s="71"/>
      <c r="AC44" s="72"/>
      <c r="AD44" s="78" t="s">
        <v>1234</v>
      </c>
      <c r="AE44" s="78">
        <v>31969</v>
      </c>
      <c r="AF44" s="78">
        <v>408411</v>
      </c>
      <c r="AG44" s="78">
        <v>28709</v>
      </c>
      <c r="AH44" s="78">
        <v>8526</v>
      </c>
      <c r="AI44" s="78"/>
      <c r="AJ44" s="78" t="s">
        <v>1357</v>
      </c>
      <c r="AK44" s="78" t="s">
        <v>1461</v>
      </c>
      <c r="AL44" s="83" t="s">
        <v>1536</v>
      </c>
      <c r="AM44" s="78"/>
      <c r="AN44" s="80">
        <v>39969.85594907407</v>
      </c>
      <c r="AO44" s="83" t="s">
        <v>1636</v>
      </c>
      <c r="AP44" s="78" t="b">
        <v>0</v>
      </c>
      <c r="AQ44" s="78" t="b">
        <v>0</v>
      </c>
      <c r="AR44" s="78" t="b">
        <v>1</v>
      </c>
      <c r="AS44" s="78"/>
      <c r="AT44" s="78">
        <v>4132</v>
      </c>
      <c r="AU44" s="83" t="s">
        <v>1705</v>
      </c>
      <c r="AV44" s="78" t="b">
        <v>1</v>
      </c>
      <c r="AW44" s="78" t="s">
        <v>1782</v>
      </c>
      <c r="AX44" s="83" t="s">
        <v>1824</v>
      </c>
      <c r="AY44" s="78" t="s">
        <v>65</v>
      </c>
      <c r="AZ44" s="78" t="str">
        <f>REPLACE(INDEX(GroupVertices[Group],MATCH(Vertices[[#This Row],[Vertex]],GroupVertices[Vertex],0)),1,1,"")</f>
        <v>5</v>
      </c>
      <c r="BA44" s="48"/>
      <c r="BB44" s="48"/>
      <c r="BC44" s="48"/>
      <c r="BD44" s="48"/>
      <c r="BE44" s="48"/>
      <c r="BF44" s="48"/>
      <c r="BG44" s="48"/>
      <c r="BH44" s="48"/>
      <c r="BI44" s="48"/>
      <c r="BJ44" s="48"/>
      <c r="BK44" s="48"/>
      <c r="BL44" s="49"/>
      <c r="BM44" s="48"/>
      <c r="BN44" s="49"/>
      <c r="BO44" s="48"/>
      <c r="BP44" s="49"/>
      <c r="BQ44" s="48"/>
      <c r="BR44" s="49"/>
      <c r="BS44" s="48"/>
      <c r="BT44" s="2"/>
      <c r="BU44" s="3"/>
      <c r="BV44" s="3"/>
      <c r="BW44" s="3"/>
      <c r="BX44" s="3"/>
    </row>
    <row r="45" spans="1:76" ht="15">
      <c r="A45" s="64" t="s">
        <v>305</v>
      </c>
      <c r="B45" s="65"/>
      <c r="C45" s="65" t="s">
        <v>64</v>
      </c>
      <c r="D45" s="66">
        <v>1000</v>
      </c>
      <c r="E45" s="68"/>
      <c r="F45" s="101" t="s">
        <v>1730</v>
      </c>
      <c r="G45" s="65"/>
      <c r="H45" s="69" t="s">
        <v>305</v>
      </c>
      <c r="I45" s="70"/>
      <c r="J45" s="70"/>
      <c r="K45" s="69" t="s">
        <v>1961</v>
      </c>
      <c r="L45" s="73">
        <v>1</v>
      </c>
      <c r="M45" s="74">
        <v>9191.2666015625</v>
      </c>
      <c r="N45" s="74">
        <v>9525.1650390625</v>
      </c>
      <c r="O45" s="75"/>
      <c r="P45" s="76"/>
      <c r="Q45" s="76"/>
      <c r="R45" s="87"/>
      <c r="S45" s="48">
        <v>1</v>
      </c>
      <c r="T45" s="48">
        <v>0</v>
      </c>
      <c r="U45" s="49">
        <v>0</v>
      </c>
      <c r="V45" s="49">
        <v>0.002304</v>
      </c>
      <c r="W45" s="49">
        <v>0.000627</v>
      </c>
      <c r="X45" s="49">
        <v>0.518673</v>
      </c>
      <c r="Y45" s="49">
        <v>0</v>
      </c>
      <c r="Z45" s="49">
        <v>0</v>
      </c>
      <c r="AA45" s="71">
        <v>45</v>
      </c>
      <c r="AB45" s="71"/>
      <c r="AC45" s="72"/>
      <c r="AD45" s="78" t="s">
        <v>1235</v>
      </c>
      <c r="AE45" s="78">
        <v>214</v>
      </c>
      <c r="AF45" s="78">
        <v>21296236</v>
      </c>
      <c r="AG45" s="78">
        <v>99594</v>
      </c>
      <c r="AH45" s="78">
        <v>2300</v>
      </c>
      <c r="AI45" s="78"/>
      <c r="AJ45" s="78" t="s">
        <v>1358</v>
      </c>
      <c r="AK45" s="78" t="s">
        <v>1462</v>
      </c>
      <c r="AL45" s="83" t="s">
        <v>1537</v>
      </c>
      <c r="AM45" s="78"/>
      <c r="AN45" s="80">
        <v>39854.801840277774</v>
      </c>
      <c r="AO45" s="83" t="s">
        <v>1637</v>
      </c>
      <c r="AP45" s="78" t="b">
        <v>0</v>
      </c>
      <c r="AQ45" s="78" t="b">
        <v>0</v>
      </c>
      <c r="AR45" s="78" t="b">
        <v>1</v>
      </c>
      <c r="AS45" s="78"/>
      <c r="AT45" s="78">
        <v>96076</v>
      </c>
      <c r="AU45" s="83" t="s">
        <v>1705</v>
      </c>
      <c r="AV45" s="78" t="b">
        <v>1</v>
      </c>
      <c r="AW45" s="78" t="s">
        <v>1782</v>
      </c>
      <c r="AX45" s="83" t="s">
        <v>1825</v>
      </c>
      <c r="AY45" s="78" t="s">
        <v>65</v>
      </c>
      <c r="AZ45" s="78" t="str">
        <f>REPLACE(INDEX(GroupVertices[Group],MATCH(Vertices[[#This Row],[Vertex]],GroupVertices[Vertex],0)),1,1,"")</f>
        <v>5</v>
      </c>
      <c r="BA45" s="48"/>
      <c r="BB45" s="48"/>
      <c r="BC45" s="48"/>
      <c r="BD45" s="48"/>
      <c r="BE45" s="48"/>
      <c r="BF45" s="48"/>
      <c r="BG45" s="48"/>
      <c r="BH45" s="48"/>
      <c r="BI45" s="48"/>
      <c r="BJ45" s="48"/>
      <c r="BK45" s="48"/>
      <c r="BL45" s="49"/>
      <c r="BM45" s="48"/>
      <c r="BN45" s="49"/>
      <c r="BO45" s="48"/>
      <c r="BP45" s="49"/>
      <c r="BQ45" s="48"/>
      <c r="BR45" s="49"/>
      <c r="BS45" s="48"/>
      <c r="BT45" s="2"/>
      <c r="BU45" s="3"/>
      <c r="BV45" s="3"/>
      <c r="BW45" s="3"/>
      <c r="BX45" s="3"/>
    </row>
    <row r="46" spans="1:76" ht="15">
      <c r="A46" s="64" t="s">
        <v>306</v>
      </c>
      <c r="B46" s="65"/>
      <c r="C46" s="65" t="s">
        <v>64</v>
      </c>
      <c r="D46" s="66">
        <v>163.7720021582068</v>
      </c>
      <c r="E46" s="68"/>
      <c r="F46" s="101" t="s">
        <v>1731</v>
      </c>
      <c r="G46" s="65"/>
      <c r="H46" s="69" t="s">
        <v>306</v>
      </c>
      <c r="I46" s="70"/>
      <c r="J46" s="70"/>
      <c r="K46" s="69" t="s">
        <v>1962</v>
      </c>
      <c r="L46" s="73">
        <v>1</v>
      </c>
      <c r="M46" s="74">
        <v>8075.86572265625</v>
      </c>
      <c r="N46" s="74">
        <v>7975.0537109375</v>
      </c>
      <c r="O46" s="75"/>
      <c r="P46" s="76"/>
      <c r="Q46" s="76"/>
      <c r="R46" s="87"/>
      <c r="S46" s="48">
        <v>1</v>
      </c>
      <c r="T46" s="48">
        <v>0</v>
      </c>
      <c r="U46" s="49">
        <v>0</v>
      </c>
      <c r="V46" s="49">
        <v>0.002304</v>
      </c>
      <c r="W46" s="49">
        <v>0.000627</v>
      </c>
      <c r="X46" s="49">
        <v>0.518673</v>
      </c>
      <c r="Y46" s="49">
        <v>0</v>
      </c>
      <c r="Z46" s="49">
        <v>0</v>
      </c>
      <c r="AA46" s="71">
        <v>46</v>
      </c>
      <c r="AB46" s="71"/>
      <c r="AC46" s="72"/>
      <c r="AD46" s="78" t="s">
        <v>1236</v>
      </c>
      <c r="AE46" s="78">
        <v>84</v>
      </c>
      <c r="AF46" s="78">
        <v>2810</v>
      </c>
      <c r="AG46" s="78">
        <v>834</v>
      </c>
      <c r="AH46" s="78">
        <v>104</v>
      </c>
      <c r="AI46" s="78"/>
      <c r="AJ46" s="78" t="s">
        <v>1359</v>
      </c>
      <c r="AK46" s="78" t="s">
        <v>1463</v>
      </c>
      <c r="AL46" s="83" t="s">
        <v>1538</v>
      </c>
      <c r="AM46" s="78"/>
      <c r="AN46" s="80">
        <v>42550.86106481482</v>
      </c>
      <c r="AO46" s="83" t="s">
        <v>1638</v>
      </c>
      <c r="AP46" s="78" t="b">
        <v>1</v>
      </c>
      <c r="AQ46" s="78" t="b">
        <v>0</v>
      </c>
      <c r="AR46" s="78" t="b">
        <v>1</v>
      </c>
      <c r="AS46" s="78" t="s">
        <v>1099</v>
      </c>
      <c r="AT46" s="78">
        <v>53</v>
      </c>
      <c r="AU46" s="78"/>
      <c r="AV46" s="78" t="b">
        <v>0</v>
      </c>
      <c r="AW46" s="78" t="s">
        <v>1782</v>
      </c>
      <c r="AX46" s="83" t="s">
        <v>1826</v>
      </c>
      <c r="AY46" s="78" t="s">
        <v>65</v>
      </c>
      <c r="AZ46" s="78" t="str">
        <f>REPLACE(INDEX(GroupVertices[Group],MATCH(Vertices[[#This Row],[Vertex]],GroupVertices[Vertex],0)),1,1,"")</f>
        <v>5</v>
      </c>
      <c r="BA46" s="48"/>
      <c r="BB46" s="48"/>
      <c r="BC46" s="48"/>
      <c r="BD46" s="48"/>
      <c r="BE46" s="48"/>
      <c r="BF46" s="48"/>
      <c r="BG46" s="48"/>
      <c r="BH46" s="48"/>
      <c r="BI46" s="48"/>
      <c r="BJ46" s="48"/>
      <c r="BK46" s="48"/>
      <c r="BL46" s="49"/>
      <c r="BM46" s="48"/>
      <c r="BN46" s="49"/>
      <c r="BO46" s="48"/>
      <c r="BP46" s="49"/>
      <c r="BQ46" s="48"/>
      <c r="BR46" s="49"/>
      <c r="BS46" s="48"/>
      <c r="BT46" s="2"/>
      <c r="BU46" s="3"/>
      <c r="BV46" s="3"/>
      <c r="BW46" s="3"/>
      <c r="BX46" s="3"/>
    </row>
    <row r="47" spans="1:76" ht="15">
      <c r="A47" s="64" t="s">
        <v>307</v>
      </c>
      <c r="B47" s="65"/>
      <c r="C47" s="65" t="s">
        <v>64</v>
      </c>
      <c r="D47" s="66">
        <v>166.00497711984744</v>
      </c>
      <c r="E47" s="68"/>
      <c r="F47" s="101" t="s">
        <v>1732</v>
      </c>
      <c r="G47" s="65"/>
      <c r="H47" s="69" t="s">
        <v>307</v>
      </c>
      <c r="I47" s="70"/>
      <c r="J47" s="70"/>
      <c r="K47" s="69" t="s">
        <v>1963</v>
      </c>
      <c r="L47" s="73">
        <v>1</v>
      </c>
      <c r="M47" s="74">
        <v>8458.884765625</v>
      </c>
      <c r="N47" s="74">
        <v>5928.69873046875</v>
      </c>
      <c r="O47" s="75"/>
      <c r="P47" s="76"/>
      <c r="Q47" s="76"/>
      <c r="R47" s="87"/>
      <c r="S47" s="48">
        <v>1</v>
      </c>
      <c r="T47" s="48">
        <v>0</v>
      </c>
      <c r="U47" s="49">
        <v>0</v>
      </c>
      <c r="V47" s="49">
        <v>0.002304</v>
      </c>
      <c r="W47" s="49">
        <v>0.000627</v>
      </c>
      <c r="X47" s="49">
        <v>0.518673</v>
      </c>
      <c r="Y47" s="49">
        <v>0</v>
      </c>
      <c r="Z47" s="49">
        <v>0</v>
      </c>
      <c r="AA47" s="71">
        <v>47</v>
      </c>
      <c r="AB47" s="71"/>
      <c r="AC47" s="72"/>
      <c r="AD47" s="78" t="s">
        <v>1237</v>
      </c>
      <c r="AE47" s="78">
        <v>203</v>
      </c>
      <c r="AF47" s="78">
        <v>6351</v>
      </c>
      <c r="AG47" s="78">
        <v>588</v>
      </c>
      <c r="AH47" s="78">
        <v>480</v>
      </c>
      <c r="AI47" s="78"/>
      <c r="AJ47" s="78" t="s">
        <v>1360</v>
      </c>
      <c r="AK47" s="78" t="s">
        <v>1464</v>
      </c>
      <c r="AL47" s="83" t="s">
        <v>1539</v>
      </c>
      <c r="AM47" s="78"/>
      <c r="AN47" s="80">
        <v>41326.71549768518</v>
      </c>
      <c r="AO47" s="83" t="s">
        <v>1639</v>
      </c>
      <c r="AP47" s="78" t="b">
        <v>1</v>
      </c>
      <c r="AQ47" s="78" t="b">
        <v>0</v>
      </c>
      <c r="AR47" s="78" t="b">
        <v>1</v>
      </c>
      <c r="AS47" s="78" t="s">
        <v>1099</v>
      </c>
      <c r="AT47" s="78">
        <v>158</v>
      </c>
      <c r="AU47" s="83" t="s">
        <v>1705</v>
      </c>
      <c r="AV47" s="78" t="b">
        <v>0</v>
      </c>
      <c r="AW47" s="78" t="s">
        <v>1782</v>
      </c>
      <c r="AX47" s="83" t="s">
        <v>1827</v>
      </c>
      <c r="AY47" s="78" t="s">
        <v>65</v>
      </c>
      <c r="AZ47" s="78" t="str">
        <f>REPLACE(INDEX(GroupVertices[Group],MATCH(Vertices[[#This Row],[Vertex]],GroupVertices[Vertex],0)),1,1,"")</f>
        <v>5</v>
      </c>
      <c r="BA47" s="48"/>
      <c r="BB47" s="48"/>
      <c r="BC47" s="48"/>
      <c r="BD47" s="48"/>
      <c r="BE47" s="48"/>
      <c r="BF47" s="48"/>
      <c r="BG47" s="48"/>
      <c r="BH47" s="48"/>
      <c r="BI47" s="48"/>
      <c r="BJ47" s="48"/>
      <c r="BK47" s="48"/>
      <c r="BL47" s="49"/>
      <c r="BM47" s="48"/>
      <c r="BN47" s="49"/>
      <c r="BO47" s="48"/>
      <c r="BP47" s="49"/>
      <c r="BQ47" s="48"/>
      <c r="BR47" s="49"/>
      <c r="BS47" s="48"/>
      <c r="BT47" s="2"/>
      <c r="BU47" s="3"/>
      <c r="BV47" s="3"/>
      <c r="BW47" s="3"/>
      <c r="BX47" s="3"/>
    </row>
    <row r="48" spans="1:76" ht="15">
      <c r="A48" s="64" t="s">
        <v>308</v>
      </c>
      <c r="B48" s="65"/>
      <c r="C48" s="65" t="s">
        <v>64</v>
      </c>
      <c r="D48" s="66">
        <v>164.30549462291958</v>
      </c>
      <c r="E48" s="68"/>
      <c r="F48" s="101" t="s">
        <v>1733</v>
      </c>
      <c r="G48" s="65"/>
      <c r="H48" s="69" t="s">
        <v>308</v>
      </c>
      <c r="I48" s="70"/>
      <c r="J48" s="70"/>
      <c r="K48" s="69" t="s">
        <v>1964</v>
      </c>
      <c r="L48" s="73">
        <v>1</v>
      </c>
      <c r="M48" s="74">
        <v>9411.2529296875</v>
      </c>
      <c r="N48" s="74">
        <v>5908.37158203125</v>
      </c>
      <c r="O48" s="75"/>
      <c r="P48" s="76"/>
      <c r="Q48" s="76"/>
      <c r="R48" s="87"/>
      <c r="S48" s="48">
        <v>1</v>
      </c>
      <c r="T48" s="48">
        <v>0</v>
      </c>
      <c r="U48" s="49">
        <v>0</v>
      </c>
      <c r="V48" s="49">
        <v>0.002304</v>
      </c>
      <c r="W48" s="49">
        <v>0.000627</v>
      </c>
      <c r="X48" s="49">
        <v>0.518673</v>
      </c>
      <c r="Y48" s="49">
        <v>0</v>
      </c>
      <c r="Z48" s="49">
        <v>0</v>
      </c>
      <c r="AA48" s="71">
        <v>48</v>
      </c>
      <c r="AB48" s="71"/>
      <c r="AC48" s="72"/>
      <c r="AD48" s="78" t="s">
        <v>1238</v>
      </c>
      <c r="AE48" s="78">
        <v>30</v>
      </c>
      <c r="AF48" s="78">
        <v>3656</v>
      </c>
      <c r="AG48" s="78">
        <v>76</v>
      </c>
      <c r="AH48" s="78">
        <v>39</v>
      </c>
      <c r="AI48" s="78"/>
      <c r="AJ48" s="78" t="s">
        <v>1361</v>
      </c>
      <c r="AK48" s="78" t="s">
        <v>1465</v>
      </c>
      <c r="AL48" s="83" t="s">
        <v>1540</v>
      </c>
      <c r="AM48" s="78"/>
      <c r="AN48" s="80">
        <v>41432.98216435185</v>
      </c>
      <c r="AO48" s="83" t="s">
        <v>1640</v>
      </c>
      <c r="AP48" s="78" t="b">
        <v>0</v>
      </c>
      <c r="AQ48" s="78" t="b">
        <v>0</v>
      </c>
      <c r="AR48" s="78" t="b">
        <v>0</v>
      </c>
      <c r="AS48" s="78" t="s">
        <v>1099</v>
      </c>
      <c r="AT48" s="78">
        <v>74</v>
      </c>
      <c r="AU48" s="83" t="s">
        <v>1705</v>
      </c>
      <c r="AV48" s="78" t="b">
        <v>0</v>
      </c>
      <c r="AW48" s="78" t="s">
        <v>1782</v>
      </c>
      <c r="AX48" s="83" t="s">
        <v>1828</v>
      </c>
      <c r="AY48" s="78" t="s">
        <v>65</v>
      </c>
      <c r="AZ48" s="78" t="str">
        <f>REPLACE(INDEX(GroupVertices[Group],MATCH(Vertices[[#This Row],[Vertex]],GroupVertices[Vertex],0)),1,1,"")</f>
        <v>5</v>
      </c>
      <c r="BA48" s="48"/>
      <c r="BB48" s="48"/>
      <c r="BC48" s="48"/>
      <c r="BD48" s="48"/>
      <c r="BE48" s="48"/>
      <c r="BF48" s="48"/>
      <c r="BG48" s="48"/>
      <c r="BH48" s="48"/>
      <c r="BI48" s="48"/>
      <c r="BJ48" s="48"/>
      <c r="BK48" s="48"/>
      <c r="BL48" s="49"/>
      <c r="BM48" s="48"/>
      <c r="BN48" s="49"/>
      <c r="BO48" s="48"/>
      <c r="BP48" s="49"/>
      <c r="BQ48" s="48"/>
      <c r="BR48" s="49"/>
      <c r="BS48" s="48"/>
      <c r="BT48" s="2"/>
      <c r="BU48" s="3"/>
      <c r="BV48" s="3"/>
      <c r="BW48" s="3"/>
      <c r="BX48" s="3"/>
    </row>
    <row r="49" spans="1:76" ht="15">
      <c r="A49" s="64" t="s">
        <v>309</v>
      </c>
      <c r="B49" s="65"/>
      <c r="C49" s="65" t="s">
        <v>64</v>
      </c>
      <c r="D49" s="66">
        <v>488.5869344207645</v>
      </c>
      <c r="E49" s="68"/>
      <c r="F49" s="101" t="s">
        <v>1734</v>
      </c>
      <c r="G49" s="65"/>
      <c r="H49" s="69" t="s">
        <v>309</v>
      </c>
      <c r="I49" s="70"/>
      <c r="J49" s="70"/>
      <c r="K49" s="69" t="s">
        <v>1965</v>
      </c>
      <c r="L49" s="73">
        <v>1</v>
      </c>
      <c r="M49" s="74">
        <v>9713.134765625</v>
      </c>
      <c r="N49" s="74">
        <v>6828.9931640625</v>
      </c>
      <c r="O49" s="75"/>
      <c r="P49" s="76"/>
      <c r="Q49" s="76"/>
      <c r="R49" s="87"/>
      <c r="S49" s="48">
        <v>1</v>
      </c>
      <c r="T49" s="48">
        <v>0</v>
      </c>
      <c r="U49" s="49">
        <v>0</v>
      </c>
      <c r="V49" s="49">
        <v>0.002304</v>
      </c>
      <c r="W49" s="49">
        <v>0.000627</v>
      </c>
      <c r="X49" s="49">
        <v>0.518673</v>
      </c>
      <c r="Y49" s="49">
        <v>0</v>
      </c>
      <c r="Z49" s="49">
        <v>0</v>
      </c>
      <c r="AA49" s="71">
        <v>49</v>
      </c>
      <c r="AB49" s="71"/>
      <c r="AC49" s="72"/>
      <c r="AD49" s="78" t="s">
        <v>1239</v>
      </c>
      <c r="AE49" s="78">
        <v>2021</v>
      </c>
      <c r="AF49" s="78">
        <v>517894</v>
      </c>
      <c r="AG49" s="78">
        <v>23992</v>
      </c>
      <c r="AH49" s="78">
        <v>5641</v>
      </c>
      <c r="AI49" s="78"/>
      <c r="AJ49" s="78" t="s">
        <v>1362</v>
      </c>
      <c r="AK49" s="78" t="s">
        <v>1466</v>
      </c>
      <c r="AL49" s="83" t="s">
        <v>1541</v>
      </c>
      <c r="AM49" s="78"/>
      <c r="AN49" s="80">
        <v>39890.688993055555</v>
      </c>
      <c r="AO49" s="83" t="s">
        <v>1641</v>
      </c>
      <c r="AP49" s="78" t="b">
        <v>0</v>
      </c>
      <c r="AQ49" s="78" t="b">
        <v>0</v>
      </c>
      <c r="AR49" s="78" t="b">
        <v>1</v>
      </c>
      <c r="AS49" s="78"/>
      <c r="AT49" s="78">
        <v>3009</v>
      </c>
      <c r="AU49" s="83" t="s">
        <v>1708</v>
      </c>
      <c r="AV49" s="78" t="b">
        <v>1</v>
      </c>
      <c r="AW49" s="78" t="s">
        <v>1782</v>
      </c>
      <c r="AX49" s="83" t="s">
        <v>1829</v>
      </c>
      <c r="AY49" s="78" t="s">
        <v>65</v>
      </c>
      <c r="AZ49" s="78" t="str">
        <f>REPLACE(INDEX(GroupVertices[Group],MATCH(Vertices[[#This Row],[Vertex]],GroupVertices[Vertex],0)),1,1,"")</f>
        <v>5</v>
      </c>
      <c r="BA49" s="48"/>
      <c r="BB49" s="48"/>
      <c r="BC49" s="48"/>
      <c r="BD49" s="48"/>
      <c r="BE49" s="48"/>
      <c r="BF49" s="48"/>
      <c r="BG49" s="48"/>
      <c r="BH49" s="48"/>
      <c r="BI49" s="48"/>
      <c r="BJ49" s="48"/>
      <c r="BK49" s="48"/>
      <c r="BL49" s="49"/>
      <c r="BM49" s="48"/>
      <c r="BN49" s="49"/>
      <c r="BO49" s="48"/>
      <c r="BP49" s="49"/>
      <c r="BQ49" s="48"/>
      <c r="BR49" s="49"/>
      <c r="BS49" s="48"/>
      <c r="BT49" s="2"/>
      <c r="BU49" s="3"/>
      <c r="BV49" s="3"/>
      <c r="BW49" s="3"/>
      <c r="BX49" s="3"/>
    </row>
    <row r="50" spans="1:76" ht="15">
      <c r="A50" s="64" t="s">
        <v>310</v>
      </c>
      <c r="B50" s="65"/>
      <c r="C50" s="65" t="s">
        <v>64</v>
      </c>
      <c r="D50" s="66">
        <v>178.6795220941529</v>
      </c>
      <c r="E50" s="68"/>
      <c r="F50" s="101" t="s">
        <v>1735</v>
      </c>
      <c r="G50" s="65"/>
      <c r="H50" s="69" t="s">
        <v>310</v>
      </c>
      <c r="I50" s="70"/>
      <c r="J50" s="70"/>
      <c r="K50" s="69" t="s">
        <v>1966</v>
      </c>
      <c r="L50" s="73">
        <v>1</v>
      </c>
      <c r="M50" s="74">
        <v>8934.4033203125</v>
      </c>
      <c r="N50" s="74">
        <v>5693.54833984375</v>
      </c>
      <c r="O50" s="75"/>
      <c r="P50" s="76"/>
      <c r="Q50" s="76"/>
      <c r="R50" s="87"/>
      <c r="S50" s="48">
        <v>1</v>
      </c>
      <c r="T50" s="48">
        <v>0</v>
      </c>
      <c r="U50" s="49">
        <v>0</v>
      </c>
      <c r="V50" s="49">
        <v>0.002304</v>
      </c>
      <c r="W50" s="49">
        <v>0.000627</v>
      </c>
      <c r="X50" s="49">
        <v>0.518673</v>
      </c>
      <c r="Y50" s="49">
        <v>0</v>
      </c>
      <c r="Z50" s="49">
        <v>0</v>
      </c>
      <c r="AA50" s="71">
        <v>50</v>
      </c>
      <c r="AB50" s="71"/>
      <c r="AC50" s="72"/>
      <c r="AD50" s="78" t="s">
        <v>1240</v>
      </c>
      <c r="AE50" s="78">
        <v>91</v>
      </c>
      <c r="AF50" s="78">
        <v>26450</v>
      </c>
      <c r="AG50" s="78">
        <v>1078</v>
      </c>
      <c r="AH50" s="78">
        <v>1</v>
      </c>
      <c r="AI50" s="78"/>
      <c r="AJ50" s="78" t="s">
        <v>1363</v>
      </c>
      <c r="AK50" s="78" t="s">
        <v>1445</v>
      </c>
      <c r="AL50" s="83" t="s">
        <v>1542</v>
      </c>
      <c r="AM50" s="78"/>
      <c r="AN50" s="80">
        <v>40764.9025</v>
      </c>
      <c r="AO50" s="83" t="s">
        <v>1642</v>
      </c>
      <c r="AP50" s="78" t="b">
        <v>0</v>
      </c>
      <c r="AQ50" s="78" t="b">
        <v>0</v>
      </c>
      <c r="AR50" s="78" t="b">
        <v>0</v>
      </c>
      <c r="AS50" s="78" t="s">
        <v>1099</v>
      </c>
      <c r="AT50" s="78">
        <v>401</v>
      </c>
      <c r="AU50" s="83" t="s">
        <v>1705</v>
      </c>
      <c r="AV50" s="78" t="b">
        <v>1</v>
      </c>
      <c r="AW50" s="78" t="s">
        <v>1782</v>
      </c>
      <c r="AX50" s="83" t="s">
        <v>1830</v>
      </c>
      <c r="AY50" s="78" t="s">
        <v>65</v>
      </c>
      <c r="AZ50" s="78" t="str">
        <f>REPLACE(INDEX(GroupVertices[Group],MATCH(Vertices[[#This Row],[Vertex]],GroupVertices[Vertex],0)),1,1,"")</f>
        <v>5</v>
      </c>
      <c r="BA50" s="48"/>
      <c r="BB50" s="48"/>
      <c r="BC50" s="48"/>
      <c r="BD50" s="48"/>
      <c r="BE50" s="48"/>
      <c r="BF50" s="48"/>
      <c r="BG50" s="48"/>
      <c r="BH50" s="48"/>
      <c r="BI50" s="48"/>
      <c r="BJ50" s="48"/>
      <c r="BK50" s="48"/>
      <c r="BL50" s="49"/>
      <c r="BM50" s="48"/>
      <c r="BN50" s="49"/>
      <c r="BO50" s="48"/>
      <c r="BP50" s="49"/>
      <c r="BQ50" s="48"/>
      <c r="BR50" s="49"/>
      <c r="BS50" s="48"/>
      <c r="BT50" s="2"/>
      <c r="BU50" s="3"/>
      <c r="BV50" s="3"/>
      <c r="BW50" s="3"/>
      <c r="BX50" s="3"/>
    </row>
    <row r="51" spans="1:76" ht="15">
      <c r="A51" s="64" t="s">
        <v>311</v>
      </c>
      <c r="B51" s="65"/>
      <c r="C51" s="65" t="s">
        <v>64</v>
      </c>
      <c r="D51" s="66">
        <v>1000</v>
      </c>
      <c r="E51" s="68"/>
      <c r="F51" s="101" t="s">
        <v>1736</v>
      </c>
      <c r="G51" s="65"/>
      <c r="H51" s="69" t="s">
        <v>311</v>
      </c>
      <c r="I51" s="70"/>
      <c r="J51" s="70"/>
      <c r="K51" s="69" t="s">
        <v>1967</v>
      </c>
      <c r="L51" s="73">
        <v>1</v>
      </c>
      <c r="M51" s="74">
        <v>9596.517578125</v>
      </c>
      <c r="N51" s="74">
        <v>9004.5234375</v>
      </c>
      <c r="O51" s="75"/>
      <c r="P51" s="76"/>
      <c r="Q51" s="76"/>
      <c r="R51" s="87"/>
      <c r="S51" s="48">
        <v>1</v>
      </c>
      <c r="T51" s="48">
        <v>0</v>
      </c>
      <c r="U51" s="49">
        <v>0</v>
      </c>
      <c r="V51" s="49">
        <v>0.002304</v>
      </c>
      <c r="W51" s="49">
        <v>0.000627</v>
      </c>
      <c r="X51" s="49">
        <v>0.518673</v>
      </c>
      <c r="Y51" s="49">
        <v>0</v>
      </c>
      <c r="Z51" s="49">
        <v>0</v>
      </c>
      <c r="AA51" s="71">
        <v>51</v>
      </c>
      <c r="AB51" s="71"/>
      <c r="AC51" s="72"/>
      <c r="AD51" s="78" t="s">
        <v>1241</v>
      </c>
      <c r="AE51" s="78">
        <v>2153</v>
      </c>
      <c r="AF51" s="78">
        <v>2502248</v>
      </c>
      <c r="AG51" s="78">
        <v>12147</v>
      </c>
      <c r="AH51" s="78">
        <v>2</v>
      </c>
      <c r="AI51" s="78"/>
      <c r="AJ51" s="78" t="s">
        <v>1364</v>
      </c>
      <c r="AK51" s="78" t="s">
        <v>1467</v>
      </c>
      <c r="AL51" s="83" t="s">
        <v>1543</v>
      </c>
      <c r="AM51" s="78"/>
      <c r="AN51" s="80">
        <v>39777.84297453704</v>
      </c>
      <c r="AO51" s="83" t="s">
        <v>1643</v>
      </c>
      <c r="AP51" s="78" t="b">
        <v>0</v>
      </c>
      <c r="AQ51" s="78" t="b">
        <v>0</v>
      </c>
      <c r="AR51" s="78" t="b">
        <v>0</v>
      </c>
      <c r="AS51" s="78"/>
      <c r="AT51" s="78">
        <v>14973</v>
      </c>
      <c r="AU51" s="83" t="s">
        <v>1705</v>
      </c>
      <c r="AV51" s="78" t="b">
        <v>1</v>
      </c>
      <c r="AW51" s="78" t="s">
        <v>1782</v>
      </c>
      <c r="AX51" s="83" t="s">
        <v>1831</v>
      </c>
      <c r="AY51" s="78" t="s">
        <v>65</v>
      </c>
      <c r="AZ51" s="78" t="str">
        <f>REPLACE(INDEX(GroupVertices[Group],MATCH(Vertices[[#This Row],[Vertex]],GroupVertices[Vertex],0)),1,1,"")</f>
        <v>5</v>
      </c>
      <c r="BA51" s="48"/>
      <c r="BB51" s="48"/>
      <c r="BC51" s="48"/>
      <c r="BD51" s="48"/>
      <c r="BE51" s="48"/>
      <c r="BF51" s="48"/>
      <c r="BG51" s="48"/>
      <c r="BH51" s="48"/>
      <c r="BI51" s="48"/>
      <c r="BJ51" s="48"/>
      <c r="BK51" s="48"/>
      <c r="BL51" s="49"/>
      <c r="BM51" s="48"/>
      <c r="BN51" s="49"/>
      <c r="BO51" s="48"/>
      <c r="BP51" s="49"/>
      <c r="BQ51" s="48"/>
      <c r="BR51" s="49"/>
      <c r="BS51" s="48"/>
      <c r="BT51" s="2"/>
      <c r="BU51" s="3"/>
      <c r="BV51" s="3"/>
      <c r="BW51" s="3"/>
      <c r="BX51" s="3"/>
    </row>
    <row r="52" spans="1:76" ht="15">
      <c r="A52" s="64" t="s">
        <v>312</v>
      </c>
      <c r="B52" s="65"/>
      <c r="C52" s="65" t="s">
        <v>64</v>
      </c>
      <c r="D52" s="66">
        <v>1000</v>
      </c>
      <c r="E52" s="68"/>
      <c r="F52" s="101" t="s">
        <v>1737</v>
      </c>
      <c r="G52" s="65"/>
      <c r="H52" s="69" t="s">
        <v>312</v>
      </c>
      <c r="I52" s="70"/>
      <c r="J52" s="70"/>
      <c r="K52" s="69" t="s">
        <v>1968</v>
      </c>
      <c r="L52" s="73">
        <v>1</v>
      </c>
      <c r="M52" s="74">
        <v>9737.2978515625</v>
      </c>
      <c r="N52" s="74">
        <v>7956.7841796875</v>
      </c>
      <c r="O52" s="75"/>
      <c r="P52" s="76"/>
      <c r="Q52" s="76"/>
      <c r="R52" s="87"/>
      <c r="S52" s="48">
        <v>1</v>
      </c>
      <c r="T52" s="48">
        <v>0</v>
      </c>
      <c r="U52" s="49">
        <v>0</v>
      </c>
      <c r="V52" s="49">
        <v>0.002304</v>
      </c>
      <c r="W52" s="49">
        <v>0.000627</v>
      </c>
      <c r="X52" s="49">
        <v>0.518673</v>
      </c>
      <c r="Y52" s="49">
        <v>0</v>
      </c>
      <c r="Z52" s="49">
        <v>0</v>
      </c>
      <c r="AA52" s="71">
        <v>52</v>
      </c>
      <c r="AB52" s="71"/>
      <c r="AC52" s="72"/>
      <c r="AD52" s="78" t="s">
        <v>1242</v>
      </c>
      <c r="AE52" s="78">
        <v>109</v>
      </c>
      <c r="AF52" s="78">
        <v>1328881</v>
      </c>
      <c r="AG52" s="78">
        <v>5461</v>
      </c>
      <c r="AH52" s="78">
        <v>710</v>
      </c>
      <c r="AI52" s="78"/>
      <c r="AJ52" s="78" t="s">
        <v>1365</v>
      </c>
      <c r="AK52" s="78" t="s">
        <v>1468</v>
      </c>
      <c r="AL52" s="83" t="s">
        <v>1544</v>
      </c>
      <c r="AM52" s="78"/>
      <c r="AN52" s="80">
        <v>40042.95452546296</v>
      </c>
      <c r="AO52" s="83" t="s">
        <v>1644</v>
      </c>
      <c r="AP52" s="78" t="b">
        <v>0</v>
      </c>
      <c r="AQ52" s="78" t="b">
        <v>0</v>
      </c>
      <c r="AR52" s="78" t="b">
        <v>1</v>
      </c>
      <c r="AS52" s="78" t="s">
        <v>1099</v>
      </c>
      <c r="AT52" s="78">
        <v>3841</v>
      </c>
      <c r="AU52" s="83" t="s">
        <v>1705</v>
      </c>
      <c r="AV52" s="78" t="b">
        <v>1</v>
      </c>
      <c r="AW52" s="78" t="s">
        <v>1782</v>
      </c>
      <c r="AX52" s="83" t="s">
        <v>1832</v>
      </c>
      <c r="AY52" s="78" t="s">
        <v>65</v>
      </c>
      <c r="AZ52" s="78" t="str">
        <f>REPLACE(INDEX(GroupVertices[Group],MATCH(Vertices[[#This Row],[Vertex]],GroupVertices[Vertex],0)),1,1,"")</f>
        <v>5</v>
      </c>
      <c r="BA52" s="48"/>
      <c r="BB52" s="48"/>
      <c r="BC52" s="48"/>
      <c r="BD52" s="48"/>
      <c r="BE52" s="48"/>
      <c r="BF52" s="48"/>
      <c r="BG52" s="48"/>
      <c r="BH52" s="48"/>
      <c r="BI52" s="48"/>
      <c r="BJ52" s="48"/>
      <c r="BK52" s="48"/>
      <c r="BL52" s="49"/>
      <c r="BM52" s="48"/>
      <c r="BN52" s="49"/>
      <c r="BO52" s="48"/>
      <c r="BP52" s="49"/>
      <c r="BQ52" s="48"/>
      <c r="BR52" s="49"/>
      <c r="BS52" s="48"/>
      <c r="BT52" s="2"/>
      <c r="BU52" s="3"/>
      <c r="BV52" s="3"/>
      <c r="BW52" s="3"/>
      <c r="BX52" s="3"/>
    </row>
    <row r="53" spans="1:76" ht="15">
      <c r="A53" s="64" t="s">
        <v>313</v>
      </c>
      <c r="B53" s="65"/>
      <c r="C53" s="65" t="s">
        <v>64</v>
      </c>
      <c r="D53" s="66">
        <v>818.5230159811149</v>
      </c>
      <c r="E53" s="68"/>
      <c r="F53" s="101" t="s">
        <v>1738</v>
      </c>
      <c r="G53" s="65"/>
      <c r="H53" s="69" t="s">
        <v>313</v>
      </c>
      <c r="I53" s="70"/>
      <c r="J53" s="70"/>
      <c r="K53" s="69" t="s">
        <v>1969</v>
      </c>
      <c r="L53" s="73">
        <v>1</v>
      </c>
      <c r="M53" s="74">
        <v>8702.9169921875</v>
      </c>
      <c r="N53" s="74">
        <v>9553.3974609375</v>
      </c>
      <c r="O53" s="75"/>
      <c r="P53" s="76"/>
      <c r="Q53" s="76"/>
      <c r="R53" s="87"/>
      <c r="S53" s="48">
        <v>1</v>
      </c>
      <c r="T53" s="48">
        <v>0</v>
      </c>
      <c r="U53" s="49">
        <v>0</v>
      </c>
      <c r="V53" s="49">
        <v>0.002304</v>
      </c>
      <c r="W53" s="49">
        <v>0.000627</v>
      </c>
      <c r="X53" s="49">
        <v>0.518673</v>
      </c>
      <c r="Y53" s="49">
        <v>0</v>
      </c>
      <c r="Z53" s="49">
        <v>0</v>
      </c>
      <c r="AA53" s="71">
        <v>53</v>
      </c>
      <c r="AB53" s="71"/>
      <c r="AC53" s="72"/>
      <c r="AD53" s="78" t="s">
        <v>1243</v>
      </c>
      <c r="AE53" s="78">
        <v>27</v>
      </c>
      <c r="AF53" s="78">
        <v>1041099</v>
      </c>
      <c r="AG53" s="78">
        <v>1077383</v>
      </c>
      <c r="AH53" s="78">
        <v>0</v>
      </c>
      <c r="AI53" s="78"/>
      <c r="AJ53" s="78" t="s">
        <v>1366</v>
      </c>
      <c r="AK53" s="78" t="s">
        <v>1468</v>
      </c>
      <c r="AL53" s="83" t="s">
        <v>1545</v>
      </c>
      <c r="AM53" s="78"/>
      <c r="AN53" s="80">
        <v>42160.67037037037</v>
      </c>
      <c r="AO53" s="83" t="s">
        <v>1645</v>
      </c>
      <c r="AP53" s="78" t="b">
        <v>0</v>
      </c>
      <c r="AQ53" s="78" t="b">
        <v>0</v>
      </c>
      <c r="AR53" s="78" t="b">
        <v>0</v>
      </c>
      <c r="AS53" s="78"/>
      <c r="AT53" s="78">
        <v>4704</v>
      </c>
      <c r="AU53" s="83" t="s">
        <v>1705</v>
      </c>
      <c r="AV53" s="78" t="b">
        <v>1</v>
      </c>
      <c r="AW53" s="78" t="s">
        <v>1782</v>
      </c>
      <c r="AX53" s="83" t="s">
        <v>1833</v>
      </c>
      <c r="AY53" s="78" t="s">
        <v>65</v>
      </c>
      <c r="AZ53" s="78" t="str">
        <f>REPLACE(INDEX(GroupVertices[Group],MATCH(Vertices[[#This Row],[Vertex]],GroupVertices[Vertex],0)),1,1,"")</f>
        <v>5</v>
      </c>
      <c r="BA53" s="48"/>
      <c r="BB53" s="48"/>
      <c r="BC53" s="48"/>
      <c r="BD53" s="48"/>
      <c r="BE53" s="48"/>
      <c r="BF53" s="48"/>
      <c r="BG53" s="48"/>
      <c r="BH53" s="48"/>
      <c r="BI53" s="48"/>
      <c r="BJ53" s="48"/>
      <c r="BK53" s="48"/>
      <c r="BL53" s="49"/>
      <c r="BM53" s="48"/>
      <c r="BN53" s="49"/>
      <c r="BO53" s="48"/>
      <c r="BP53" s="49"/>
      <c r="BQ53" s="48"/>
      <c r="BR53" s="49"/>
      <c r="BS53" s="48"/>
      <c r="BT53" s="2"/>
      <c r="BU53" s="3"/>
      <c r="BV53" s="3"/>
      <c r="BW53" s="3"/>
      <c r="BX53" s="3"/>
    </row>
    <row r="54" spans="1:76" ht="15">
      <c r="A54" s="64" t="s">
        <v>238</v>
      </c>
      <c r="B54" s="65"/>
      <c r="C54" s="65" t="s">
        <v>64</v>
      </c>
      <c r="D54" s="66">
        <v>162.24656684834835</v>
      </c>
      <c r="E54" s="68"/>
      <c r="F54" s="101" t="s">
        <v>673</v>
      </c>
      <c r="G54" s="65"/>
      <c r="H54" s="69" t="s">
        <v>238</v>
      </c>
      <c r="I54" s="70"/>
      <c r="J54" s="70"/>
      <c r="K54" s="69" t="s">
        <v>1970</v>
      </c>
      <c r="L54" s="73">
        <v>284.0065715965419</v>
      </c>
      <c r="M54" s="74">
        <v>3932.25927734375</v>
      </c>
      <c r="N54" s="74">
        <v>6044.1376953125</v>
      </c>
      <c r="O54" s="75"/>
      <c r="P54" s="76"/>
      <c r="Q54" s="76"/>
      <c r="R54" s="87"/>
      <c r="S54" s="48">
        <v>4</v>
      </c>
      <c r="T54" s="48">
        <v>8</v>
      </c>
      <c r="U54" s="49">
        <v>464.896032</v>
      </c>
      <c r="V54" s="49">
        <v>0.003226</v>
      </c>
      <c r="W54" s="49">
        <v>0.01691</v>
      </c>
      <c r="X54" s="49">
        <v>2.092169</v>
      </c>
      <c r="Y54" s="49">
        <v>0.28888888888888886</v>
      </c>
      <c r="Z54" s="49">
        <v>0.2</v>
      </c>
      <c r="AA54" s="71">
        <v>54</v>
      </c>
      <c r="AB54" s="71"/>
      <c r="AC54" s="72"/>
      <c r="AD54" s="78" t="s">
        <v>1244</v>
      </c>
      <c r="AE54" s="78">
        <v>61</v>
      </c>
      <c r="AF54" s="78">
        <v>391</v>
      </c>
      <c r="AG54" s="78">
        <v>262</v>
      </c>
      <c r="AH54" s="78">
        <v>155</v>
      </c>
      <c r="AI54" s="78"/>
      <c r="AJ54" s="78" t="s">
        <v>1367</v>
      </c>
      <c r="AK54" s="78" t="s">
        <v>1469</v>
      </c>
      <c r="AL54" s="83" t="s">
        <v>1546</v>
      </c>
      <c r="AM54" s="78"/>
      <c r="AN54" s="80">
        <v>42678.67356481482</v>
      </c>
      <c r="AO54" s="83" t="s">
        <v>1646</v>
      </c>
      <c r="AP54" s="78" t="b">
        <v>1</v>
      </c>
      <c r="AQ54" s="78" t="b">
        <v>0</v>
      </c>
      <c r="AR54" s="78" t="b">
        <v>0</v>
      </c>
      <c r="AS54" s="78"/>
      <c r="AT54" s="78">
        <v>21</v>
      </c>
      <c r="AU54" s="78"/>
      <c r="AV54" s="78" t="b">
        <v>0</v>
      </c>
      <c r="AW54" s="78" t="s">
        <v>1782</v>
      </c>
      <c r="AX54" s="83" t="s">
        <v>1834</v>
      </c>
      <c r="AY54" s="78" t="s">
        <v>66</v>
      </c>
      <c r="AZ54" s="78" t="str">
        <f>REPLACE(INDEX(GroupVertices[Group],MATCH(Vertices[[#This Row],[Vertex]],GroupVertices[Vertex],0)),1,1,"")</f>
        <v>2</v>
      </c>
      <c r="BA54" s="48" t="s">
        <v>505</v>
      </c>
      <c r="BB54" s="48" t="s">
        <v>505</v>
      </c>
      <c r="BC54" s="48" t="s">
        <v>557</v>
      </c>
      <c r="BD54" s="48" t="s">
        <v>557</v>
      </c>
      <c r="BE54" s="48" t="s">
        <v>2444</v>
      </c>
      <c r="BF54" s="48" t="s">
        <v>2444</v>
      </c>
      <c r="BG54" s="117" t="s">
        <v>2479</v>
      </c>
      <c r="BH54" s="117" t="s">
        <v>2527</v>
      </c>
      <c r="BI54" s="117" t="s">
        <v>2558</v>
      </c>
      <c r="BJ54" s="117" t="s">
        <v>2605</v>
      </c>
      <c r="BK54" s="117">
        <v>3</v>
      </c>
      <c r="BL54" s="121">
        <v>3.409090909090909</v>
      </c>
      <c r="BM54" s="117">
        <v>0</v>
      </c>
      <c r="BN54" s="121">
        <v>0</v>
      </c>
      <c r="BO54" s="117">
        <v>0</v>
      </c>
      <c r="BP54" s="121">
        <v>0</v>
      </c>
      <c r="BQ54" s="117">
        <v>85</v>
      </c>
      <c r="BR54" s="121">
        <v>96.5909090909091</v>
      </c>
      <c r="BS54" s="117">
        <v>88</v>
      </c>
      <c r="BT54" s="2"/>
      <c r="BU54" s="3"/>
      <c r="BV54" s="3"/>
      <c r="BW54" s="3"/>
      <c r="BX54" s="3"/>
    </row>
    <row r="55" spans="1:76" ht="15">
      <c r="A55" s="64" t="s">
        <v>314</v>
      </c>
      <c r="B55" s="65"/>
      <c r="C55" s="65" t="s">
        <v>64</v>
      </c>
      <c r="D55" s="66">
        <v>170.12094085173916</v>
      </c>
      <c r="E55" s="68"/>
      <c r="F55" s="101" t="s">
        <v>1739</v>
      </c>
      <c r="G55" s="65"/>
      <c r="H55" s="69" t="s">
        <v>314</v>
      </c>
      <c r="I55" s="70"/>
      <c r="J55" s="70"/>
      <c r="K55" s="69" t="s">
        <v>1971</v>
      </c>
      <c r="L55" s="73">
        <v>1</v>
      </c>
      <c r="M55" s="74">
        <v>3741.41943359375</v>
      </c>
      <c r="N55" s="74">
        <v>4552.48583984375</v>
      </c>
      <c r="O55" s="75"/>
      <c r="P55" s="76"/>
      <c r="Q55" s="76"/>
      <c r="R55" s="87"/>
      <c r="S55" s="48">
        <v>1</v>
      </c>
      <c r="T55" s="48">
        <v>0</v>
      </c>
      <c r="U55" s="49">
        <v>0</v>
      </c>
      <c r="V55" s="49">
        <v>0.002252</v>
      </c>
      <c r="W55" s="49">
        <v>0.001451</v>
      </c>
      <c r="X55" s="49">
        <v>0.327834</v>
      </c>
      <c r="Y55" s="49">
        <v>0</v>
      </c>
      <c r="Z55" s="49">
        <v>0</v>
      </c>
      <c r="AA55" s="71">
        <v>55</v>
      </c>
      <c r="AB55" s="71"/>
      <c r="AC55" s="72"/>
      <c r="AD55" s="78" t="s">
        <v>1245</v>
      </c>
      <c r="AE55" s="78">
        <v>2060</v>
      </c>
      <c r="AF55" s="78">
        <v>12878</v>
      </c>
      <c r="AG55" s="78">
        <v>35619</v>
      </c>
      <c r="AH55" s="78">
        <v>11578</v>
      </c>
      <c r="AI55" s="78"/>
      <c r="AJ55" s="78" t="s">
        <v>1368</v>
      </c>
      <c r="AK55" s="78" t="s">
        <v>1447</v>
      </c>
      <c r="AL55" s="83" t="s">
        <v>1547</v>
      </c>
      <c r="AM55" s="78"/>
      <c r="AN55" s="80">
        <v>39880.074375</v>
      </c>
      <c r="AO55" s="83" t="s">
        <v>1647</v>
      </c>
      <c r="AP55" s="78" t="b">
        <v>0</v>
      </c>
      <c r="AQ55" s="78" t="b">
        <v>0</v>
      </c>
      <c r="AR55" s="78" t="b">
        <v>1</v>
      </c>
      <c r="AS55" s="78"/>
      <c r="AT55" s="78">
        <v>650</v>
      </c>
      <c r="AU55" s="83" t="s">
        <v>1711</v>
      </c>
      <c r="AV55" s="78" t="b">
        <v>1</v>
      </c>
      <c r="AW55" s="78" t="s">
        <v>1782</v>
      </c>
      <c r="AX55" s="83" t="s">
        <v>1835</v>
      </c>
      <c r="AY55" s="78" t="s">
        <v>65</v>
      </c>
      <c r="AZ55" s="78" t="str">
        <f>REPLACE(INDEX(GroupVertices[Group],MATCH(Vertices[[#This Row],[Vertex]],GroupVertices[Vertex],0)),1,1,"")</f>
        <v>2</v>
      </c>
      <c r="BA55" s="48"/>
      <c r="BB55" s="48"/>
      <c r="BC55" s="48"/>
      <c r="BD55" s="48"/>
      <c r="BE55" s="48"/>
      <c r="BF55" s="48"/>
      <c r="BG55" s="48"/>
      <c r="BH55" s="48"/>
      <c r="BI55" s="48"/>
      <c r="BJ55" s="48"/>
      <c r="BK55" s="48"/>
      <c r="BL55" s="49"/>
      <c r="BM55" s="48"/>
      <c r="BN55" s="49"/>
      <c r="BO55" s="48"/>
      <c r="BP55" s="49"/>
      <c r="BQ55" s="48"/>
      <c r="BR55" s="49"/>
      <c r="BS55" s="48"/>
      <c r="BT55" s="2"/>
      <c r="BU55" s="3"/>
      <c r="BV55" s="3"/>
      <c r="BW55" s="3"/>
      <c r="BX55" s="3"/>
    </row>
    <row r="56" spans="1:76" ht="15">
      <c r="A56" s="64" t="s">
        <v>315</v>
      </c>
      <c r="B56" s="65"/>
      <c r="C56" s="65" t="s">
        <v>64</v>
      </c>
      <c r="D56" s="66">
        <v>162.2497198770996</v>
      </c>
      <c r="E56" s="68"/>
      <c r="F56" s="101" t="s">
        <v>1740</v>
      </c>
      <c r="G56" s="65"/>
      <c r="H56" s="69" t="s">
        <v>315</v>
      </c>
      <c r="I56" s="70"/>
      <c r="J56" s="70"/>
      <c r="K56" s="69" t="s">
        <v>1972</v>
      </c>
      <c r="L56" s="73">
        <v>1.8116696533269874</v>
      </c>
      <c r="M56" s="74">
        <v>5795.3916015625</v>
      </c>
      <c r="N56" s="74">
        <v>7418.8447265625</v>
      </c>
      <c r="O56" s="75"/>
      <c r="P56" s="76"/>
      <c r="Q56" s="76"/>
      <c r="R56" s="87"/>
      <c r="S56" s="48">
        <v>2</v>
      </c>
      <c r="T56" s="48">
        <v>0</v>
      </c>
      <c r="U56" s="49">
        <v>1.333333</v>
      </c>
      <c r="V56" s="49">
        <v>0.002283</v>
      </c>
      <c r="W56" s="49">
        <v>0.002256</v>
      </c>
      <c r="X56" s="49">
        <v>0.557346</v>
      </c>
      <c r="Y56" s="49">
        <v>0</v>
      </c>
      <c r="Z56" s="49">
        <v>0</v>
      </c>
      <c r="AA56" s="71">
        <v>56</v>
      </c>
      <c r="AB56" s="71"/>
      <c r="AC56" s="72"/>
      <c r="AD56" s="78" t="s">
        <v>1246</v>
      </c>
      <c r="AE56" s="78">
        <v>252</v>
      </c>
      <c r="AF56" s="78">
        <v>396</v>
      </c>
      <c r="AG56" s="78">
        <v>295</v>
      </c>
      <c r="AH56" s="78">
        <v>24</v>
      </c>
      <c r="AI56" s="78">
        <v>-25200</v>
      </c>
      <c r="AJ56" s="78" t="s">
        <v>1369</v>
      </c>
      <c r="AK56" s="78" t="s">
        <v>1469</v>
      </c>
      <c r="AL56" s="78"/>
      <c r="AM56" s="78" t="s">
        <v>1604</v>
      </c>
      <c r="AN56" s="80">
        <v>40631.58770833333</v>
      </c>
      <c r="AO56" s="78"/>
      <c r="AP56" s="78" t="b">
        <v>1</v>
      </c>
      <c r="AQ56" s="78" t="b">
        <v>0</v>
      </c>
      <c r="AR56" s="78" t="b">
        <v>0</v>
      </c>
      <c r="AS56" s="78" t="s">
        <v>1099</v>
      </c>
      <c r="AT56" s="78">
        <v>14</v>
      </c>
      <c r="AU56" s="83" t="s">
        <v>1705</v>
      </c>
      <c r="AV56" s="78" t="b">
        <v>0</v>
      </c>
      <c r="AW56" s="78" t="s">
        <v>1782</v>
      </c>
      <c r="AX56" s="83" t="s">
        <v>1836</v>
      </c>
      <c r="AY56" s="78" t="s">
        <v>65</v>
      </c>
      <c r="AZ56" s="78" t="str">
        <f>REPLACE(INDEX(GroupVertices[Group],MATCH(Vertices[[#This Row],[Vertex]],GroupVertices[Vertex],0)),1,1,"")</f>
        <v>2</v>
      </c>
      <c r="BA56" s="48"/>
      <c r="BB56" s="48"/>
      <c r="BC56" s="48"/>
      <c r="BD56" s="48"/>
      <c r="BE56" s="48"/>
      <c r="BF56" s="48"/>
      <c r="BG56" s="48"/>
      <c r="BH56" s="48"/>
      <c r="BI56" s="48"/>
      <c r="BJ56" s="48"/>
      <c r="BK56" s="48"/>
      <c r="BL56" s="49"/>
      <c r="BM56" s="48"/>
      <c r="BN56" s="49"/>
      <c r="BO56" s="48"/>
      <c r="BP56" s="49"/>
      <c r="BQ56" s="48"/>
      <c r="BR56" s="49"/>
      <c r="BS56" s="48"/>
      <c r="BT56" s="2"/>
      <c r="BU56" s="3"/>
      <c r="BV56" s="3"/>
      <c r="BW56" s="3"/>
      <c r="BX56" s="3"/>
    </row>
    <row r="57" spans="1:76" ht="15">
      <c r="A57" s="64" t="s">
        <v>240</v>
      </c>
      <c r="B57" s="65"/>
      <c r="C57" s="65" t="s">
        <v>64</v>
      </c>
      <c r="D57" s="66">
        <v>162</v>
      </c>
      <c r="E57" s="68"/>
      <c r="F57" s="101" t="s">
        <v>654</v>
      </c>
      <c r="G57" s="65"/>
      <c r="H57" s="69" t="s">
        <v>240</v>
      </c>
      <c r="I57" s="70"/>
      <c r="J57" s="70"/>
      <c r="K57" s="69" t="s">
        <v>1973</v>
      </c>
      <c r="L57" s="73">
        <v>1</v>
      </c>
      <c r="M57" s="74">
        <v>1008.3587646484375</v>
      </c>
      <c r="N57" s="74">
        <v>2064.888427734375</v>
      </c>
      <c r="O57" s="75"/>
      <c r="P57" s="76"/>
      <c r="Q57" s="76"/>
      <c r="R57" s="87"/>
      <c r="S57" s="48">
        <v>0</v>
      </c>
      <c r="T57" s="48">
        <v>1</v>
      </c>
      <c r="U57" s="49">
        <v>0</v>
      </c>
      <c r="V57" s="49">
        <v>0.003106</v>
      </c>
      <c r="W57" s="49">
        <v>0.006715</v>
      </c>
      <c r="X57" s="49">
        <v>0.355204</v>
      </c>
      <c r="Y57" s="49">
        <v>0</v>
      </c>
      <c r="Z57" s="49">
        <v>0</v>
      </c>
      <c r="AA57" s="71">
        <v>57</v>
      </c>
      <c r="AB57" s="71"/>
      <c r="AC57" s="72"/>
      <c r="AD57" s="78" t="s">
        <v>1247</v>
      </c>
      <c r="AE57" s="78">
        <v>2</v>
      </c>
      <c r="AF57" s="78">
        <v>0</v>
      </c>
      <c r="AG57" s="78">
        <v>1</v>
      </c>
      <c r="AH57" s="78">
        <v>0</v>
      </c>
      <c r="AI57" s="78"/>
      <c r="AJ57" s="78" t="s">
        <v>1370</v>
      </c>
      <c r="AK57" s="78" t="s">
        <v>1470</v>
      </c>
      <c r="AL57" s="78"/>
      <c r="AM57" s="78"/>
      <c r="AN57" s="80">
        <v>43645.931539351855</v>
      </c>
      <c r="AO57" s="78"/>
      <c r="AP57" s="78" t="b">
        <v>1</v>
      </c>
      <c r="AQ57" s="78" t="b">
        <v>1</v>
      </c>
      <c r="AR57" s="78" t="b">
        <v>0</v>
      </c>
      <c r="AS57" s="78"/>
      <c r="AT57" s="78">
        <v>0</v>
      </c>
      <c r="AU57" s="78"/>
      <c r="AV57" s="78" t="b">
        <v>0</v>
      </c>
      <c r="AW57" s="78" t="s">
        <v>1782</v>
      </c>
      <c r="AX57" s="83" t="s">
        <v>1837</v>
      </c>
      <c r="AY57" s="78" t="s">
        <v>66</v>
      </c>
      <c r="AZ57" s="78" t="str">
        <f>REPLACE(INDEX(GroupVertices[Group],MATCH(Vertices[[#This Row],[Vertex]],GroupVertices[Vertex],0)),1,1,"")</f>
        <v>1</v>
      </c>
      <c r="BA57" s="48"/>
      <c r="BB57" s="48"/>
      <c r="BC57" s="48"/>
      <c r="BD57" s="48"/>
      <c r="BE57" s="48"/>
      <c r="BF57" s="48"/>
      <c r="BG57" s="117" t="s">
        <v>2480</v>
      </c>
      <c r="BH57" s="117" t="s">
        <v>2480</v>
      </c>
      <c r="BI57" s="117" t="s">
        <v>2559</v>
      </c>
      <c r="BJ57" s="117" t="s">
        <v>2559</v>
      </c>
      <c r="BK57" s="117">
        <v>0</v>
      </c>
      <c r="BL57" s="121">
        <v>0</v>
      </c>
      <c r="BM57" s="117">
        <v>0</v>
      </c>
      <c r="BN57" s="121">
        <v>0</v>
      </c>
      <c r="BO57" s="117">
        <v>0</v>
      </c>
      <c r="BP57" s="121">
        <v>0</v>
      </c>
      <c r="BQ57" s="117">
        <v>2</v>
      </c>
      <c r="BR57" s="121">
        <v>100</v>
      </c>
      <c r="BS57" s="117">
        <v>2</v>
      </c>
      <c r="BT57" s="2"/>
      <c r="BU57" s="3"/>
      <c r="BV57" s="3"/>
      <c r="BW57" s="3"/>
      <c r="BX57" s="3"/>
    </row>
    <row r="58" spans="1:76" ht="15">
      <c r="A58" s="64" t="s">
        <v>241</v>
      </c>
      <c r="B58" s="65"/>
      <c r="C58" s="65" t="s">
        <v>64</v>
      </c>
      <c r="D58" s="66">
        <v>162.00063060575025</v>
      </c>
      <c r="E58" s="68"/>
      <c r="F58" s="101" t="s">
        <v>675</v>
      </c>
      <c r="G58" s="65"/>
      <c r="H58" s="69" t="s">
        <v>241</v>
      </c>
      <c r="I58" s="70"/>
      <c r="J58" s="70"/>
      <c r="K58" s="69" t="s">
        <v>1974</v>
      </c>
      <c r="L58" s="73">
        <v>1</v>
      </c>
      <c r="M58" s="74">
        <v>1538.4552001953125</v>
      </c>
      <c r="N58" s="74">
        <v>428.74127197265625</v>
      </c>
      <c r="O58" s="75"/>
      <c r="P58" s="76"/>
      <c r="Q58" s="76"/>
      <c r="R58" s="87"/>
      <c r="S58" s="48">
        <v>0</v>
      </c>
      <c r="T58" s="48">
        <v>1</v>
      </c>
      <c r="U58" s="49">
        <v>0</v>
      </c>
      <c r="V58" s="49">
        <v>0.003106</v>
      </c>
      <c r="W58" s="49">
        <v>0.006715</v>
      </c>
      <c r="X58" s="49">
        <v>0.355204</v>
      </c>
      <c r="Y58" s="49">
        <v>0</v>
      </c>
      <c r="Z58" s="49">
        <v>0</v>
      </c>
      <c r="AA58" s="71">
        <v>58</v>
      </c>
      <c r="AB58" s="71"/>
      <c r="AC58" s="72"/>
      <c r="AD58" s="78" t="s">
        <v>1248</v>
      </c>
      <c r="AE58" s="78">
        <v>25</v>
      </c>
      <c r="AF58" s="78">
        <v>1</v>
      </c>
      <c r="AG58" s="78">
        <v>7</v>
      </c>
      <c r="AH58" s="78">
        <v>3</v>
      </c>
      <c r="AI58" s="78"/>
      <c r="AJ58" s="78" t="s">
        <v>1371</v>
      </c>
      <c r="AK58" s="78"/>
      <c r="AL58" s="78"/>
      <c r="AM58" s="78"/>
      <c r="AN58" s="80">
        <v>43646.88846064815</v>
      </c>
      <c r="AO58" s="78"/>
      <c r="AP58" s="78" t="b">
        <v>1</v>
      </c>
      <c r="AQ58" s="78" t="b">
        <v>0</v>
      </c>
      <c r="AR58" s="78" t="b">
        <v>0</v>
      </c>
      <c r="AS58" s="78"/>
      <c r="AT58" s="78">
        <v>0</v>
      </c>
      <c r="AU58" s="78"/>
      <c r="AV58" s="78" t="b">
        <v>0</v>
      </c>
      <c r="AW58" s="78" t="s">
        <v>1782</v>
      </c>
      <c r="AX58" s="83" t="s">
        <v>1838</v>
      </c>
      <c r="AY58" s="78" t="s">
        <v>66</v>
      </c>
      <c r="AZ58" s="78" t="str">
        <f>REPLACE(INDEX(GroupVertices[Group],MATCH(Vertices[[#This Row],[Vertex]],GroupVertices[Vertex],0)),1,1,"")</f>
        <v>1</v>
      </c>
      <c r="BA58" s="48" t="s">
        <v>508</v>
      </c>
      <c r="BB58" s="48" t="s">
        <v>508</v>
      </c>
      <c r="BC58" s="48" t="s">
        <v>553</v>
      </c>
      <c r="BD58" s="48" t="s">
        <v>553</v>
      </c>
      <c r="BE58" s="48"/>
      <c r="BF58" s="48"/>
      <c r="BG58" s="117" t="s">
        <v>2481</v>
      </c>
      <c r="BH58" s="117" t="s">
        <v>2481</v>
      </c>
      <c r="BI58" s="117" t="s">
        <v>2560</v>
      </c>
      <c r="BJ58" s="117" t="s">
        <v>2560</v>
      </c>
      <c r="BK58" s="117">
        <v>0</v>
      </c>
      <c r="BL58" s="121">
        <v>0</v>
      </c>
      <c r="BM58" s="117">
        <v>0</v>
      </c>
      <c r="BN58" s="121">
        <v>0</v>
      </c>
      <c r="BO58" s="117">
        <v>0</v>
      </c>
      <c r="BP58" s="121">
        <v>0</v>
      </c>
      <c r="BQ58" s="117">
        <v>8</v>
      </c>
      <c r="BR58" s="121">
        <v>100</v>
      </c>
      <c r="BS58" s="117">
        <v>8</v>
      </c>
      <c r="BT58" s="2"/>
      <c r="BU58" s="3"/>
      <c r="BV58" s="3"/>
      <c r="BW58" s="3"/>
      <c r="BX58" s="3"/>
    </row>
    <row r="59" spans="1:76" ht="15">
      <c r="A59" s="64" t="s">
        <v>242</v>
      </c>
      <c r="B59" s="65"/>
      <c r="C59" s="65" t="s">
        <v>64</v>
      </c>
      <c r="D59" s="66">
        <v>162.01008969200402</v>
      </c>
      <c r="E59" s="68"/>
      <c r="F59" s="101" t="s">
        <v>676</v>
      </c>
      <c r="G59" s="65"/>
      <c r="H59" s="69" t="s">
        <v>242</v>
      </c>
      <c r="I59" s="70"/>
      <c r="J59" s="70"/>
      <c r="K59" s="69" t="s">
        <v>1975</v>
      </c>
      <c r="L59" s="73">
        <v>1</v>
      </c>
      <c r="M59" s="74">
        <v>2295.34619140625</v>
      </c>
      <c r="N59" s="74">
        <v>5704.2177734375</v>
      </c>
      <c r="O59" s="75"/>
      <c r="P59" s="76"/>
      <c r="Q59" s="76"/>
      <c r="R59" s="87"/>
      <c r="S59" s="48">
        <v>0</v>
      </c>
      <c r="T59" s="48">
        <v>1</v>
      </c>
      <c r="U59" s="49">
        <v>0</v>
      </c>
      <c r="V59" s="49">
        <v>0.003106</v>
      </c>
      <c r="W59" s="49">
        <v>0.006715</v>
      </c>
      <c r="X59" s="49">
        <v>0.355204</v>
      </c>
      <c r="Y59" s="49">
        <v>0</v>
      </c>
      <c r="Z59" s="49">
        <v>0</v>
      </c>
      <c r="AA59" s="71">
        <v>59</v>
      </c>
      <c r="AB59" s="71"/>
      <c r="AC59" s="72"/>
      <c r="AD59" s="78" t="s">
        <v>1249</v>
      </c>
      <c r="AE59" s="78">
        <v>107</v>
      </c>
      <c r="AF59" s="78">
        <v>16</v>
      </c>
      <c r="AG59" s="78">
        <v>176</v>
      </c>
      <c r="AH59" s="78">
        <v>67</v>
      </c>
      <c r="AI59" s="78"/>
      <c r="AJ59" s="78" t="s">
        <v>1372</v>
      </c>
      <c r="AK59" s="78" t="s">
        <v>1471</v>
      </c>
      <c r="AL59" s="78"/>
      <c r="AM59" s="78"/>
      <c r="AN59" s="80">
        <v>43591.04413194444</v>
      </c>
      <c r="AO59" s="83" t="s">
        <v>1648</v>
      </c>
      <c r="AP59" s="78" t="b">
        <v>1</v>
      </c>
      <c r="AQ59" s="78" t="b">
        <v>0</v>
      </c>
      <c r="AR59" s="78" t="b">
        <v>1</v>
      </c>
      <c r="AS59" s="78"/>
      <c r="AT59" s="78">
        <v>0</v>
      </c>
      <c r="AU59" s="78"/>
      <c r="AV59" s="78" t="b">
        <v>0</v>
      </c>
      <c r="AW59" s="78" t="s">
        <v>1782</v>
      </c>
      <c r="AX59" s="83" t="s">
        <v>1839</v>
      </c>
      <c r="AY59" s="78" t="s">
        <v>66</v>
      </c>
      <c r="AZ59" s="78" t="str">
        <f>REPLACE(INDEX(GroupVertices[Group],MATCH(Vertices[[#This Row],[Vertex]],GroupVertices[Vertex],0)),1,1,"")</f>
        <v>1</v>
      </c>
      <c r="BA59" s="48"/>
      <c r="BB59" s="48"/>
      <c r="BC59" s="48"/>
      <c r="BD59" s="48"/>
      <c r="BE59" s="48"/>
      <c r="BF59" s="48"/>
      <c r="BG59" s="117" t="s">
        <v>2482</v>
      </c>
      <c r="BH59" s="117" t="s">
        <v>2482</v>
      </c>
      <c r="BI59" s="117" t="s">
        <v>2561</v>
      </c>
      <c r="BJ59" s="117" t="s">
        <v>2561</v>
      </c>
      <c r="BK59" s="117">
        <v>1</v>
      </c>
      <c r="BL59" s="121">
        <v>4.761904761904762</v>
      </c>
      <c r="BM59" s="117">
        <v>0</v>
      </c>
      <c r="BN59" s="121">
        <v>0</v>
      </c>
      <c r="BO59" s="117">
        <v>0</v>
      </c>
      <c r="BP59" s="121">
        <v>0</v>
      </c>
      <c r="BQ59" s="117">
        <v>20</v>
      </c>
      <c r="BR59" s="121">
        <v>95.23809523809524</v>
      </c>
      <c r="BS59" s="117">
        <v>21</v>
      </c>
      <c r="BT59" s="2"/>
      <c r="BU59" s="3"/>
      <c r="BV59" s="3"/>
      <c r="BW59" s="3"/>
      <c r="BX59" s="3"/>
    </row>
    <row r="60" spans="1:76" ht="15">
      <c r="A60" s="64" t="s">
        <v>243</v>
      </c>
      <c r="B60" s="65"/>
      <c r="C60" s="65" t="s">
        <v>64</v>
      </c>
      <c r="D60" s="66">
        <v>162</v>
      </c>
      <c r="E60" s="68"/>
      <c r="F60" s="101" t="s">
        <v>677</v>
      </c>
      <c r="G60" s="65"/>
      <c r="H60" s="69" t="s">
        <v>243</v>
      </c>
      <c r="I60" s="70"/>
      <c r="J60" s="70"/>
      <c r="K60" s="69" t="s">
        <v>1976</v>
      </c>
      <c r="L60" s="73">
        <v>1</v>
      </c>
      <c r="M60" s="74">
        <v>1953.6138916015625</v>
      </c>
      <c r="N60" s="74">
        <v>5921.396484375</v>
      </c>
      <c r="O60" s="75"/>
      <c r="P60" s="76"/>
      <c r="Q60" s="76"/>
      <c r="R60" s="87"/>
      <c r="S60" s="48">
        <v>0</v>
      </c>
      <c r="T60" s="48">
        <v>1</v>
      </c>
      <c r="U60" s="49">
        <v>0</v>
      </c>
      <c r="V60" s="49">
        <v>0.003106</v>
      </c>
      <c r="W60" s="49">
        <v>0.006715</v>
      </c>
      <c r="X60" s="49">
        <v>0.355204</v>
      </c>
      <c r="Y60" s="49">
        <v>0</v>
      </c>
      <c r="Z60" s="49">
        <v>0</v>
      </c>
      <c r="AA60" s="71">
        <v>60</v>
      </c>
      <c r="AB60" s="71"/>
      <c r="AC60" s="72"/>
      <c r="AD60" s="78" t="s">
        <v>1250</v>
      </c>
      <c r="AE60" s="78">
        <v>29</v>
      </c>
      <c r="AF60" s="78">
        <v>0</v>
      </c>
      <c r="AG60" s="78">
        <v>11</v>
      </c>
      <c r="AH60" s="78">
        <v>1</v>
      </c>
      <c r="AI60" s="78"/>
      <c r="AJ60" s="78" t="s">
        <v>1373</v>
      </c>
      <c r="AK60" s="78" t="s">
        <v>1472</v>
      </c>
      <c r="AL60" s="78"/>
      <c r="AM60" s="78"/>
      <c r="AN60" s="80">
        <v>43646.895578703705</v>
      </c>
      <c r="AO60" s="83" t="s">
        <v>1649</v>
      </c>
      <c r="AP60" s="78" t="b">
        <v>1</v>
      </c>
      <c r="AQ60" s="78" t="b">
        <v>0</v>
      </c>
      <c r="AR60" s="78" t="b">
        <v>1</v>
      </c>
      <c r="AS60" s="78"/>
      <c r="AT60" s="78">
        <v>0</v>
      </c>
      <c r="AU60" s="78"/>
      <c r="AV60" s="78" t="b">
        <v>0</v>
      </c>
      <c r="AW60" s="78" t="s">
        <v>1782</v>
      </c>
      <c r="AX60" s="83" t="s">
        <v>1840</v>
      </c>
      <c r="AY60" s="78" t="s">
        <v>66</v>
      </c>
      <c r="AZ60" s="78" t="str">
        <f>REPLACE(INDEX(GroupVertices[Group],MATCH(Vertices[[#This Row],[Vertex]],GroupVertices[Vertex],0)),1,1,"")</f>
        <v>1</v>
      </c>
      <c r="BA60" s="48"/>
      <c r="BB60" s="48"/>
      <c r="BC60" s="48"/>
      <c r="BD60" s="48"/>
      <c r="BE60" s="48"/>
      <c r="BF60" s="48"/>
      <c r="BG60" s="117" t="s">
        <v>1087</v>
      </c>
      <c r="BH60" s="117" t="s">
        <v>1087</v>
      </c>
      <c r="BI60" s="117" t="s">
        <v>1087</v>
      </c>
      <c r="BJ60" s="117" t="s">
        <v>1087</v>
      </c>
      <c r="BK60" s="117">
        <v>0</v>
      </c>
      <c r="BL60" s="121">
        <v>0</v>
      </c>
      <c r="BM60" s="117">
        <v>0</v>
      </c>
      <c r="BN60" s="121">
        <v>0</v>
      </c>
      <c r="BO60" s="117">
        <v>0</v>
      </c>
      <c r="BP60" s="121">
        <v>0</v>
      </c>
      <c r="BQ60" s="117">
        <v>1</v>
      </c>
      <c r="BR60" s="121">
        <v>100</v>
      </c>
      <c r="BS60" s="117">
        <v>1</v>
      </c>
      <c r="BT60" s="2"/>
      <c r="BU60" s="3"/>
      <c r="BV60" s="3"/>
      <c r="BW60" s="3"/>
      <c r="BX60" s="3"/>
    </row>
    <row r="61" spans="1:76" ht="15">
      <c r="A61" s="64" t="s">
        <v>244</v>
      </c>
      <c r="B61" s="65"/>
      <c r="C61" s="65" t="s">
        <v>64</v>
      </c>
      <c r="D61" s="66">
        <v>162.03783634501508</v>
      </c>
      <c r="E61" s="68"/>
      <c r="F61" s="101" t="s">
        <v>678</v>
      </c>
      <c r="G61" s="65"/>
      <c r="H61" s="69" t="s">
        <v>244</v>
      </c>
      <c r="I61" s="70"/>
      <c r="J61" s="70"/>
      <c r="K61" s="69" t="s">
        <v>1977</v>
      </c>
      <c r="L61" s="73">
        <v>1</v>
      </c>
      <c r="M61" s="74">
        <v>921.111572265625</v>
      </c>
      <c r="N61" s="74">
        <v>4723.3955078125</v>
      </c>
      <c r="O61" s="75"/>
      <c r="P61" s="76"/>
      <c r="Q61" s="76"/>
      <c r="R61" s="87"/>
      <c r="S61" s="48">
        <v>0</v>
      </c>
      <c r="T61" s="48">
        <v>1</v>
      </c>
      <c r="U61" s="49">
        <v>0</v>
      </c>
      <c r="V61" s="49">
        <v>0.003106</v>
      </c>
      <c r="W61" s="49">
        <v>0.006715</v>
      </c>
      <c r="X61" s="49">
        <v>0.355204</v>
      </c>
      <c r="Y61" s="49">
        <v>0</v>
      </c>
      <c r="Z61" s="49">
        <v>0</v>
      </c>
      <c r="AA61" s="71">
        <v>61</v>
      </c>
      <c r="AB61" s="71"/>
      <c r="AC61" s="72"/>
      <c r="AD61" s="78" t="s">
        <v>1251</v>
      </c>
      <c r="AE61" s="78">
        <v>1410</v>
      </c>
      <c r="AF61" s="78">
        <v>60</v>
      </c>
      <c r="AG61" s="78">
        <v>371</v>
      </c>
      <c r="AH61" s="78">
        <v>16</v>
      </c>
      <c r="AI61" s="78"/>
      <c r="AJ61" s="78" t="s">
        <v>1374</v>
      </c>
      <c r="AK61" s="78" t="s">
        <v>1473</v>
      </c>
      <c r="AL61" s="83" t="s">
        <v>1548</v>
      </c>
      <c r="AM61" s="78"/>
      <c r="AN61" s="80">
        <v>43619.80813657407</v>
      </c>
      <c r="AO61" s="78"/>
      <c r="AP61" s="78" t="b">
        <v>1</v>
      </c>
      <c r="AQ61" s="78" t="b">
        <v>0</v>
      </c>
      <c r="AR61" s="78" t="b">
        <v>1</v>
      </c>
      <c r="AS61" s="78"/>
      <c r="AT61" s="78">
        <v>0</v>
      </c>
      <c r="AU61" s="78"/>
      <c r="AV61" s="78" t="b">
        <v>0</v>
      </c>
      <c r="AW61" s="78" t="s">
        <v>1782</v>
      </c>
      <c r="AX61" s="83" t="s">
        <v>1841</v>
      </c>
      <c r="AY61" s="78" t="s">
        <v>66</v>
      </c>
      <c r="AZ61" s="78" t="str">
        <f>REPLACE(INDEX(GroupVertices[Group],MATCH(Vertices[[#This Row],[Vertex]],GroupVertices[Vertex],0)),1,1,"")</f>
        <v>1</v>
      </c>
      <c r="BA61" s="48"/>
      <c r="BB61" s="48"/>
      <c r="BC61" s="48"/>
      <c r="BD61" s="48"/>
      <c r="BE61" s="48"/>
      <c r="BF61" s="48"/>
      <c r="BG61" s="117" t="s">
        <v>2483</v>
      </c>
      <c r="BH61" s="117" t="s">
        <v>2483</v>
      </c>
      <c r="BI61" s="117" t="s">
        <v>2562</v>
      </c>
      <c r="BJ61" s="117" t="s">
        <v>2562</v>
      </c>
      <c r="BK61" s="117">
        <v>0</v>
      </c>
      <c r="BL61" s="121">
        <v>0</v>
      </c>
      <c r="BM61" s="117">
        <v>0</v>
      </c>
      <c r="BN61" s="121">
        <v>0</v>
      </c>
      <c r="BO61" s="117">
        <v>0</v>
      </c>
      <c r="BP61" s="121">
        <v>0</v>
      </c>
      <c r="BQ61" s="117">
        <v>5</v>
      </c>
      <c r="BR61" s="121">
        <v>100</v>
      </c>
      <c r="BS61" s="117">
        <v>5</v>
      </c>
      <c r="BT61" s="2"/>
      <c r="BU61" s="3"/>
      <c r="BV61" s="3"/>
      <c r="BW61" s="3"/>
      <c r="BX61" s="3"/>
    </row>
    <row r="62" spans="1:76" ht="15">
      <c r="A62" s="64" t="s">
        <v>245</v>
      </c>
      <c r="B62" s="65"/>
      <c r="C62" s="65" t="s">
        <v>64</v>
      </c>
      <c r="D62" s="66">
        <v>162.41052434341375</v>
      </c>
      <c r="E62" s="68"/>
      <c r="F62" s="101" t="s">
        <v>679</v>
      </c>
      <c r="G62" s="65"/>
      <c r="H62" s="69" t="s">
        <v>245</v>
      </c>
      <c r="I62" s="70"/>
      <c r="J62" s="70"/>
      <c r="K62" s="69" t="s">
        <v>1978</v>
      </c>
      <c r="L62" s="73">
        <v>1</v>
      </c>
      <c r="M62" s="74">
        <v>4039.19873046875</v>
      </c>
      <c r="N62" s="74">
        <v>352.9058837890625</v>
      </c>
      <c r="O62" s="75"/>
      <c r="P62" s="76"/>
      <c r="Q62" s="76"/>
      <c r="R62" s="87"/>
      <c r="S62" s="48">
        <v>0</v>
      </c>
      <c r="T62" s="48">
        <v>1</v>
      </c>
      <c r="U62" s="49">
        <v>0</v>
      </c>
      <c r="V62" s="49">
        <v>0.002227</v>
      </c>
      <c r="W62" s="49">
        <v>0.000838</v>
      </c>
      <c r="X62" s="49">
        <v>0.399053</v>
      </c>
      <c r="Y62" s="49">
        <v>0</v>
      </c>
      <c r="Z62" s="49">
        <v>0</v>
      </c>
      <c r="AA62" s="71">
        <v>62</v>
      </c>
      <c r="AB62" s="71"/>
      <c r="AC62" s="72"/>
      <c r="AD62" s="78" t="s">
        <v>1252</v>
      </c>
      <c r="AE62" s="78">
        <v>588</v>
      </c>
      <c r="AF62" s="78">
        <v>651</v>
      </c>
      <c r="AG62" s="78">
        <v>9238</v>
      </c>
      <c r="AH62" s="78">
        <v>77</v>
      </c>
      <c r="AI62" s="78"/>
      <c r="AJ62" s="78" t="s">
        <v>1375</v>
      </c>
      <c r="AK62" s="78" t="s">
        <v>1474</v>
      </c>
      <c r="AL62" s="83" t="s">
        <v>1549</v>
      </c>
      <c r="AM62" s="78"/>
      <c r="AN62" s="80">
        <v>39846.70425925926</v>
      </c>
      <c r="AO62" s="78"/>
      <c r="AP62" s="78" t="b">
        <v>1</v>
      </c>
      <c r="AQ62" s="78" t="b">
        <v>0</v>
      </c>
      <c r="AR62" s="78" t="b">
        <v>0</v>
      </c>
      <c r="AS62" s="78"/>
      <c r="AT62" s="78">
        <v>92</v>
      </c>
      <c r="AU62" s="83" t="s">
        <v>1705</v>
      </c>
      <c r="AV62" s="78" t="b">
        <v>0</v>
      </c>
      <c r="AW62" s="78" t="s">
        <v>1782</v>
      </c>
      <c r="AX62" s="83" t="s">
        <v>1549</v>
      </c>
      <c r="AY62" s="78" t="s">
        <v>66</v>
      </c>
      <c r="AZ62" s="78" t="str">
        <f>REPLACE(INDEX(GroupVertices[Group],MATCH(Vertices[[#This Row],[Vertex]],GroupVertices[Vertex],0)),1,1,"")</f>
        <v>3</v>
      </c>
      <c r="BA62" s="48"/>
      <c r="BB62" s="48"/>
      <c r="BC62" s="48"/>
      <c r="BD62" s="48"/>
      <c r="BE62" s="48"/>
      <c r="BF62" s="48"/>
      <c r="BG62" s="117" t="s">
        <v>2484</v>
      </c>
      <c r="BH62" s="117" t="s">
        <v>2484</v>
      </c>
      <c r="BI62" s="117" t="s">
        <v>2563</v>
      </c>
      <c r="BJ62" s="117" t="s">
        <v>2563</v>
      </c>
      <c r="BK62" s="117">
        <v>0</v>
      </c>
      <c r="BL62" s="121">
        <v>0</v>
      </c>
      <c r="BM62" s="117">
        <v>0</v>
      </c>
      <c r="BN62" s="121">
        <v>0</v>
      </c>
      <c r="BO62" s="117">
        <v>0</v>
      </c>
      <c r="BP62" s="121">
        <v>0</v>
      </c>
      <c r="BQ62" s="117">
        <v>21</v>
      </c>
      <c r="BR62" s="121">
        <v>100</v>
      </c>
      <c r="BS62" s="117">
        <v>21</v>
      </c>
      <c r="BT62" s="2"/>
      <c r="BU62" s="3"/>
      <c r="BV62" s="3"/>
      <c r="BW62" s="3"/>
      <c r="BX62" s="3"/>
    </row>
    <row r="63" spans="1:76" ht="15">
      <c r="A63" s="64" t="s">
        <v>275</v>
      </c>
      <c r="B63" s="65"/>
      <c r="C63" s="65" t="s">
        <v>64</v>
      </c>
      <c r="D63" s="66">
        <v>163.47309503258757</v>
      </c>
      <c r="E63" s="68"/>
      <c r="F63" s="101" t="s">
        <v>700</v>
      </c>
      <c r="G63" s="65"/>
      <c r="H63" s="69" t="s">
        <v>275</v>
      </c>
      <c r="I63" s="70"/>
      <c r="J63" s="70"/>
      <c r="K63" s="69" t="s">
        <v>1979</v>
      </c>
      <c r="L63" s="73">
        <v>164.14564110513476</v>
      </c>
      <c r="M63" s="74">
        <v>4093.56103515625</v>
      </c>
      <c r="N63" s="74">
        <v>1501.7950439453125</v>
      </c>
      <c r="O63" s="75"/>
      <c r="P63" s="76"/>
      <c r="Q63" s="76"/>
      <c r="R63" s="87"/>
      <c r="S63" s="48">
        <v>2</v>
      </c>
      <c r="T63" s="48">
        <v>2</v>
      </c>
      <c r="U63" s="49">
        <v>268</v>
      </c>
      <c r="V63" s="49">
        <v>0.003175</v>
      </c>
      <c r="W63" s="49">
        <v>0.009765</v>
      </c>
      <c r="X63" s="49">
        <v>0.879009</v>
      </c>
      <c r="Y63" s="49">
        <v>0.3333333333333333</v>
      </c>
      <c r="Z63" s="49">
        <v>0.3333333333333333</v>
      </c>
      <c r="AA63" s="71">
        <v>63</v>
      </c>
      <c r="AB63" s="71"/>
      <c r="AC63" s="72"/>
      <c r="AD63" s="78" t="s">
        <v>1253</v>
      </c>
      <c r="AE63" s="78">
        <v>1349</v>
      </c>
      <c r="AF63" s="78">
        <v>2336</v>
      </c>
      <c r="AG63" s="78">
        <v>18552</v>
      </c>
      <c r="AH63" s="78">
        <v>1700</v>
      </c>
      <c r="AI63" s="78"/>
      <c r="AJ63" s="78" t="s">
        <v>1376</v>
      </c>
      <c r="AK63" s="78" t="s">
        <v>1457</v>
      </c>
      <c r="AL63" s="83" t="s">
        <v>1550</v>
      </c>
      <c r="AM63" s="78"/>
      <c r="AN63" s="80">
        <v>42583.40013888889</v>
      </c>
      <c r="AO63" s="83" t="s">
        <v>1650</v>
      </c>
      <c r="AP63" s="78" t="b">
        <v>0</v>
      </c>
      <c r="AQ63" s="78" t="b">
        <v>0</v>
      </c>
      <c r="AR63" s="78" t="b">
        <v>0</v>
      </c>
      <c r="AS63" s="78"/>
      <c r="AT63" s="78">
        <v>79</v>
      </c>
      <c r="AU63" s="83" t="s">
        <v>1705</v>
      </c>
      <c r="AV63" s="78" t="b">
        <v>0</v>
      </c>
      <c r="AW63" s="78" t="s">
        <v>1782</v>
      </c>
      <c r="AX63" s="83" t="s">
        <v>1842</v>
      </c>
      <c r="AY63" s="78" t="s">
        <v>66</v>
      </c>
      <c r="AZ63" s="78" t="str">
        <f>REPLACE(INDEX(GroupVertices[Group],MATCH(Vertices[[#This Row],[Vertex]],GroupVertices[Vertex],0)),1,1,"")</f>
        <v>3</v>
      </c>
      <c r="BA63" s="48" t="s">
        <v>515</v>
      </c>
      <c r="BB63" s="48" t="s">
        <v>515</v>
      </c>
      <c r="BC63" s="48" t="s">
        <v>561</v>
      </c>
      <c r="BD63" s="48" t="s">
        <v>561</v>
      </c>
      <c r="BE63" s="48"/>
      <c r="BF63" s="48"/>
      <c r="BG63" s="117" t="s">
        <v>2485</v>
      </c>
      <c r="BH63" s="117" t="s">
        <v>2485</v>
      </c>
      <c r="BI63" s="117" t="s">
        <v>2564</v>
      </c>
      <c r="BJ63" s="117" t="s">
        <v>2564</v>
      </c>
      <c r="BK63" s="117">
        <v>0</v>
      </c>
      <c r="BL63" s="121">
        <v>0</v>
      </c>
      <c r="BM63" s="117">
        <v>0</v>
      </c>
      <c r="BN63" s="121">
        <v>0</v>
      </c>
      <c r="BO63" s="117">
        <v>0</v>
      </c>
      <c r="BP63" s="121">
        <v>0</v>
      </c>
      <c r="BQ63" s="117">
        <v>23</v>
      </c>
      <c r="BR63" s="121">
        <v>100</v>
      </c>
      <c r="BS63" s="117">
        <v>23</v>
      </c>
      <c r="BT63" s="2"/>
      <c r="BU63" s="3"/>
      <c r="BV63" s="3"/>
      <c r="BW63" s="3"/>
      <c r="BX63" s="3"/>
    </row>
    <row r="64" spans="1:76" ht="15">
      <c r="A64" s="64" t="s">
        <v>246</v>
      </c>
      <c r="B64" s="65"/>
      <c r="C64" s="65" t="s">
        <v>64</v>
      </c>
      <c r="D64" s="66">
        <v>162.19044293657595</v>
      </c>
      <c r="E64" s="68"/>
      <c r="F64" s="101" t="s">
        <v>1741</v>
      </c>
      <c r="G64" s="65"/>
      <c r="H64" s="69" t="s">
        <v>246</v>
      </c>
      <c r="I64" s="70"/>
      <c r="J64" s="70"/>
      <c r="K64" s="69" t="s">
        <v>1980</v>
      </c>
      <c r="L64" s="73">
        <v>1</v>
      </c>
      <c r="M64" s="74">
        <v>3785.156494140625</v>
      </c>
      <c r="N64" s="74">
        <v>4059.24462890625</v>
      </c>
      <c r="O64" s="75"/>
      <c r="P64" s="76"/>
      <c r="Q64" s="76"/>
      <c r="R64" s="87"/>
      <c r="S64" s="48">
        <v>1</v>
      </c>
      <c r="T64" s="48">
        <v>2</v>
      </c>
      <c r="U64" s="49">
        <v>0</v>
      </c>
      <c r="V64" s="49">
        <v>0.003165</v>
      </c>
      <c r="W64" s="49">
        <v>0.010603</v>
      </c>
      <c r="X64" s="49">
        <v>0.75323</v>
      </c>
      <c r="Y64" s="49">
        <v>0.6666666666666666</v>
      </c>
      <c r="Z64" s="49">
        <v>0</v>
      </c>
      <c r="AA64" s="71">
        <v>64</v>
      </c>
      <c r="AB64" s="71"/>
      <c r="AC64" s="72"/>
      <c r="AD64" s="78" t="s">
        <v>1254</v>
      </c>
      <c r="AE64" s="78">
        <v>197</v>
      </c>
      <c r="AF64" s="78">
        <v>302</v>
      </c>
      <c r="AG64" s="78">
        <v>636</v>
      </c>
      <c r="AH64" s="78">
        <v>573</v>
      </c>
      <c r="AI64" s="78"/>
      <c r="AJ64" s="78" t="s">
        <v>1377</v>
      </c>
      <c r="AK64" s="78" t="s">
        <v>1475</v>
      </c>
      <c r="AL64" s="83" t="s">
        <v>1551</v>
      </c>
      <c r="AM64" s="78"/>
      <c r="AN64" s="80">
        <v>42427.99162037037</v>
      </c>
      <c r="AO64" s="83" t="s">
        <v>1651</v>
      </c>
      <c r="AP64" s="78" t="b">
        <v>0</v>
      </c>
      <c r="AQ64" s="78" t="b">
        <v>0</v>
      </c>
      <c r="AR64" s="78" t="b">
        <v>0</v>
      </c>
      <c r="AS64" s="78" t="s">
        <v>1099</v>
      </c>
      <c r="AT64" s="78">
        <v>29</v>
      </c>
      <c r="AU64" s="83" t="s">
        <v>1705</v>
      </c>
      <c r="AV64" s="78" t="b">
        <v>0</v>
      </c>
      <c r="AW64" s="78" t="s">
        <v>1782</v>
      </c>
      <c r="AX64" s="83" t="s">
        <v>1843</v>
      </c>
      <c r="AY64" s="78" t="s">
        <v>66</v>
      </c>
      <c r="AZ64" s="78" t="str">
        <f>REPLACE(INDEX(GroupVertices[Group],MATCH(Vertices[[#This Row],[Vertex]],GroupVertices[Vertex],0)),1,1,"")</f>
        <v>3</v>
      </c>
      <c r="BA64" s="48"/>
      <c r="BB64" s="48"/>
      <c r="BC64" s="48"/>
      <c r="BD64" s="48"/>
      <c r="BE64" s="48" t="s">
        <v>583</v>
      </c>
      <c r="BF64" s="48" t="s">
        <v>583</v>
      </c>
      <c r="BG64" s="117" t="s">
        <v>2486</v>
      </c>
      <c r="BH64" s="117" t="s">
        <v>2486</v>
      </c>
      <c r="BI64" s="117" t="s">
        <v>2565</v>
      </c>
      <c r="BJ64" s="117" t="s">
        <v>2565</v>
      </c>
      <c r="BK64" s="117">
        <v>0</v>
      </c>
      <c r="BL64" s="121">
        <v>0</v>
      </c>
      <c r="BM64" s="117">
        <v>0</v>
      </c>
      <c r="BN64" s="121">
        <v>0</v>
      </c>
      <c r="BO64" s="117">
        <v>0</v>
      </c>
      <c r="BP64" s="121">
        <v>0</v>
      </c>
      <c r="BQ64" s="117">
        <v>23</v>
      </c>
      <c r="BR64" s="121">
        <v>100</v>
      </c>
      <c r="BS64" s="117">
        <v>23</v>
      </c>
      <c r="BT64" s="2"/>
      <c r="BU64" s="3"/>
      <c r="BV64" s="3"/>
      <c r="BW64" s="3"/>
      <c r="BX64" s="3"/>
    </row>
    <row r="65" spans="1:76" ht="15">
      <c r="A65" s="64" t="s">
        <v>247</v>
      </c>
      <c r="B65" s="65"/>
      <c r="C65" s="65" t="s">
        <v>64</v>
      </c>
      <c r="D65" s="66">
        <v>162.0182875667573</v>
      </c>
      <c r="E65" s="68"/>
      <c r="F65" s="101" t="s">
        <v>680</v>
      </c>
      <c r="G65" s="65"/>
      <c r="H65" s="69" t="s">
        <v>247</v>
      </c>
      <c r="I65" s="70"/>
      <c r="J65" s="70"/>
      <c r="K65" s="69" t="s">
        <v>1981</v>
      </c>
      <c r="L65" s="73">
        <v>1</v>
      </c>
      <c r="M65" s="74">
        <v>4072.523681640625</v>
      </c>
      <c r="N65" s="74">
        <v>4199.580078125</v>
      </c>
      <c r="O65" s="75"/>
      <c r="P65" s="76"/>
      <c r="Q65" s="76"/>
      <c r="R65" s="87"/>
      <c r="S65" s="48">
        <v>0</v>
      </c>
      <c r="T65" s="48">
        <v>3</v>
      </c>
      <c r="U65" s="49">
        <v>0</v>
      </c>
      <c r="V65" s="49">
        <v>0.003165</v>
      </c>
      <c r="W65" s="49">
        <v>0.010603</v>
      </c>
      <c r="X65" s="49">
        <v>0.75323</v>
      </c>
      <c r="Y65" s="49">
        <v>0.6666666666666666</v>
      </c>
      <c r="Z65" s="49">
        <v>0</v>
      </c>
      <c r="AA65" s="71">
        <v>65</v>
      </c>
      <c r="AB65" s="71"/>
      <c r="AC65" s="72"/>
      <c r="AD65" s="78" t="s">
        <v>1255</v>
      </c>
      <c r="AE65" s="78">
        <v>420</v>
      </c>
      <c r="AF65" s="78">
        <v>29</v>
      </c>
      <c r="AG65" s="78">
        <v>274</v>
      </c>
      <c r="AH65" s="78">
        <v>273</v>
      </c>
      <c r="AI65" s="78"/>
      <c r="AJ65" s="78"/>
      <c r="AK65" s="78"/>
      <c r="AL65" s="78"/>
      <c r="AM65" s="78"/>
      <c r="AN65" s="80">
        <v>43651.98462962963</v>
      </c>
      <c r="AO65" s="83" t="s">
        <v>1652</v>
      </c>
      <c r="AP65" s="78" t="b">
        <v>1</v>
      </c>
      <c r="AQ65" s="78" t="b">
        <v>0</v>
      </c>
      <c r="AR65" s="78" t="b">
        <v>0</v>
      </c>
      <c r="AS65" s="78"/>
      <c r="AT65" s="78">
        <v>0</v>
      </c>
      <c r="AU65" s="78"/>
      <c r="AV65" s="78" t="b">
        <v>0</v>
      </c>
      <c r="AW65" s="78" t="s">
        <v>1782</v>
      </c>
      <c r="AX65" s="83" t="s">
        <v>1844</v>
      </c>
      <c r="AY65" s="78" t="s">
        <v>66</v>
      </c>
      <c r="AZ65" s="78" t="str">
        <f>REPLACE(INDEX(GroupVertices[Group],MATCH(Vertices[[#This Row],[Vertex]],GroupVertices[Vertex],0)),1,1,"")</f>
        <v>3</v>
      </c>
      <c r="BA65" s="48"/>
      <c r="BB65" s="48"/>
      <c r="BC65" s="48"/>
      <c r="BD65" s="48"/>
      <c r="BE65" s="48" t="s">
        <v>584</v>
      </c>
      <c r="BF65" s="48" t="s">
        <v>584</v>
      </c>
      <c r="BG65" s="117" t="s">
        <v>2487</v>
      </c>
      <c r="BH65" s="117" t="s">
        <v>2487</v>
      </c>
      <c r="BI65" s="117" t="s">
        <v>2566</v>
      </c>
      <c r="BJ65" s="117" t="s">
        <v>2566</v>
      </c>
      <c r="BK65" s="117">
        <v>0</v>
      </c>
      <c r="BL65" s="121">
        <v>0</v>
      </c>
      <c r="BM65" s="117">
        <v>0</v>
      </c>
      <c r="BN65" s="121">
        <v>0</v>
      </c>
      <c r="BO65" s="117">
        <v>0</v>
      </c>
      <c r="BP65" s="121">
        <v>0</v>
      </c>
      <c r="BQ65" s="117">
        <v>20</v>
      </c>
      <c r="BR65" s="121">
        <v>100</v>
      </c>
      <c r="BS65" s="117">
        <v>20</v>
      </c>
      <c r="BT65" s="2"/>
      <c r="BU65" s="3"/>
      <c r="BV65" s="3"/>
      <c r="BW65" s="3"/>
      <c r="BX65" s="3"/>
    </row>
    <row r="66" spans="1:76" ht="15">
      <c r="A66" s="64" t="s">
        <v>316</v>
      </c>
      <c r="B66" s="65"/>
      <c r="C66" s="65" t="s">
        <v>64</v>
      </c>
      <c r="D66" s="66">
        <v>404.1929668646026</v>
      </c>
      <c r="E66" s="68"/>
      <c r="F66" s="101" t="s">
        <v>1742</v>
      </c>
      <c r="G66" s="65"/>
      <c r="H66" s="69" t="s">
        <v>316</v>
      </c>
      <c r="I66" s="70"/>
      <c r="J66" s="70"/>
      <c r="K66" s="69" t="s">
        <v>1982</v>
      </c>
      <c r="L66" s="73">
        <v>2.826257176550016</v>
      </c>
      <c r="M66" s="74">
        <v>2466.930419921875</v>
      </c>
      <c r="N66" s="74">
        <v>4262.71728515625</v>
      </c>
      <c r="O66" s="75"/>
      <c r="P66" s="76"/>
      <c r="Q66" s="76"/>
      <c r="R66" s="87"/>
      <c r="S66" s="48">
        <v>3</v>
      </c>
      <c r="T66" s="48">
        <v>0</v>
      </c>
      <c r="U66" s="49">
        <v>3</v>
      </c>
      <c r="V66" s="49">
        <v>0.003175</v>
      </c>
      <c r="W66" s="49">
        <v>0.010483</v>
      </c>
      <c r="X66" s="49">
        <v>0.750359</v>
      </c>
      <c r="Y66" s="49">
        <v>0.5</v>
      </c>
      <c r="Z66" s="49">
        <v>0</v>
      </c>
      <c r="AA66" s="71">
        <v>66</v>
      </c>
      <c r="AB66" s="71"/>
      <c r="AC66" s="72"/>
      <c r="AD66" s="78" t="s">
        <v>1256</v>
      </c>
      <c r="AE66" s="78">
        <v>14989</v>
      </c>
      <c r="AF66" s="78">
        <v>384064</v>
      </c>
      <c r="AG66" s="78">
        <v>17572</v>
      </c>
      <c r="AH66" s="78">
        <v>2332</v>
      </c>
      <c r="AI66" s="78"/>
      <c r="AJ66" s="78" t="s">
        <v>1378</v>
      </c>
      <c r="AK66" s="78" t="s">
        <v>1476</v>
      </c>
      <c r="AL66" s="83" t="s">
        <v>1552</v>
      </c>
      <c r="AM66" s="78"/>
      <c r="AN66" s="80">
        <v>39288.591261574074</v>
      </c>
      <c r="AO66" s="83" t="s">
        <v>1653</v>
      </c>
      <c r="AP66" s="78" t="b">
        <v>0</v>
      </c>
      <c r="AQ66" s="78" t="b">
        <v>0</v>
      </c>
      <c r="AR66" s="78" t="b">
        <v>1</v>
      </c>
      <c r="AS66" s="78"/>
      <c r="AT66" s="78">
        <v>13417</v>
      </c>
      <c r="AU66" s="83" t="s">
        <v>1708</v>
      </c>
      <c r="AV66" s="78" t="b">
        <v>1</v>
      </c>
      <c r="AW66" s="78" t="s">
        <v>1782</v>
      </c>
      <c r="AX66" s="83" t="s">
        <v>1845</v>
      </c>
      <c r="AY66" s="78" t="s">
        <v>65</v>
      </c>
      <c r="AZ66" s="78" t="str">
        <f>REPLACE(INDEX(GroupVertices[Group],MATCH(Vertices[[#This Row],[Vertex]],GroupVertices[Vertex],0)),1,1,"")</f>
        <v>1</v>
      </c>
      <c r="BA66" s="48"/>
      <c r="BB66" s="48"/>
      <c r="BC66" s="48"/>
      <c r="BD66" s="48"/>
      <c r="BE66" s="48"/>
      <c r="BF66" s="48"/>
      <c r="BG66" s="48"/>
      <c r="BH66" s="48"/>
      <c r="BI66" s="48"/>
      <c r="BJ66" s="48"/>
      <c r="BK66" s="48"/>
      <c r="BL66" s="49"/>
      <c r="BM66" s="48"/>
      <c r="BN66" s="49"/>
      <c r="BO66" s="48"/>
      <c r="BP66" s="49"/>
      <c r="BQ66" s="48"/>
      <c r="BR66" s="49"/>
      <c r="BS66" s="48"/>
      <c r="BT66" s="2"/>
      <c r="BU66" s="3"/>
      <c r="BV66" s="3"/>
      <c r="BW66" s="3"/>
      <c r="BX66" s="3"/>
    </row>
    <row r="67" spans="1:76" ht="15">
      <c r="A67" s="64" t="s">
        <v>249</v>
      </c>
      <c r="B67" s="65"/>
      <c r="C67" s="65" t="s">
        <v>64</v>
      </c>
      <c r="D67" s="66">
        <v>162.67474815276913</v>
      </c>
      <c r="E67" s="68"/>
      <c r="F67" s="101" t="s">
        <v>1743</v>
      </c>
      <c r="G67" s="65"/>
      <c r="H67" s="69" t="s">
        <v>249</v>
      </c>
      <c r="I67" s="70"/>
      <c r="J67" s="70"/>
      <c r="K67" s="69" t="s">
        <v>1983</v>
      </c>
      <c r="L67" s="73">
        <v>1</v>
      </c>
      <c r="M67" s="74">
        <v>1458.349853515625</v>
      </c>
      <c r="N67" s="74">
        <v>5224.4248046875</v>
      </c>
      <c r="O67" s="75"/>
      <c r="P67" s="76"/>
      <c r="Q67" s="76"/>
      <c r="R67" s="87"/>
      <c r="S67" s="48">
        <v>0</v>
      </c>
      <c r="T67" s="48">
        <v>1</v>
      </c>
      <c r="U67" s="49">
        <v>0</v>
      </c>
      <c r="V67" s="49">
        <v>0.003106</v>
      </c>
      <c r="W67" s="49">
        <v>0.006715</v>
      </c>
      <c r="X67" s="49">
        <v>0.355204</v>
      </c>
      <c r="Y67" s="49">
        <v>0</v>
      </c>
      <c r="Z67" s="49">
        <v>0</v>
      </c>
      <c r="AA67" s="71">
        <v>67</v>
      </c>
      <c r="AB67" s="71"/>
      <c r="AC67" s="72"/>
      <c r="AD67" s="78" t="s">
        <v>1257</v>
      </c>
      <c r="AE67" s="78">
        <v>640</v>
      </c>
      <c r="AF67" s="78">
        <v>1070</v>
      </c>
      <c r="AG67" s="78">
        <v>8216</v>
      </c>
      <c r="AH67" s="78">
        <v>9879</v>
      </c>
      <c r="AI67" s="78"/>
      <c r="AJ67" s="78" t="s">
        <v>1379</v>
      </c>
      <c r="AK67" s="78" t="s">
        <v>1477</v>
      </c>
      <c r="AL67" s="83" t="s">
        <v>1553</v>
      </c>
      <c r="AM67" s="78"/>
      <c r="AN67" s="80">
        <v>40461.14832175926</v>
      </c>
      <c r="AO67" s="83" t="s">
        <v>1654</v>
      </c>
      <c r="AP67" s="78" t="b">
        <v>0</v>
      </c>
      <c r="AQ67" s="78" t="b">
        <v>0</v>
      </c>
      <c r="AR67" s="78" t="b">
        <v>1</v>
      </c>
      <c r="AS67" s="78"/>
      <c r="AT67" s="78">
        <v>100</v>
      </c>
      <c r="AU67" s="83" t="s">
        <v>1707</v>
      </c>
      <c r="AV67" s="78" t="b">
        <v>0</v>
      </c>
      <c r="AW67" s="78" t="s">
        <v>1782</v>
      </c>
      <c r="AX67" s="83" t="s">
        <v>1846</v>
      </c>
      <c r="AY67" s="78" t="s">
        <v>66</v>
      </c>
      <c r="AZ67" s="78" t="str">
        <f>REPLACE(INDEX(GroupVertices[Group],MATCH(Vertices[[#This Row],[Vertex]],GroupVertices[Vertex],0)),1,1,"")</f>
        <v>1</v>
      </c>
      <c r="BA67" s="48"/>
      <c r="BB67" s="48"/>
      <c r="BC67" s="48"/>
      <c r="BD67" s="48"/>
      <c r="BE67" s="48"/>
      <c r="BF67" s="48"/>
      <c r="BG67" s="117" t="s">
        <v>2488</v>
      </c>
      <c r="BH67" s="117" t="s">
        <v>2488</v>
      </c>
      <c r="BI67" s="117" t="s">
        <v>2567</v>
      </c>
      <c r="BJ67" s="117" t="s">
        <v>2567</v>
      </c>
      <c r="BK67" s="117">
        <v>0</v>
      </c>
      <c r="BL67" s="121">
        <v>0</v>
      </c>
      <c r="BM67" s="117">
        <v>0</v>
      </c>
      <c r="BN67" s="121">
        <v>0</v>
      </c>
      <c r="BO67" s="117">
        <v>0</v>
      </c>
      <c r="BP67" s="121">
        <v>0</v>
      </c>
      <c r="BQ67" s="117">
        <v>11</v>
      </c>
      <c r="BR67" s="121">
        <v>100</v>
      </c>
      <c r="BS67" s="117">
        <v>11</v>
      </c>
      <c r="BT67" s="2"/>
      <c r="BU67" s="3"/>
      <c r="BV67" s="3"/>
      <c r="BW67" s="3"/>
      <c r="BX67" s="3"/>
    </row>
    <row r="68" spans="1:76" ht="15">
      <c r="A68" s="64" t="s">
        <v>250</v>
      </c>
      <c r="B68" s="65"/>
      <c r="C68" s="65" t="s">
        <v>64</v>
      </c>
      <c r="D68" s="66">
        <v>164.23549738464166</v>
      </c>
      <c r="E68" s="68"/>
      <c r="F68" s="101" t="s">
        <v>682</v>
      </c>
      <c r="G68" s="65"/>
      <c r="H68" s="69" t="s">
        <v>250</v>
      </c>
      <c r="I68" s="70"/>
      <c r="J68" s="70"/>
      <c r="K68" s="69" t="s">
        <v>1984</v>
      </c>
      <c r="L68" s="73">
        <v>804.553157682007</v>
      </c>
      <c r="M68" s="74">
        <v>6821.17529296875</v>
      </c>
      <c r="N68" s="74">
        <v>1249.3292236328125</v>
      </c>
      <c r="O68" s="75"/>
      <c r="P68" s="76"/>
      <c r="Q68" s="76"/>
      <c r="R68" s="87"/>
      <c r="S68" s="48">
        <v>2</v>
      </c>
      <c r="T68" s="48">
        <v>4</v>
      </c>
      <c r="U68" s="49">
        <v>1320</v>
      </c>
      <c r="V68" s="49">
        <v>0.003205</v>
      </c>
      <c r="W68" s="49">
        <v>0.006972</v>
      </c>
      <c r="X68" s="49">
        <v>2.494751</v>
      </c>
      <c r="Y68" s="49">
        <v>0</v>
      </c>
      <c r="Z68" s="49">
        <v>0</v>
      </c>
      <c r="AA68" s="71">
        <v>68</v>
      </c>
      <c r="AB68" s="71"/>
      <c r="AC68" s="72"/>
      <c r="AD68" s="78" t="s">
        <v>1258</v>
      </c>
      <c r="AE68" s="78">
        <v>2130</v>
      </c>
      <c r="AF68" s="78">
        <v>3545</v>
      </c>
      <c r="AG68" s="78">
        <v>7293</v>
      </c>
      <c r="AH68" s="78">
        <v>1755</v>
      </c>
      <c r="AI68" s="78"/>
      <c r="AJ68" s="78" t="s">
        <v>1380</v>
      </c>
      <c r="AK68" s="78" t="s">
        <v>1136</v>
      </c>
      <c r="AL68" s="83" t="s">
        <v>1554</v>
      </c>
      <c r="AM68" s="78"/>
      <c r="AN68" s="80">
        <v>41680.95539351852</v>
      </c>
      <c r="AO68" s="83" t="s">
        <v>1655</v>
      </c>
      <c r="AP68" s="78" t="b">
        <v>0</v>
      </c>
      <c r="AQ68" s="78" t="b">
        <v>0</v>
      </c>
      <c r="AR68" s="78" t="b">
        <v>1</v>
      </c>
      <c r="AS68" s="78"/>
      <c r="AT68" s="78">
        <v>390</v>
      </c>
      <c r="AU68" s="83" t="s">
        <v>1705</v>
      </c>
      <c r="AV68" s="78" t="b">
        <v>0</v>
      </c>
      <c r="AW68" s="78" t="s">
        <v>1782</v>
      </c>
      <c r="AX68" s="83" t="s">
        <v>1847</v>
      </c>
      <c r="AY68" s="78" t="s">
        <v>66</v>
      </c>
      <c r="AZ68" s="78" t="str">
        <f>REPLACE(INDEX(GroupVertices[Group],MATCH(Vertices[[#This Row],[Vertex]],GroupVertices[Vertex],0)),1,1,"")</f>
        <v>8</v>
      </c>
      <c r="BA68" s="48" t="s">
        <v>510</v>
      </c>
      <c r="BB68" s="48" t="s">
        <v>510</v>
      </c>
      <c r="BC68" s="48" t="s">
        <v>558</v>
      </c>
      <c r="BD68" s="48" t="s">
        <v>558</v>
      </c>
      <c r="BE68" s="48" t="s">
        <v>585</v>
      </c>
      <c r="BF68" s="48" t="s">
        <v>585</v>
      </c>
      <c r="BG68" s="117" t="s">
        <v>2266</v>
      </c>
      <c r="BH68" s="117" t="s">
        <v>2266</v>
      </c>
      <c r="BI68" s="117" t="s">
        <v>2352</v>
      </c>
      <c r="BJ68" s="117" t="s">
        <v>2352</v>
      </c>
      <c r="BK68" s="117">
        <v>3</v>
      </c>
      <c r="BL68" s="121">
        <v>10</v>
      </c>
      <c r="BM68" s="117">
        <v>0</v>
      </c>
      <c r="BN68" s="121">
        <v>0</v>
      </c>
      <c r="BO68" s="117">
        <v>0</v>
      </c>
      <c r="BP68" s="121">
        <v>0</v>
      </c>
      <c r="BQ68" s="117">
        <v>27</v>
      </c>
      <c r="BR68" s="121">
        <v>90</v>
      </c>
      <c r="BS68" s="117">
        <v>30</v>
      </c>
      <c r="BT68" s="2"/>
      <c r="BU68" s="3"/>
      <c r="BV68" s="3"/>
      <c r="BW68" s="3"/>
      <c r="BX68" s="3"/>
    </row>
    <row r="69" spans="1:76" ht="15">
      <c r="A69" s="64" t="s">
        <v>317</v>
      </c>
      <c r="B69" s="65"/>
      <c r="C69" s="65" t="s">
        <v>64</v>
      </c>
      <c r="D69" s="66">
        <v>162.61736302949623</v>
      </c>
      <c r="E69" s="68"/>
      <c r="F69" s="101" t="s">
        <v>1744</v>
      </c>
      <c r="G69" s="65"/>
      <c r="H69" s="69" t="s">
        <v>317</v>
      </c>
      <c r="I69" s="70"/>
      <c r="J69" s="70"/>
      <c r="K69" s="69" t="s">
        <v>1985</v>
      </c>
      <c r="L69" s="73">
        <v>1</v>
      </c>
      <c r="M69" s="74">
        <v>7608.076171875</v>
      </c>
      <c r="N69" s="74">
        <v>1655.2177734375</v>
      </c>
      <c r="O69" s="75"/>
      <c r="P69" s="76"/>
      <c r="Q69" s="76"/>
      <c r="R69" s="87"/>
      <c r="S69" s="48">
        <v>1</v>
      </c>
      <c r="T69" s="48">
        <v>0</v>
      </c>
      <c r="U69" s="49">
        <v>0</v>
      </c>
      <c r="V69" s="49">
        <v>0.002242</v>
      </c>
      <c r="W69" s="49">
        <v>0.000598</v>
      </c>
      <c r="X69" s="49">
        <v>0.503423</v>
      </c>
      <c r="Y69" s="49">
        <v>0</v>
      </c>
      <c r="Z69" s="49">
        <v>0</v>
      </c>
      <c r="AA69" s="71">
        <v>69</v>
      </c>
      <c r="AB69" s="71"/>
      <c r="AC69" s="72"/>
      <c r="AD69" s="78" t="s">
        <v>1259</v>
      </c>
      <c r="AE69" s="78">
        <v>1180</v>
      </c>
      <c r="AF69" s="78">
        <v>979</v>
      </c>
      <c r="AG69" s="78">
        <v>2817</v>
      </c>
      <c r="AH69" s="78">
        <v>1287</v>
      </c>
      <c r="AI69" s="78"/>
      <c r="AJ69" s="78" t="s">
        <v>1381</v>
      </c>
      <c r="AK69" s="78" t="s">
        <v>1478</v>
      </c>
      <c r="AL69" s="83" t="s">
        <v>1555</v>
      </c>
      <c r="AM69" s="78"/>
      <c r="AN69" s="80">
        <v>41796.88460648148</v>
      </c>
      <c r="AO69" s="83" t="s">
        <v>1656</v>
      </c>
      <c r="AP69" s="78" t="b">
        <v>0</v>
      </c>
      <c r="AQ69" s="78" t="b">
        <v>0</v>
      </c>
      <c r="AR69" s="78" t="b">
        <v>0</v>
      </c>
      <c r="AS69" s="78"/>
      <c r="AT69" s="78">
        <v>110</v>
      </c>
      <c r="AU69" s="83" t="s">
        <v>1705</v>
      </c>
      <c r="AV69" s="78" t="b">
        <v>0</v>
      </c>
      <c r="AW69" s="78" t="s">
        <v>1782</v>
      </c>
      <c r="AX69" s="83" t="s">
        <v>1848</v>
      </c>
      <c r="AY69" s="78" t="s">
        <v>65</v>
      </c>
      <c r="AZ69" s="78" t="str">
        <f>REPLACE(INDEX(GroupVertices[Group],MATCH(Vertices[[#This Row],[Vertex]],GroupVertices[Vertex],0)),1,1,"")</f>
        <v>8</v>
      </c>
      <c r="BA69" s="48"/>
      <c r="BB69" s="48"/>
      <c r="BC69" s="48"/>
      <c r="BD69" s="48"/>
      <c r="BE69" s="48"/>
      <c r="BF69" s="48"/>
      <c r="BG69" s="48"/>
      <c r="BH69" s="48"/>
      <c r="BI69" s="48"/>
      <c r="BJ69" s="48"/>
      <c r="BK69" s="48"/>
      <c r="BL69" s="49"/>
      <c r="BM69" s="48"/>
      <c r="BN69" s="49"/>
      <c r="BO69" s="48"/>
      <c r="BP69" s="49"/>
      <c r="BQ69" s="48"/>
      <c r="BR69" s="49"/>
      <c r="BS69" s="48"/>
      <c r="BT69" s="2"/>
      <c r="BU69" s="3"/>
      <c r="BV69" s="3"/>
      <c r="BW69" s="3"/>
      <c r="BX69" s="3"/>
    </row>
    <row r="70" spans="1:76" ht="15">
      <c r="A70" s="64" t="s">
        <v>318</v>
      </c>
      <c r="B70" s="65"/>
      <c r="C70" s="65" t="s">
        <v>64</v>
      </c>
      <c r="D70" s="66">
        <v>163.22211394398747</v>
      </c>
      <c r="E70" s="68"/>
      <c r="F70" s="101" t="s">
        <v>1745</v>
      </c>
      <c r="G70" s="65"/>
      <c r="H70" s="69" t="s">
        <v>318</v>
      </c>
      <c r="I70" s="70"/>
      <c r="J70" s="70"/>
      <c r="K70" s="69" t="s">
        <v>1986</v>
      </c>
      <c r="L70" s="73">
        <v>1</v>
      </c>
      <c r="M70" s="74">
        <v>5990.30419921875</v>
      </c>
      <c r="N70" s="74">
        <v>1489.0169677734375</v>
      </c>
      <c r="O70" s="75"/>
      <c r="P70" s="76"/>
      <c r="Q70" s="76"/>
      <c r="R70" s="87"/>
      <c r="S70" s="48">
        <v>1</v>
      </c>
      <c r="T70" s="48">
        <v>0</v>
      </c>
      <c r="U70" s="49">
        <v>0</v>
      </c>
      <c r="V70" s="49">
        <v>0.002242</v>
      </c>
      <c r="W70" s="49">
        <v>0.000598</v>
      </c>
      <c r="X70" s="49">
        <v>0.503423</v>
      </c>
      <c r="Y70" s="49">
        <v>0</v>
      </c>
      <c r="Z70" s="49">
        <v>0</v>
      </c>
      <c r="AA70" s="71">
        <v>70</v>
      </c>
      <c r="AB70" s="71"/>
      <c r="AC70" s="72"/>
      <c r="AD70" s="78" t="s">
        <v>318</v>
      </c>
      <c r="AE70" s="78">
        <v>426</v>
      </c>
      <c r="AF70" s="78">
        <v>1938</v>
      </c>
      <c r="AG70" s="78">
        <v>5649</v>
      </c>
      <c r="AH70" s="78">
        <v>500</v>
      </c>
      <c r="AI70" s="78"/>
      <c r="AJ70" s="78" t="s">
        <v>1382</v>
      </c>
      <c r="AK70" s="78" t="s">
        <v>1443</v>
      </c>
      <c r="AL70" s="83" t="s">
        <v>1556</v>
      </c>
      <c r="AM70" s="78"/>
      <c r="AN70" s="80">
        <v>39575.92107638889</v>
      </c>
      <c r="AO70" s="83" t="s">
        <v>1657</v>
      </c>
      <c r="AP70" s="78" t="b">
        <v>0</v>
      </c>
      <c r="AQ70" s="78" t="b">
        <v>0</v>
      </c>
      <c r="AR70" s="78" t="b">
        <v>0</v>
      </c>
      <c r="AS70" s="78"/>
      <c r="AT70" s="78">
        <v>283</v>
      </c>
      <c r="AU70" s="83" t="s">
        <v>1712</v>
      </c>
      <c r="AV70" s="78" t="b">
        <v>0</v>
      </c>
      <c r="AW70" s="78" t="s">
        <v>1782</v>
      </c>
      <c r="AX70" s="83" t="s">
        <v>1849</v>
      </c>
      <c r="AY70" s="78" t="s">
        <v>65</v>
      </c>
      <c r="AZ70" s="78" t="str">
        <f>REPLACE(INDEX(GroupVertices[Group],MATCH(Vertices[[#This Row],[Vertex]],GroupVertices[Vertex],0)),1,1,"")</f>
        <v>8</v>
      </c>
      <c r="BA70" s="48"/>
      <c r="BB70" s="48"/>
      <c r="BC70" s="48"/>
      <c r="BD70" s="48"/>
      <c r="BE70" s="48"/>
      <c r="BF70" s="48"/>
      <c r="BG70" s="48"/>
      <c r="BH70" s="48"/>
      <c r="BI70" s="48"/>
      <c r="BJ70" s="48"/>
      <c r="BK70" s="48"/>
      <c r="BL70" s="49"/>
      <c r="BM70" s="48"/>
      <c r="BN70" s="49"/>
      <c r="BO70" s="48"/>
      <c r="BP70" s="49"/>
      <c r="BQ70" s="48"/>
      <c r="BR70" s="49"/>
      <c r="BS70" s="48"/>
      <c r="BT70" s="2"/>
      <c r="BU70" s="3"/>
      <c r="BV70" s="3"/>
      <c r="BW70" s="3"/>
      <c r="BX70" s="3"/>
    </row>
    <row r="71" spans="1:76" ht="15">
      <c r="A71" s="64" t="s">
        <v>319</v>
      </c>
      <c r="B71" s="65"/>
      <c r="C71" s="65" t="s">
        <v>64</v>
      </c>
      <c r="D71" s="66">
        <v>186.3407513539587</v>
      </c>
      <c r="E71" s="68"/>
      <c r="F71" s="101" t="s">
        <v>1746</v>
      </c>
      <c r="G71" s="65"/>
      <c r="H71" s="69" t="s">
        <v>319</v>
      </c>
      <c r="I71" s="70"/>
      <c r="J71" s="70"/>
      <c r="K71" s="69" t="s">
        <v>1987</v>
      </c>
      <c r="L71" s="73">
        <v>1</v>
      </c>
      <c r="M71" s="74">
        <v>6750.02978515625</v>
      </c>
      <c r="N71" s="74">
        <v>2293.88818359375</v>
      </c>
      <c r="O71" s="75"/>
      <c r="P71" s="76"/>
      <c r="Q71" s="76"/>
      <c r="R71" s="87"/>
      <c r="S71" s="48">
        <v>1</v>
      </c>
      <c r="T71" s="48">
        <v>0</v>
      </c>
      <c r="U71" s="49">
        <v>0</v>
      </c>
      <c r="V71" s="49">
        <v>0.002242</v>
      </c>
      <c r="W71" s="49">
        <v>0.000598</v>
      </c>
      <c r="X71" s="49">
        <v>0.503423</v>
      </c>
      <c r="Y71" s="49">
        <v>0</v>
      </c>
      <c r="Z71" s="49">
        <v>0</v>
      </c>
      <c r="AA71" s="71">
        <v>71</v>
      </c>
      <c r="AB71" s="71"/>
      <c r="AC71" s="72"/>
      <c r="AD71" s="78" t="s">
        <v>1260</v>
      </c>
      <c r="AE71" s="78">
        <v>2023</v>
      </c>
      <c r="AF71" s="78">
        <v>38599</v>
      </c>
      <c r="AG71" s="78">
        <v>16021</v>
      </c>
      <c r="AH71" s="78">
        <v>5834</v>
      </c>
      <c r="AI71" s="78"/>
      <c r="AJ71" s="78" t="s">
        <v>1383</v>
      </c>
      <c r="AK71" s="78" t="s">
        <v>1136</v>
      </c>
      <c r="AL71" s="83" t="s">
        <v>1557</v>
      </c>
      <c r="AM71" s="78"/>
      <c r="AN71" s="80">
        <v>40677.84606481482</v>
      </c>
      <c r="AO71" s="83" t="s">
        <v>1658</v>
      </c>
      <c r="AP71" s="78" t="b">
        <v>0</v>
      </c>
      <c r="AQ71" s="78" t="b">
        <v>0</v>
      </c>
      <c r="AR71" s="78" t="b">
        <v>1</v>
      </c>
      <c r="AS71" s="78" t="s">
        <v>1099</v>
      </c>
      <c r="AT71" s="78">
        <v>1136</v>
      </c>
      <c r="AU71" s="83" t="s">
        <v>1705</v>
      </c>
      <c r="AV71" s="78" t="b">
        <v>0</v>
      </c>
      <c r="AW71" s="78" t="s">
        <v>1782</v>
      </c>
      <c r="AX71" s="83" t="s">
        <v>1850</v>
      </c>
      <c r="AY71" s="78" t="s">
        <v>65</v>
      </c>
      <c r="AZ71" s="78" t="str">
        <f>REPLACE(INDEX(GroupVertices[Group],MATCH(Vertices[[#This Row],[Vertex]],GroupVertices[Vertex],0)),1,1,"")</f>
        <v>8</v>
      </c>
      <c r="BA71" s="48"/>
      <c r="BB71" s="48"/>
      <c r="BC71" s="48"/>
      <c r="BD71" s="48"/>
      <c r="BE71" s="48"/>
      <c r="BF71" s="48"/>
      <c r="BG71" s="48"/>
      <c r="BH71" s="48"/>
      <c r="BI71" s="48"/>
      <c r="BJ71" s="48"/>
      <c r="BK71" s="48"/>
      <c r="BL71" s="49"/>
      <c r="BM71" s="48"/>
      <c r="BN71" s="49"/>
      <c r="BO71" s="48"/>
      <c r="BP71" s="49"/>
      <c r="BQ71" s="48"/>
      <c r="BR71" s="49"/>
      <c r="BS71" s="48"/>
      <c r="BT71" s="2"/>
      <c r="BU71" s="3"/>
      <c r="BV71" s="3"/>
      <c r="BW71" s="3"/>
      <c r="BX71" s="3"/>
    </row>
    <row r="72" spans="1:76" ht="15">
      <c r="A72" s="64" t="s">
        <v>251</v>
      </c>
      <c r="B72" s="65"/>
      <c r="C72" s="65" t="s">
        <v>64</v>
      </c>
      <c r="D72" s="66">
        <v>162.14819235130912</v>
      </c>
      <c r="E72" s="68"/>
      <c r="F72" s="101" t="s">
        <v>683</v>
      </c>
      <c r="G72" s="65"/>
      <c r="H72" s="69" t="s">
        <v>251</v>
      </c>
      <c r="I72" s="70"/>
      <c r="J72" s="70"/>
      <c r="K72" s="69" t="s">
        <v>1988</v>
      </c>
      <c r="L72" s="73">
        <v>1</v>
      </c>
      <c r="M72" s="74">
        <v>6378.81201171875</v>
      </c>
      <c r="N72" s="74">
        <v>352.9058837890625</v>
      </c>
      <c r="O72" s="75"/>
      <c r="P72" s="76"/>
      <c r="Q72" s="76"/>
      <c r="R72" s="87"/>
      <c r="S72" s="48">
        <v>0</v>
      </c>
      <c r="T72" s="48">
        <v>1</v>
      </c>
      <c r="U72" s="49">
        <v>0</v>
      </c>
      <c r="V72" s="49">
        <v>0.002242</v>
      </c>
      <c r="W72" s="49">
        <v>0.000598</v>
      </c>
      <c r="X72" s="49">
        <v>0.503423</v>
      </c>
      <c r="Y72" s="49">
        <v>0</v>
      </c>
      <c r="Z72" s="49">
        <v>0</v>
      </c>
      <c r="AA72" s="71">
        <v>72</v>
      </c>
      <c r="AB72" s="71"/>
      <c r="AC72" s="72"/>
      <c r="AD72" s="78" t="s">
        <v>1261</v>
      </c>
      <c r="AE72" s="78">
        <v>134</v>
      </c>
      <c r="AF72" s="78">
        <v>235</v>
      </c>
      <c r="AG72" s="78">
        <v>68133</v>
      </c>
      <c r="AH72" s="78">
        <v>13280</v>
      </c>
      <c r="AI72" s="78"/>
      <c r="AJ72" s="78"/>
      <c r="AK72" s="78"/>
      <c r="AL72" s="83" t="s">
        <v>1558</v>
      </c>
      <c r="AM72" s="78"/>
      <c r="AN72" s="80">
        <v>40086.73484953704</v>
      </c>
      <c r="AO72" s="83" t="s">
        <v>1659</v>
      </c>
      <c r="AP72" s="78" t="b">
        <v>1</v>
      </c>
      <c r="AQ72" s="78" t="b">
        <v>0</v>
      </c>
      <c r="AR72" s="78" t="b">
        <v>0</v>
      </c>
      <c r="AS72" s="78"/>
      <c r="AT72" s="78">
        <v>195</v>
      </c>
      <c r="AU72" s="83" t="s">
        <v>1705</v>
      </c>
      <c r="AV72" s="78" t="b">
        <v>0</v>
      </c>
      <c r="AW72" s="78" t="s">
        <v>1782</v>
      </c>
      <c r="AX72" s="83" t="s">
        <v>1851</v>
      </c>
      <c r="AY72" s="78" t="s">
        <v>66</v>
      </c>
      <c r="AZ72" s="78" t="str">
        <f>REPLACE(INDEX(GroupVertices[Group],MATCH(Vertices[[#This Row],[Vertex]],GroupVertices[Vertex],0)),1,1,"")</f>
        <v>8</v>
      </c>
      <c r="BA72" s="48"/>
      <c r="BB72" s="48"/>
      <c r="BC72" s="48"/>
      <c r="BD72" s="48"/>
      <c r="BE72" s="48" t="s">
        <v>585</v>
      </c>
      <c r="BF72" s="48" t="s">
        <v>585</v>
      </c>
      <c r="BG72" s="117" t="s">
        <v>2489</v>
      </c>
      <c r="BH72" s="117" t="s">
        <v>2489</v>
      </c>
      <c r="BI72" s="117" t="s">
        <v>2568</v>
      </c>
      <c r="BJ72" s="117" t="s">
        <v>2568</v>
      </c>
      <c r="BK72" s="117">
        <v>3</v>
      </c>
      <c r="BL72" s="121">
        <v>12</v>
      </c>
      <c r="BM72" s="117">
        <v>0</v>
      </c>
      <c r="BN72" s="121">
        <v>0</v>
      </c>
      <c r="BO72" s="117">
        <v>0</v>
      </c>
      <c r="BP72" s="121">
        <v>0</v>
      </c>
      <c r="BQ72" s="117">
        <v>22</v>
      </c>
      <c r="BR72" s="121">
        <v>88</v>
      </c>
      <c r="BS72" s="117">
        <v>25</v>
      </c>
      <c r="BT72" s="2"/>
      <c r="BU72" s="3"/>
      <c r="BV72" s="3"/>
      <c r="BW72" s="3"/>
      <c r="BX72" s="3"/>
    </row>
    <row r="73" spans="1:76" ht="15">
      <c r="A73" s="64" t="s">
        <v>252</v>
      </c>
      <c r="B73" s="65"/>
      <c r="C73" s="65" t="s">
        <v>64</v>
      </c>
      <c r="D73" s="66">
        <v>162.02017938400806</v>
      </c>
      <c r="E73" s="68"/>
      <c r="F73" s="101" t="s">
        <v>684</v>
      </c>
      <c r="G73" s="65"/>
      <c r="H73" s="69" t="s">
        <v>252</v>
      </c>
      <c r="I73" s="70"/>
      <c r="J73" s="70"/>
      <c r="K73" s="69" t="s">
        <v>1989</v>
      </c>
      <c r="L73" s="73">
        <v>1117.4518872642432</v>
      </c>
      <c r="M73" s="74">
        <v>6818.435546875</v>
      </c>
      <c r="N73" s="74">
        <v>4030.95458984375</v>
      </c>
      <c r="O73" s="75"/>
      <c r="P73" s="76"/>
      <c r="Q73" s="76"/>
      <c r="R73" s="87"/>
      <c r="S73" s="48">
        <v>0</v>
      </c>
      <c r="T73" s="48">
        <v>8</v>
      </c>
      <c r="U73" s="49">
        <v>1834</v>
      </c>
      <c r="V73" s="49">
        <v>0.003247</v>
      </c>
      <c r="W73" s="49">
        <v>0.00708</v>
      </c>
      <c r="X73" s="49">
        <v>3.392224</v>
      </c>
      <c r="Y73" s="49">
        <v>0</v>
      </c>
      <c r="Z73" s="49">
        <v>0</v>
      </c>
      <c r="AA73" s="71">
        <v>73</v>
      </c>
      <c r="AB73" s="71"/>
      <c r="AC73" s="72"/>
      <c r="AD73" s="78" t="s">
        <v>1262</v>
      </c>
      <c r="AE73" s="78">
        <v>210</v>
      </c>
      <c r="AF73" s="78">
        <v>32</v>
      </c>
      <c r="AG73" s="78">
        <v>143</v>
      </c>
      <c r="AH73" s="78">
        <v>97</v>
      </c>
      <c r="AI73" s="78"/>
      <c r="AJ73" s="78" t="s">
        <v>1384</v>
      </c>
      <c r="AK73" s="78" t="s">
        <v>1479</v>
      </c>
      <c r="AL73" s="83" t="s">
        <v>1559</v>
      </c>
      <c r="AM73" s="78"/>
      <c r="AN73" s="80">
        <v>41469.84601851852</v>
      </c>
      <c r="AO73" s="83" t="s">
        <v>1660</v>
      </c>
      <c r="AP73" s="78" t="b">
        <v>0</v>
      </c>
      <c r="AQ73" s="78" t="b">
        <v>0</v>
      </c>
      <c r="AR73" s="78" t="b">
        <v>0</v>
      </c>
      <c r="AS73" s="78"/>
      <c r="AT73" s="78">
        <v>0</v>
      </c>
      <c r="AU73" s="83" t="s">
        <v>1705</v>
      </c>
      <c r="AV73" s="78" t="b">
        <v>0</v>
      </c>
      <c r="AW73" s="78" t="s">
        <v>1782</v>
      </c>
      <c r="AX73" s="83" t="s">
        <v>1852</v>
      </c>
      <c r="AY73" s="78" t="s">
        <v>66</v>
      </c>
      <c r="AZ73" s="78" t="str">
        <f>REPLACE(INDEX(GroupVertices[Group],MATCH(Vertices[[#This Row],[Vertex]],GroupVertices[Vertex],0)),1,1,"")</f>
        <v>6</v>
      </c>
      <c r="BA73" s="48" t="s">
        <v>511</v>
      </c>
      <c r="BB73" s="48" t="s">
        <v>511</v>
      </c>
      <c r="BC73" s="48" t="s">
        <v>559</v>
      </c>
      <c r="BD73" s="48" t="s">
        <v>559</v>
      </c>
      <c r="BE73" s="48"/>
      <c r="BF73" s="48"/>
      <c r="BG73" s="117" t="s">
        <v>2490</v>
      </c>
      <c r="BH73" s="117" t="s">
        <v>2490</v>
      </c>
      <c r="BI73" s="117" t="s">
        <v>2569</v>
      </c>
      <c r="BJ73" s="117" t="s">
        <v>2569</v>
      </c>
      <c r="BK73" s="117">
        <v>1</v>
      </c>
      <c r="BL73" s="121">
        <v>4.3478260869565215</v>
      </c>
      <c r="BM73" s="117">
        <v>0</v>
      </c>
      <c r="BN73" s="121">
        <v>0</v>
      </c>
      <c r="BO73" s="117">
        <v>0</v>
      </c>
      <c r="BP73" s="121">
        <v>0</v>
      </c>
      <c r="BQ73" s="117">
        <v>22</v>
      </c>
      <c r="BR73" s="121">
        <v>95.65217391304348</v>
      </c>
      <c r="BS73" s="117">
        <v>23</v>
      </c>
      <c r="BT73" s="2"/>
      <c r="BU73" s="3"/>
      <c r="BV73" s="3"/>
      <c r="BW73" s="3"/>
      <c r="BX73" s="3"/>
    </row>
    <row r="74" spans="1:76" ht="15">
      <c r="A74" s="64" t="s">
        <v>320</v>
      </c>
      <c r="B74" s="65"/>
      <c r="C74" s="65" t="s">
        <v>64</v>
      </c>
      <c r="D74" s="66">
        <v>162.79708566831792</v>
      </c>
      <c r="E74" s="68"/>
      <c r="F74" s="101" t="s">
        <v>1747</v>
      </c>
      <c r="G74" s="65"/>
      <c r="H74" s="69" t="s">
        <v>320</v>
      </c>
      <c r="I74" s="70"/>
      <c r="J74" s="70"/>
      <c r="K74" s="69" t="s">
        <v>1990</v>
      </c>
      <c r="L74" s="73">
        <v>1</v>
      </c>
      <c r="M74" s="74">
        <v>6223.68212890625</v>
      </c>
      <c r="N74" s="74">
        <v>3055.138916015625</v>
      </c>
      <c r="O74" s="75"/>
      <c r="P74" s="76"/>
      <c r="Q74" s="76"/>
      <c r="R74" s="87"/>
      <c r="S74" s="48">
        <v>1</v>
      </c>
      <c r="T74" s="48">
        <v>0</v>
      </c>
      <c r="U74" s="49">
        <v>0</v>
      </c>
      <c r="V74" s="49">
        <v>0.002262</v>
      </c>
      <c r="W74" s="49">
        <v>0.000607</v>
      </c>
      <c r="X74" s="49">
        <v>0.510424</v>
      </c>
      <c r="Y74" s="49">
        <v>0</v>
      </c>
      <c r="Z74" s="49">
        <v>0</v>
      </c>
      <c r="AA74" s="71">
        <v>74</v>
      </c>
      <c r="AB74" s="71"/>
      <c r="AC74" s="72"/>
      <c r="AD74" s="78" t="s">
        <v>1263</v>
      </c>
      <c r="AE74" s="78">
        <v>38</v>
      </c>
      <c r="AF74" s="78">
        <v>1264</v>
      </c>
      <c r="AG74" s="78">
        <v>111</v>
      </c>
      <c r="AH74" s="78">
        <v>59</v>
      </c>
      <c r="AI74" s="78">
        <v>-28800</v>
      </c>
      <c r="AJ74" s="78" t="s">
        <v>1385</v>
      </c>
      <c r="AK74" s="78" t="s">
        <v>1480</v>
      </c>
      <c r="AL74" s="83" t="s">
        <v>1560</v>
      </c>
      <c r="AM74" s="78" t="s">
        <v>1604</v>
      </c>
      <c r="AN74" s="80">
        <v>41818.18136574074</v>
      </c>
      <c r="AO74" s="83" t="s">
        <v>1661</v>
      </c>
      <c r="AP74" s="78" t="b">
        <v>0</v>
      </c>
      <c r="AQ74" s="78" t="b">
        <v>0</v>
      </c>
      <c r="AR74" s="78" t="b">
        <v>1</v>
      </c>
      <c r="AS74" s="78" t="s">
        <v>1099</v>
      </c>
      <c r="AT74" s="78">
        <v>8</v>
      </c>
      <c r="AU74" s="83" t="s">
        <v>1705</v>
      </c>
      <c r="AV74" s="78" t="b">
        <v>0</v>
      </c>
      <c r="AW74" s="78" t="s">
        <v>1782</v>
      </c>
      <c r="AX74" s="83" t="s">
        <v>1853</v>
      </c>
      <c r="AY74" s="78" t="s">
        <v>65</v>
      </c>
      <c r="AZ74" s="78" t="str">
        <f>REPLACE(INDEX(GroupVertices[Group],MATCH(Vertices[[#This Row],[Vertex]],GroupVertices[Vertex],0)),1,1,"")</f>
        <v>6</v>
      </c>
      <c r="BA74" s="48"/>
      <c r="BB74" s="48"/>
      <c r="BC74" s="48"/>
      <c r="BD74" s="48"/>
      <c r="BE74" s="48"/>
      <c r="BF74" s="48"/>
      <c r="BG74" s="48"/>
      <c r="BH74" s="48"/>
      <c r="BI74" s="48"/>
      <c r="BJ74" s="48"/>
      <c r="BK74" s="48"/>
      <c r="BL74" s="49"/>
      <c r="BM74" s="48"/>
      <c r="BN74" s="49"/>
      <c r="BO74" s="48"/>
      <c r="BP74" s="49"/>
      <c r="BQ74" s="48"/>
      <c r="BR74" s="49"/>
      <c r="BS74" s="48"/>
      <c r="BT74" s="2"/>
      <c r="BU74" s="3"/>
      <c r="BV74" s="3"/>
      <c r="BW74" s="3"/>
      <c r="BX74" s="3"/>
    </row>
    <row r="75" spans="1:76" ht="15">
      <c r="A75" s="64" t="s">
        <v>321</v>
      </c>
      <c r="B75" s="65"/>
      <c r="C75" s="65" t="s">
        <v>64</v>
      </c>
      <c r="D75" s="66">
        <v>1000</v>
      </c>
      <c r="E75" s="68"/>
      <c r="F75" s="101" t="s">
        <v>1748</v>
      </c>
      <c r="G75" s="65"/>
      <c r="H75" s="69" t="s">
        <v>321</v>
      </c>
      <c r="I75" s="70"/>
      <c r="J75" s="70"/>
      <c r="K75" s="69" t="s">
        <v>1991</v>
      </c>
      <c r="L75" s="73">
        <v>1</v>
      </c>
      <c r="M75" s="74">
        <v>7100.50146484375</v>
      </c>
      <c r="N75" s="74">
        <v>5340.642578125</v>
      </c>
      <c r="O75" s="75"/>
      <c r="P75" s="76"/>
      <c r="Q75" s="76"/>
      <c r="R75" s="87"/>
      <c r="S75" s="48">
        <v>1</v>
      </c>
      <c r="T75" s="48">
        <v>0</v>
      </c>
      <c r="U75" s="49">
        <v>0</v>
      </c>
      <c r="V75" s="49">
        <v>0.002262</v>
      </c>
      <c r="W75" s="49">
        <v>0.000607</v>
      </c>
      <c r="X75" s="49">
        <v>0.510424</v>
      </c>
      <c r="Y75" s="49">
        <v>0</v>
      </c>
      <c r="Z75" s="49">
        <v>0</v>
      </c>
      <c r="AA75" s="71">
        <v>75</v>
      </c>
      <c r="AB75" s="71"/>
      <c r="AC75" s="72"/>
      <c r="AD75" s="78" t="s">
        <v>1264</v>
      </c>
      <c r="AE75" s="78">
        <v>5046</v>
      </c>
      <c r="AF75" s="78">
        <v>2813237</v>
      </c>
      <c r="AG75" s="78">
        <v>16682</v>
      </c>
      <c r="AH75" s="78">
        <v>2587</v>
      </c>
      <c r="AI75" s="78"/>
      <c r="AJ75" s="84" t="s">
        <v>1386</v>
      </c>
      <c r="AK75" s="78" t="s">
        <v>1481</v>
      </c>
      <c r="AL75" s="83" t="s">
        <v>1561</v>
      </c>
      <c r="AM75" s="78"/>
      <c r="AN75" s="80">
        <v>40399.73127314815</v>
      </c>
      <c r="AO75" s="83" t="s">
        <v>1662</v>
      </c>
      <c r="AP75" s="78" t="b">
        <v>0</v>
      </c>
      <c r="AQ75" s="78" t="b">
        <v>0</v>
      </c>
      <c r="AR75" s="78" t="b">
        <v>1</v>
      </c>
      <c r="AS75" s="78" t="s">
        <v>1099</v>
      </c>
      <c r="AT75" s="78">
        <v>2845</v>
      </c>
      <c r="AU75" s="83" t="s">
        <v>1707</v>
      </c>
      <c r="AV75" s="78" t="b">
        <v>1</v>
      </c>
      <c r="AW75" s="78" t="s">
        <v>1782</v>
      </c>
      <c r="AX75" s="83" t="s">
        <v>1854</v>
      </c>
      <c r="AY75" s="78" t="s">
        <v>65</v>
      </c>
      <c r="AZ75" s="78" t="str">
        <f>REPLACE(INDEX(GroupVertices[Group],MATCH(Vertices[[#This Row],[Vertex]],GroupVertices[Vertex],0)),1,1,"")</f>
        <v>6</v>
      </c>
      <c r="BA75" s="48"/>
      <c r="BB75" s="48"/>
      <c r="BC75" s="48"/>
      <c r="BD75" s="48"/>
      <c r="BE75" s="48"/>
      <c r="BF75" s="48"/>
      <c r="BG75" s="48"/>
      <c r="BH75" s="48"/>
      <c r="BI75" s="48"/>
      <c r="BJ75" s="48"/>
      <c r="BK75" s="48"/>
      <c r="BL75" s="49"/>
      <c r="BM75" s="48"/>
      <c r="BN75" s="49"/>
      <c r="BO75" s="48"/>
      <c r="BP75" s="49"/>
      <c r="BQ75" s="48"/>
      <c r="BR75" s="49"/>
      <c r="BS75" s="48"/>
      <c r="BT75" s="2"/>
      <c r="BU75" s="3"/>
      <c r="BV75" s="3"/>
      <c r="BW75" s="3"/>
      <c r="BX75" s="3"/>
    </row>
    <row r="76" spans="1:76" ht="15">
      <c r="A76" s="64" t="s">
        <v>322</v>
      </c>
      <c r="B76" s="65"/>
      <c r="C76" s="65" t="s">
        <v>64</v>
      </c>
      <c r="D76" s="66">
        <v>162.02711604726082</v>
      </c>
      <c r="E76" s="68"/>
      <c r="F76" s="101" t="s">
        <v>1749</v>
      </c>
      <c r="G76" s="65"/>
      <c r="H76" s="69" t="s">
        <v>322</v>
      </c>
      <c r="I76" s="70"/>
      <c r="J76" s="70"/>
      <c r="K76" s="69" t="s">
        <v>1992</v>
      </c>
      <c r="L76" s="73">
        <v>1</v>
      </c>
      <c r="M76" s="74">
        <v>7521.03515625</v>
      </c>
      <c r="N76" s="74">
        <v>3280.751708984375</v>
      </c>
      <c r="O76" s="75"/>
      <c r="P76" s="76"/>
      <c r="Q76" s="76"/>
      <c r="R76" s="87"/>
      <c r="S76" s="48">
        <v>1</v>
      </c>
      <c r="T76" s="48">
        <v>0</v>
      </c>
      <c r="U76" s="49">
        <v>0</v>
      </c>
      <c r="V76" s="49">
        <v>0.002262</v>
      </c>
      <c r="W76" s="49">
        <v>0.000607</v>
      </c>
      <c r="X76" s="49">
        <v>0.510424</v>
      </c>
      <c r="Y76" s="49">
        <v>0</v>
      </c>
      <c r="Z76" s="49">
        <v>0</v>
      </c>
      <c r="AA76" s="71">
        <v>76</v>
      </c>
      <c r="AB76" s="71"/>
      <c r="AC76" s="72"/>
      <c r="AD76" s="78" t="s">
        <v>1265</v>
      </c>
      <c r="AE76" s="78">
        <v>109</v>
      </c>
      <c r="AF76" s="78">
        <v>43</v>
      </c>
      <c r="AG76" s="78">
        <v>17</v>
      </c>
      <c r="AH76" s="78">
        <v>6</v>
      </c>
      <c r="AI76" s="78"/>
      <c r="AJ76" s="78" t="s">
        <v>1387</v>
      </c>
      <c r="AK76" s="78" t="s">
        <v>1446</v>
      </c>
      <c r="AL76" s="83" t="s">
        <v>1562</v>
      </c>
      <c r="AM76" s="78"/>
      <c r="AN76" s="80">
        <v>42131.74706018518</v>
      </c>
      <c r="AO76" s="83" t="s">
        <v>1663</v>
      </c>
      <c r="AP76" s="78" t="b">
        <v>1</v>
      </c>
      <c r="AQ76" s="78" t="b">
        <v>0</v>
      </c>
      <c r="AR76" s="78" t="b">
        <v>0</v>
      </c>
      <c r="AS76" s="78" t="s">
        <v>1099</v>
      </c>
      <c r="AT76" s="78">
        <v>1</v>
      </c>
      <c r="AU76" s="83" t="s">
        <v>1705</v>
      </c>
      <c r="AV76" s="78" t="b">
        <v>0</v>
      </c>
      <c r="AW76" s="78" t="s">
        <v>1782</v>
      </c>
      <c r="AX76" s="83" t="s">
        <v>1855</v>
      </c>
      <c r="AY76" s="78" t="s">
        <v>65</v>
      </c>
      <c r="AZ76" s="78" t="str">
        <f>REPLACE(INDEX(GroupVertices[Group],MATCH(Vertices[[#This Row],[Vertex]],GroupVertices[Vertex],0)),1,1,"")</f>
        <v>6</v>
      </c>
      <c r="BA76" s="48"/>
      <c r="BB76" s="48"/>
      <c r="BC76" s="48"/>
      <c r="BD76" s="48"/>
      <c r="BE76" s="48"/>
      <c r="BF76" s="48"/>
      <c r="BG76" s="48"/>
      <c r="BH76" s="48"/>
      <c r="BI76" s="48"/>
      <c r="BJ76" s="48"/>
      <c r="BK76" s="48"/>
      <c r="BL76" s="49"/>
      <c r="BM76" s="48"/>
      <c r="BN76" s="49"/>
      <c r="BO76" s="48"/>
      <c r="BP76" s="49"/>
      <c r="BQ76" s="48"/>
      <c r="BR76" s="49"/>
      <c r="BS76" s="48"/>
      <c r="BT76" s="2"/>
      <c r="BU76" s="3"/>
      <c r="BV76" s="3"/>
      <c r="BW76" s="3"/>
      <c r="BX76" s="3"/>
    </row>
    <row r="77" spans="1:76" ht="15">
      <c r="A77" s="64" t="s">
        <v>323</v>
      </c>
      <c r="B77" s="65"/>
      <c r="C77" s="65" t="s">
        <v>64</v>
      </c>
      <c r="D77" s="66">
        <v>262.63521865389</v>
      </c>
      <c r="E77" s="68"/>
      <c r="F77" s="101" t="s">
        <v>1750</v>
      </c>
      <c r="G77" s="65"/>
      <c r="H77" s="69" t="s">
        <v>323</v>
      </c>
      <c r="I77" s="70"/>
      <c r="J77" s="70"/>
      <c r="K77" s="69" t="s">
        <v>1993</v>
      </c>
      <c r="L77" s="73">
        <v>1</v>
      </c>
      <c r="M77" s="74">
        <v>6904.921875</v>
      </c>
      <c r="N77" s="74">
        <v>2646.794189453125</v>
      </c>
      <c r="O77" s="75"/>
      <c r="P77" s="76"/>
      <c r="Q77" s="76"/>
      <c r="R77" s="87"/>
      <c r="S77" s="48">
        <v>1</v>
      </c>
      <c r="T77" s="48">
        <v>0</v>
      </c>
      <c r="U77" s="49">
        <v>0</v>
      </c>
      <c r="V77" s="49">
        <v>0.002262</v>
      </c>
      <c r="W77" s="49">
        <v>0.000607</v>
      </c>
      <c r="X77" s="49">
        <v>0.510424</v>
      </c>
      <c r="Y77" s="49">
        <v>0</v>
      </c>
      <c r="Z77" s="49">
        <v>0</v>
      </c>
      <c r="AA77" s="71">
        <v>77</v>
      </c>
      <c r="AB77" s="71"/>
      <c r="AC77" s="72"/>
      <c r="AD77" s="78" t="s">
        <v>1266</v>
      </c>
      <c r="AE77" s="78">
        <v>1865</v>
      </c>
      <c r="AF77" s="78">
        <v>159585</v>
      </c>
      <c r="AG77" s="78">
        <v>31323</v>
      </c>
      <c r="AH77" s="78">
        <v>19265</v>
      </c>
      <c r="AI77" s="78"/>
      <c r="AJ77" s="78" t="s">
        <v>1388</v>
      </c>
      <c r="AK77" s="78" t="s">
        <v>1482</v>
      </c>
      <c r="AL77" s="83" t="s">
        <v>1563</v>
      </c>
      <c r="AM77" s="78"/>
      <c r="AN77" s="80">
        <v>39616.98244212963</v>
      </c>
      <c r="AO77" s="83" t="s">
        <v>1664</v>
      </c>
      <c r="AP77" s="78" t="b">
        <v>0</v>
      </c>
      <c r="AQ77" s="78" t="b">
        <v>0</v>
      </c>
      <c r="AR77" s="78" t="b">
        <v>1</v>
      </c>
      <c r="AS77" s="78"/>
      <c r="AT77" s="78">
        <v>3636</v>
      </c>
      <c r="AU77" s="83" t="s">
        <v>1705</v>
      </c>
      <c r="AV77" s="78" t="b">
        <v>1</v>
      </c>
      <c r="AW77" s="78" t="s">
        <v>1782</v>
      </c>
      <c r="AX77" s="83" t="s">
        <v>1856</v>
      </c>
      <c r="AY77" s="78" t="s">
        <v>65</v>
      </c>
      <c r="AZ77" s="78" t="str">
        <f>REPLACE(INDEX(GroupVertices[Group],MATCH(Vertices[[#This Row],[Vertex]],GroupVertices[Vertex],0)),1,1,"")</f>
        <v>6</v>
      </c>
      <c r="BA77" s="48"/>
      <c r="BB77" s="48"/>
      <c r="BC77" s="48"/>
      <c r="BD77" s="48"/>
      <c r="BE77" s="48"/>
      <c r="BF77" s="48"/>
      <c r="BG77" s="48"/>
      <c r="BH77" s="48"/>
      <c r="BI77" s="48"/>
      <c r="BJ77" s="48"/>
      <c r="BK77" s="48"/>
      <c r="BL77" s="49"/>
      <c r="BM77" s="48"/>
      <c r="BN77" s="49"/>
      <c r="BO77" s="48"/>
      <c r="BP77" s="49"/>
      <c r="BQ77" s="48"/>
      <c r="BR77" s="49"/>
      <c r="BS77" s="48"/>
      <c r="BT77" s="2"/>
      <c r="BU77" s="3"/>
      <c r="BV77" s="3"/>
      <c r="BW77" s="3"/>
      <c r="BX77" s="3"/>
    </row>
    <row r="78" spans="1:76" ht="15">
      <c r="A78" s="64" t="s">
        <v>324</v>
      </c>
      <c r="B78" s="65"/>
      <c r="C78" s="65" t="s">
        <v>64</v>
      </c>
      <c r="D78" s="66">
        <v>163.94478813377572</v>
      </c>
      <c r="E78" s="68"/>
      <c r="F78" s="101" t="s">
        <v>1751</v>
      </c>
      <c r="G78" s="65"/>
      <c r="H78" s="69" t="s">
        <v>324</v>
      </c>
      <c r="I78" s="70"/>
      <c r="J78" s="70"/>
      <c r="K78" s="69" t="s">
        <v>1994</v>
      </c>
      <c r="L78" s="73">
        <v>1</v>
      </c>
      <c r="M78" s="74">
        <v>7608.076171875</v>
      </c>
      <c r="N78" s="74">
        <v>4479.626953125</v>
      </c>
      <c r="O78" s="75"/>
      <c r="P78" s="76"/>
      <c r="Q78" s="76"/>
      <c r="R78" s="87"/>
      <c r="S78" s="48">
        <v>1</v>
      </c>
      <c r="T78" s="48">
        <v>0</v>
      </c>
      <c r="U78" s="49">
        <v>0</v>
      </c>
      <c r="V78" s="49">
        <v>0.002262</v>
      </c>
      <c r="W78" s="49">
        <v>0.000607</v>
      </c>
      <c r="X78" s="49">
        <v>0.510424</v>
      </c>
      <c r="Y78" s="49">
        <v>0</v>
      </c>
      <c r="Z78" s="49">
        <v>0</v>
      </c>
      <c r="AA78" s="71">
        <v>78</v>
      </c>
      <c r="AB78" s="71"/>
      <c r="AC78" s="72"/>
      <c r="AD78" s="78" t="s">
        <v>1267</v>
      </c>
      <c r="AE78" s="78">
        <v>1458</v>
      </c>
      <c r="AF78" s="78">
        <v>3084</v>
      </c>
      <c r="AG78" s="78">
        <v>5187</v>
      </c>
      <c r="AH78" s="78">
        <v>2612</v>
      </c>
      <c r="AI78" s="78"/>
      <c r="AJ78" s="78" t="s">
        <v>1389</v>
      </c>
      <c r="AK78" s="78" t="s">
        <v>1483</v>
      </c>
      <c r="AL78" s="78"/>
      <c r="AM78" s="78"/>
      <c r="AN78" s="80">
        <v>41001.66328703704</v>
      </c>
      <c r="AO78" s="83" t="s">
        <v>1665</v>
      </c>
      <c r="AP78" s="78" t="b">
        <v>0</v>
      </c>
      <c r="AQ78" s="78" t="b">
        <v>0</v>
      </c>
      <c r="AR78" s="78" t="b">
        <v>1</v>
      </c>
      <c r="AS78" s="78"/>
      <c r="AT78" s="78">
        <v>279</v>
      </c>
      <c r="AU78" s="83" t="s">
        <v>1705</v>
      </c>
      <c r="AV78" s="78" t="b">
        <v>1</v>
      </c>
      <c r="AW78" s="78" t="s">
        <v>1782</v>
      </c>
      <c r="AX78" s="83" t="s">
        <v>1857</v>
      </c>
      <c r="AY78" s="78" t="s">
        <v>65</v>
      </c>
      <c r="AZ78" s="78" t="str">
        <f>REPLACE(INDEX(GroupVertices[Group],MATCH(Vertices[[#This Row],[Vertex]],GroupVertices[Vertex],0)),1,1,"")</f>
        <v>6</v>
      </c>
      <c r="BA78" s="48"/>
      <c r="BB78" s="48"/>
      <c r="BC78" s="48"/>
      <c r="BD78" s="48"/>
      <c r="BE78" s="48"/>
      <c r="BF78" s="48"/>
      <c r="BG78" s="48"/>
      <c r="BH78" s="48"/>
      <c r="BI78" s="48"/>
      <c r="BJ78" s="48"/>
      <c r="BK78" s="48"/>
      <c r="BL78" s="49"/>
      <c r="BM78" s="48"/>
      <c r="BN78" s="49"/>
      <c r="BO78" s="48"/>
      <c r="BP78" s="49"/>
      <c r="BQ78" s="48"/>
      <c r="BR78" s="49"/>
      <c r="BS78" s="48"/>
      <c r="BT78" s="2"/>
      <c r="BU78" s="3"/>
      <c r="BV78" s="3"/>
      <c r="BW78" s="3"/>
      <c r="BX78" s="3"/>
    </row>
    <row r="79" spans="1:76" ht="15">
      <c r="A79" s="64" t="s">
        <v>325</v>
      </c>
      <c r="B79" s="65"/>
      <c r="C79" s="65" t="s">
        <v>64</v>
      </c>
      <c r="D79" s="66">
        <v>162.0258548357603</v>
      </c>
      <c r="E79" s="68"/>
      <c r="F79" s="101" t="s">
        <v>1752</v>
      </c>
      <c r="G79" s="65"/>
      <c r="H79" s="69" t="s">
        <v>325</v>
      </c>
      <c r="I79" s="70"/>
      <c r="J79" s="70"/>
      <c r="K79" s="69" t="s">
        <v>1995</v>
      </c>
      <c r="L79" s="73">
        <v>1</v>
      </c>
      <c r="M79" s="74">
        <v>6380.52490234375</v>
      </c>
      <c r="N79" s="74">
        <v>5215.43701171875</v>
      </c>
      <c r="O79" s="75"/>
      <c r="P79" s="76"/>
      <c r="Q79" s="76"/>
      <c r="R79" s="87"/>
      <c r="S79" s="48">
        <v>1</v>
      </c>
      <c r="T79" s="48">
        <v>0</v>
      </c>
      <c r="U79" s="49">
        <v>0</v>
      </c>
      <c r="V79" s="49">
        <v>0.002262</v>
      </c>
      <c r="W79" s="49">
        <v>0.000607</v>
      </c>
      <c r="X79" s="49">
        <v>0.510424</v>
      </c>
      <c r="Y79" s="49">
        <v>0</v>
      </c>
      <c r="Z79" s="49">
        <v>0</v>
      </c>
      <c r="AA79" s="71">
        <v>79</v>
      </c>
      <c r="AB79" s="71"/>
      <c r="AC79" s="72"/>
      <c r="AD79" s="78" t="s">
        <v>325</v>
      </c>
      <c r="AE79" s="78">
        <v>0</v>
      </c>
      <c r="AF79" s="78">
        <v>41</v>
      </c>
      <c r="AG79" s="78">
        <v>1</v>
      </c>
      <c r="AH79" s="78">
        <v>0</v>
      </c>
      <c r="AI79" s="78"/>
      <c r="AJ79" s="78" t="s">
        <v>1390</v>
      </c>
      <c r="AK79" s="78" t="s">
        <v>1484</v>
      </c>
      <c r="AL79" s="83" t="s">
        <v>1564</v>
      </c>
      <c r="AM79" s="78"/>
      <c r="AN79" s="80">
        <v>43062.11585648148</v>
      </c>
      <c r="AO79" s="83" t="s">
        <v>1666</v>
      </c>
      <c r="AP79" s="78" t="b">
        <v>0</v>
      </c>
      <c r="AQ79" s="78" t="b">
        <v>0</v>
      </c>
      <c r="AR79" s="78" t="b">
        <v>0</v>
      </c>
      <c r="AS79" s="78"/>
      <c r="AT79" s="78">
        <v>0</v>
      </c>
      <c r="AU79" s="83" t="s">
        <v>1705</v>
      </c>
      <c r="AV79" s="78" t="b">
        <v>0</v>
      </c>
      <c r="AW79" s="78" t="s">
        <v>1782</v>
      </c>
      <c r="AX79" s="83" t="s">
        <v>1858</v>
      </c>
      <c r="AY79" s="78" t="s">
        <v>65</v>
      </c>
      <c r="AZ79" s="78" t="str">
        <f>REPLACE(INDEX(GroupVertices[Group],MATCH(Vertices[[#This Row],[Vertex]],GroupVertices[Vertex],0)),1,1,"")</f>
        <v>6</v>
      </c>
      <c r="BA79" s="48"/>
      <c r="BB79" s="48"/>
      <c r="BC79" s="48"/>
      <c r="BD79" s="48"/>
      <c r="BE79" s="48"/>
      <c r="BF79" s="48"/>
      <c r="BG79" s="48"/>
      <c r="BH79" s="48"/>
      <c r="BI79" s="48"/>
      <c r="BJ79" s="48"/>
      <c r="BK79" s="48"/>
      <c r="BL79" s="49"/>
      <c r="BM79" s="48"/>
      <c r="BN79" s="49"/>
      <c r="BO79" s="48"/>
      <c r="BP79" s="49"/>
      <c r="BQ79" s="48"/>
      <c r="BR79" s="49"/>
      <c r="BS79" s="48"/>
      <c r="BT79" s="2"/>
      <c r="BU79" s="3"/>
      <c r="BV79" s="3"/>
      <c r="BW79" s="3"/>
      <c r="BX79" s="3"/>
    </row>
    <row r="80" spans="1:76" ht="15">
      <c r="A80" s="64" t="s">
        <v>326</v>
      </c>
      <c r="B80" s="65"/>
      <c r="C80" s="65" t="s">
        <v>64</v>
      </c>
      <c r="D80" s="66">
        <v>167.66410084875923</v>
      </c>
      <c r="E80" s="68"/>
      <c r="F80" s="101" t="s">
        <v>1753</v>
      </c>
      <c r="G80" s="65"/>
      <c r="H80" s="69" t="s">
        <v>326</v>
      </c>
      <c r="I80" s="70"/>
      <c r="J80" s="70"/>
      <c r="K80" s="69" t="s">
        <v>1996</v>
      </c>
      <c r="L80" s="73">
        <v>1</v>
      </c>
      <c r="M80" s="74">
        <v>5990.30419921875</v>
      </c>
      <c r="N80" s="74">
        <v>4198.29248046875</v>
      </c>
      <c r="O80" s="75"/>
      <c r="P80" s="76"/>
      <c r="Q80" s="76"/>
      <c r="R80" s="87"/>
      <c r="S80" s="48">
        <v>1</v>
      </c>
      <c r="T80" s="48">
        <v>0</v>
      </c>
      <c r="U80" s="49">
        <v>0</v>
      </c>
      <c r="V80" s="49">
        <v>0.002262</v>
      </c>
      <c r="W80" s="49">
        <v>0.000607</v>
      </c>
      <c r="X80" s="49">
        <v>0.510424</v>
      </c>
      <c r="Y80" s="49">
        <v>0</v>
      </c>
      <c r="Z80" s="49">
        <v>0</v>
      </c>
      <c r="AA80" s="71">
        <v>80</v>
      </c>
      <c r="AB80" s="71"/>
      <c r="AC80" s="72"/>
      <c r="AD80" s="78" t="s">
        <v>1268</v>
      </c>
      <c r="AE80" s="78">
        <v>1429</v>
      </c>
      <c r="AF80" s="78">
        <v>8982</v>
      </c>
      <c r="AG80" s="78">
        <v>3532</v>
      </c>
      <c r="AH80" s="78">
        <v>979</v>
      </c>
      <c r="AI80" s="78"/>
      <c r="AJ80" s="78" t="s">
        <v>1391</v>
      </c>
      <c r="AK80" s="78" t="s">
        <v>1485</v>
      </c>
      <c r="AL80" s="83" t="s">
        <v>1565</v>
      </c>
      <c r="AM80" s="78"/>
      <c r="AN80" s="80">
        <v>39976.56506944444</v>
      </c>
      <c r="AO80" s="83" t="s">
        <v>1667</v>
      </c>
      <c r="AP80" s="78" t="b">
        <v>0</v>
      </c>
      <c r="AQ80" s="78" t="b">
        <v>0</v>
      </c>
      <c r="AR80" s="78" t="b">
        <v>1</v>
      </c>
      <c r="AS80" s="78"/>
      <c r="AT80" s="78">
        <v>241</v>
      </c>
      <c r="AU80" s="83" t="s">
        <v>1705</v>
      </c>
      <c r="AV80" s="78" t="b">
        <v>1</v>
      </c>
      <c r="AW80" s="78" t="s">
        <v>1782</v>
      </c>
      <c r="AX80" s="83" t="s">
        <v>1859</v>
      </c>
      <c r="AY80" s="78" t="s">
        <v>65</v>
      </c>
      <c r="AZ80" s="78" t="str">
        <f>REPLACE(INDEX(GroupVertices[Group],MATCH(Vertices[[#This Row],[Vertex]],GroupVertices[Vertex],0)),1,1,"")</f>
        <v>6</v>
      </c>
      <c r="BA80" s="48"/>
      <c r="BB80" s="48"/>
      <c r="BC80" s="48"/>
      <c r="BD80" s="48"/>
      <c r="BE80" s="48"/>
      <c r="BF80" s="48"/>
      <c r="BG80" s="48"/>
      <c r="BH80" s="48"/>
      <c r="BI80" s="48"/>
      <c r="BJ80" s="48"/>
      <c r="BK80" s="48"/>
      <c r="BL80" s="49"/>
      <c r="BM80" s="48"/>
      <c r="BN80" s="49"/>
      <c r="BO80" s="48"/>
      <c r="BP80" s="49"/>
      <c r="BQ80" s="48"/>
      <c r="BR80" s="49"/>
      <c r="BS80" s="48"/>
      <c r="BT80" s="2"/>
      <c r="BU80" s="3"/>
      <c r="BV80" s="3"/>
      <c r="BW80" s="3"/>
      <c r="BX80" s="3"/>
    </row>
    <row r="81" spans="1:76" ht="15">
      <c r="A81" s="64" t="s">
        <v>253</v>
      </c>
      <c r="B81" s="65"/>
      <c r="C81" s="65" t="s">
        <v>64</v>
      </c>
      <c r="D81" s="66">
        <v>162.11666206379653</v>
      </c>
      <c r="E81" s="68"/>
      <c r="F81" s="101" t="s">
        <v>1754</v>
      </c>
      <c r="G81" s="65"/>
      <c r="H81" s="69" t="s">
        <v>253</v>
      </c>
      <c r="I81" s="70"/>
      <c r="J81" s="70"/>
      <c r="K81" s="69" t="s">
        <v>1997</v>
      </c>
      <c r="L81" s="73">
        <v>164.14564110513476</v>
      </c>
      <c r="M81" s="74">
        <v>844.7083129882812</v>
      </c>
      <c r="N81" s="74">
        <v>2818.721435546875</v>
      </c>
      <c r="O81" s="75"/>
      <c r="P81" s="76"/>
      <c r="Q81" s="76"/>
      <c r="R81" s="87"/>
      <c r="S81" s="48">
        <v>0</v>
      </c>
      <c r="T81" s="48">
        <v>2</v>
      </c>
      <c r="U81" s="49">
        <v>268</v>
      </c>
      <c r="V81" s="49">
        <v>0.003125</v>
      </c>
      <c r="W81" s="49">
        <v>0.006765</v>
      </c>
      <c r="X81" s="49">
        <v>0.755701</v>
      </c>
      <c r="Y81" s="49">
        <v>0</v>
      </c>
      <c r="Z81" s="49">
        <v>0</v>
      </c>
      <c r="AA81" s="71">
        <v>81</v>
      </c>
      <c r="AB81" s="71"/>
      <c r="AC81" s="72"/>
      <c r="AD81" s="78" t="s">
        <v>1269</v>
      </c>
      <c r="AE81" s="78">
        <v>2844</v>
      </c>
      <c r="AF81" s="78">
        <v>185</v>
      </c>
      <c r="AG81" s="78">
        <v>1001</v>
      </c>
      <c r="AH81" s="78">
        <v>1288</v>
      </c>
      <c r="AI81" s="78"/>
      <c r="AJ81" s="78" t="s">
        <v>1392</v>
      </c>
      <c r="AK81" s="78" t="s">
        <v>1486</v>
      </c>
      <c r="AL81" s="83" t="s">
        <v>1566</v>
      </c>
      <c r="AM81" s="78"/>
      <c r="AN81" s="80">
        <v>43408.455034722225</v>
      </c>
      <c r="AO81" s="83" t="s">
        <v>1668</v>
      </c>
      <c r="AP81" s="78" t="b">
        <v>0</v>
      </c>
      <c r="AQ81" s="78" t="b">
        <v>0</v>
      </c>
      <c r="AR81" s="78" t="b">
        <v>0</v>
      </c>
      <c r="AS81" s="78"/>
      <c r="AT81" s="78">
        <v>1</v>
      </c>
      <c r="AU81" s="83" t="s">
        <v>1705</v>
      </c>
      <c r="AV81" s="78" t="b">
        <v>0</v>
      </c>
      <c r="AW81" s="78" t="s">
        <v>1782</v>
      </c>
      <c r="AX81" s="83" t="s">
        <v>1860</v>
      </c>
      <c r="AY81" s="78" t="s">
        <v>66</v>
      </c>
      <c r="AZ81" s="78" t="str">
        <f>REPLACE(INDEX(GroupVertices[Group],MATCH(Vertices[[#This Row],[Vertex]],GroupVertices[Vertex],0)),1,1,"")</f>
        <v>1</v>
      </c>
      <c r="BA81" s="48"/>
      <c r="BB81" s="48"/>
      <c r="BC81" s="48"/>
      <c r="BD81" s="48"/>
      <c r="BE81" s="48"/>
      <c r="BF81" s="48"/>
      <c r="BG81" s="117" t="s">
        <v>327</v>
      </c>
      <c r="BH81" s="117" t="s">
        <v>327</v>
      </c>
      <c r="BI81" s="117" t="s">
        <v>2570</v>
      </c>
      <c r="BJ81" s="117" t="s">
        <v>2570</v>
      </c>
      <c r="BK81" s="117">
        <v>0</v>
      </c>
      <c r="BL81" s="121">
        <v>0</v>
      </c>
      <c r="BM81" s="117">
        <v>0</v>
      </c>
      <c r="BN81" s="121">
        <v>0</v>
      </c>
      <c r="BO81" s="117">
        <v>0</v>
      </c>
      <c r="BP81" s="121">
        <v>0</v>
      </c>
      <c r="BQ81" s="117">
        <v>2</v>
      </c>
      <c r="BR81" s="121">
        <v>100</v>
      </c>
      <c r="BS81" s="117">
        <v>2</v>
      </c>
      <c r="BT81" s="2"/>
      <c r="BU81" s="3"/>
      <c r="BV81" s="3"/>
      <c r="BW81" s="3"/>
      <c r="BX81" s="3"/>
    </row>
    <row r="82" spans="1:76" ht="15">
      <c r="A82" s="64" t="s">
        <v>327</v>
      </c>
      <c r="B82" s="65"/>
      <c r="C82" s="65" t="s">
        <v>64</v>
      </c>
      <c r="D82" s="66">
        <v>162.00315302875126</v>
      </c>
      <c r="E82" s="68"/>
      <c r="F82" s="101" t="s">
        <v>1755</v>
      </c>
      <c r="G82" s="65"/>
      <c r="H82" s="69" t="s">
        <v>327</v>
      </c>
      <c r="I82" s="70"/>
      <c r="J82" s="70"/>
      <c r="K82" s="69" t="s">
        <v>1998</v>
      </c>
      <c r="L82" s="73">
        <v>1</v>
      </c>
      <c r="M82" s="74">
        <v>194.9122772216797</v>
      </c>
      <c r="N82" s="74">
        <v>2049.82080078125</v>
      </c>
      <c r="O82" s="75"/>
      <c r="P82" s="76"/>
      <c r="Q82" s="76"/>
      <c r="R82" s="87"/>
      <c r="S82" s="48">
        <v>1</v>
      </c>
      <c r="T82" s="48">
        <v>0</v>
      </c>
      <c r="U82" s="49">
        <v>0</v>
      </c>
      <c r="V82" s="49">
        <v>0.002203</v>
      </c>
      <c r="W82" s="49">
        <v>0.00058</v>
      </c>
      <c r="X82" s="49">
        <v>0.471173</v>
      </c>
      <c r="Y82" s="49">
        <v>0</v>
      </c>
      <c r="Z82" s="49">
        <v>0</v>
      </c>
      <c r="AA82" s="71">
        <v>82</v>
      </c>
      <c r="AB82" s="71"/>
      <c r="AC82" s="72"/>
      <c r="AD82" s="78" t="s">
        <v>1270</v>
      </c>
      <c r="AE82" s="78">
        <v>80</v>
      </c>
      <c r="AF82" s="78">
        <v>5</v>
      </c>
      <c r="AG82" s="78">
        <v>70</v>
      </c>
      <c r="AH82" s="78">
        <v>351</v>
      </c>
      <c r="AI82" s="78"/>
      <c r="AJ82" s="78" t="s">
        <v>1393</v>
      </c>
      <c r="AK82" s="78"/>
      <c r="AL82" s="78"/>
      <c r="AM82" s="78"/>
      <c r="AN82" s="80">
        <v>43597.6787962963</v>
      </c>
      <c r="AO82" s="78"/>
      <c r="AP82" s="78" t="b">
        <v>1</v>
      </c>
      <c r="AQ82" s="78" t="b">
        <v>0</v>
      </c>
      <c r="AR82" s="78" t="b">
        <v>0</v>
      </c>
      <c r="AS82" s="78"/>
      <c r="AT82" s="78">
        <v>0</v>
      </c>
      <c r="AU82" s="78"/>
      <c r="AV82" s="78" t="b">
        <v>0</v>
      </c>
      <c r="AW82" s="78" t="s">
        <v>1782</v>
      </c>
      <c r="AX82" s="83" t="s">
        <v>1861</v>
      </c>
      <c r="AY82" s="78" t="s">
        <v>65</v>
      </c>
      <c r="AZ82" s="78" t="str">
        <f>REPLACE(INDEX(GroupVertices[Group],MATCH(Vertices[[#This Row],[Vertex]],GroupVertices[Vertex],0)),1,1,"")</f>
        <v>1</v>
      </c>
      <c r="BA82" s="48"/>
      <c r="BB82" s="48"/>
      <c r="BC82" s="48"/>
      <c r="BD82" s="48"/>
      <c r="BE82" s="48"/>
      <c r="BF82" s="48"/>
      <c r="BG82" s="48"/>
      <c r="BH82" s="48"/>
      <c r="BI82" s="48"/>
      <c r="BJ82" s="48"/>
      <c r="BK82" s="48"/>
      <c r="BL82" s="49"/>
      <c r="BM82" s="48"/>
      <c r="BN82" s="49"/>
      <c r="BO82" s="48"/>
      <c r="BP82" s="49"/>
      <c r="BQ82" s="48"/>
      <c r="BR82" s="49"/>
      <c r="BS82" s="48"/>
      <c r="BT82" s="2"/>
      <c r="BU82" s="3"/>
      <c r="BV82" s="3"/>
      <c r="BW82" s="3"/>
      <c r="BX82" s="3"/>
    </row>
    <row r="83" spans="1:76" ht="15">
      <c r="A83" s="64" t="s">
        <v>254</v>
      </c>
      <c r="B83" s="65"/>
      <c r="C83" s="65" t="s">
        <v>64</v>
      </c>
      <c r="D83" s="66">
        <v>162.44646887117807</v>
      </c>
      <c r="E83" s="68"/>
      <c r="F83" s="101" t="s">
        <v>685</v>
      </c>
      <c r="G83" s="65"/>
      <c r="H83" s="69" t="s">
        <v>254</v>
      </c>
      <c r="I83" s="70"/>
      <c r="J83" s="70"/>
      <c r="K83" s="69" t="s">
        <v>1999</v>
      </c>
      <c r="L83" s="73">
        <v>1</v>
      </c>
      <c r="M83" s="74">
        <v>7378.65283203125</v>
      </c>
      <c r="N83" s="74">
        <v>455.62066650390625</v>
      </c>
      <c r="O83" s="75"/>
      <c r="P83" s="76"/>
      <c r="Q83" s="76"/>
      <c r="R83" s="87"/>
      <c r="S83" s="48">
        <v>0</v>
      </c>
      <c r="T83" s="48">
        <v>1</v>
      </c>
      <c r="U83" s="49">
        <v>0</v>
      </c>
      <c r="V83" s="49">
        <v>0.002242</v>
      </c>
      <c r="W83" s="49">
        <v>0.000598</v>
      </c>
      <c r="X83" s="49">
        <v>0.503423</v>
      </c>
      <c r="Y83" s="49">
        <v>0</v>
      </c>
      <c r="Z83" s="49">
        <v>0</v>
      </c>
      <c r="AA83" s="71">
        <v>83</v>
      </c>
      <c r="AB83" s="71"/>
      <c r="AC83" s="72"/>
      <c r="AD83" s="78" t="s">
        <v>1271</v>
      </c>
      <c r="AE83" s="78">
        <v>399</v>
      </c>
      <c r="AF83" s="78">
        <v>708</v>
      </c>
      <c r="AG83" s="78">
        <v>45255</v>
      </c>
      <c r="AH83" s="78">
        <v>5503</v>
      </c>
      <c r="AI83" s="78"/>
      <c r="AJ83" s="78" t="s">
        <v>1394</v>
      </c>
      <c r="AK83" s="78" t="s">
        <v>1136</v>
      </c>
      <c r="AL83" s="78"/>
      <c r="AM83" s="78"/>
      <c r="AN83" s="80">
        <v>42882.385613425926</v>
      </c>
      <c r="AO83" s="83" t="s">
        <v>1669</v>
      </c>
      <c r="AP83" s="78" t="b">
        <v>1</v>
      </c>
      <c r="AQ83" s="78" t="b">
        <v>0</v>
      </c>
      <c r="AR83" s="78" t="b">
        <v>0</v>
      </c>
      <c r="AS83" s="78"/>
      <c r="AT83" s="78">
        <v>23</v>
      </c>
      <c r="AU83" s="78"/>
      <c r="AV83" s="78" t="b">
        <v>0</v>
      </c>
      <c r="AW83" s="78" t="s">
        <v>1782</v>
      </c>
      <c r="AX83" s="83" t="s">
        <v>1862</v>
      </c>
      <c r="AY83" s="78" t="s">
        <v>66</v>
      </c>
      <c r="AZ83" s="78" t="str">
        <f>REPLACE(INDEX(GroupVertices[Group],MATCH(Vertices[[#This Row],[Vertex]],GroupVertices[Vertex],0)),1,1,"")</f>
        <v>8</v>
      </c>
      <c r="BA83" s="48"/>
      <c r="BB83" s="48"/>
      <c r="BC83" s="48"/>
      <c r="BD83" s="48"/>
      <c r="BE83" s="48" t="s">
        <v>585</v>
      </c>
      <c r="BF83" s="48" t="s">
        <v>585</v>
      </c>
      <c r="BG83" s="117" t="s">
        <v>2489</v>
      </c>
      <c r="BH83" s="117" t="s">
        <v>2489</v>
      </c>
      <c r="BI83" s="117" t="s">
        <v>2568</v>
      </c>
      <c r="BJ83" s="117" t="s">
        <v>2568</v>
      </c>
      <c r="BK83" s="117">
        <v>3</v>
      </c>
      <c r="BL83" s="121">
        <v>12</v>
      </c>
      <c r="BM83" s="117">
        <v>0</v>
      </c>
      <c r="BN83" s="121">
        <v>0</v>
      </c>
      <c r="BO83" s="117">
        <v>0</v>
      </c>
      <c r="BP83" s="121">
        <v>0</v>
      </c>
      <c r="BQ83" s="117">
        <v>22</v>
      </c>
      <c r="BR83" s="121">
        <v>88</v>
      </c>
      <c r="BS83" s="117">
        <v>25</v>
      </c>
      <c r="BT83" s="2"/>
      <c r="BU83" s="3"/>
      <c r="BV83" s="3"/>
      <c r="BW83" s="3"/>
      <c r="BX83" s="3"/>
    </row>
    <row r="84" spans="1:76" ht="15">
      <c r="A84" s="64" t="s">
        <v>255</v>
      </c>
      <c r="B84" s="65"/>
      <c r="C84" s="65" t="s">
        <v>64</v>
      </c>
      <c r="D84" s="66">
        <v>164.99663852519527</v>
      </c>
      <c r="E84" s="68"/>
      <c r="F84" s="101" t="s">
        <v>686</v>
      </c>
      <c r="G84" s="65"/>
      <c r="H84" s="69" t="s">
        <v>255</v>
      </c>
      <c r="I84" s="70"/>
      <c r="J84" s="70"/>
      <c r="K84" s="69" t="s">
        <v>2000</v>
      </c>
      <c r="L84" s="73">
        <v>1.2435009568733355</v>
      </c>
      <c r="M84" s="74">
        <v>4272.09228515625</v>
      </c>
      <c r="N84" s="74">
        <v>5591.8857421875</v>
      </c>
      <c r="O84" s="75"/>
      <c r="P84" s="76"/>
      <c r="Q84" s="76"/>
      <c r="R84" s="87"/>
      <c r="S84" s="48">
        <v>0</v>
      </c>
      <c r="T84" s="48">
        <v>5</v>
      </c>
      <c r="U84" s="49">
        <v>0.4</v>
      </c>
      <c r="V84" s="49">
        <v>0.003175</v>
      </c>
      <c r="W84" s="49">
        <v>0.013447</v>
      </c>
      <c r="X84" s="49">
        <v>1.052631</v>
      </c>
      <c r="Y84" s="49">
        <v>0.7</v>
      </c>
      <c r="Z84" s="49">
        <v>0</v>
      </c>
      <c r="AA84" s="71">
        <v>84</v>
      </c>
      <c r="AB84" s="71"/>
      <c r="AC84" s="72"/>
      <c r="AD84" s="78" t="s">
        <v>1272</v>
      </c>
      <c r="AE84" s="78">
        <v>2188</v>
      </c>
      <c r="AF84" s="78">
        <v>4752</v>
      </c>
      <c r="AG84" s="78">
        <v>111859</v>
      </c>
      <c r="AH84" s="78">
        <v>90730</v>
      </c>
      <c r="AI84" s="78"/>
      <c r="AJ84" s="78" t="s">
        <v>1395</v>
      </c>
      <c r="AK84" s="78" t="s">
        <v>1452</v>
      </c>
      <c r="AL84" s="78"/>
      <c r="AM84" s="78"/>
      <c r="AN84" s="80">
        <v>40481.766388888886</v>
      </c>
      <c r="AO84" s="78"/>
      <c r="AP84" s="78" t="b">
        <v>0</v>
      </c>
      <c r="AQ84" s="78" t="b">
        <v>0</v>
      </c>
      <c r="AR84" s="78" t="b">
        <v>0</v>
      </c>
      <c r="AS84" s="78"/>
      <c r="AT84" s="78">
        <v>1248</v>
      </c>
      <c r="AU84" s="83" t="s">
        <v>1705</v>
      </c>
      <c r="AV84" s="78" t="b">
        <v>0</v>
      </c>
      <c r="AW84" s="78" t="s">
        <v>1782</v>
      </c>
      <c r="AX84" s="83" t="s">
        <v>1863</v>
      </c>
      <c r="AY84" s="78" t="s">
        <v>66</v>
      </c>
      <c r="AZ84" s="78" t="str">
        <f>REPLACE(INDEX(GroupVertices[Group],MATCH(Vertices[[#This Row],[Vertex]],GroupVertices[Vertex],0)),1,1,"")</f>
        <v>2</v>
      </c>
      <c r="BA84" s="48"/>
      <c r="BB84" s="48"/>
      <c r="BC84" s="48"/>
      <c r="BD84" s="48"/>
      <c r="BE84" s="48"/>
      <c r="BF84" s="48"/>
      <c r="BG84" s="117" t="s">
        <v>2491</v>
      </c>
      <c r="BH84" s="117" t="s">
        <v>2491</v>
      </c>
      <c r="BI84" s="117" t="s">
        <v>2571</v>
      </c>
      <c r="BJ84" s="117" t="s">
        <v>2571</v>
      </c>
      <c r="BK84" s="117">
        <v>0</v>
      </c>
      <c r="BL84" s="121">
        <v>0</v>
      </c>
      <c r="BM84" s="117">
        <v>0</v>
      </c>
      <c r="BN84" s="121">
        <v>0</v>
      </c>
      <c r="BO84" s="117">
        <v>0</v>
      </c>
      <c r="BP84" s="121">
        <v>0</v>
      </c>
      <c r="BQ84" s="117">
        <v>17</v>
      </c>
      <c r="BR84" s="121">
        <v>100</v>
      </c>
      <c r="BS84" s="117">
        <v>17</v>
      </c>
      <c r="BT84" s="2"/>
      <c r="BU84" s="3"/>
      <c r="BV84" s="3"/>
      <c r="BW84" s="3"/>
      <c r="BX84" s="3"/>
    </row>
    <row r="85" spans="1:76" ht="15">
      <c r="A85" s="64" t="s">
        <v>328</v>
      </c>
      <c r="B85" s="65"/>
      <c r="C85" s="65" t="s">
        <v>64</v>
      </c>
      <c r="D85" s="66">
        <v>162.55241063722033</v>
      </c>
      <c r="E85" s="68"/>
      <c r="F85" s="101" t="s">
        <v>1756</v>
      </c>
      <c r="G85" s="65"/>
      <c r="H85" s="69" t="s">
        <v>328</v>
      </c>
      <c r="I85" s="70"/>
      <c r="J85" s="70"/>
      <c r="K85" s="69" t="s">
        <v>2001</v>
      </c>
      <c r="L85" s="73">
        <v>1.2435009568733355</v>
      </c>
      <c r="M85" s="74">
        <v>3632.161376953125</v>
      </c>
      <c r="N85" s="74">
        <v>5912.345703125</v>
      </c>
      <c r="O85" s="75"/>
      <c r="P85" s="76"/>
      <c r="Q85" s="76"/>
      <c r="R85" s="87"/>
      <c r="S85" s="48">
        <v>5</v>
      </c>
      <c r="T85" s="48">
        <v>0</v>
      </c>
      <c r="U85" s="49">
        <v>0.4</v>
      </c>
      <c r="V85" s="49">
        <v>0.003175</v>
      </c>
      <c r="W85" s="49">
        <v>0.013026</v>
      </c>
      <c r="X85" s="49">
        <v>1.04951</v>
      </c>
      <c r="Y85" s="49">
        <v>0.7</v>
      </c>
      <c r="Z85" s="49">
        <v>0</v>
      </c>
      <c r="AA85" s="71">
        <v>85</v>
      </c>
      <c r="AB85" s="71"/>
      <c r="AC85" s="72"/>
      <c r="AD85" s="78" t="s">
        <v>1273</v>
      </c>
      <c r="AE85" s="78">
        <v>1095</v>
      </c>
      <c r="AF85" s="78">
        <v>876</v>
      </c>
      <c r="AG85" s="78">
        <v>307</v>
      </c>
      <c r="AH85" s="78">
        <v>795</v>
      </c>
      <c r="AI85" s="78"/>
      <c r="AJ85" s="78" t="s">
        <v>1396</v>
      </c>
      <c r="AK85" s="78" t="s">
        <v>1487</v>
      </c>
      <c r="AL85" s="83" t="s">
        <v>1567</v>
      </c>
      <c r="AM85" s="78"/>
      <c r="AN85" s="80">
        <v>39587.850486111114</v>
      </c>
      <c r="AO85" s="78"/>
      <c r="AP85" s="78" t="b">
        <v>0</v>
      </c>
      <c r="AQ85" s="78" t="b">
        <v>0</v>
      </c>
      <c r="AR85" s="78" t="b">
        <v>1</v>
      </c>
      <c r="AS85" s="78" t="s">
        <v>1099</v>
      </c>
      <c r="AT85" s="78">
        <v>52</v>
      </c>
      <c r="AU85" s="83" t="s">
        <v>1705</v>
      </c>
      <c r="AV85" s="78" t="b">
        <v>0</v>
      </c>
      <c r="AW85" s="78" t="s">
        <v>1782</v>
      </c>
      <c r="AX85" s="83" t="s">
        <v>1864</v>
      </c>
      <c r="AY85" s="78" t="s">
        <v>65</v>
      </c>
      <c r="AZ85" s="78" t="str">
        <f>REPLACE(INDEX(GroupVertices[Group],MATCH(Vertices[[#This Row],[Vertex]],GroupVertices[Vertex],0)),1,1,"")</f>
        <v>2</v>
      </c>
      <c r="BA85" s="48"/>
      <c r="BB85" s="48"/>
      <c r="BC85" s="48"/>
      <c r="BD85" s="48"/>
      <c r="BE85" s="48"/>
      <c r="BF85" s="48"/>
      <c r="BG85" s="48"/>
      <c r="BH85" s="48"/>
      <c r="BI85" s="48"/>
      <c r="BJ85" s="48"/>
      <c r="BK85" s="48"/>
      <c r="BL85" s="49"/>
      <c r="BM85" s="48"/>
      <c r="BN85" s="49"/>
      <c r="BO85" s="48"/>
      <c r="BP85" s="49"/>
      <c r="BQ85" s="48"/>
      <c r="BR85" s="49"/>
      <c r="BS85" s="48"/>
      <c r="BT85" s="2"/>
      <c r="BU85" s="3"/>
      <c r="BV85" s="3"/>
      <c r="BW85" s="3"/>
      <c r="BX85" s="3"/>
    </row>
    <row r="86" spans="1:76" ht="15">
      <c r="A86" s="64" t="s">
        <v>286</v>
      </c>
      <c r="B86" s="65"/>
      <c r="C86" s="65" t="s">
        <v>64</v>
      </c>
      <c r="D86" s="66">
        <v>162.80023869706918</v>
      </c>
      <c r="E86" s="68"/>
      <c r="F86" s="101" t="s">
        <v>710</v>
      </c>
      <c r="G86" s="65"/>
      <c r="H86" s="69" t="s">
        <v>286</v>
      </c>
      <c r="I86" s="70"/>
      <c r="J86" s="70"/>
      <c r="K86" s="69" t="s">
        <v>2002</v>
      </c>
      <c r="L86" s="73">
        <v>80.43155836315816</v>
      </c>
      <c r="M86" s="74">
        <v>4059.1689453125</v>
      </c>
      <c r="N86" s="74">
        <v>6963.12548828125</v>
      </c>
      <c r="O86" s="75"/>
      <c r="P86" s="76"/>
      <c r="Q86" s="76"/>
      <c r="R86" s="87"/>
      <c r="S86" s="48">
        <v>9</v>
      </c>
      <c r="T86" s="48">
        <v>8</v>
      </c>
      <c r="U86" s="49">
        <v>130.48254</v>
      </c>
      <c r="V86" s="49">
        <v>0.003289</v>
      </c>
      <c r="W86" s="49">
        <v>0.022675</v>
      </c>
      <c r="X86" s="49">
        <v>2.360626</v>
      </c>
      <c r="Y86" s="49">
        <v>0.2803030303030303</v>
      </c>
      <c r="Z86" s="49">
        <v>0.4166666666666667</v>
      </c>
      <c r="AA86" s="71">
        <v>86</v>
      </c>
      <c r="AB86" s="71"/>
      <c r="AC86" s="72"/>
      <c r="AD86" s="78" t="s">
        <v>1274</v>
      </c>
      <c r="AE86" s="78">
        <v>518</v>
      </c>
      <c r="AF86" s="78">
        <v>1269</v>
      </c>
      <c r="AG86" s="78">
        <v>1644</v>
      </c>
      <c r="AH86" s="78">
        <v>3226</v>
      </c>
      <c r="AI86" s="78"/>
      <c r="AJ86" s="78" t="s">
        <v>1397</v>
      </c>
      <c r="AK86" s="78" t="s">
        <v>1446</v>
      </c>
      <c r="AL86" s="83" t="s">
        <v>1568</v>
      </c>
      <c r="AM86" s="78"/>
      <c r="AN86" s="80">
        <v>42719.973715277774</v>
      </c>
      <c r="AO86" s="83" t="s">
        <v>1670</v>
      </c>
      <c r="AP86" s="78" t="b">
        <v>0</v>
      </c>
      <c r="AQ86" s="78" t="b">
        <v>0</v>
      </c>
      <c r="AR86" s="78" t="b">
        <v>1</v>
      </c>
      <c r="AS86" s="78"/>
      <c r="AT86" s="78">
        <v>8</v>
      </c>
      <c r="AU86" s="83" t="s">
        <v>1705</v>
      </c>
      <c r="AV86" s="78" t="b">
        <v>0</v>
      </c>
      <c r="AW86" s="78" t="s">
        <v>1782</v>
      </c>
      <c r="AX86" s="83" t="s">
        <v>1865</v>
      </c>
      <c r="AY86" s="78" t="s">
        <v>66</v>
      </c>
      <c r="AZ86" s="78" t="str">
        <f>REPLACE(INDEX(GroupVertices[Group],MATCH(Vertices[[#This Row],[Vertex]],GroupVertices[Vertex],0)),1,1,"")</f>
        <v>2</v>
      </c>
      <c r="BA86" s="48" t="s">
        <v>2422</v>
      </c>
      <c r="BB86" s="48" t="s">
        <v>2422</v>
      </c>
      <c r="BC86" s="48" t="s">
        <v>2433</v>
      </c>
      <c r="BD86" s="48" t="s">
        <v>2439</v>
      </c>
      <c r="BE86" s="48" t="s">
        <v>2445</v>
      </c>
      <c r="BF86" s="48" t="s">
        <v>2445</v>
      </c>
      <c r="BG86" s="117" t="s">
        <v>2492</v>
      </c>
      <c r="BH86" s="117" t="s">
        <v>2528</v>
      </c>
      <c r="BI86" s="117" t="s">
        <v>2572</v>
      </c>
      <c r="BJ86" s="117" t="s">
        <v>2606</v>
      </c>
      <c r="BK86" s="117">
        <v>12</v>
      </c>
      <c r="BL86" s="121">
        <v>5.797101449275362</v>
      </c>
      <c r="BM86" s="117">
        <v>0</v>
      </c>
      <c r="BN86" s="121">
        <v>0</v>
      </c>
      <c r="BO86" s="117">
        <v>0</v>
      </c>
      <c r="BP86" s="121">
        <v>0</v>
      </c>
      <c r="BQ86" s="117">
        <v>195</v>
      </c>
      <c r="BR86" s="121">
        <v>94.20289855072464</v>
      </c>
      <c r="BS86" s="117">
        <v>207</v>
      </c>
      <c r="BT86" s="2"/>
      <c r="BU86" s="3"/>
      <c r="BV86" s="3"/>
      <c r="BW86" s="3"/>
      <c r="BX86" s="3"/>
    </row>
    <row r="87" spans="1:76" ht="15">
      <c r="A87" s="64" t="s">
        <v>256</v>
      </c>
      <c r="B87" s="65"/>
      <c r="C87" s="65" t="s">
        <v>64</v>
      </c>
      <c r="D87" s="66">
        <v>162.28440319336343</v>
      </c>
      <c r="E87" s="68"/>
      <c r="F87" s="101" t="s">
        <v>687</v>
      </c>
      <c r="G87" s="65"/>
      <c r="H87" s="69" t="s">
        <v>256</v>
      </c>
      <c r="I87" s="70"/>
      <c r="J87" s="70"/>
      <c r="K87" s="69" t="s">
        <v>2003</v>
      </c>
      <c r="L87" s="73">
        <v>1.2029172611436487</v>
      </c>
      <c r="M87" s="74">
        <v>4422.97412109375</v>
      </c>
      <c r="N87" s="74">
        <v>7637.35302734375</v>
      </c>
      <c r="O87" s="75"/>
      <c r="P87" s="76"/>
      <c r="Q87" s="76"/>
      <c r="R87" s="87"/>
      <c r="S87" s="48">
        <v>0</v>
      </c>
      <c r="T87" s="48">
        <v>4</v>
      </c>
      <c r="U87" s="49">
        <v>0.333333</v>
      </c>
      <c r="V87" s="49">
        <v>0.003145</v>
      </c>
      <c r="W87" s="49">
        <v>0.012587</v>
      </c>
      <c r="X87" s="49">
        <v>0.87728</v>
      </c>
      <c r="Y87" s="49">
        <v>0.75</v>
      </c>
      <c r="Z87" s="49">
        <v>0</v>
      </c>
      <c r="AA87" s="71">
        <v>87</v>
      </c>
      <c r="AB87" s="71"/>
      <c r="AC87" s="72"/>
      <c r="AD87" s="78" t="s">
        <v>1275</v>
      </c>
      <c r="AE87" s="78">
        <v>630</v>
      </c>
      <c r="AF87" s="78">
        <v>451</v>
      </c>
      <c r="AG87" s="78">
        <v>2710</v>
      </c>
      <c r="AH87" s="78">
        <v>70</v>
      </c>
      <c r="AI87" s="78"/>
      <c r="AJ87" s="78" t="s">
        <v>1398</v>
      </c>
      <c r="AK87" s="78" t="s">
        <v>1446</v>
      </c>
      <c r="AL87" s="83" t="s">
        <v>1569</v>
      </c>
      <c r="AM87" s="78"/>
      <c r="AN87" s="80">
        <v>41201.88217592592</v>
      </c>
      <c r="AO87" s="83" t="s">
        <v>1671</v>
      </c>
      <c r="AP87" s="78" t="b">
        <v>0</v>
      </c>
      <c r="AQ87" s="78" t="b">
        <v>0</v>
      </c>
      <c r="AR87" s="78" t="b">
        <v>0</v>
      </c>
      <c r="AS87" s="78"/>
      <c r="AT87" s="78">
        <v>31</v>
      </c>
      <c r="AU87" s="83" t="s">
        <v>1705</v>
      </c>
      <c r="AV87" s="78" t="b">
        <v>0</v>
      </c>
      <c r="AW87" s="78" t="s">
        <v>1782</v>
      </c>
      <c r="AX87" s="83" t="s">
        <v>1866</v>
      </c>
      <c r="AY87" s="78" t="s">
        <v>66</v>
      </c>
      <c r="AZ87" s="78" t="str">
        <f>REPLACE(INDEX(GroupVertices[Group],MATCH(Vertices[[#This Row],[Vertex]],GroupVertices[Vertex],0)),1,1,"")</f>
        <v>2</v>
      </c>
      <c r="BA87" s="48"/>
      <c r="BB87" s="48"/>
      <c r="BC87" s="48"/>
      <c r="BD87" s="48"/>
      <c r="BE87" s="48" t="s">
        <v>2446</v>
      </c>
      <c r="BF87" s="48" t="s">
        <v>2446</v>
      </c>
      <c r="BG87" s="117" t="s">
        <v>2493</v>
      </c>
      <c r="BH87" s="117" t="s">
        <v>2529</v>
      </c>
      <c r="BI87" s="117" t="s">
        <v>2573</v>
      </c>
      <c r="BJ87" s="117" t="s">
        <v>2573</v>
      </c>
      <c r="BK87" s="117">
        <v>2</v>
      </c>
      <c r="BL87" s="121">
        <v>4.878048780487805</v>
      </c>
      <c r="BM87" s="117">
        <v>0</v>
      </c>
      <c r="BN87" s="121">
        <v>0</v>
      </c>
      <c r="BO87" s="117">
        <v>0</v>
      </c>
      <c r="BP87" s="121">
        <v>0</v>
      </c>
      <c r="BQ87" s="117">
        <v>39</v>
      </c>
      <c r="BR87" s="121">
        <v>95.1219512195122</v>
      </c>
      <c r="BS87" s="117">
        <v>41</v>
      </c>
      <c r="BT87" s="2"/>
      <c r="BU87" s="3"/>
      <c r="BV87" s="3"/>
      <c r="BW87" s="3"/>
      <c r="BX87" s="3"/>
    </row>
    <row r="88" spans="1:76" ht="15">
      <c r="A88" s="64" t="s">
        <v>257</v>
      </c>
      <c r="B88" s="65"/>
      <c r="C88" s="65" t="s">
        <v>64</v>
      </c>
      <c r="D88" s="66">
        <v>162.04918724851962</v>
      </c>
      <c r="E88" s="68"/>
      <c r="F88" s="101" t="s">
        <v>688</v>
      </c>
      <c r="G88" s="65"/>
      <c r="H88" s="69" t="s">
        <v>257</v>
      </c>
      <c r="I88" s="70"/>
      <c r="J88" s="70"/>
      <c r="K88" s="69" t="s">
        <v>2004</v>
      </c>
      <c r="L88" s="73">
        <v>486.78440896230427</v>
      </c>
      <c r="M88" s="74">
        <v>9401.2685546875</v>
      </c>
      <c r="N88" s="74">
        <v>3787.8564453125</v>
      </c>
      <c r="O88" s="75"/>
      <c r="P88" s="76"/>
      <c r="Q88" s="76"/>
      <c r="R88" s="87"/>
      <c r="S88" s="48">
        <v>0</v>
      </c>
      <c r="T88" s="48">
        <v>6</v>
      </c>
      <c r="U88" s="49">
        <v>798</v>
      </c>
      <c r="V88" s="49">
        <v>0.003185</v>
      </c>
      <c r="W88" s="49">
        <v>0.010257</v>
      </c>
      <c r="X88" s="49">
        <v>1.747069</v>
      </c>
      <c r="Y88" s="49">
        <v>0.13333333333333333</v>
      </c>
      <c r="Z88" s="49">
        <v>0</v>
      </c>
      <c r="AA88" s="71">
        <v>88</v>
      </c>
      <c r="AB88" s="71"/>
      <c r="AC88" s="72"/>
      <c r="AD88" s="78" t="s">
        <v>1276</v>
      </c>
      <c r="AE88" s="78">
        <v>424</v>
      </c>
      <c r="AF88" s="78">
        <v>78</v>
      </c>
      <c r="AG88" s="78">
        <v>934</v>
      </c>
      <c r="AH88" s="78">
        <v>5665</v>
      </c>
      <c r="AI88" s="78"/>
      <c r="AJ88" s="78"/>
      <c r="AK88" s="78"/>
      <c r="AL88" s="78"/>
      <c r="AM88" s="78"/>
      <c r="AN88" s="80">
        <v>41243.92190972222</v>
      </c>
      <c r="AO88" s="83" t="s">
        <v>1672</v>
      </c>
      <c r="AP88" s="78" t="b">
        <v>1</v>
      </c>
      <c r="AQ88" s="78" t="b">
        <v>0</v>
      </c>
      <c r="AR88" s="78" t="b">
        <v>0</v>
      </c>
      <c r="AS88" s="78"/>
      <c r="AT88" s="78">
        <v>0</v>
      </c>
      <c r="AU88" s="83" t="s">
        <v>1705</v>
      </c>
      <c r="AV88" s="78" t="b">
        <v>0</v>
      </c>
      <c r="AW88" s="78" t="s">
        <v>1782</v>
      </c>
      <c r="AX88" s="83" t="s">
        <v>1867</v>
      </c>
      <c r="AY88" s="78" t="s">
        <v>66</v>
      </c>
      <c r="AZ88" s="78" t="str">
        <f>REPLACE(INDEX(GroupVertices[Group],MATCH(Vertices[[#This Row],[Vertex]],GroupVertices[Vertex],0)),1,1,"")</f>
        <v>10</v>
      </c>
      <c r="BA88" s="48"/>
      <c r="BB88" s="48"/>
      <c r="BC88" s="48"/>
      <c r="BD88" s="48"/>
      <c r="BE88" s="48"/>
      <c r="BF88" s="48"/>
      <c r="BG88" s="117" t="s">
        <v>2494</v>
      </c>
      <c r="BH88" s="117" t="s">
        <v>2494</v>
      </c>
      <c r="BI88" s="117" t="s">
        <v>2574</v>
      </c>
      <c r="BJ88" s="117" t="s">
        <v>2574</v>
      </c>
      <c r="BK88" s="117">
        <v>0</v>
      </c>
      <c r="BL88" s="121">
        <v>0</v>
      </c>
      <c r="BM88" s="117">
        <v>0</v>
      </c>
      <c r="BN88" s="121">
        <v>0</v>
      </c>
      <c r="BO88" s="117">
        <v>0</v>
      </c>
      <c r="BP88" s="121">
        <v>0</v>
      </c>
      <c r="BQ88" s="117">
        <v>6</v>
      </c>
      <c r="BR88" s="121">
        <v>100</v>
      </c>
      <c r="BS88" s="117">
        <v>6</v>
      </c>
      <c r="BT88" s="2"/>
      <c r="BU88" s="3"/>
      <c r="BV88" s="3"/>
      <c r="BW88" s="3"/>
      <c r="BX88" s="3"/>
    </row>
    <row r="89" spans="1:76" ht="15">
      <c r="A89" s="64" t="s">
        <v>329</v>
      </c>
      <c r="B89" s="65"/>
      <c r="C89" s="65" t="s">
        <v>64</v>
      </c>
      <c r="D89" s="66">
        <v>162.47106249543788</v>
      </c>
      <c r="E89" s="68"/>
      <c r="F89" s="101" t="s">
        <v>1757</v>
      </c>
      <c r="G89" s="65"/>
      <c r="H89" s="69" t="s">
        <v>329</v>
      </c>
      <c r="I89" s="70"/>
      <c r="J89" s="70"/>
      <c r="K89" s="69" t="s">
        <v>2005</v>
      </c>
      <c r="L89" s="73">
        <v>1</v>
      </c>
      <c r="M89" s="74">
        <v>8998.4501953125</v>
      </c>
      <c r="N89" s="74">
        <v>3844.073486328125</v>
      </c>
      <c r="O89" s="75"/>
      <c r="P89" s="76"/>
      <c r="Q89" s="76"/>
      <c r="R89" s="87"/>
      <c r="S89" s="48">
        <v>1</v>
      </c>
      <c r="T89" s="48">
        <v>0</v>
      </c>
      <c r="U89" s="49">
        <v>0</v>
      </c>
      <c r="V89" s="49">
        <v>0.002232</v>
      </c>
      <c r="W89" s="49">
        <v>0.00088</v>
      </c>
      <c r="X89" s="49">
        <v>0.397501</v>
      </c>
      <c r="Y89" s="49">
        <v>0</v>
      </c>
      <c r="Z89" s="49">
        <v>0</v>
      </c>
      <c r="AA89" s="71">
        <v>89</v>
      </c>
      <c r="AB89" s="71"/>
      <c r="AC89" s="72"/>
      <c r="AD89" s="78" t="s">
        <v>329</v>
      </c>
      <c r="AE89" s="78">
        <v>92</v>
      </c>
      <c r="AF89" s="78">
        <v>747</v>
      </c>
      <c r="AG89" s="78">
        <v>254</v>
      </c>
      <c r="AH89" s="78">
        <v>1761</v>
      </c>
      <c r="AI89" s="78"/>
      <c r="AJ89" s="78" t="s">
        <v>1399</v>
      </c>
      <c r="AK89" s="78"/>
      <c r="AL89" s="83" t="s">
        <v>1570</v>
      </c>
      <c r="AM89" s="78"/>
      <c r="AN89" s="80">
        <v>43622.41850694444</v>
      </c>
      <c r="AO89" s="78"/>
      <c r="AP89" s="78" t="b">
        <v>1</v>
      </c>
      <c r="AQ89" s="78" t="b">
        <v>0</v>
      </c>
      <c r="AR89" s="78" t="b">
        <v>0</v>
      </c>
      <c r="AS89" s="78" t="s">
        <v>1099</v>
      </c>
      <c r="AT89" s="78">
        <v>4</v>
      </c>
      <c r="AU89" s="78"/>
      <c r="AV89" s="78" t="b">
        <v>0</v>
      </c>
      <c r="AW89" s="78" t="s">
        <v>1782</v>
      </c>
      <c r="AX89" s="83" t="s">
        <v>1868</v>
      </c>
      <c r="AY89" s="78" t="s">
        <v>65</v>
      </c>
      <c r="AZ89" s="78" t="str">
        <f>REPLACE(INDEX(GroupVertices[Group],MATCH(Vertices[[#This Row],[Vertex]],GroupVertices[Vertex],0)),1,1,"")</f>
        <v>10</v>
      </c>
      <c r="BA89" s="48"/>
      <c r="BB89" s="48"/>
      <c r="BC89" s="48"/>
      <c r="BD89" s="48"/>
      <c r="BE89" s="48"/>
      <c r="BF89" s="48"/>
      <c r="BG89" s="48"/>
      <c r="BH89" s="48"/>
      <c r="BI89" s="48"/>
      <c r="BJ89" s="48"/>
      <c r="BK89" s="48"/>
      <c r="BL89" s="49"/>
      <c r="BM89" s="48"/>
      <c r="BN89" s="49"/>
      <c r="BO89" s="48"/>
      <c r="BP89" s="49"/>
      <c r="BQ89" s="48"/>
      <c r="BR89" s="49"/>
      <c r="BS89" s="48"/>
      <c r="BT89" s="2"/>
      <c r="BU89" s="3"/>
      <c r="BV89" s="3"/>
      <c r="BW89" s="3"/>
      <c r="BX89" s="3"/>
    </row>
    <row r="90" spans="1:76" ht="15">
      <c r="A90" s="64" t="s">
        <v>330</v>
      </c>
      <c r="B90" s="65"/>
      <c r="C90" s="65" t="s">
        <v>64</v>
      </c>
      <c r="D90" s="66">
        <v>168.90387175375372</v>
      </c>
      <c r="E90" s="68"/>
      <c r="F90" s="101" t="s">
        <v>1758</v>
      </c>
      <c r="G90" s="65"/>
      <c r="H90" s="69" t="s">
        <v>330</v>
      </c>
      <c r="I90" s="70"/>
      <c r="J90" s="70"/>
      <c r="K90" s="69" t="s">
        <v>2006</v>
      </c>
      <c r="L90" s="73">
        <v>1</v>
      </c>
      <c r="M90" s="74">
        <v>9415.8515625</v>
      </c>
      <c r="N90" s="74">
        <v>5340.642578125</v>
      </c>
      <c r="O90" s="75"/>
      <c r="P90" s="76"/>
      <c r="Q90" s="76"/>
      <c r="R90" s="87"/>
      <c r="S90" s="48">
        <v>1</v>
      </c>
      <c r="T90" s="48">
        <v>0</v>
      </c>
      <c r="U90" s="49">
        <v>0</v>
      </c>
      <c r="V90" s="49">
        <v>0.002232</v>
      </c>
      <c r="W90" s="49">
        <v>0.00088</v>
      </c>
      <c r="X90" s="49">
        <v>0.397501</v>
      </c>
      <c r="Y90" s="49">
        <v>0</v>
      </c>
      <c r="Z90" s="49">
        <v>0</v>
      </c>
      <c r="AA90" s="71">
        <v>90</v>
      </c>
      <c r="AB90" s="71"/>
      <c r="AC90" s="72"/>
      <c r="AD90" s="78" t="s">
        <v>1277</v>
      </c>
      <c r="AE90" s="78">
        <v>778</v>
      </c>
      <c r="AF90" s="78">
        <v>10948</v>
      </c>
      <c r="AG90" s="78">
        <v>3555</v>
      </c>
      <c r="AH90" s="78">
        <v>597</v>
      </c>
      <c r="AI90" s="78"/>
      <c r="AJ90" s="78" t="s">
        <v>1400</v>
      </c>
      <c r="AK90" s="78" t="s">
        <v>1443</v>
      </c>
      <c r="AL90" s="83" t="s">
        <v>1571</v>
      </c>
      <c r="AM90" s="78"/>
      <c r="AN90" s="80">
        <v>40804.67309027778</v>
      </c>
      <c r="AO90" s="83" t="s">
        <v>1673</v>
      </c>
      <c r="AP90" s="78" t="b">
        <v>0</v>
      </c>
      <c r="AQ90" s="78" t="b">
        <v>0</v>
      </c>
      <c r="AR90" s="78" t="b">
        <v>1</v>
      </c>
      <c r="AS90" s="78" t="s">
        <v>1099</v>
      </c>
      <c r="AT90" s="78">
        <v>168</v>
      </c>
      <c r="AU90" s="83" t="s">
        <v>1705</v>
      </c>
      <c r="AV90" s="78" t="b">
        <v>0</v>
      </c>
      <c r="AW90" s="78" t="s">
        <v>1782</v>
      </c>
      <c r="AX90" s="83" t="s">
        <v>1869</v>
      </c>
      <c r="AY90" s="78" t="s">
        <v>65</v>
      </c>
      <c r="AZ90" s="78" t="str">
        <f>REPLACE(INDEX(GroupVertices[Group],MATCH(Vertices[[#This Row],[Vertex]],GroupVertices[Vertex],0)),1,1,"")</f>
        <v>10</v>
      </c>
      <c r="BA90" s="48"/>
      <c r="BB90" s="48"/>
      <c r="BC90" s="48"/>
      <c r="BD90" s="48"/>
      <c r="BE90" s="48"/>
      <c r="BF90" s="48"/>
      <c r="BG90" s="48"/>
      <c r="BH90" s="48"/>
      <c r="BI90" s="48"/>
      <c r="BJ90" s="48"/>
      <c r="BK90" s="48"/>
      <c r="BL90" s="49"/>
      <c r="BM90" s="48"/>
      <c r="BN90" s="49"/>
      <c r="BO90" s="48"/>
      <c r="BP90" s="49"/>
      <c r="BQ90" s="48"/>
      <c r="BR90" s="49"/>
      <c r="BS90" s="48"/>
      <c r="BT90" s="2"/>
      <c r="BU90" s="3"/>
      <c r="BV90" s="3"/>
      <c r="BW90" s="3"/>
      <c r="BX90" s="3"/>
    </row>
    <row r="91" spans="1:76" ht="15">
      <c r="A91" s="64" t="s">
        <v>331</v>
      </c>
      <c r="B91" s="65"/>
      <c r="C91" s="65" t="s">
        <v>64</v>
      </c>
      <c r="D91" s="66">
        <v>175.48298154612792</v>
      </c>
      <c r="E91" s="68"/>
      <c r="F91" s="101" t="s">
        <v>1759</v>
      </c>
      <c r="G91" s="65"/>
      <c r="H91" s="69" t="s">
        <v>331</v>
      </c>
      <c r="I91" s="70"/>
      <c r="J91" s="70"/>
      <c r="K91" s="69" t="s">
        <v>2007</v>
      </c>
      <c r="L91" s="73">
        <v>1</v>
      </c>
      <c r="M91" s="74">
        <v>9804.087890625</v>
      </c>
      <c r="N91" s="74">
        <v>3731.638427734375</v>
      </c>
      <c r="O91" s="75"/>
      <c r="P91" s="76"/>
      <c r="Q91" s="76"/>
      <c r="R91" s="87"/>
      <c r="S91" s="48">
        <v>1</v>
      </c>
      <c r="T91" s="48">
        <v>0</v>
      </c>
      <c r="U91" s="49">
        <v>0</v>
      </c>
      <c r="V91" s="49">
        <v>0.002232</v>
      </c>
      <c r="W91" s="49">
        <v>0.00088</v>
      </c>
      <c r="X91" s="49">
        <v>0.397501</v>
      </c>
      <c r="Y91" s="49">
        <v>0</v>
      </c>
      <c r="Z91" s="49">
        <v>0</v>
      </c>
      <c r="AA91" s="71">
        <v>91</v>
      </c>
      <c r="AB91" s="71"/>
      <c r="AC91" s="72"/>
      <c r="AD91" s="78" t="s">
        <v>1278</v>
      </c>
      <c r="AE91" s="78">
        <v>305</v>
      </c>
      <c r="AF91" s="78">
        <v>21381</v>
      </c>
      <c r="AG91" s="78">
        <v>1591</v>
      </c>
      <c r="AH91" s="78">
        <v>1332</v>
      </c>
      <c r="AI91" s="78"/>
      <c r="AJ91" s="78" t="s">
        <v>1401</v>
      </c>
      <c r="AK91" s="78" t="s">
        <v>1488</v>
      </c>
      <c r="AL91" s="83" t="s">
        <v>1571</v>
      </c>
      <c r="AM91" s="78"/>
      <c r="AN91" s="80">
        <v>39711.92387731482</v>
      </c>
      <c r="AO91" s="83" t="s">
        <v>1674</v>
      </c>
      <c r="AP91" s="78" t="b">
        <v>0</v>
      </c>
      <c r="AQ91" s="78" t="b">
        <v>0</v>
      </c>
      <c r="AR91" s="78" t="b">
        <v>1</v>
      </c>
      <c r="AS91" s="78"/>
      <c r="AT91" s="78">
        <v>138</v>
      </c>
      <c r="AU91" s="83" t="s">
        <v>1708</v>
      </c>
      <c r="AV91" s="78" t="b">
        <v>0</v>
      </c>
      <c r="AW91" s="78" t="s">
        <v>1782</v>
      </c>
      <c r="AX91" s="83" t="s">
        <v>1870</v>
      </c>
      <c r="AY91" s="78" t="s">
        <v>65</v>
      </c>
      <c r="AZ91" s="78" t="str">
        <f>REPLACE(INDEX(GroupVertices[Group],MATCH(Vertices[[#This Row],[Vertex]],GroupVertices[Vertex],0)),1,1,"")</f>
        <v>10</v>
      </c>
      <c r="BA91" s="48"/>
      <c r="BB91" s="48"/>
      <c r="BC91" s="48"/>
      <c r="BD91" s="48"/>
      <c r="BE91" s="48"/>
      <c r="BF91" s="48"/>
      <c r="BG91" s="48"/>
      <c r="BH91" s="48"/>
      <c r="BI91" s="48"/>
      <c r="BJ91" s="48"/>
      <c r="BK91" s="48"/>
      <c r="BL91" s="49"/>
      <c r="BM91" s="48"/>
      <c r="BN91" s="49"/>
      <c r="BO91" s="48"/>
      <c r="BP91" s="49"/>
      <c r="BQ91" s="48"/>
      <c r="BR91" s="49"/>
      <c r="BS91" s="48"/>
      <c r="BT91" s="2"/>
      <c r="BU91" s="3"/>
      <c r="BV91" s="3"/>
      <c r="BW91" s="3"/>
      <c r="BX91" s="3"/>
    </row>
    <row r="92" spans="1:76" ht="15">
      <c r="A92" s="64" t="s">
        <v>332</v>
      </c>
      <c r="B92" s="65"/>
      <c r="C92" s="65" t="s">
        <v>64</v>
      </c>
      <c r="D92" s="66">
        <v>162.00819787475328</v>
      </c>
      <c r="E92" s="68"/>
      <c r="F92" s="101" t="s">
        <v>1760</v>
      </c>
      <c r="G92" s="65"/>
      <c r="H92" s="69" t="s">
        <v>332</v>
      </c>
      <c r="I92" s="70"/>
      <c r="J92" s="70"/>
      <c r="K92" s="69" t="s">
        <v>2008</v>
      </c>
      <c r="L92" s="73">
        <v>8.305028706200064</v>
      </c>
      <c r="M92" s="74">
        <v>9386.6845703125</v>
      </c>
      <c r="N92" s="74">
        <v>2235.070556640625</v>
      </c>
      <c r="O92" s="75"/>
      <c r="P92" s="76"/>
      <c r="Q92" s="76"/>
      <c r="R92" s="87"/>
      <c r="S92" s="48">
        <v>4</v>
      </c>
      <c r="T92" s="48">
        <v>0</v>
      </c>
      <c r="U92" s="49">
        <v>12</v>
      </c>
      <c r="V92" s="49">
        <v>0.003205</v>
      </c>
      <c r="W92" s="49">
        <v>0.012791</v>
      </c>
      <c r="X92" s="49">
        <v>0.961281</v>
      </c>
      <c r="Y92" s="49">
        <v>0.6666666666666666</v>
      </c>
      <c r="Z92" s="49">
        <v>0</v>
      </c>
      <c r="AA92" s="71">
        <v>92</v>
      </c>
      <c r="AB92" s="71"/>
      <c r="AC92" s="72"/>
      <c r="AD92" s="78" t="s">
        <v>1279</v>
      </c>
      <c r="AE92" s="78">
        <v>2</v>
      </c>
      <c r="AF92" s="78">
        <v>13</v>
      </c>
      <c r="AG92" s="78">
        <v>3</v>
      </c>
      <c r="AH92" s="78">
        <v>0</v>
      </c>
      <c r="AI92" s="78"/>
      <c r="AJ92" s="78" t="s">
        <v>1402</v>
      </c>
      <c r="AK92" s="78" t="s">
        <v>1489</v>
      </c>
      <c r="AL92" s="83" t="s">
        <v>1572</v>
      </c>
      <c r="AM92" s="78"/>
      <c r="AN92" s="80">
        <v>43376.65269675926</v>
      </c>
      <c r="AO92" s="78"/>
      <c r="AP92" s="78" t="b">
        <v>1</v>
      </c>
      <c r="AQ92" s="78" t="b">
        <v>0</v>
      </c>
      <c r="AR92" s="78" t="b">
        <v>0</v>
      </c>
      <c r="AS92" s="78" t="s">
        <v>1099</v>
      </c>
      <c r="AT92" s="78">
        <v>0</v>
      </c>
      <c r="AU92" s="78"/>
      <c r="AV92" s="78" t="b">
        <v>0</v>
      </c>
      <c r="AW92" s="78" t="s">
        <v>1782</v>
      </c>
      <c r="AX92" s="83" t="s">
        <v>1871</v>
      </c>
      <c r="AY92" s="78" t="s">
        <v>65</v>
      </c>
      <c r="AZ92" s="78" t="str">
        <f>REPLACE(INDEX(GroupVertices[Group],MATCH(Vertices[[#This Row],[Vertex]],GroupVertices[Vertex],0)),1,1,"")</f>
        <v>10</v>
      </c>
      <c r="BA92" s="48"/>
      <c r="BB92" s="48"/>
      <c r="BC92" s="48"/>
      <c r="BD92" s="48"/>
      <c r="BE92" s="48"/>
      <c r="BF92" s="48"/>
      <c r="BG92" s="48"/>
      <c r="BH92" s="48"/>
      <c r="BI92" s="48"/>
      <c r="BJ92" s="48"/>
      <c r="BK92" s="48"/>
      <c r="BL92" s="49"/>
      <c r="BM92" s="48"/>
      <c r="BN92" s="49"/>
      <c r="BO92" s="48"/>
      <c r="BP92" s="49"/>
      <c r="BQ92" s="48"/>
      <c r="BR92" s="49"/>
      <c r="BS92" s="48"/>
      <c r="BT92" s="2"/>
      <c r="BU92" s="3"/>
      <c r="BV92" s="3"/>
      <c r="BW92" s="3"/>
      <c r="BX92" s="3"/>
    </row>
    <row r="93" spans="1:76" ht="15">
      <c r="A93" s="64" t="s">
        <v>258</v>
      </c>
      <c r="B93" s="65"/>
      <c r="C93" s="65" t="s">
        <v>64</v>
      </c>
      <c r="D93" s="66">
        <v>162.00063060575025</v>
      </c>
      <c r="E93" s="68"/>
      <c r="F93" s="101" t="s">
        <v>689</v>
      </c>
      <c r="G93" s="65"/>
      <c r="H93" s="69" t="s">
        <v>258</v>
      </c>
      <c r="I93" s="70"/>
      <c r="J93" s="70"/>
      <c r="K93" s="69" t="s">
        <v>2009</v>
      </c>
      <c r="L93" s="73">
        <v>1</v>
      </c>
      <c r="M93" s="74">
        <v>1334.211669921875</v>
      </c>
      <c r="N93" s="74">
        <v>1361.9501953125</v>
      </c>
      <c r="O93" s="75"/>
      <c r="P93" s="76"/>
      <c r="Q93" s="76"/>
      <c r="R93" s="87"/>
      <c r="S93" s="48">
        <v>0</v>
      </c>
      <c r="T93" s="48">
        <v>1</v>
      </c>
      <c r="U93" s="49">
        <v>0</v>
      </c>
      <c r="V93" s="49">
        <v>0.003106</v>
      </c>
      <c r="W93" s="49">
        <v>0.006715</v>
      </c>
      <c r="X93" s="49">
        <v>0.355204</v>
      </c>
      <c r="Y93" s="49">
        <v>0</v>
      </c>
      <c r="Z93" s="49">
        <v>0</v>
      </c>
      <c r="AA93" s="71">
        <v>93</v>
      </c>
      <c r="AB93" s="71"/>
      <c r="AC93" s="72"/>
      <c r="AD93" s="78" t="s">
        <v>1280</v>
      </c>
      <c r="AE93" s="78">
        <v>49</v>
      </c>
      <c r="AF93" s="78">
        <v>1</v>
      </c>
      <c r="AG93" s="78">
        <v>12</v>
      </c>
      <c r="AH93" s="78">
        <v>3</v>
      </c>
      <c r="AI93" s="78"/>
      <c r="AJ93" s="78"/>
      <c r="AK93" s="78" t="s">
        <v>1490</v>
      </c>
      <c r="AL93" s="78"/>
      <c r="AM93" s="78"/>
      <c r="AN93" s="80">
        <v>42830.606828703705</v>
      </c>
      <c r="AO93" s="83" t="s">
        <v>1675</v>
      </c>
      <c r="AP93" s="78" t="b">
        <v>1</v>
      </c>
      <c r="AQ93" s="78" t="b">
        <v>0</v>
      </c>
      <c r="AR93" s="78" t="b">
        <v>1</v>
      </c>
      <c r="AS93" s="78"/>
      <c r="AT93" s="78">
        <v>0</v>
      </c>
      <c r="AU93" s="78"/>
      <c r="AV93" s="78" t="b">
        <v>0</v>
      </c>
      <c r="AW93" s="78" t="s">
        <v>1782</v>
      </c>
      <c r="AX93" s="83" t="s">
        <v>1872</v>
      </c>
      <c r="AY93" s="78" t="s">
        <v>66</v>
      </c>
      <c r="AZ93" s="78" t="str">
        <f>REPLACE(INDEX(GroupVertices[Group],MATCH(Vertices[[#This Row],[Vertex]],GroupVertices[Vertex],0)),1,1,"")</f>
        <v>1</v>
      </c>
      <c r="BA93" s="48"/>
      <c r="BB93" s="48"/>
      <c r="BC93" s="48"/>
      <c r="BD93" s="48"/>
      <c r="BE93" s="48"/>
      <c r="BF93" s="48"/>
      <c r="BG93" s="117" t="s">
        <v>1087</v>
      </c>
      <c r="BH93" s="117" t="s">
        <v>1087</v>
      </c>
      <c r="BI93" s="117" t="s">
        <v>1087</v>
      </c>
      <c r="BJ93" s="117" t="s">
        <v>1087</v>
      </c>
      <c r="BK93" s="117">
        <v>0</v>
      </c>
      <c r="BL93" s="121">
        <v>0</v>
      </c>
      <c r="BM93" s="117">
        <v>0</v>
      </c>
      <c r="BN93" s="121">
        <v>0</v>
      </c>
      <c r="BO93" s="117">
        <v>0</v>
      </c>
      <c r="BP93" s="121">
        <v>0</v>
      </c>
      <c r="BQ93" s="117">
        <v>1</v>
      </c>
      <c r="BR93" s="121">
        <v>100</v>
      </c>
      <c r="BS93" s="117">
        <v>1</v>
      </c>
      <c r="BT93" s="2"/>
      <c r="BU93" s="3"/>
      <c r="BV93" s="3"/>
      <c r="BW93" s="3"/>
      <c r="BX93" s="3"/>
    </row>
    <row r="94" spans="1:76" ht="15">
      <c r="A94" s="64" t="s">
        <v>259</v>
      </c>
      <c r="B94" s="65"/>
      <c r="C94" s="65" t="s">
        <v>64</v>
      </c>
      <c r="D94" s="66">
        <v>162.00063060575025</v>
      </c>
      <c r="E94" s="68"/>
      <c r="F94" s="101" t="s">
        <v>690</v>
      </c>
      <c r="G94" s="65"/>
      <c r="H94" s="69" t="s">
        <v>259</v>
      </c>
      <c r="I94" s="70"/>
      <c r="J94" s="70"/>
      <c r="K94" s="69" t="s">
        <v>2010</v>
      </c>
      <c r="L94" s="73">
        <v>1</v>
      </c>
      <c r="M94" s="74">
        <v>1520.854736328125</v>
      </c>
      <c r="N94" s="74">
        <v>2327.640869140625</v>
      </c>
      <c r="O94" s="75"/>
      <c r="P94" s="76"/>
      <c r="Q94" s="76"/>
      <c r="R94" s="87"/>
      <c r="S94" s="48">
        <v>0</v>
      </c>
      <c r="T94" s="48">
        <v>1</v>
      </c>
      <c r="U94" s="49">
        <v>0</v>
      </c>
      <c r="V94" s="49">
        <v>0.003106</v>
      </c>
      <c r="W94" s="49">
        <v>0.006715</v>
      </c>
      <c r="X94" s="49">
        <v>0.355204</v>
      </c>
      <c r="Y94" s="49">
        <v>0</v>
      </c>
      <c r="Z94" s="49">
        <v>0</v>
      </c>
      <c r="AA94" s="71">
        <v>94</v>
      </c>
      <c r="AB94" s="71"/>
      <c r="AC94" s="72"/>
      <c r="AD94" s="78" t="s">
        <v>1281</v>
      </c>
      <c r="AE94" s="78">
        <v>9</v>
      </c>
      <c r="AF94" s="78">
        <v>1</v>
      </c>
      <c r="AG94" s="78">
        <v>9</v>
      </c>
      <c r="AH94" s="78">
        <v>2</v>
      </c>
      <c r="AI94" s="78"/>
      <c r="AJ94" s="78"/>
      <c r="AK94" s="78"/>
      <c r="AL94" s="78"/>
      <c r="AM94" s="78"/>
      <c r="AN94" s="80">
        <v>43641.32960648148</v>
      </c>
      <c r="AO94" s="78"/>
      <c r="AP94" s="78" t="b">
        <v>1</v>
      </c>
      <c r="AQ94" s="78" t="b">
        <v>0</v>
      </c>
      <c r="AR94" s="78" t="b">
        <v>1</v>
      </c>
      <c r="AS94" s="78"/>
      <c r="AT94" s="78">
        <v>0</v>
      </c>
      <c r="AU94" s="78"/>
      <c r="AV94" s="78" t="b">
        <v>0</v>
      </c>
      <c r="AW94" s="78" t="s">
        <v>1782</v>
      </c>
      <c r="AX94" s="83" t="s">
        <v>1873</v>
      </c>
      <c r="AY94" s="78" t="s">
        <v>66</v>
      </c>
      <c r="AZ94" s="78" t="str">
        <f>REPLACE(INDEX(GroupVertices[Group],MATCH(Vertices[[#This Row],[Vertex]],GroupVertices[Vertex],0)),1,1,"")</f>
        <v>1</v>
      </c>
      <c r="BA94" s="48"/>
      <c r="BB94" s="48"/>
      <c r="BC94" s="48"/>
      <c r="BD94" s="48"/>
      <c r="BE94" s="48"/>
      <c r="BF94" s="48"/>
      <c r="BG94" s="117" t="s">
        <v>1087</v>
      </c>
      <c r="BH94" s="117" t="s">
        <v>1087</v>
      </c>
      <c r="BI94" s="117" t="s">
        <v>1087</v>
      </c>
      <c r="BJ94" s="117" t="s">
        <v>1087</v>
      </c>
      <c r="BK94" s="117">
        <v>0</v>
      </c>
      <c r="BL94" s="121">
        <v>0</v>
      </c>
      <c r="BM94" s="117">
        <v>0</v>
      </c>
      <c r="BN94" s="121">
        <v>0</v>
      </c>
      <c r="BO94" s="117">
        <v>0</v>
      </c>
      <c r="BP94" s="121">
        <v>0</v>
      </c>
      <c r="BQ94" s="117">
        <v>1</v>
      </c>
      <c r="BR94" s="121">
        <v>100</v>
      </c>
      <c r="BS94" s="117">
        <v>1</v>
      </c>
      <c r="BT94" s="2"/>
      <c r="BU94" s="3"/>
      <c r="BV94" s="3"/>
      <c r="BW94" s="3"/>
      <c r="BX94" s="3"/>
    </row>
    <row r="95" spans="1:76" ht="15">
      <c r="A95" s="64" t="s">
        <v>260</v>
      </c>
      <c r="B95" s="65"/>
      <c r="C95" s="65" t="s">
        <v>64</v>
      </c>
      <c r="D95" s="66">
        <v>162.0012612115005</v>
      </c>
      <c r="E95" s="68"/>
      <c r="F95" s="101" t="s">
        <v>654</v>
      </c>
      <c r="G95" s="65"/>
      <c r="H95" s="69" t="s">
        <v>260</v>
      </c>
      <c r="I95" s="70"/>
      <c r="J95" s="70"/>
      <c r="K95" s="69" t="s">
        <v>2011</v>
      </c>
      <c r="L95" s="73">
        <v>1</v>
      </c>
      <c r="M95" s="74">
        <v>9719.6259765625</v>
      </c>
      <c r="N95" s="74">
        <v>1499.8499755859375</v>
      </c>
      <c r="O95" s="75"/>
      <c r="P95" s="76"/>
      <c r="Q95" s="76"/>
      <c r="R95" s="87"/>
      <c r="S95" s="48">
        <v>1</v>
      </c>
      <c r="T95" s="48">
        <v>1</v>
      </c>
      <c r="U95" s="49">
        <v>0</v>
      </c>
      <c r="V95" s="49">
        <v>0</v>
      </c>
      <c r="W95" s="49">
        <v>0</v>
      </c>
      <c r="X95" s="49">
        <v>0.999996</v>
      </c>
      <c r="Y95" s="49">
        <v>0</v>
      </c>
      <c r="Z95" s="49" t="s">
        <v>2120</v>
      </c>
      <c r="AA95" s="71">
        <v>95</v>
      </c>
      <c r="AB95" s="71"/>
      <c r="AC95" s="72"/>
      <c r="AD95" s="78" t="s">
        <v>1282</v>
      </c>
      <c r="AE95" s="78">
        <v>86</v>
      </c>
      <c r="AF95" s="78">
        <v>2</v>
      </c>
      <c r="AG95" s="78">
        <v>224</v>
      </c>
      <c r="AH95" s="78">
        <v>143</v>
      </c>
      <c r="AI95" s="78"/>
      <c r="AJ95" s="78" t="s">
        <v>1403</v>
      </c>
      <c r="AK95" s="78" t="s">
        <v>1491</v>
      </c>
      <c r="AL95" s="78"/>
      <c r="AM95" s="78"/>
      <c r="AN95" s="80">
        <v>43658.97956018519</v>
      </c>
      <c r="AO95" s="78"/>
      <c r="AP95" s="78" t="b">
        <v>1</v>
      </c>
      <c r="AQ95" s="78" t="b">
        <v>1</v>
      </c>
      <c r="AR95" s="78" t="b">
        <v>0</v>
      </c>
      <c r="AS95" s="78"/>
      <c r="AT95" s="78">
        <v>0</v>
      </c>
      <c r="AU95" s="78"/>
      <c r="AV95" s="78" t="b">
        <v>0</v>
      </c>
      <c r="AW95" s="78" t="s">
        <v>1782</v>
      </c>
      <c r="AX95" s="83" t="s">
        <v>1874</v>
      </c>
      <c r="AY95" s="78" t="s">
        <v>66</v>
      </c>
      <c r="AZ95" s="78" t="str">
        <f>REPLACE(INDEX(GroupVertices[Group],MATCH(Vertices[[#This Row],[Vertex]],GroupVertices[Vertex],0)),1,1,"")</f>
        <v>11</v>
      </c>
      <c r="BA95" s="48" t="s">
        <v>512</v>
      </c>
      <c r="BB95" s="48" t="s">
        <v>512</v>
      </c>
      <c r="BC95" s="48" t="s">
        <v>559</v>
      </c>
      <c r="BD95" s="48" t="s">
        <v>559</v>
      </c>
      <c r="BE95" s="48" t="s">
        <v>575</v>
      </c>
      <c r="BF95" s="48" t="s">
        <v>575</v>
      </c>
      <c r="BG95" s="117" t="s">
        <v>2217</v>
      </c>
      <c r="BH95" s="117" t="s">
        <v>2217</v>
      </c>
      <c r="BI95" s="117" t="s">
        <v>1087</v>
      </c>
      <c r="BJ95" s="117" t="s">
        <v>1087</v>
      </c>
      <c r="BK95" s="117">
        <v>0</v>
      </c>
      <c r="BL95" s="121">
        <v>0</v>
      </c>
      <c r="BM95" s="117">
        <v>0</v>
      </c>
      <c r="BN95" s="121">
        <v>0</v>
      </c>
      <c r="BO95" s="117">
        <v>0</v>
      </c>
      <c r="BP95" s="121">
        <v>0</v>
      </c>
      <c r="BQ95" s="117">
        <v>1</v>
      </c>
      <c r="BR95" s="121">
        <v>100</v>
      </c>
      <c r="BS95" s="117">
        <v>1</v>
      </c>
      <c r="BT95" s="2"/>
      <c r="BU95" s="3"/>
      <c r="BV95" s="3"/>
      <c r="BW95" s="3"/>
      <c r="BX95" s="3"/>
    </row>
    <row r="96" spans="1:76" ht="15">
      <c r="A96" s="64" t="s">
        <v>261</v>
      </c>
      <c r="B96" s="65"/>
      <c r="C96" s="65" t="s">
        <v>64</v>
      </c>
      <c r="D96" s="66">
        <v>162.69429693102694</v>
      </c>
      <c r="E96" s="68"/>
      <c r="F96" s="101" t="s">
        <v>691</v>
      </c>
      <c r="G96" s="65"/>
      <c r="H96" s="69" t="s">
        <v>261</v>
      </c>
      <c r="I96" s="70"/>
      <c r="J96" s="70"/>
      <c r="K96" s="69" t="s">
        <v>2012</v>
      </c>
      <c r="L96" s="73">
        <v>1</v>
      </c>
      <c r="M96" s="74">
        <v>4543.48583984375</v>
      </c>
      <c r="N96" s="74">
        <v>9644.412109375</v>
      </c>
      <c r="O96" s="75"/>
      <c r="P96" s="76"/>
      <c r="Q96" s="76"/>
      <c r="R96" s="87"/>
      <c r="S96" s="48">
        <v>0</v>
      </c>
      <c r="T96" s="48">
        <v>2</v>
      </c>
      <c r="U96" s="49">
        <v>0</v>
      </c>
      <c r="V96" s="49">
        <v>0.003115</v>
      </c>
      <c r="W96" s="49">
        <v>0.008423</v>
      </c>
      <c r="X96" s="49">
        <v>0.536104</v>
      </c>
      <c r="Y96" s="49">
        <v>1</v>
      </c>
      <c r="Z96" s="49">
        <v>0</v>
      </c>
      <c r="AA96" s="71">
        <v>96</v>
      </c>
      <c r="AB96" s="71"/>
      <c r="AC96" s="72"/>
      <c r="AD96" s="78" t="s">
        <v>1283</v>
      </c>
      <c r="AE96" s="78">
        <v>934</v>
      </c>
      <c r="AF96" s="78">
        <v>1101</v>
      </c>
      <c r="AG96" s="78">
        <v>12183</v>
      </c>
      <c r="AH96" s="78">
        <v>1930</v>
      </c>
      <c r="AI96" s="78"/>
      <c r="AJ96" s="78" t="s">
        <v>1404</v>
      </c>
      <c r="AK96" s="78" t="s">
        <v>1492</v>
      </c>
      <c r="AL96" s="78"/>
      <c r="AM96" s="78"/>
      <c r="AN96" s="80">
        <v>40358.6415162037</v>
      </c>
      <c r="AO96" s="83" t="s">
        <v>1676</v>
      </c>
      <c r="AP96" s="78" t="b">
        <v>0</v>
      </c>
      <c r="AQ96" s="78" t="b">
        <v>0</v>
      </c>
      <c r="AR96" s="78" t="b">
        <v>1</v>
      </c>
      <c r="AS96" s="78"/>
      <c r="AT96" s="78">
        <v>54</v>
      </c>
      <c r="AU96" s="83" t="s">
        <v>1705</v>
      </c>
      <c r="AV96" s="78" t="b">
        <v>0</v>
      </c>
      <c r="AW96" s="78" t="s">
        <v>1782</v>
      </c>
      <c r="AX96" s="83" t="s">
        <v>1875</v>
      </c>
      <c r="AY96" s="78" t="s">
        <v>66</v>
      </c>
      <c r="AZ96" s="78" t="str">
        <f>REPLACE(INDEX(GroupVertices[Group],MATCH(Vertices[[#This Row],[Vertex]],GroupVertices[Vertex],0)),1,1,"")</f>
        <v>2</v>
      </c>
      <c r="BA96" s="48" t="s">
        <v>513</v>
      </c>
      <c r="BB96" s="48" t="s">
        <v>513</v>
      </c>
      <c r="BC96" s="48" t="s">
        <v>553</v>
      </c>
      <c r="BD96" s="48" t="s">
        <v>553</v>
      </c>
      <c r="BE96" s="48" t="s">
        <v>2447</v>
      </c>
      <c r="BF96" s="48" t="s">
        <v>2447</v>
      </c>
      <c r="BG96" s="117" t="s">
        <v>2495</v>
      </c>
      <c r="BH96" s="117" t="s">
        <v>2495</v>
      </c>
      <c r="BI96" s="117" t="s">
        <v>2575</v>
      </c>
      <c r="BJ96" s="117" t="s">
        <v>2575</v>
      </c>
      <c r="BK96" s="117">
        <v>1</v>
      </c>
      <c r="BL96" s="121">
        <v>2.857142857142857</v>
      </c>
      <c r="BM96" s="117">
        <v>0</v>
      </c>
      <c r="BN96" s="121">
        <v>0</v>
      </c>
      <c r="BO96" s="117">
        <v>0</v>
      </c>
      <c r="BP96" s="121">
        <v>0</v>
      </c>
      <c r="BQ96" s="117">
        <v>34</v>
      </c>
      <c r="BR96" s="121">
        <v>97.14285714285714</v>
      </c>
      <c r="BS96" s="117">
        <v>35</v>
      </c>
      <c r="BT96" s="2"/>
      <c r="BU96" s="3"/>
      <c r="BV96" s="3"/>
      <c r="BW96" s="3"/>
      <c r="BX96" s="3"/>
    </row>
    <row r="97" spans="1:76" ht="15">
      <c r="A97" s="64" t="s">
        <v>262</v>
      </c>
      <c r="B97" s="65"/>
      <c r="C97" s="65" t="s">
        <v>64</v>
      </c>
      <c r="D97" s="66">
        <v>162.88158683885163</v>
      </c>
      <c r="E97" s="68"/>
      <c r="F97" s="101" t="s">
        <v>1761</v>
      </c>
      <c r="G97" s="65"/>
      <c r="H97" s="69" t="s">
        <v>262</v>
      </c>
      <c r="I97" s="70"/>
      <c r="J97" s="70"/>
      <c r="K97" s="69" t="s">
        <v>2013</v>
      </c>
      <c r="L97" s="73">
        <v>1</v>
      </c>
      <c r="M97" s="74">
        <v>1925.149169921875</v>
      </c>
      <c r="N97" s="74">
        <v>593.81982421875</v>
      </c>
      <c r="O97" s="75"/>
      <c r="P97" s="76"/>
      <c r="Q97" s="76"/>
      <c r="R97" s="87"/>
      <c r="S97" s="48">
        <v>0</v>
      </c>
      <c r="T97" s="48">
        <v>1</v>
      </c>
      <c r="U97" s="49">
        <v>0</v>
      </c>
      <c r="V97" s="49">
        <v>0.003106</v>
      </c>
      <c r="W97" s="49">
        <v>0.006715</v>
      </c>
      <c r="X97" s="49">
        <v>0.355204</v>
      </c>
      <c r="Y97" s="49">
        <v>0</v>
      </c>
      <c r="Z97" s="49">
        <v>0</v>
      </c>
      <c r="AA97" s="71">
        <v>97</v>
      </c>
      <c r="AB97" s="71"/>
      <c r="AC97" s="72"/>
      <c r="AD97" s="78" t="s">
        <v>1284</v>
      </c>
      <c r="AE97" s="78">
        <v>1452</v>
      </c>
      <c r="AF97" s="78">
        <v>1398</v>
      </c>
      <c r="AG97" s="78">
        <v>1358</v>
      </c>
      <c r="AH97" s="78">
        <v>163</v>
      </c>
      <c r="AI97" s="78"/>
      <c r="AJ97" s="78" t="s">
        <v>1405</v>
      </c>
      <c r="AK97" s="78" t="s">
        <v>1493</v>
      </c>
      <c r="AL97" s="83" t="s">
        <v>1573</v>
      </c>
      <c r="AM97" s="78"/>
      <c r="AN97" s="80">
        <v>40766.3721875</v>
      </c>
      <c r="AO97" s="83" t="s">
        <v>1677</v>
      </c>
      <c r="AP97" s="78" t="b">
        <v>0</v>
      </c>
      <c r="AQ97" s="78" t="b">
        <v>0</v>
      </c>
      <c r="AR97" s="78" t="b">
        <v>1</v>
      </c>
      <c r="AS97" s="78"/>
      <c r="AT97" s="78">
        <v>57</v>
      </c>
      <c r="AU97" s="83" t="s">
        <v>1707</v>
      </c>
      <c r="AV97" s="78" t="b">
        <v>0</v>
      </c>
      <c r="AW97" s="78" t="s">
        <v>1782</v>
      </c>
      <c r="AX97" s="83" t="s">
        <v>1876</v>
      </c>
      <c r="AY97" s="78" t="s">
        <v>66</v>
      </c>
      <c r="AZ97" s="78" t="str">
        <f>REPLACE(INDEX(GroupVertices[Group],MATCH(Vertices[[#This Row],[Vertex]],GroupVertices[Vertex],0)),1,1,"")</f>
        <v>1</v>
      </c>
      <c r="BA97" s="48"/>
      <c r="BB97" s="48"/>
      <c r="BC97" s="48"/>
      <c r="BD97" s="48"/>
      <c r="BE97" s="48" t="s">
        <v>590</v>
      </c>
      <c r="BF97" s="48" t="s">
        <v>590</v>
      </c>
      <c r="BG97" s="117" t="s">
        <v>2496</v>
      </c>
      <c r="BH97" s="117" t="s">
        <v>2496</v>
      </c>
      <c r="BI97" s="117" t="s">
        <v>2576</v>
      </c>
      <c r="BJ97" s="117" t="s">
        <v>2576</v>
      </c>
      <c r="BK97" s="117">
        <v>4</v>
      </c>
      <c r="BL97" s="121">
        <v>9.75609756097561</v>
      </c>
      <c r="BM97" s="117">
        <v>0</v>
      </c>
      <c r="BN97" s="121">
        <v>0</v>
      </c>
      <c r="BO97" s="117">
        <v>0</v>
      </c>
      <c r="BP97" s="121">
        <v>0</v>
      </c>
      <c r="BQ97" s="117">
        <v>37</v>
      </c>
      <c r="BR97" s="121">
        <v>90.2439024390244</v>
      </c>
      <c r="BS97" s="117">
        <v>41</v>
      </c>
      <c r="BT97" s="2"/>
      <c r="BU97" s="3"/>
      <c r="BV97" s="3"/>
      <c r="BW97" s="3"/>
      <c r="BX97" s="3"/>
    </row>
    <row r="98" spans="1:76" ht="15">
      <c r="A98" s="64" t="s">
        <v>263</v>
      </c>
      <c r="B98" s="65"/>
      <c r="C98" s="65" t="s">
        <v>64</v>
      </c>
      <c r="D98" s="66">
        <v>179.22877970262198</v>
      </c>
      <c r="E98" s="68"/>
      <c r="F98" s="101" t="s">
        <v>692</v>
      </c>
      <c r="G98" s="65"/>
      <c r="H98" s="69" t="s">
        <v>263</v>
      </c>
      <c r="I98" s="70"/>
      <c r="J98" s="70"/>
      <c r="K98" s="69" t="s">
        <v>2014</v>
      </c>
      <c r="L98" s="73">
        <v>803.3356528976403</v>
      </c>
      <c r="M98" s="74">
        <v>8340.001953125</v>
      </c>
      <c r="N98" s="74">
        <v>3626.326171875</v>
      </c>
      <c r="O98" s="75"/>
      <c r="P98" s="76"/>
      <c r="Q98" s="76"/>
      <c r="R98" s="87"/>
      <c r="S98" s="48">
        <v>2</v>
      </c>
      <c r="T98" s="48">
        <v>5</v>
      </c>
      <c r="U98" s="49">
        <v>1318</v>
      </c>
      <c r="V98" s="49">
        <v>0.003205</v>
      </c>
      <c r="W98" s="49">
        <v>0.006982</v>
      </c>
      <c r="X98" s="49">
        <v>2.234744</v>
      </c>
      <c r="Y98" s="49">
        <v>0.03333333333333333</v>
      </c>
      <c r="Z98" s="49">
        <v>0.16666666666666666</v>
      </c>
      <c r="AA98" s="71">
        <v>98</v>
      </c>
      <c r="AB98" s="71"/>
      <c r="AC98" s="72"/>
      <c r="AD98" s="78" t="s">
        <v>1285</v>
      </c>
      <c r="AE98" s="78">
        <v>2683</v>
      </c>
      <c r="AF98" s="78">
        <v>27321</v>
      </c>
      <c r="AG98" s="78">
        <v>24612</v>
      </c>
      <c r="AH98" s="78">
        <v>1731</v>
      </c>
      <c r="AI98" s="78"/>
      <c r="AJ98" s="78" t="s">
        <v>1406</v>
      </c>
      <c r="AK98" s="78" t="s">
        <v>1494</v>
      </c>
      <c r="AL98" s="83" t="s">
        <v>1574</v>
      </c>
      <c r="AM98" s="78"/>
      <c r="AN98" s="80">
        <v>40157.5122337963</v>
      </c>
      <c r="AO98" s="83" t="s">
        <v>1678</v>
      </c>
      <c r="AP98" s="78" t="b">
        <v>0</v>
      </c>
      <c r="AQ98" s="78" t="b">
        <v>0</v>
      </c>
      <c r="AR98" s="78" t="b">
        <v>1</v>
      </c>
      <c r="AS98" s="78"/>
      <c r="AT98" s="78">
        <v>1048</v>
      </c>
      <c r="AU98" s="83" t="s">
        <v>1707</v>
      </c>
      <c r="AV98" s="78" t="b">
        <v>0</v>
      </c>
      <c r="AW98" s="78" t="s">
        <v>1782</v>
      </c>
      <c r="AX98" s="83" t="s">
        <v>1877</v>
      </c>
      <c r="AY98" s="78" t="s">
        <v>66</v>
      </c>
      <c r="AZ98" s="78" t="str">
        <f>REPLACE(INDEX(GroupVertices[Group],MATCH(Vertices[[#This Row],[Vertex]],GroupVertices[Vertex],0)),1,1,"")</f>
        <v>7</v>
      </c>
      <c r="BA98" s="48" t="s">
        <v>514</v>
      </c>
      <c r="BB98" s="48" t="s">
        <v>514</v>
      </c>
      <c r="BC98" s="48" t="s">
        <v>560</v>
      </c>
      <c r="BD98" s="48" t="s">
        <v>560</v>
      </c>
      <c r="BE98" s="48"/>
      <c r="BF98" s="48"/>
      <c r="BG98" s="117" t="s">
        <v>2265</v>
      </c>
      <c r="BH98" s="117" t="s">
        <v>2265</v>
      </c>
      <c r="BI98" s="117" t="s">
        <v>2351</v>
      </c>
      <c r="BJ98" s="117" t="s">
        <v>2351</v>
      </c>
      <c r="BK98" s="117">
        <v>1</v>
      </c>
      <c r="BL98" s="121">
        <v>2.7027027027027026</v>
      </c>
      <c r="BM98" s="117">
        <v>0</v>
      </c>
      <c r="BN98" s="121">
        <v>0</v>
      </c>
      <c r="BO98" s="117">
        <v>0</v>
      </c>
      <c r="BP98" s="121">
        <v>0</v>
      </c>
      <c r="BQ98" s="117">
        <v>36</v>
      </c>
      <c r="BR98" s="121">
        <v>97.29729729729729</v>
      </c>
      <c r="BS98" s="117">
        <v>37</v>
      </c>
      <c r="BT98" s="2"/>
      <c r="BU98" s="3"/>
      <c r="BV98" s="3"/>
      <c r="BW98" s="3"/>
      <c r="BX98" s="3"/>
    </row>
    <row r="99" spans="1:76" ht="15">
      <c r="A99" s="64" t="s">
        <v>333</v>
      </c>
      <c r="B99" s="65"/>
      <c r="C99" s="65" t="s">
        <v>64</v>
      </c>
      <c r="D99" s="66">
        <v>249.02170171746002</v>
      </c>
      <c r="E99" s="68"/>
      <c r="F99" s="101" t="s">
        <v>1762</v>
      </c>
      <c r="G99" s="65"/>
      <c r="H99" s="69" t="s">
        <v>333</v>
      </c>
      <c r="I99" s="70"/>
      <c r="J99" s="70"/>
      <c r="K99" s="69" t="s">
        <v>2015</v>
      </c>
      <c r="L99" s="73">
        <v>1</v>
      </c>
      <c r="M99" s="74">
        <v>8763.6376953125</v>
      </c>
      <c r="N99" s="74">
        <v>2356.03173828125</v>
      </c>
      <c r="O99" s="75"/>
      <c r="P99" s="76"/>
      <c r="Q99" s="76"/>
      <c r="R99" s="87"/>
      <c r="S99" s="48">
        <v>1</v>
      </c>
      <c r="T99" s="48">
        <v>0</v>
      </c>
      <c r="U99" s="49">
        <v>0</v>
      </c>
      <c r="V99" s="49">
        <v>0.002242</v>
      </c>
      <c r="W99" s="49">
        <v>0.000599</v>
      </c>
      <c r="X99" s="49">
        <v>0.466589</v>
      </c>
      <c r="Y99" s="49">
        <v>0</v>
      </c>
      <c r="Z99" s="49">
        <v>0</v>
      </c>
      <c r="AA99" s="71">
        <v>99</v>
      </c>
      <c r="AB99" s="71"/>
      <c r="AC99" s="72"/>
      <c r="AD99" s="78" t="s">
        <v>1286</v>
      </c>
      <c r="AE99" s="78">
        <v>1693</v>
      </c>
      <c r="AF99" s="78">
        <v>137997</v>
      </c>
      <c r="AG99" s="78">
        <v>22079</v>
      </c>
      <c r="AH99" s="78">
        <v>4794</v>
      </c>
      <c r="AI99" s="78"/>
      <c r="AJ99" s="78" t="s">
        <v>1407</v>
      </c>
      <c r="AK99" s="78" t="s">
        <v>1482</v>
      </c>
      <c r="AL99" s="83" t="s">
        <v>1575</v>
      </c>
      <c r="AM99" s="78"/>
      <c r="AN99" s="80">
        <v>40086.44274305556</v>
      </c>
      <c r="AO99" s="83" t="s">
        <v>1679</v>
      </c>
      <c r="AP99" s="78" t="b">
        <v>0</v>
      </c>
      <c r="AQ99" s="78" t="b">
        <v>0</v>
      </c>
      <c r="AR99" s="78" t="b">
        <v>1</v>
      </c>
      <c r="AS99" s="78"/>
      <c r="AT99" s="78">
        <v>3938</v>
      </c>
      <c r="AU99" s="83" t="s">
        <v>1705</v>
      </c>
      <c r="AV99" s="78" t="b">
        <v>1</v>
      </c>
      <c r="AW99" s="78" t="s">
        <v>1782</v>
      </c>
      <c r="AX99" s="83" t="s">
        <v>1878</v>
      </c>
      <c r="AY99" s="78" t="s">
        <v>65</v>
      </c>
      <c r="AZ99" s="78" t="str">
        <f>REPLACE(INDEX(GroupVertices[Group],MATCH(Vertices[[#This Row],[Vertex]],GroupVertices[Vertex],0)),1,1,"")</f>
        <v>7</v>
      </c>
      <c r="BA99" s="48"/>
      <c r="BB99" s="48"/>
      <c r="BC99" s="48"/>
      <c r="BD99" s="48"/>
      <c r="BE99" s="48"/>
      <c r="BF99" s="48"/>
      <c r="BG99" s="48"/>
      <c r="BH99" s="48"/>
      <c r="BI99" s="48"/>
      <c r="BJ99" s="48"/>
      <c r="BK99" s="48"/>
      <c r="BL99" s="49"/>
      <c r="BM99" s="48"/>
      <c r="BN99" s="49"/>
      <c r="BO99" s="48"/>
      <c r="BP99" s="49"/>
      <c r="BQ99" s="48"/>
      <c r="BR99" s="49"/>
      <c r="BS99" s="48"/>
      <c r="BT99" s="2"/>
      <c r="BU99" s="3"/>
      <c r="BV99" s="3"/>
      <c r="BW99" s="3"/>
      <c r="BX99" s="3"/>
    </row>
    <row r="100" spans="1:76" ht="15">
      <c r="A100" s="64" t="s">
        <v>334</v>
      </c>
      <c r="B100" s="65"/>
      <c r="C100" s="65" t="s">
        <v>64</v>
      </c>
      <c r="D100" s="66">
        <v>163.70641916018064</v>
      </c>
      <c r="E100" s="68"/>
      <c r="F100" s="101" t="s">
        <v>1763</v>
      </c>
      <c r="G100" s="65"/>
      <c r="H100" s="69" t="s">
        <v>334</v>
      </c>
      <c r="I100" s="70"/>
      <c r="J100" s="70"/>
      <c r="K100" s="69" t="s">
        <v>2016</v>
      </c>
      <c r="L100" s="73">
        <v>1</v>
      </c>
      <c r="M100" s="74">
        <v>8803.5380859375</v>
      </c>
      <c r="N100" s="74">
        <v>4591.080078125</v>
      </c>
      <c r="O100" s="75"/>
      <c r="P100" s="76"/>
      <c r="Q100" s="76"/>
      <c r="R100" s="87"/>
      <c r="S100" s="48">
        <v>1</v>
      </c>
      <c r="T100" s="48">
        <v>0</v>
      </c>
      <c r="U100" s="49">
        <v>0</v>
      </c>
      <c r="V100" s="49">
        <v>0.002242</v>
      </c>
      <c r="W100" s="49">
        <v>0.000599</v>
      </c>
      <c r="X100" s="49">
        <v>0.466589</v>
      </c>
      <c r="Y100" s="49">
        <v>0</v>
      </c>
      <c r="Z100" s="49">
        <v>0</v>
      </c>
      <c r="AA100" s="71">
        <v>100</v>
      </c>
      <c r="AB100" s="71"/>
      <c r="AC100" s="72"/>
      <c r="AD100" s="78" t="s">
        <v>1287</v>
      </c>
      <c r="AE100" s="78">
        <v>1223</v>
      </c>
      <c r="AF100" s="78">
        <v>2706</v>
      </c>
      <c r="AG100" s="78">
        <v>4415</v>
      </c>
      <c r="AH100" s="78">
        <v>1007</v>
      </c>
      <c r="AI100" s="78"/>
      <c r="AJ100" s="78" t="s">
        <v>1408</v>
      </c>
      <c r="AK100" s="78" t="s">
        <v>1495</v>
      </c>
      <c r="AL100" s="83" t="s">
        <v>1576</v>
      </c>
      <c r="AM100" s="78"/>
      <c r="AN100" s="80">
        <v>40631.35670138889</v>
      </c>
      <c r="AO100" s="83" t="s">
        <v>1680</v>
      </c>
      <c r="AP100" s="78" t="b">
        <v>0</v>
      </c>
      <c r="AQ100" s="78" t="b">
        <v>0</v>
      </c>
      <c r="AR100" s="78" t="b">
        <v>1</v>
      </c>
      <c r="AS100" s="78"/>
      <c r="AT100" s="78">
        <v>211</v>
      </c>
      <c r="AU100" s="83" t="s">
        <v>1713</v>
      </c>
      <c r="AV100" s="78" t="b">
        <v>0</v>
      </c>
      <c r="AW100" s="78" t="s">
        <v>1782</v>
      </c>
      <c r="AX100" s="83" t="s">
        <v>1879</v>
      </c>
      <c r="AY100" s="78" t="s">
        <v>65</v>
      </c>
      <c r="AZ100" s="78" t="str">
        <f>REPLACE(INDEX(GroupVertices[Group],MATCH(Vertices[[#This Row],[Vertex]],GroupVertices[Vertex],0)),1,1,"")</f>
        <v>7</v>
      </c>
      <c r="BA100" s="48"/>
      <c r="BB100" s="48"/>
      <c r="BC100" s="48"/>
      <c r="BD100" s="48"/>
      <c r="BE100" s="48"/>
      <c r="BF100" s="48"/>
      <c r="BG100" s="48"/>
      <c r="BH100" s="48"/>
      <c r="BI100" s="48"/>
      <c r="BJ100" s="48"/>
      <c r="BK100" s="48"/>
      <c r="BL100" s="49"/>
      <c r="BM100" s="48"/>
      <c r="BN100" s="49"/>
      <c r="BO100" s="48"/>
      <c r="BP100" s="49"/>
      <c r="BQ100" s="48"/>
      <c r="BR100" s="49"/>
      <c r="BS100" s="48"/>
      <c r="BT100" s="2"/>
      <c r="BU100" s="3"/>
      <c r="BV100" s="3"/>
      <c r="BW100" s="3"/>
      <c r="BX100" s="3"/>
    </row>
    <row r="101" spans="1:76" ht="15">
      <c r="A101" s="64" t="s">
        <v>335</v>
      </c>
      <c r="B101" s="65"/>
      <c r="C101" s="65" t="s">
        <v>64</v>
      </c>
      <c r="D101" s="66">
        <v>310.29577065215017</v>
      </c>
      <c r="E101" s="68"/>
      <c r="F101" s="101" t="s">
        <v>1764</v>
      </c>
      <c r="G101" s="65"/>
      <c r="H101" s="69" t="s">
        <v>335</v>
      </c>
      <c r="I101" s="70"/>
      <c r="J101" s="70"/>
      <c r="K101" s="69" t="s">
        <v>2017</v>
      </c>
      <c r="L101" s="73">
        <v>1</v>
      </c>
      <c r="M101" s="74">
        <v>8140.576171875</v>
      </c>
      <c r="N101" s="74">
        <v>5340.642578125</v>
      </c>
      <c r="O101" s="75"/>
      <c r="P101" s="76"/>
      <c r="Q101" s="76"/>
      <c r="R101" s="87"/>
      <c r="S101" s="48">
        <v>1</v>
      </c>
      <c r="T101" s="48">
        <v>0</v>
      </c>
      <c r="U101" s="49">
        <v>0</v>
      </c>
      <c r="V101" s="49">
        <v>0.002242</v>
      </c>
      <c r="W101" s="49">
        <v>0.000599</v>
      </c>
      <c r="X101" s="49">
        <v>0.466589</v>
      </c>
      <c r="Y101" s="49">
        <v>0</v>
      </c>
      <c r="Z101" s="49">
        <v>0</v>
      </c>
      <c r="AA101" s="71">
        <v>101</v>
      </c>
      <c r="AB101" s="71"/>
      <c r="AC101" s="72"/>
      <c r="AD101" s="78" t="s">
        <v>1288</v>
      </c>
      <c r="AE101" s="78">
        <v>3637</v>
      </c>
      <c r="AF101" s="78">
        <v>235164</v>
      </c>
      <c r="AG101" s="78">
        <v>12644</v>
      </c>
      <c r="AH101" s="78">
        <v>13589</v>
      </c>
      <c r="AI101" s="78"/>
      <c r="AJ101" s="78" t="s">
        <v>1409</v>
      </c>
      <c r="AK101" s="78" t="s">
        <v>1496</v>
      </c>
      <c r="AL101" s="83" t="s">
        <v>1577</v>
      </c>
      <c r="AM101" s="78"/>
      <c r="AN101" s="80">
        <v>40198.40871527778</v>
      </c>
      <c r="AO101" s="83" t="s">
        <v>1681</v>
      </c>
      <c r="AP101" s="78" t="b">
        <v>0</v>
      </c>
      <c r="AQ101" s="78" t="b">
        <v>0</v>
      </c>
      <c r="AR101" s="78" t="b">
        <v>0</v>
      </c>
      <c r="AS101" s="78"/>
      <c r="AT101" s="78">
        <v>3301</v>
      </c>
      <c r="AU101" s="83" t="s">
        <v>1707</v>
      </c>
      <c r="AV101" s="78" t="b">
        <v>1</v>
      </c>
      <c r="AW101" s="78" t="s">
        <v>1782</v>
      </c>
      <c r="AX101" s="83" t="s">
        <v>1880</v>
      </c>
      <c r="AY101" s="78" t="s">
        <v>65</v>
      </c>
      <c r="AZ101" s="78" t="str">
        <f>REPLACE(INDEX(GroupVertices[Group],MATCH(Vertices[[#This Row],[Vertex]],GroupVertices[Vertex],0)),1,1,"")</f>
        <v>7</v>
      </c>
      <c r="BA101" s="48"/>
      <c r="BB101" s="48"/>
      <c r="BC101" s="48"/>
      <c r="BD101" s="48"/>
      <c r="BE101" s="48"/>
      <c r="BF101" s="48"/>
      <c r="BG101" s="48"/>
      <c r="BH101" s="48"/>
      <c r="BI101" s="48"/>
      <c r="BJ101" s="48"/>
      <c r="BK101" s="48"/>
      <c r="BL101" s="49"/>
      <c r="BM101" s="48"/>
      <c r="BN101" s="49"/>
      <c r="BO101" s="48"/>
      <c r="BP101" s="49"/>
      <c r="BQ101" s="48"/>
      <c r="BR101" s="49"/>
      <c r="BS101" s="48"/>
      <c r="BT101" s="2"/>
      <c r="BU101" s="3"/>
      <c r="BV101" s="3"/>
      <c r="BW101" s="3"/>
      <c r="BX101" s="3"/>
    </row>
    <row r="102" spans="1:76" ht="15">
      <c r="A102" s="64" t="s">
        <v>264</v>
      </c>
      <c r="B102" s="65"/>
      <c r="C102" s="65" t="s">
        <v>64</v>
      </c>
      <c r="D102" s="66">
        <v>162.0756726900302</v>
      </c>
      <c r="E102" s="68"/>
      <c r="F102" s="101" t="s">
        <v>693</v>
      </c>
      <c r="G102" s="65"/>
      <c r="H102" s="69" t="s">
        <v>264</v>
      </c>
      <c r="I102" s="70"/>
      <c r="J102" s="70"/>
      <c r="K102" s="69" t="s">
        <v>2018</v>
      </c>
      <c r="L102" s="73">
        <v>1</v>
      </c>
      <c r="M102" s="74">
        <v>8026.5625</v>
      </c>
      <c r="N102" s="74">
        <v>2235.070556640625</v>
      </c>
      <c r="O102" s="75"/>
      <c r="P102" s="76"/>
      <c r="Q102" s="76"/>
      <c r="R102" s="87"/>
      <c r="S102" s="48">
        <v>2</v>
      </c>
      <c r="T102" s="48">
        <v>1</v>
      </c>
      <c r="U102" s="49">
        <v>0</v>
      </c>
      <c r="V102" s="49">
        <v>0.002247</v>
      </c>
      <c r="W102" s="49">
        <v>0.000655</v>
      </c>
      <c r="X102" s="49">
        <v>0.811458</v>
      </c>
      <c r="Y102" s="49">
        <v>0.5</v>
      </c>
      <c r="Z102" s="49">
        <v>0.5</v>
      </c>
      <c r="AA102" s="71">
        <v>102</v>
      </c>
      <c r="AB102" s="71"/>
      <c r="AC102" s="72"/>
      <c r="AD102" s="78" t="s">
        <v>1289</v>
      </c>
      <c r="AE102" s="78">
        <v>91</v>
      </c>
      <c r="AF102" s="78">
        <v>120</v>
      </c>
      <c r="AG102" s="78">
        <v>33</v>
      </c>
      <c r="AH102" s="78">
        <v>9</v>
      </c>
      <c r="AI102" s="78"/>
      <c r="AJ102" s="78" t="s">
        <v>1410</v>
      </c>
      <c r="AK102" s="78"/>
      <c r="AL102" s="83" t="s">
        <v>1578</v>
      </c>
      <c r="AM102" s="78"/>
      <c r="AN102" s="80">
        <v>42695.65126157407</v>
      </c>
      <c r="AO102" s="83" t="s">
        <v>1682</v>
      </c>
      <c r="AP102" s="78" t="b">
        <v>0</v>
      </c>
      <c r="AQ102" s="78" t="b">
        <v>0</v>
      </c>
      <c r="AR102" s="78" t="b">
        <v>0</v>
      </c>
      <c r="AS102" s="78"/>
      <c r="AT102" s="78">
        <v>2</v>
      </c>
      <c r="AU102" s="83" t="s">
        <v>1705</v>
      </c>
      <c r="AV102" s="78" t="b">
        <v>0</v>
      </c>
      <c r="AW102" s="78" t="s">
        <v>1782</v>
      </c>
      <c r="AX102" s="83" t="s">
        <v>1881</v>
      </c>
      <c r="AY102" s="78" t="s">
        <v>66</v>
      </c>
      <c r="AZ102" s="78" t="str">
        <f>REPLACE(INDEX(GroupVertices[Group],MATCH(Vertices[[#This Row],[Vertex]],GroupVertices[Vertex],0)),1,1,"")</f>
        <v>7</v>
      </c>
      <c r="BA102" s="48"/>
      <c r="BB102" s="48"/>
      <c r="BC102" s="48"/>
      <c r="BD102" s="48"/>
      <c r="BE102" s="48"/>
      <c r="BF102" s="48"/>
      <c r="BG102" s="117" t="s">
        <v>2497</v>
      </c>
      <c r="BH102" s="117" t="s">
        <v>2497</v>
      </c>
      <c r="BI102" s="117" t="s">
        <v>2577</v>
      </c>
      <c r="BJ102" s="117" t="s">
        <v>2577</v>
      </c>
      <c r="BK102" s="117">
        <v>1</v>
      </c>
      <c r="BL102" s="121">
        <v>4.545454545454546</v>
      </c>
      <c r="BM102" s="117">
        <v>0</v>
      </c>
      <c r="BN102" s="121">
        <v>0</v>
      </c>
      <c r="BO102" s="117">
        <v>0</v>
      </c>
      <c r="BP102" s="121">
        <v>0</v>
      </c>
      <c r="BQ102" s="117">
        <v>21</v>
      </c>
      <c r="BR102" s="121">
        <v>95.45454545454545</v>
      </c>
      <c r="BS102" s="117">
        <v>22</v>
      </c>
      <c r="BT102" s="2"/>
      <c r="BU102" s="3"/>
      <c r="BV102" s="3"/>
      <c r="BW102" s="3"/>
      <c r="BX102" s="3"/>
    </row>
    <row r="103" spans="1:76" ht="15">
      <c r="A103" s="64" t="s">
        <v>265</v>
      </c>
      <c r="B103" s="65"/>
      <c r="C103" s="65" t="s">
        <v>64</v>
      </c>
      <c r="D103" s="66">
        <v>163.7026355256791</v>
      </c>
      <c r="E103" s="68"/>
      <c r="F103" s="101" t="s">
        <v>694</v>
      </c>
      <c r="G103" s="65"/>
      <c r="H103" s="69" t="s">
        <v>265</v>
      </c>
      <c r="I103" s="70"/>
      <c r="J103" s="70"/>
      <c r="K103" s="69" t="s">
        <v>2019</v>
      </c>
      <c r="L103" s="73">
        <v>1</v>
      </c>
      <c r="M103" s="74">
        <v>7802.98828125</v>
      </c>
      <c r="N103" s="74">
        <v>3264.6982421875</v>
      </c>
      <c r="O103" s="75"/>
      <c r="P103" s="76"/>
      <c r="Q103" s="76"/>
      <c r="R103" s="87"/>
      <c r="S103" s="48">
        <v>0</v>
      </c>
      <c r="T103" s="48">
        <v>2</v>
      </c>
      <c r="U103" s="49">
        <v>0</v>
      </c>
      <c r="V103" s="49">
        <v>0.002247</v>
      </c>
      <c r="W103" s="49">
        <v>0.000655</v>
      </c>
      <c r="X103" s="49">
        <v>0.811458</v>
      </c>
      <c r="Y103" s="49">
        <v>1</v>
      </c>
      <c r="Z103" s="49">
        <v>0</v>
      </c>
      <c r="AA103" s="71">
        <v>103</v>
      </c>
      <c r="AB103" s="71"/>
      <c r="AC103" s="72"/>
      <c r="AD103" s="78" t="s">
        <v>1290</v>
      </c>
      <c r="AE103" s="78">
        <v>260</v>
      </c>
      <c r="AF103" s="78">
        <v>2700</v>
      </c>
      <c r="AG103" s="78">
        <v>22267</v>
      </c>
      <c r="AH103" s="78">
        <v>841</v>
      </c>
      <c r="AI103" s="78"/>
      <c r="AJ103" s="78" t="s">
        <v>1411</v>
      </c>
      <c r="AK103" s="78" t="s">
        <v>1497</v>
      </c>
      <c r="AL103" s="83" t="s">
        <v>1579</v>
      </c>
      <c r="AM103" s="78"/>
      <c r="AN103" s="80">
        <v>41674.523194444446</v>
      </c>
      <c r="AO103" s="83" t="s">
        <v>1683</v>
      </c>
      <c r="AP103" s="78" t="b">
        <v>1</v>
      </c>
      <c r="AQ103" s="78" t="b">
        <v>0</v>
      </c>
      <c r="AR103" s="78" t="b">
        <v>0</v>
      </c>
      <c r="AS103" s="78"/>
      <c r="AT103" s="78">
        <v>380</v>
      </c>
      <c r="AU103" s="83" t="s">
        <v>1705</v>
      </c>
      <c r="AV103" s="78" t="b">
        <v>0</v>
      </c>
      <c r="AW103" s="78" t="s">
        <v>1782</v>
      </c>
      <c r="AX103" s="83" t="s">
        <v>1882</v>
      </c>
      <c r="AY103" s="78" t="s">
        <v>66</v>
      </c>
      <c r="AZ103" s="78" t="str">
        <f>REPLACE(INDEX(GroupVertices[Group],MATCH(Vertices[[#This Row],[Vertex]],GroupVertices[Vertex],0)),1,1,"")</f>
        <v>7</v>
      </c>
      <c r="BA103" s="48"/>
      <c r="BB103" s="48"/>
      <c r="BC103" s="48"/>
      <c r="BD103" s="48"/>
      <c r="BE103" s="48"/>
      <c r="BF103" s="48"/>
      <c r="BG103" s="117" t="s">
        <v>2497</v>
      </c>
      <c r="BH103" s="117" t="s">
        <v>2497</v>
      </c>
      <c r="BI103" s="117" t="s">
        <v>2577</v>
      </c>
      <c r="BJ103" s="117" t="s">
        <v>2577</v>
      </c>
      <c r="BK103" s="117">
        <v>1</v>
      </c>
      <c r="BL103" s="121">
        <v>4.545454545454546</v>
      </c>
      <c r="BM103" s="117">
        <v>0</v>
      </c>
      <c r="BN103" s="121">
        <v>0</v>
      </c>
      <c r="BO103" s="117">
        <v>0</v>
      </c>
      <c r="BP103" s="121">
        <v>0</v>
      </c>
      <c r="BQ103" s="117">
        <v>21</v>
      </c>
      <c r="BR103" s="121">
        <v>95.45454545454545</v>
      </c>
      <c r="BS103" s="117">
        <v>22</v>
      </c>
      <c r="BT103" s="2"/>
      <c r="BU103" s="3"/>
      <c r="BV103" s="3"/>
      <c r="BW103" s="3"/>
      <c r="BX103" s="3"/>
    </row>
    <row r="104" spans="1:76" ht="15">
      <c r="A104" s="64" t="s">
        <v>266</v>
      </c>
      <c r="B104" s="65"/>
      <c r="C104" s="65" t="s">
        <v>64</v>
      </c>
      <c r="D104" s="66">
        <v>162</v>
      </c>
      <c r="E104" s="68"/>
      <c r="F104" s="101" t="s">
        <v>695</v>
      </c>
      <c r="G104" s="65"/>
      <c r="H104" s="69" t="s">
        <v>266</v>
      </c>
      <c r="I104" s="70"/>
      <c r="J104" s="70"/>
      <c r="K104" s="69" t="s">
        <v>2020</v>
      </c>
      <c r="L104" s="73">
        <v>164.14564110513476</v>
      </c>
      <c r="M104" s="74">
        <v>1528.722412109375</v>
      </c>
      <c r="N104" s="74">
        <v>7015.92041015625</v>
      </c>
      <c r="O104" s="75"/>
      <c r="P104" s="76"/>
      <c r="Q104" s="76"/>
      <c r="R104" s="87"/>
      <c r="S104" s="48">
        <v>0</v>
      </c>
      <c r="T104" s="48">
        <v>2</v>
      </c>
      <c r="U104" s="49">
        <v>268</v>
      </c>
      <c r="V104" s="49">
        <v>0.003125</v>
      </c>
      <c r="W104" s="49">
        <v>0.006765</v>
      </c>
      <c r="X104" s="49">
        <v>0.755701</v>
      </c>
      <c r="Y104" s="49">
        <v>0</v>
      </c>
      <c r="Z104" s="49">
        <v>0</v>
      </c>
      <c r="AA104" s="71">
        <v>104</v>
      </c>
      <c r="AB104" s="71"/>
      <c r="AC104" s="72"/>
      <c r="AD104" s="78" t="s">
        <v>1291</v>
      </c>
      <c r="AE104" s="78">
        <v>11</v>
      </c>
      <c r="AF104" s="78">
        <v>0</v>
      </c>
      <c r="AG104" s="78">
        <v>60</v>
      </c>
      <c r="AH104" s="78">
        <v>19</v>
      </c>
      <c r="AI104" s="78"/>
      <c r="AJ104" s="78" t="s">
        <v>1412</v>
      </c>
      <c r="AK104" s="78" t="s">
        <v>1498</v>
      </c>
      <c r="AL104" s="78"/>
      <c r="AM104" s="78"/>
      <c r="AN104" s="80">
        <v>43629.36208333333</v>
      </c>
      <c r="AO104" s="83" t="s">
        <v>1684</v>
      </c>
      <c r="AP104" s="78" t="b">
        <v>1</v>
      </c>
      <c r="AQ104" s="78" t="b">
        <v>0</v>
      </c>
      <c r="AR104" s="78" t="b">
        <v>0</v>
      </c>
      <c r="AS104" s="78"/>
      <c r="AT104" s="78">
        <v>0</v>
      </c>
      <c r="AU104" s="78"/>
      <c r="AV104" s="78" t="b">
        <v>0</v>
      </c>
      <c r="AW104" s="78" t="s">
        <v>1782</v>
      </c>
      <c r="AX104" s="83" t="s">
        <v>1883</v>
      </c>
      <c r="AY104" s="78" t="s">
        <v>66</v>
      </c>
      <c r="AZ104" s="78" t="str">
        <f>REPLACE(INDEX(GroupVertices[Group],MATCH(Vertices[[#This Row],[Vertex]],GroupVertices[Vertex],0)),1,1,"")</f>
        <v>1</v>
      </c>
      <c r="BA104" s="48" t="s">
        <v>501</v>
      </c>
      <c r="BB104" s="48" t="s">
        <v>501</v>
      </c>
      <c r="BC104" s="48" t="s">
        <v>553</v>
      </c>
      <c r="BD104" s="48" t="s">
        <v>553</v>
      </c>
      <c r="BE104" s="48" t="s">
        <v>575</v>
      </c>
      <c r="BF104" s="48" t="s">
        <v>575</v>
      </c>
      <c r="BG104" s="117" t="s">
        <v>2498</v>
      </c>
      <c r="BH104" s="117" t="s">
        <v>2498</v>
      </c>
      <c r="BI104" s="117" t="s">
        <v>2578</v>
      </c>
      <c r="BJ104" s="117" t="s">
        <v>2578</v>
      </c>
      <c r="BK104" s="117">
        <v>1</v>
      </c>
      <c r="BL104" s="121">
        <v>3.3333333333333335</v>
      </c>
      <c r="BM104" s="117">
        <v>0</v>
      </c>
      <c r="BN104" s="121">
        <v>0</v>
      </c>
      <c r="BO104" s="117">
        <v>0</v>
      </c>
      <c r="BP104" s="121">
        <v>0</v>
      </c>
      <c r="BQ104" s="117">
        <v>29</v>
      </c>
      <c r="BR104" s="121">
        <v>96.66666666666667</v>
      </c>
      <c r="BS104" s="117">
        <v>30</v>
      </c>
      <c r="BT104" s="2"/>
      <c r="BU104" s="3"/>
      <c r="BV104" s="3"/>
      <c r="BW104" s="3"/>
      <c r="BX104" s="3"/>
    </row>
    <row r="105" spans="1:76" ht="15">
      <c r="A105" s="64" t="s">
        <v>336</v>
      </c>
      <c r="B105" s="65"/>
      <c r="C105" s="65" t="s">
        <v>64</v>
      </c>
      <c r="D105" s="66">
        <v>209.50226995494705</v>
      </c>
      <c r="E105" s="68"/>
      <c r="F105" s="101" t="s">
        <v>1765</v>
      </c>
      <c r="G105" s="65"/>
      <c r="H105" s="69" t="s">
        <v>336</v>
      </c>
      <c r="I105" s="70"/>
      <c r="J105" s="70"/>
      <c r="K105" s="69" t="s">
        <v>2021</v>
      </c>
      <c r="L105" s="73">
        <v>1</v>
      </c>
      <c r="M105" s="74">
        <v>1410.4483642578125</v>
      </c>
      <c r="N105" s="74">
        <v>9646.09375</v>
      </c>
      <c r="O105" s="75"/>
      <c r="P105" s="76"/>
      <c r="Q105" s="76"/>
      <c r="R105" s="87"/>
      <c r="S105" s="48">
        <v>1</v>
      </c>
      <c r="T105" s="48">
        <v>0</v>
      </c>
      <c r="U105" s="49">
        <v>0</v>
      </c>
      <c r="V105" s="49">
        <v>0.002203</v>
      </c>
      <c r="W105" s="49">
        <v>0.00058</v>
      </c>
      <c r="X105" s="49">
        <v>0.471173</v>
      </c>
      <c r="Y105" s="49">
        <v>0</v>
      </c>
      <c r="Z105" s="49">
        <v>0</v>
      </c>
      <c r="AA105" s="71">
        <v>105</v>
      </c>
      <c r="AB105" s="71"/>
      <c r="AC105" s="72"/>
      <c r="AD105" s="78" t="s">
        <v>1292</v>
      </c>
      <c r="AE105" s="78">
        <v>49</v>
      </c>
      <c r="AF105" s="78">
        <v>75328</v>
      </c>
      <c r="AG105" s="78">
        <v>819</v>
      </c>
      <c r="AH105" s="78">
        <v>1152</v>
      </c>
      <c r="AI105" s="78"/>
      <c r="AJ105" s="78" t="s">
        <v>1413</v>
      </c>
      <c r="AK105" s="78" t="s">
        <v>1499</v>
      </c>
      <c r="AL105" s="83" t="s">
        <v>1580</v>
      </c>
      <c r="AM105" s="78"/>
      <c r="AN105" s="80">
        <v>42850.689409722225</v>
      </c>
      <c r="AO105" s="83" t="s">
        <v>1685</v>
      </c>
      <c r="AP105" s="78" t="b">
        <v>0</v>
      </c>
      <c r="AQ105" s="78" t="b">
        <v>0</v>
      </c>
      <c r="AR105" s="78" t="b">
        <v>0</v>
      </c>
      <c r="AS105" s="78" t="s">
        <v>1099</v>
      </c>
      <c r="AT105" s="78">
        <v>46</v>
      </c>
      <c r="AU105" s="83" t="s">
        <v>1705</v>
      </c>
      <c r="AV105" s="78" t="b">
        <v>1</v>
      </c>
      <c r="AW105" s="78" t="s">
        <v>1782</v>
      </c>
      <c r="AX105" s="83" t="s">
        <v>1884</v>
      </c>
      <c r="AY105" s="78" t="s">
        <v>65</v>
      </c>
      <c r="AZ105" s="78" t="str">
        <f>REPLACE(INDEX(GroupVertices[Group],MATCH(Vertices[[#This Row],[Vertex]],GroupVertices[Vertex],0)),1,1,"")</f>
        <v>1</v>
      </c>
      <c r="BA105" s="48"/>
      <c r="BB105" s="48"/>
      <c r="BC105" s="48"/>
      <c r="BD105" s="48"/>
      <c r="BE105" s="48"/>
      <c r="BF105" s="48"/>
      <c r="BG105" s="48"/>
      <c r="BH105" s="48"/>
      <c r="BI105" s="48"/>
      <c r="BJ105" s="48"/>
      <c r="BK105" s="48"/>
      <c r="BL105" s="49"/>
      <c r="BM105" s="48"/>
      <c r="BN105" s="49"/>
      <c r="BO105" s="48"/>
      <c r="BP105" s="49"/>
      <c r="BQ105" s="48"/>
      <c r="BR105" s="49"/>
      <c r="BS105" s="48"/>
      <c r="BT105" s="2"/>
      <c r="BU105" s="3"/>
      <c r="BV105" s="3"/>
      <c r="BW105" s="3"/>
      <c r="BX105" s="3"/>
    </row>
    <row r="106" spans="1:76" ht="15">
      <c r="A106" s="64" t="s">
        <v>267</v>
      </c>
      <c r="B106" s="65"/>
      <c r="C106" s="65" t="s">
        <v>64</v>
      </c>
      <c r="D106" s="66">
        <v>162.00189181725077</v>
      </c>
      <c r="E106" s="68"/>
      <c r="F106" s="101" t="s">
        <v>696</v>
      </c>
      <c r="G106" s="65"/>
      <c r="H106" s="69" t="s">
        <v>267</v>
      </c>
      <c r="I106" s="70"/>
      <c r="J106" s="70"/>
      <c r="K106" s="69" t="s">
        <v>2022</v>
      </c>
      <c r="L106" s="73">
        <v>1</v>
      </c>
      <c r="M106" s="74">
        <v>3345.45556640625</v>
      </c>
      <c r="N106" s="74">
        <v>7729.181640625</v>
      </c>
      <c r="O106" s="75"/>
      <c r="P106" s="76"/>
      <c r="Q106" s="76"/>
      <c r="R106" s="87"/>
      <c r="S106" s="48">
        <v>0</v>
      </c>
      <c r="T106" s="48">
        <v>3</v>
      </c>
      <c r="U106" s="49">
        <v>0</v>
      </c>
      <c r="V106" s="49">
        <v>0.003145</v>
      </c>
      <c r="W106" s="49">
        <v>0.010421</v>
      </c>
      <c r="X106" s="49">
        <v>0.692729</v>
      </c>
      <c r="Y106" s="49">
        <v>1</v>
      </c>
      <c r="Z106" s="49">
        <v>0</v>
      </c>
      <c r="AA106" s="71">
        <v>106</v>
      </c>
      <c r="AB106" s="71"/>
      <c r="AC106" s="72"/>
      <c r="AD106" s="78" t="s">
        <v>1293</v>
      </c>
      <c r="AE106" s="78">
        <v>64</v>
      </c>
      <c r="AF106" s="78">
        <v>3</v>
      </c>
      <c r="AG106" s="78">
        <v>57</v>
      </c>
      <c r="AH106" s="78">
        <v>31</v>
      </c>
      <c r="AI106" s="78"/>
      <c r="AJ106" s="78"/>
      <c r="AK106" s="78"/>
      <c r="AL106" s="78"/>
      <c r="AM106" s="78"/>
      <c r="AN106" s="80">
        <v>43665.45321759259</v>
      </c>
      <c r="AO106" s="78"/>
      <c r="AP106" s="78" t="b">
        <v>1</v>
      </c>
      <c r="AQ106" s="78" t="b">
        <v>0</v>
      </c>
      <c r="AR106" s="78" t="b">
        <v>0</v>
      </c>
      <c r="AS106" s="78"/>
      <c r="AT106" s="78">
        <v>0</v>
      </c>
      <c r="AU106" s="78"/>
      <c r="AV106" s="78" t="b">
        <v>0</v>
      </c>
      <c r="AW106" s="78" t="s">
        <v>1782</v>
      </c>
      <c r="AX106" s="83" t="s">
        <v>1885</v>
      </c>
      <c r="AY106" s="78" t="s">
        <v>66</v>
      </c>
      <c r="AZ106" s="78" t="str">
        <f>REPLACE(INDEX(GroupVertices[Group],MATCH(Vertices[[#This Row],[Vertex]],GroupVertices[Vertex],0)),1,1,"")</f>
        <v>2</v>
      </c>
      <c r="BA106" s="48"/>
      <c r="BB106" s="48"/>
      <c r="BC106" s="48"/>
      <c r="BD106" s="48"/>
      <c r="BE106" s="48"/>
      <c r="BF106" s="48"/>
      <c r="BG106" s="117" t="s">
        <v>2499</v>
      </c>
      <c r="BH106" s="117" t="s">
        <v>2499</v>
      </c>
      <c r="BI106" s="117" t="s">
        <v>2579</v>
      </c>
      <c r="BJ106" s="117" t="s">
        <v>2579</v>
      </c>
      <c r="BK106" s="117">
        <v>0</v>
      </c>
      <c r="BL106" s="121">
        <v>0</v>
      </c>
      <c r="BM106" s="117">
        <v>0</v>
      </c>
      <c r="BN106" s="121">
        <v>0</v>
      </c>
      <c r="BO106" s="117">
        <v>0</v>
      </c>
      <c r="BP106" s="121">
        <v>0</v>
      </c>
      <c r="BQ106" s="117">
        <v>6</v>
      </c>
      <c r="BR106" s="121">
        <v>100</v>
      </c>
      <c r="BS106" s="117">
        <v>6</v>
      </c>
      <c r="BT106" s="2"/>
      <c r="BU106" s="3"/>
      <c r="BV106" s="3"/>
      <c r="BW106" s="3"/>
      <c r="BX106" s="3"/>
    </row>
    <row r="107" spans="1:76" ht="15">
      <c r="A107" s="64" t="s">
        <v>287</v>
      </c>
      <c r="B107" s="65"/>
      <c r="C107" s="65" t="s">
        <v>64</v>
      </c>
      <c r="D107" s="66">
        <v>162.10026631429</v>
      </c>
      <c r="E107" s="68"/>
      <c r="F107" s="101" t="s">
        <v>711</v>
      </c>
      <c r="G107" s="65"/>
      <c r="H107" s="69" t="s">
        <v>287</v>
      </c>
      <c r="I107" s="70"/>
      <c r="J107" s="70"/>
      <c r="K107" s="69" t="s">
        <v>2023</v>
      </c>
      <c r="L107" s="73">
        <v>101.64271365305716</v>
      </c>
      <c r="M107" s="74">
        <v>3895.243408203125</v>
      </c>
      <c r="N107" s="74">
        <v>7257.4560546875</v>
      </c>
      <c r="O107" s="75"/>
      <c r="P107" s="76"/>
      <c r="Q107" s="76"/>
      <c r="R107" s="87"/>
      <c r="S107" s="48">
        <v>5</v>
      </c>
      <c r="T107" s="48">
        <v>9</v>
      </c>
      <c r="U107" s="49">
        <v>165.32619</v>
      </c>
      <c r="V107" s="49">
        <v>0.003268</v>
      </c>
      <c r="W107" s="49">
        <v>0.020512</v>
      </c>
      <c r="X107" s="49">
        <v>2.003697</v>
      </c>
      <c r="Y107" s="49">
        <v>0.34444444444444444</v>
      </c>
      <c r="Z107" s="49">
        <v>0.4</v>
      </c>
      <c r="AA107" s="71">
        <v>107</v>
      </c>
      <c r="AB107" s="71"/>
      <c r="AC107" s="72"/>
      <c r="AD107" s="78" t="s">
        <v>1294</v>
      </c>
      <c r="AE107" s="78">
        <v>197</v>
      </c>
      <c r="AF107" s="78">
        <v>159</v>
      </c>
      <c r="AG107" s="78">
        <v>3262</v>
      </c>
      <c r="AH107" s="78">
        <v>2510</v>
      </c>
      <c r="AI107" s="78"/>
      <c r="AJ107" s="78"/>
      <c r="AK107" s="78"/>
      <c r="AL107" s="78"/>
      <c r="AM107" s="78"/>
      <c r="AN107" s="80">
        <v>40682.84587962963</v>
      </c>
      <c r="AO107" s="78"/>
      <c r="AP107" s="78" t="b">
        <v>1</v>
      </c>
      <c r="AQ107" s="78" t="b">
        <v>0</v>
      </c>
      <c r="AR107" s="78" t="b">
        <v>1</v>
      </c>
      <c r="AS107" s="78"/>
      <c r="AT107" s="78">
        <v>0</v>
      </c>
      <c r="AU107" s="83" t="s">
        <v>1705</v>
      </c>
      <c r="AV107" s="78" t="b">
        <v>0</v>
      </c>
      <c r="AW107" s="78" t="s">
        <v>1782</v>
      </c>
      <c r="AX107" s="83" t="s">
        <v>1886</v>
      </c>
      <c r="AY107" s="78" t="s">
        <v>66</v>
      </c>
      <c r="AZ107" s="78" t="str">
        <f>REPLACE(INDEX(GroupVertices[Group],MATCH(Vertices[[#This Row],[Vertex]],GroupVertices[Vertex],0)),1,1,"")</f>
        <v>2</v>
      </c>
      <c r="BA107" s="48" t="s">
        <v>2423</v>
      </c>
      <c r="BB107" s="48" t="s">
        <v>2423</v>
      </c>
      <c r="BC107" s="48" t="s">
        <v>559</v>
      </c>
      <c r="BD107" s="48" t="s">
        <v>559</v>
      </c>
      <c r="BE107" s="48" t="s">
        <v>2448</v>
      </c>
      <c r="BF107" s="48" t="s">
        <v>2448</v>
      </c>
      <c r="BG107" s="117" t="s">
        <v>2500</v>
      </c>
      <c r="BH107" s="117" t="s">
        <v>2530</v>
      </c>
      <c r="BI107" s="117" t="s">
        <v>2580</v>
      </c>
      <c r="BJ107" s="117" t="s">
        <v>2580</v>
      </c>
      <c r="BK107" s="117">
        <v>9</v>
      </c>
      <c r="BL107" s="121">
        <v>4.945054945054945</v>
      </c>
      <c r="BM107" s="117">
        <v>0</v>
      </c>
      <c r="BN107" s="121">
        <v>0</v>
      </c>
      <c r="BO107" s="117">
        <v>0</v>
      </c>
      <c r="BP107" s="121">
        <v>0</v>
      </c>
      <c r="BQ107" s="117">
        <v>173</v>
      </c>
      <c r="BR107" s="121">
        <v>95.05494505494505</v>
      </c>
      <c r="BS107" s="117">
        <v>182</v>
      </c>
      <c r="BT107" s="2"/>
      <c r="BU107" s="3"/>
      <c r="BV107" s="3"/>
      <c r="BW107" s="3"/>
      <c r="BX107" s="3"/>
    </row>
    <row r="108" spans="1:76" ht="15">
      <c r="A108" s="64" t="s">
        <v>268</v>
      </c>
      <c r="B108" s="65"/>
      <c r="C108" s="65" t="s">
        <v>64</v>
      </c>
      <c r="D108" s="66">
        <v>162.0012612115005</v>
      </c>
      <c r="E108" s="68"/>
      <c r="F108" s="101" t="s">
        <v>1766</v>
      </c>
      <c r="G108" s="65"/>
      <c r="H108" s="69" t="s">
        <v>268</v>
      </c>
      <c r="I108" s="70"/>
      <c r="J108" s="70"/>
      <c r="K108" s="69" t="s">
        <v>2024</v>
      </c>
      <c r="L108" s="73">
        <v>242.0659473046021</v>
      </c>
      <c r="M108" s="74">
        <v>8634.0068359375</v>
      </c>
      <c r="N108" s="74">
        <v>1882.1646728515625</v>
      </c>
      <c r="O108" s="75"/>
      <c r="P108" s="76"/>
      <c r="Q108" s="76"/>
      <c r="R108" s="87"/>
      <c r="S108" s="48">
        <v>1</v>
      </c>
      <c r="T108" s="48">
        <v>4</v>
      </c>
      <c r="U108" s="49">
        <v>396</v>
      </c>
      <c r="V108" s="49">
        <v>0.003175</v>
      </c>
      <c r="W108" s="49">
        <v>0.007718</v>
      </c>
      <c r="X108" s="49">
        <v>1.378192</v>
      </c>
      <c r="Y108" s="49">
        <v>0.2</v>
      </c>
      <c r="Z108" s="49">
        <v>0</v>
      </c>
      <c r="AA108" s="71">
        <v>108</v>
      </c>
      <c r="AB108" s="71"/>
      <c r="AC108" s="72"/>
      <c r="AD108" s="78" t="s">
        <v>1295</v>
      </c>
      <c r="AE108" s="78">
        <v>10</v>
      </c>
      <c r="AF108" s="78">
        <v>2</v>
      </c>
      <c r="AG108" s="78">
        <v>11</v>
      </c>
      <c r="AH108" s="78">
        <v>4</v>
      </c>
      <c r="AI108" s="78"/>
      <c r="AJ108" s="78" t="s">
        <v>1414</v>
      </c>
      <c r="AK108" s="78" t="s">
        <v>1500</v>
      </c>
      <c r="AL108" s="83" t="s">
        <v>1581</v>
      </c>
      <c r="AM108" s="78"/>
      <c r="AN108" s="80">
        <v>42984.401666666665</v>
      </c>
      <c r="AO108" s="83" t="s">
        <v>1686</v>
      </c>
      <c r="AP108" s="78" t="b">
        <v>1</v>
      </c>
      <c r="AQ108" s="78" t="b">
        <v>0</v>
      </c>
      <c r="AR108" s="78" t="b">
        <v>1</v>
      </c>
      <c r="AS108" s="78"/>
      <c r="AT108" s="78">
        <v>0</v>
      </c>
      <c r="AU108" s="78"/>
      <c r="AV108" s="78" t="b">
        <v>0</v>
      </c>
      <c r="AW108" s="78" t="s">
        <v>1782</v>
      </c>
      <c r="AX108" s="83" t="s">
        <v>1887</v>
      </c>
      <c r="AY108" s="78" t="s">
        <v>66</v>
      </c>
      <c r="AZ108" s="78" t="str">
        <f>REPLACE(INDEX(GroupVertices[Group],MATCH(Vertices[[#This Row],[Vertex]],GroupVertices[Vertex],0)),1,1,"")</f>
        <v>9</v>
      </c>
      <c r="BA108" s="48"/>
      <c r="BB108" s="48"/>
      <c r="BC108" s="48"/>
      <c r="BD108" s="48"/>
      <c r="BE108" s="48"/>
      <c r="BF108" s="48"/>
      <c r="BG108" s="117" t="s">
        <v>2501</v>
      </c>
      <c r="BH108" s="117" t="s">
        <v>2501</v>
      </c>
      <c r="BI108" s="117" t="s">
        <v>2581</v>
      </c>
      <c r="BJ108" s="117" t="s">
        <v>2581</v>
      </c>
      <c r="BK108" s="117">
        <v>1</v>
      </c>
      <c r="BL108" s="121">
        <v>2.272727272727273</v>
      </c>
      <c r="BM108" s="117">
        <v>0</v>
      </c>
      <c r="BN108" s="121">
        <v>0</v>
      </c>
      <c r="BO108" s="117">
        <v>0</v>
      </c>
      <c r="BP108" s="121">
        <v>0</v>
      </c>
      <c r="BQ108" s="117">
        <v>43</v>
      </c>
      <c r="BR108" s="121">
        <v>97.72727272727273</v>
      </c>
      <c r="BS108" s="117">
        <v>44</v>
      </c>
      <c r="BT108" s="2"/>
      <c r="BU108" s="3"/>
      <c r="BV108" s="3"/>
      <c r="BW108" s="3"/>
      <c r="BX108" s="3"/>
    </row>
    <row r="109" spans="1:76" ht="15">
      <c r="A109" s="64" t="s">
        <v>337</v>
      </c>
      <c r="B109" s="65"/>
      <c r="C109" s="65" t="s">
        <v>64</v>
      </c>
      <c r="D109" s="66">
        <v>163.58282043313133</v>
      </c>
      <c r="E109" s="68"/>
      <c r="F109" s="101" t="s">
        <v>1767</v>
      </c>
      <c r="G109" s="65"/>
      <c r="H109" s="69" t="s">
        <v>337</v>
      </c>
      <c r="I109" s="70"/>
      <c r="J109" s="70"/>
      <c r="K109" s="69" t="s">
        <v>2025</v>
      </c>
      <c r="L109" s="73">
        <v>1</v>
      </c>
      <c r="M109" s="74">
        <v>9440.2509765625</v>
      </c>
      <c r="N109" s="74">
        <v>352.9058837890625</v>
      </c>
      <c r="O109" s="75"/>
      <c r="P109" s="76"/>
      <c r="Q109" s="76"/>
      <c r="R109" s="87"/>
      <c r="S109" s="48">
        <v>2</v>
      </c>
      <c r="T109" s="48">
        <v>0</v>
      </c>
      <c r="U109" s="49">
        <v>0</v>
      </c>
      <c r="V109" s="49">
        <v>0.002232</v>
      </c>
      <c r="W109" s="49">
        <v>0.001325</v>
      </c>
      <c r="X109" s="49">
        <v>0.618585</v>
      </c>
      <c r="Y109" s="49">
        <v>0.5</v>
      </c>
      <c r="Z109" s="49">
        <v>0</v>
      </c>
      <c r="AA109" s="71">
        <v>109</v>
      </c>
      <c r="AB109" s="71"/>
      <c r="AC109" s="72"/>
      <c r="AD109" s="78" t="s">
        <v>1296</v>
      </c>
      <c r="AE109" s="78">
        <v>1350</v>
      </c>
      <c r="AF109" s="78">
        <v>2510</v>
      </c>
      <c r="AG109" s="78">
        <v>2565</v>
      </c>
      <c r="AH109" s="78">
        <v>60</v>
      </c>
      <c r="AI109" s="78"/>
      <c r="AJ109" s="78" t="s">
        <v>1415</v>
      </c>
      <c r="AK109" s="78" t="s">
        <v>1501</v>
      </c>
      <c r="AL109" s="83" t="s">
        <v>1582</v>
      </c>
      <c r="AM109" s="78"/>
      <c r="AN109" s="80">
        <v>40406.579363425924</v>
      </c>
      <c r="AO109" s="78"/>
      <c r="AP109" s="78" t="b">
        <v>0</v>
      </c>
      <c r="AQ109" s="78" t="b">
        <v>0</v>
      </c>
      <c r="AR109" s="78" t="b">
        <v>1</v>
      </c>
      <c r="AS109" s="78" t="s">
        <v>1099</v>
      </c>
      <c r="AT109" s="78">
        <v>76</v>
      </c>
      <c r="AU109" s="83" t="s">
        <v>1713</v>
      </c>
      <c r="AV109" s="78" t="b">
        <v>0</v>
      </c>
      <c r="AW109" s="78" t="s">
        <v>1782</v>
      </c>
      <c r="AX109" s="83" t="s">
        <v>1888</v>
      </c>
      <c r="AY109" s="78" t="s">
        <v>65</v>
      </c>
      <c r="AZ109" s="78" t="str">
        <f>REPLACE(INDEX(GroupVertices[Group],MATCH(Vertices[[#This Row],[Vertex]],GroupVertices[Vertex],0)),1,1,"")</f>
        <v>9</v>
      </c>
      <c r="BA109" s="48"/>
      <c r="BB109" s="48"/>
      <c r="BC109" s="48"/>
      <c r="BD109" s="48"/>
      <c r="BE109" s="48"/>
      <c r="BF109" s="48"/>
      <c r="BG109" s="48"/>
      <c r="BH109" s="48"/>
      <c r="BI109" s="48"/>
      <c r="BJ109" s="48"/>
      <c r="BK109" s="48"/>
      <c r="BL109" s="49"/>
      <c r="BM109" s="48"/>
      <c r="BN109" s="49"/>
      <c r="BO109" s="48"/>
      <c r="BP109" s="49"/>
      <c r="BQ109" s="48"/>
      <c r="BR109" s="49"/>
      <c r="BS109" s="48"/>
      <c r="BT109" s="2"/>
      <c r="BU109" s="3"/>
      <c r="BV109" s="3"/>
      <c r="BW109" s="3"/>
      <c r="BX109" s="3"/>
    </row>
    <row r="110" spans="1:76" ht="15">
      <c r="A110" s="64" t="s">
        <v>269</v>
      </c>
      <c r="B110" s="65"/>
      <c r="C110" s="65" t="s">
        <v>64</v>
      </c>
      <c r="D110" s="66">
        <v>162.54736579121834</v>
      </c>
      <c r="E110" s="68"/>
      <c r="F110" s="101" t="s">
        <v>697</v>
      </c>
      <c r="G110" s="65"/>
      <c r="H110" s="69" t="s">
        <v>269</v>
      </c>
      <c r="I110" s="70"/>
      <c r="J110" s="70"/>
      <c r="K110" s="69" t="s">
        <v>2026</v>
      </c>
      <c r="L110" s="73">
        <v>242.0659473046021</v>
      </c>
      <c r="M110" s="74">
        <v>7802.98828125</v>
      </c>
      <c r="N110" s="74">
        <v>516.422119140625</v>
      </c>
      <c r="O110" s="75"/>
      <c r="P110" s="76"/>
      <c r="Q110" s="76"/>
      <c r="R110" s="87"/>
      <c r="S110" s="48">
        <v>0</v>
      </c>
      <c r="T110" s="48">
        <v>5</v>
      </c>
      <c r="U110" s="49">
        <v>396</v>
      </c>
      <c r="V110" s="49">
        <v>0.003175</v>
      </c>
      <c r="W110" s="49">
        <v>0.007718</v>
      </c>
      <c r="X110" s="49">
        <v>1.378192</v>
      </c>
      <c r="Y110" s="49">
        <v>0.2</v>
      </c>
      <c r="Z110" s="49">
        <v>0</v>
      </c>
      <c r="AA110" s="71">
        <v>110</v>
      </c>
      <c r="AB110" s="71"/>
      <c r="AC110" s="72"/>
      <c r="AD110" s="78" t="s">
        <v>1297</v>
      </c>
      <c r="AE110" s="78">
        <v>564</v>
      </c>
      <c r="AF110" s="78">
        <v>868</v>
      </c>
      <c r="AG110" s="78">
        <v>853</v>
      </c>
      <c r="AH110" s="78">
        <v>85</v>
      </c>
      <c r="AI110" s="78"/>
      <c r="AJ110" s="78" t="s">
        <v>1416</v>
      </c>
      <c r="AK110" s="78" t="s">
        <v>1502</v>
      </c>
      <c r="AL110" s="83" t="s">
        <v>1583</v>
      </c>
      <c r="AM110" s="78"/>
      <c r="AN110" s="80">
        <v>40631.429606481484</v>
      </c>
      <c r="AO110" s="83" t="s">
        <v>1687</v>
      </c>
      <c r="AP110" s="78" t="b">
        <v>0</v>
      </c>
      <c r="AQ110" s="78" t="b">
        <v>0</v>
      </c>
      <c r="AR110" s="78" t="b">
        <v>0</v>
      </c>
      <c r="AS110" s="78"/>
      <c r="AT110" s="78">
        <v>47</v>
      </c>
      <c r="AU110" s="83" t="s">
        <v>1705</v>
      </c>
      <c r="AV110" s="78" t="b">
        <v>0</v>
      </c>
      <c r="AW110" s="78" t="s">
        <v>1782</v>
      </c>
      <c r="AX110" s="83" t="s">
        <v>1889</v>
      </c>
      <c r="AY110" s="78" t="s">
        <v>66</v>
      </c>
      <c r="AZ110" s="78" t="str">
        <f>REPLACE(INDEX(GroupVertices[Group],MATCH(Vertices[[#This Row],[Vertex]],GroupVertices[Vertex],0)),1,1,"")</f>
        <v>9</v>
      </c>
      <c r="BA110" s="48"/>
      <c r="BB110" s="48"/>
      <c r="BC110" s="48"/>
      <c r="BD110" s="48"/>
      <c r="BE110" s="48"/>
      <c r="BF110" s="48"/>
      <c r="BG110" s="117" t="s">
        <v>2502</v>
      </c>
      <c r="BH110" s="117" t="s">
        <v>2502</v>
      </c>
      <c r="BI110" s="117" t="s">
        <v>2582</v>
      </c>
      <c r="BJ110" s="117" t="s">
        <v>2582</v>
      </c>
      <c r="BK110" s="117">
        <v>1</v>
      </c>
      <c r="BL110" s="121">
        <v>2.380952380952381</v>
      </c>
      <c r="BM110" s="117">
        <v>0</v>
      </c>
      <c r="BN110" s="121">
        <v>0</v>
      </c>
      <c r="BO110" s="117">
        <v>0</v>
      </c>
      <c r="BP110" s="121">
        <v>0</v>
      </c>
      <c r="BQ110" s="117">
        <v>41</v>
      </c>
      <c r="BR110" s="121">
        <v>97.61904761904762</v>
      </c>
      <c r="BS110" s="117">
        <v>42</v>
      </c>
      <c r="BT110" s="2"/>
      <c r="BU110" s="3"/>
      <c r="BV110" s="3"/>
      <c r="BW110" s="3"/>
      <c r="BX110" s="3"/>
    </row>
    <row r="111" spans="1:76" ht="15">
      <c r="A111" s="64" t="s">
        <v>338</v>
      </c>
      <c r="B111" s="65"/>
      <c r="C111" s="65" t="s">
        <v>64</v>
      </c>
      <c r="D111" s="66">
        <v>162.06621360377642</v>
      </c>
      <c r="E111" s="68"/>
      <c r="F111" s="101" t="s">
        <v>1768</v>
      </c>
      <c r="G111" s="65"/>
      <c r="H111" s="69" t="s">
        <v>338</v>
      </c>
      <c r="I111" s="70"/>
      <c r="J111" s="70"/>
      <c r="K111" s="69" t="s">
        <v>2027</v>
      </c>
      <c r="L111" s="73">
        <v>1</v>
      </c>
      <c r="M111" s="74">
        <v>8087.626953125</v>
      </c>
      <c r="N111" s="74">
        <v>657.8300170898438</v>
      </c>
      <c r="O111" s="75"/>
      <c r="P111" s="76"/>
      <c r="Q111" s="76"/>
      <c r="R111" s="87"/>
      <c r="S111" s="48">
        <v>2</v>
      </c>
      <c r="T111" s="48">
        <v>0</v>
      </c>
      <c r="U111" s="49">
        <v>0</v>
      </c>
      <c r="V111" s="49">
        <v>0.002232</v>
      </c>
      <c r="W111" s="49">
        <v>0.001325</v>
      </c>
      <c r="X111" s="49">
        <v>0.618585</v>
      </c>
      <c r="Y111" s="49">
        <v>0.5</v>
      </c>
      <c r="Z111" s="49">
        <v>0</v>
      </c>
      <c r="AA111" s="71">
        <v>111</v>
      </c>
      <c r="AB111" s="71"/>
      <c r="AC111" s="72"/>
      <c r="AD111" s="78" t="s">
        <v>1298</v>
      </c>
      <c r="AE111" s="78">
        <v>140</v>
      </c>
      <c r="AF111" s="78">
        <v>105</v>
      </c>
      <c r="AG111" s="78">
        <v>184</v>
      </c>
      <c r="AH111" s="78">
        <v>8</v>
      </c>
      <c r="AI111" s="78"/>
      <c r="AJ111" s="78" t="s">
        <v>1417</v>
      </c>
      <c r="AK111" s="78" t="s">
        <v>1482</v>
      </c>
      <c r="AL111" s="83" t="s">
        <v>1584</v>
      </c>
      <c r="AM111" s="78"/>
      <c r="AN111" s="80">
        <v>41940.74349537037</v>
      </c>
      <c r="AO111" s="78"/>
      <c r="AP111" s="78" t="b">
        <v>0</v>
      </c>
      <c r="AQ111" s="78" t="b">
        <v>0</v>
      </c>
      <c r="AR111" s="78" t="b">
        <v>0</v>
      </c>
      <c r="AS111" s="78" t="s">
        <v>1099</v>
      </c>
      <c r="AT111" s="78">
        <v>18</v>
      </c>
      <c r="AU111" s="83" t="s">
        <v>1705</v>
      </c>
      <c r="AV111" s="78" t="b">
        <v>0</v>
      </c>
      <c r="AW111" s="78" t="s">
        <v>1782</v>
      </c>
      <c r="AX111" s="83" t="s">
        <v>1890</v>
      </c>
      <c r="AY111" s="78" t="s">
        <v>65</v>
      </c>
      <c r="AZ111" s="78" t="str">
        <f>REPLACE(INDEX(GroupVertices[Group],MATCH(Vertices[[#This Row],[Vertex]],GroupVertices[Vertex],0)),1,1,"")</f>
        <v>9</v>
      </c>
      <c r="BA111" s="48"/>
      <c r="BB111" s="48"/>
      <c r="BC111" s="48"/>
      <c r="BD111" s="48"/>
      <c r="BE111" s="48"/>
      <c r="BF111" s="48"/>
      <c r="BG111" s="48"/>
      <c r="BH111" s="48"/>
      <c r="BI111" s="48"/>
      <c r="BJ111" s="48"/>
      <c r="BK111" s="48"/>
      <c r="BL111" s="49"/>
      <c r="BM111" s="48"/>
      <c r="BN111" s="49"/>
      <c r="BO111" s="48"/>
      <c r="BP111" s="49"/>
      <c r="BQ111" s="48"/>
      <c r="BR111" s="49"/>
      <c r="BS111" s="48"/>
      <c r="BT111" s="2"/>
      <c r="BU111" s="3"/>
      <c r="BV111" s="3"/>
      <c r="BW111" s="3"/>
      <c r="BX111" s="3"/>
    </row>
    <row r="112" spans="1:76" ht="15">
      <c r="A112" s="64" t="s">
        <v>339</v>
      </c>
      <c r="B112" s="65"/>
      <c r="C112" s="65" t="s">
        <v>64</v>
      </c>
      <c r="D112" s="66">
        <v>162.00189181725077</v>
      </c>
      <c r="E112" s="68"/>
      <c r="F112" s="101" t="s">
        <v>1769</v>
      </c>
      <c r="G112" s="65"/>
      <c r="H112" s="69" t="s">
        <v>339</v>
      </c>
      <c r="I112" s="70"/>
      <c r="J112" s="70"/>
      <c r="K112" s="69" t="s">
        <v>2028</v>
      </c>
      <c r="L112" s="73">
        <v>1</v>
      </c>
      <c r="M112" s="74">
        <v>8630.2587890625</v>
      </c>
      <c r="N112" s="74">
        <v>1546.6485595703125</v>
      </c>
      <c r="O112" s="75"/>
      <c r="P112" s="76"/>
      <c r="Q112" s="76"/>
      <c r="R112" s="87"/>
      <c r="S112" s="48">
        <v>2</v>
      </c>
      <c r="T112" s="48">
        <v>0</v>
      </c>
      <c r="U112" s="49">
        <v>0</v>
      </c>
      <c r="V112" s="49">
        <v>0.002232</v>
      </c>
      <c r="W112" s="49">
        <v>0.001325</v>
      </c>
      <c r="X112" s="49">
        <v>0.618585</v>
      </c>
      <c r="Y112" s="49">
        <v>0.5</v>
      </c>
      <c r="Z112" s="49">
        <v>0</v>
      </c>
      <c r="AA112" s="71">
        <v>112</v>
      </c>
      <c r="AB112" s="71"/>
      <c r="AC112" s="72"/>
      <c r="AD112" s="78" t="s">
        <v>1299</v>
      </c>
      <c r="AE112" s="78">
        <v>3</v>
      </c>
      <c r="AF112" s="78">
        <v>3</v>
      </c>
      <c r="AG112" s="78">
        <v>4</v>
      </c>
      <c r="AH112" s="78">
        <v>0</v>
      </c>
      <c r="AI112" s="78"/>
      <c r="AJ112" s="78" t="s">
        <v>1418</v>
      </c>
      <c r="AK112" s="78" t="s">
        <v>1482</v>
      </c>
      <c r="AL112" s="83" t="s">
        <v>1585</v>
      </c>
      <c r="AM112" s="78"/>
      <c r="AN112" s="80">
        <v>43567.64288194444</v>
      </c>
      <c r="AO112" s="78"/>
      <c r="AP112" s="78" t="b">
        <v>1</v>
      </c>
      <c r="AQ112" s="78" t="b">
        <v>0</v>
      </c>
      <c r="AR112" s="78" t="b">
        <v>0</v>
      </c>
      <c r="AS112" s="78" t="s">
        <v>1099</v>
      </c>
      <c r="AT112" s="78">
        <v>0</v>
      </c>
      <c r="AU112" s="78"/>
      <c r="AV112" s="78" t="b">
        <v>0</v>
      </c>
      <c r="AW112" s="78" t="s">
        <v>1782</v>
      </c>
      <c r="AX112" s="83" t="s">
        <v>1891</v>
      </c>
      <c r="AY112" s="78" t="s">
        <v>65</v>
      </c>
      <c r="AZ112" s="78" t="str">
        <f>REPLACE(INDEX(GroupVertices[Group],MATCH(Vertices[[#This Row],[Vertex]],GroupVertices[Vertex],0)),1,1,"")</f>
        <v>9</v>
      </c>
      <c r="BA112" s="48"/>
      <c r="BB112" s="48"/>
      <c r="BC112" s="48"/>
      <c r="BD112" s="48"/>
      <c r="BE112" s="48"/>
      <c r="BF112" s="48"/>
      <c r="BG112" s="48"/>
      <c r="BH112" s="48"/>
      <c r="BI112" s="48"/>
      <c r="BJ112" s="48"/>
      <c r="BK112" s="48"/>
      <c r="BL112" s="49"/>
      <c r="BM112" s="48"/>
      <c r="BN112" s="49"/>
      <c r="BO112" s="48"/>
      <c r="BP112" s="49"/>
      <c r="BQ112" s="48"/>
      <c r="BR112" s="49"/>
      <c r="BS112" s="48"/>
      <c r="BT112" s="2"/>
      <c r="BU112" s="3"/>
      <c r="BV112" s="3"/>
      <c r="BW112" s="3"/>
      <c r="BX112" s="3"/>
    </row>
    <row r="113" spans="1:76" ht="15">
      <c r="A113" s="64" t="s">
        <v>270</v>
      </c>
      <c r="B113" s="65"/>
      <c r="C113" s="65" t="s">
        <v>64</v>
      </c>
      <c r="D113" s="66">
        <v>162</v>
      </c>
      <c r="E113" s="68"/>
      <c r="F113" s="101" t="s">
        <v>654</v>
      </c>
      <c r="G113" s="65"/>
      <c r="H113" s="69" t="s">
        <v>270</v>
      </c>
      <c r="I113" s="70"/>
      <c r="J113" s="70"/>
      <c r="K113" s="69" t="s">
        <v>2029</v>
      </c>
      <c r="L113" s="73">
        <v>1</v>
      </c>
      <c r="M113" s="74">
        <v>2306.970703125</v>
      </c>
      <c r="N113" s="74">
        <v>1743.364501953125</v>
      </c>
      <c r="O113" s="75"/>
      <c r="P113" s="76"/>
      <c r="Q113" s="76"/>
      <c r="R113" s="87"/>
      <c r="S113" s="48">
        <v>0</v>
      </c>
      <c r="T113" s="48">
        <v>3</v>
      </c>
      <c r="U113" s="49">
        <v>0</v>
      </c>
      <c r="V113" s="49">
        <v>0.003175</v>
      </c>
      <c r="W113" s="49">
        <v>0.011094</v>
      </c>
      <c r="X113" s="49">
        <v>0.72912</v>
      </c>
      <c r="Y113" s="49">
        <v>0.8333333333333334</v>
      </c>
      <c r="Z113" s="49">
        <v>0</v>
      </c>
      <c r="AA113" s="71">
        <v>113</v>
      </c>
      <c r="AB113" s="71"/>
      <c r="AC113" s="72"/>
      <c r="AD113" s="78" t="s">
        <v>1300</v>
      </c>
      <c r="AE113" s="78">
        <v>11</v>
      </c>
      <c r="AF113" s="78">
        <v>0</v>
      </c>
      <c r="AG113" s="78">
        <v>9</v>
      </c>
      <c r="AH113" s="78">
        <v>3</v>
      </c>
      <c r="AI113" s="78"/>
      <c r="AJ113" s="78"/>
      <c r="AK113" s="78"/>
      <c r="AL113" s="78"/>
      <c r="AM113" s="78"/>
      <c r="AN113" s="80">
        <v>43646.90001157407</v>
      </c>
      <c r="AO113" s="78"/>
      <c r="AP113" s="78" t="b">
        <v>1</v>
      </c>
      <c r="AQ113" s="78" t="b">
        <v>1</v>
      </c>
      <c r="AR113" s="78" t="b">
        <v>0</v>
      </c>
      <c r="AS113" s="78"/>
      <c r="AT113" s="78">
        <v>0</v>
      </c>
      <c r="AU113" s="78"/>
      <c r="AV113" s="78" t="b">
        <v>0</v>
      </c>
      <c r="AW113" s="78" t="s">
        <v>1782</v>
      </c>
      <c r="AX113" s="83" t="s">
        <v>1892</v>
      </c>
      <c r="AY113" s="78" t="s">
        <v>66</v>
      </c>
      <c r="AZ113" s="78" t="str">
        <f>REPLACE(INDEX(GroupVertices[Group],MATCH(Vertices[[#This Row],[Vertex]],GroupVertices[Vertex],0)),1,1,"")</f>
        <v>1</v>
      </c>
      <c r="BA113" s="48"/>
      <c r="BB113" s="48"/>
      <c r="BC113" s="48"/>
      <c r="BD113" s="48"/>
      <c r="BE113" s="48"/>
      <c r="BF113" s="48"/>
      <c r="BG113" s="117" t="s">
        <v>2503</v>
      </c>
      <c r="BH113" s="117" t="s">
        <v>2503</v>
      </c>
      <c r="BI113" s="117" t="s">
        <v>2583</v>
      </c>
      <c r="BJ113" s="117" t="s">
        <v>2583</v>
      </c>
      <c r="BK113" s="117">
        <v>1</v>
      </c>
      <c r="BL113" s="121">
        <v>4.761904761904762</v>
      </c>
      <c r="BM113" s="117">
        <v>0</v>
      </c>
      <c r="BN113" s="121">
        <v>0</v>
      </c>
      <c r="BO113" s="117">
        <v>0</v>
      </c>
      <c r="BP113" s="121">
        <v>0</v>
      </c>
      <c r="BQ113" s="117">
        <v>20</v>
      </c>
      <c r="BR113" s="121">
        <v>95.23809523809524</v>
      </c>
      <c r="BS113" s="117">
        <v>21</v>
      </c>
      <c r="BT113" s="2"/>
      <c r="BU113" s="3"/>
      <c r="BV113" s="3"/>
      <c r="BW113" s="3"/>
      <c r="BX113" s="3"/>
    </row>
    <row r="114" spans="1:76" ht="15">
      <c r="A114" s="64" t="s">
        <v>271</v>
      </c>
      <c r="B114" s="65"/>
      <c r="C114" s="65" t="s">
        <v>64</v>
      </c>
      <c r="D114" s="66">
        <v>162.00882848050352</v>
      </c>
      <c r="E114" s="68"/>
      <c r="F114" s="101" t="s">
        <v>698</v>
      </c>
      <c r="G114" s="65"/>
      <c r="H114" s="69" t="s">
        <v>271</v>
      </c>
      <c r="I114" s="70"/>
      <c r="J114" s="70"/>
      <c r="K114" s="69" t="s">
        <v>2030</v>
      </c>
      <c r="L114" s="73">
        <v>1</v>
      </c>
      <c r="M114" s="74">
        <v>1015.2930297851562</v>
      </c>
      <c r="N114" s="74">
        <v>5559.28076171875</v>
      </c>
      <c r="O114" s="75"/>
      <c r="P114" s="76"/>
      <c r="Q114" s="76"/>
      <c r="R114" s="87"/>
      <c r="S114" s="48">
        <v>0</v>
      </c>
      <c r="T114" s="48">
        <v>1</v>
      </c>
      <c r="U114" s="49">
        <v>0</v>
      </c>
      <c r="V114" s="49">
        <v>0.003106</v>
      </c>
      <c r="W114" s="49">
        <v>0.006715</v>
      </c>
      <c r="X114" s="49">
        <v>0.355204</v>
      </c>
      <c r="Y114" s="49">
        <v>0</v>
      </c>
      <c r="Z114" s="49">
        <v>0</v>
      </c>
      <c r="AA114" s="71">
        <v>114</v>
      </c>
      <c r="AB114" s="71"/>
      <c r="AC114" s="72"/>
      <c r="AD114" s="78" t="s">
        <v>1301</v>
      </c>
      <c r="AE114" s="78">
        <v>168</v>
      </c>
      <c r="AF114" s="78">
        <v>14</v>
      </c>
      <c r="AG114" s="78">
        <v>3</v>
      </c>
      <c r="AH114" s="78">
        <v>2</v>
      </c>
      <c r="AI114" s="78"/>
      <c r="AJ114" s="78" t="s">
        <v>1419</v>
      </c>
      <c r="AK114" s="78" t="s">
        <v>1503</v>
      </c>
      <c r="AL114" s="78"/>
      <c r="AM114" s="78"/>
      <c r="AN114" s="80">
        <v>39935.020902777775</v>
      </c>
      <c r="AO114" s="78"/>
      <c r="AP114" s="78" t="b">
        <v>1</v>
      </c>
      <c r="AQ114" s="78" t="b">
        <v>0</v>
      </c>
      <c r="AR114" s="78" t="b">
        <v>1</v>
      </c>
      <c r="AS114" s="78"/>
      <c r="AT114" s="78">
        <v>0</v>
      </c>
      <c r="AU114" s="83" t="s">
        <v>1705</v>
      </c>
      <c r="AV114" s="78" t="b">
        <v>0</v>
      </c>
      <c r="AW114" s="78" t="s">
        <v>1782</v>
      </c>
      <c r="AX114" s="83" t="s">
        <v>1893</v>
      </c>
      <c r="AY114" s="78" t="s">
        <v>66</v>
      </c>
      <c r="AZ114" s="78" t="str">
        <f>REPLACE(INDEX(GroupVertices[Group],MATCH(Vertices[[#This Row],[Vertex]],GroupVertices[Vertex],0)),1,1,"")</f>
        <v>1</v>
      </c>
      <c r="BA114" s="48"/>
      <c r="BB114" s="48"/>
      <c r="BC114" s="48"/>
      <c r="BD114" s="48"/>
      <c r="BE114" s="48"/>
      <c r="BF114" s="48"/>
      <c r="BG114" s="117" t="s">
        <v>1087</v>
      </c>
      <c r="BH114" s="117" t="s">
        <v>1087</v>
      </c>
      <c r="BI114" s="117" t="s">
        <v>1087</v>
      </c>
      <c r="BJ114" s="117" t="s">
        <v>1087</v>
      </c>
      <c r="BK114" s="117">
        <v>0</v>
      </c>
      <c r="BL114" s="121">
        <v>0</v>
      </c>
      <c r="BM114" s="117">
        <v>0</v>
      </c>
      <c r="BN114" s="121">
        <v>0</v>
      </c>
      <c r="BO114" s="117">
        <v>0</v>
      </c>
      <c r="BP114" s="121">
        <v>0</v>
      </c>
      <c r="BQ114" s="117">
        <v>1</v>
      </c>
      <c r="BR114" s="121">
        <v>100</v>
      </c>
      <c r="BS114" s="117">
        <v>1</v>
      </c>
      <c r="BT114" s="2"/>
      <c r="BU114" s="3"/>
      <c r="BV114" s="3"/>
      <c r="BW114" s="3"/>
      <c r="BX114" s="3"/>
    </row>
    <row r="115" spans="1:76" ht="15">
      <c r="A115" s="64" t="s">
        <v>272</v>
      </c>
      <c r="B115" s="65"/>
      <c r="C115" s="65" t="s">
        <v>64</v>
      </c>
      <c r="D115" s="66">
        <v>162.00063060575025</v>
      </c>
      <c r="E115" s="68"/>
      <c r="F115" s="101" t="s">
        <v>654</v>
      </c>
      <c r="G115" s="65"/>
      <c r="H115" s="69" t="s">
        <v>272</v>
      </c>
      <c r="I115" s="70"/>
      <c r="J115" s="70"/>
      <c r="K115" s="69" t="s">
        <v>2031</v>
      </c>
      <c r="L115" s="73">
        <v>1</v>
      </c>
      <c r="M115" s="74">
        <v>1698.9136962890625</v>
      </c>
      <c r="N115" s="74">
        <v>1336.7049560546875</v>
      </c>
      <c r="O115" s="75"/>
      <c r="P115" s="76"/>
      <c r="Q115" s="76"/>
      <c r="R115" s="87"/>
      <c r="S115" s="48">
        <v>0</v>
      </c>
      <c r="T115" s="48">
        <v>1</v>
      </c>
      <c r="U115" s="49">
        <v>0</v>
      </c>
      <c r="V115" s="49">
        <v>0.003106</v>
      </c>
      <c r="W115" s="49">
        <v>0.006715</v>
      </c>
      <c r="X115" s="49">
        <v>0.355204</v>
      </c>
      <c r="Y115" s="49">
        <v>0</v>
      </c>
      <c r="Z115" s="49">
        <v>0</v>
      </c>
      <c r="AA115" s="71">
        <v>115</v>
      </c>
      <c r="AB115" s="71"/>
      <c r="AC115" s="72"/>
      <c r="AD115" s="78" t="s">
        <v>1302</v>
      </c>
      <c r="AE115" s="78">
        <v>28</v>
      </c>
      <c r="AF115" s="78">
        <v>1</v>
      </c>
      <c r="AG115" s="78">
        <v>16</v>
      </c>
      <c r="AH115" s="78">
        <v>2</v>
      </c>
      <c r="AI115" s="78"/>
      <c r="AJ115" s="78"/>
      <c r="AK115" s="78"/>
      <c r="AL115" s="78"/>
      <c r="AM115" s="78"/>
      <c r="AN115" s="80">
        <v>43659.909004629626</v>
      </c>
      <c r="AO115" s="78"/>
      <c r="AP115" s="78" t="b">
        <v>1</v>
      </c>
      <c r="AQ115" s="78" t="b">
        <v>1</v>
      </c>
      <c r="AR115" s="78" t="b">
        <v>1</v>
      </c>
      <c r="AS115" s="78"/>
      <c r="AT115" s="78">
        <v>0</v>
      </c>
      <c r="AU115" s="78"/>
      <c r="AV115" s="78" t="b">
        <v>0</v>
      </c>
      <c r="AW115" s="78" t="s">
        <v>1782</v>
      </c>
      <c r="AX115" s="83" t="s">
        <v>1894</v>
      </c>
      <c r="AY115" s="78" t="s">
        <v>66</v>
      </c>
      <c r="AZ115" s="78" t="str">
        <f>REPLACE(INDEX(GroupVertices[Group],MATCH(Vertices[[#This Row],[Vertex]],GroupVertices[Vertex],0)),1,1,"")</f>
        <v>1</v>
      </c>
      <c r="BA115" s="48"/>
      <c r="BB115" s="48"/>
      <c r="BC115" s="48"/>
      <c r="BD115" s="48"/>
      <c r="BE115" s="48"/>
      <c r="BF115" s="48"/>
      <c r="BG115" s="117" t="s">
        <v>1087</v>
      </c>
      <c r="BH115" s="117" t="s">
        <v>1087</v>
      </c>
      <c r="BI115" s="117" t="s">
        <v>1087</v>
      </c>
      <c r="BJ115" s="117" t="s">
        <v>1087</v>
      </c>
      <c r="BK115" s="117">
        <v>0</v>
      </c>
      <c r="BL115" s="121">
        <v>0</v>
      </c>
      <c r="BM115" s="117">
        <v>0</v>
      </c>
      <c r="BN115" s="121">
        <v>0</v>
      </c>
      <c r="BO115" s="117">
        <v>0</v>
      </c>
      <c r="BP115" s="121">
        <v>0</v>
      </c>
      <c r="BQ115" s="117">
        <v>1</v>
      </c>
      <c r="BR115" s="121">
        <v>100</v>
      </c>
      <c r="BS115" s="117">
        <v>1</v>
      </c>
      <c r="BT115" s="2"/>
      <c r="BU115" s="3"/>
      <c r="BV115" s="3"/>
      <c r="BW115" s="3"/>
      <c r="BX115" s="3"/>
    </row>
    <row r="116" spans="1:76" ht="15">
      <c r="A116" s="64" t="s">
        <v>273</v>
      </c>
      <c r="B116" s="65"/>
      <c r="C116" s="65" t="s">
        <v>64</v>
      </c>
      <c r="D116" s="66">
        <v>162.0416199795166</v>
      </c>
      <c r="E116" s="68"/>
      <c r="F116" s="101" t="s">
        <v>699</v>
      </c>
      <c r="G116" s="65"/>
      <c r="H116" s="69" t="s">
        <v>273</v>
      </c>
      <c r="I116" s="70"/>
      <c r="J116" s="70"/>
      <c r="K116" s="69" t="s">
        <v>2032</v>
      </c>
      <c r="L116" s="73">
        <v>57.71543140799852</v>
      </c>
      <c r="M116" s="74">
        <v>3687.5576171875</v>
      </c>
      <c r="N116" s="74">
        <v>2063.528564453125</v>
      </c>
      <c r="O116" s="75"/>
      <c r="P116" s="76"/>
      <c r="Q116" s="76"/>
      <c r="R116" s="87"/>
      <c r="S116" s="48">
        <v>1</v>
      </c>
      <c r="T116" s="48">
        <v>3</v>
      </c>
      <c r="U116" s="49">
        <v>93.166667</v>
      </c>
      <c r="V116" s="49">
        <v>0.003165</v>
      </c>
      <c r="W116" s="49">
        <v>0.010022</v>
      </c>
      <c r="X116" s="49">
        <v>0.775395</v>
      </c>
      <c r="Y116" s="49">
        <v>0.5</v>
      </c>
      <c r="Z116" s="49">
        <v>0.3333333333333333</v>
      </c>
      <c r="AA116" s="71">
        <v>116</v>
      </c>
      <c r="AB116" s="71"/>
      <c r="AC116" s="72"/>
      <c r="AD116" s="78" t="s">
        <v>1303</v>
      </c>
      <c r="AE116" s="78">
        <v>171</v>
      </c>
      <c r="AF116" s="78">
        <v>66</v>
      </c>
      <c r="AG116" s="78">
        <v>465</v>
      </c>
      <c r="AH116" s="78">
        <v>1317</v>
      </c>
      <c r="AI116" s="78"/>
      <c r="AJ116" s="78" t="s">
        <v>1420</v>
      </c>
      <c r="AK116" s="78" t="s">
        <v>1504</v>
      </c>
      <c r="AL116" s="83" t="s">
        <v>1586</v>
      </c>
      <c r="AM116" s="78"/>
      <c r="AN116" s="80">
        <v>41205.89824074074</v>
      </c>
      <c r="AO116" s="83" t="s">
        <v>1688</v>
      </c>
      <c r="AP116" s="78" t="b">
        <v>1</v>
      </c>
      <c r="AQ116" s="78" t="b">
        <v>0</v>
      </c>
      <c r="AR116" s="78" t="b">
        <v>0</v>
      </c>
      <c r="AS116" s="78" t="s">
        <v>1099</v>
      </c>
      <c r="AT116" s="78">
        <v>6</v>
      </c>
      <c r="AU116" s="83" t="s">
        <v>1705</v>
      </c>
      <c r="AV116" s="78" t="b">
        <v>0</v>
      </c>
      <c r="AW116" s="78" t="s">
        <v>1782</v>
      </c>
      <c r="AX116" s="83" t="s">
        <v>1895</v>
      </c>
      <c r="AY116" s="78" t="s">
        <v>66</v>
      </c>
      <c r="AZ116" s="78" t="str">
        <f>REPLACE(INDEX(GroupVertices[Group],MATCH(Vertices[[#This Row],[Vertex]],GroupVertices[Vertex],0)),1,1,"")</f>
        <v>3</v>
      </c>
      <c r="BA116" s="48"/>
      <c r="BB116" s="48"/>
      <c r="BC116" s="48"/>
      <c r="BD116" s="48"/>
      <c r="BE116" s="48"/>
      <c r="BF116" s="48"/>
      <c r="BG116" s="117" t="s">
        <v>2504</v>
      </c>
      <c r="BH116" s="117" t="s">
        <v>2504</v>
      </c>
      <c r="BI116" s="117" t="s">
        <v>2584</v>
      </c>
      <c r="BJ116" s="117" t="s">
        <v>2584</v>
      </c>
      <c r="BK116" s="117">
        <v>2</v>
      </c>
      <c r="BL116" s="121">
        <v>20</v>
      </c>
      <c r="BM116" s="117">
        <v>0</v>
      </c>
      <c r="BN116" s="121">
        <v>0</v>
      </c>
      <c r="BO116" s="117">
        <v>0</v>
      </c>
      <c r="BP116" s="121">
        <v>0</v>
      </c>
      <c r="BQ116" s="117">
        <v>8</v>
      </c>
      <c r="BR116" s="121">
        <v>80</v>
      </c>
      <c r="BS116" s="117">
        <v>10</v>
      </c>
      <c r="BT116" s="2"/>
      <c r="BU116" s="3"/>
      <c r="BV116" s="3"/>
      <c r="BW116" s="3"/>
      <c r="BX116" s="3"/>
    </row>
    <row r="117" spans="1:76" ht="15">
      <c r="A117" s="64" t="s">
        <v>340</v>
      </c>
      <c r="B117" s="65"/>
      <c r="C117" s="65" t="s">
        <v>64</v>
      </c>
      <c r="D117" s="66">
        <v>162.07630329578043</v>
      </c>
      <c r="E117" s="68"/>
      <c r="F117" s="101" t="s">
        <v>1770</v>
      </c>
      <c r="G117" s="65"/>
      <c r="H117" s="69" t="s">
        <v>340</v>
      </c>
      <c r="I117" s="70"/>
      <c r="J117" s="70"/>
      <c r="K117" s="69" t="s">
        <v>2033</v>
      </c>
      <c r="L117" s="73">
        <v>1</v>
      </c>
      <c r="M117" s="74">
        <v>3395.09423828125</v>
      </c>
      <c r="N117" s="74">
        <v>2231.74560546875</v>
      </c>
      <c r="O117" s="75"/>
      <c r="P117" s="76"/>
      <c r="Q117" s="76"/>
      <c r="R117" s="87"/>
      <c r="S117" s="48">
        <v>2</v>
      </c>
      <c r="T117" s="48">
        <v>0</v>
      </c>
      <c r="U117" s="49">
        <v>0</v>
      </c>
      <c r="V117" s="49">
        <v>0.002387</v>
      </c>
      <c r="W117" s="49">
        <v>0.003838</v>
      </c>
      <c r="X117" s="49">
        <v>0.554306</v>
      </c>
      <c r="Y117" s="49">
        <v>1</v>
      </c>
      <c r="Z117" s="49">
        <v>0</v>
      </c>
      <c r="AA117" s="71">
        <v>117</v>
      </c>
      <c r="AB117" s="71"/>
      <c r="AC117" s="72"/>
      <c r="AD117" s="78" t="s">
        <v>1304</v>
      </c>
      <c r="AE117" s="78">
        <v>137</v>
      </c>
      <c r="AF117" s="78">
        <v>121</v>
      </c>
      <c r="AG117" s="78">
        <v>1680</v>
      </c>
      <c r="AH117" s="78">
        <v>521</v>
      </c>
      <c r="AI117" s="78"/>
      <c r="AJ117" s="78"/>
      <c r="AK117" s="78" t="s">
        <v>1136</v>
      </c>
      <c r="AL117" s="78"/>
      <c r="AM117" s="78"/>
      <c r="AN117" s="80">
        <v>40232.829421296294</v>
      </c>
      <c r="AO117" s="83" t="s">
        <v>1689</v>
      </c>
      <c r="AP117" s="78" t="b">
        <v>0</v>
      </c>
      <c r="AQ117" s="78" t="b">
        <v>0</v>
      </c>
      <c r="AR117" s="78" t="b">
        <v>1</v>
      </c>
      <c r="AS117" s="78" t="s">
        <v>1099</v>
      </c>
      <c r="AT117" s="78">
        <v>3</v>
      </c>
      <c r="AU117" s="83" t="s">
        <v>1714</v>
      </c>
      <c r="AV117" s="78" t="b">
        <v>0</v>
      </c>
      <c r="AW117" s="78" t="s">
        <v>1782</v>
      </c>
      <c r="AX117" s="83" t="s">
        <v>1896</v>
      </c>
      <c r="AY117" s="78" t="s">
        <v>65</v>
      </c>
      <c r="AZ117" s="78" t="str">
        <f>REPLACE(INDEX(GroupVertices[Group],MATCH(Vertices[[#This Row],[Vertex]],GroupVertices[Vertex],0)),1,1,"")</f>
        <v>3</v>
      </c>
      <c r="BA117" s="48"/>
      <c r="BB117" s="48"/>
      <c r="BC117" s="48"/>
      <c r="BD117" s="48"/>
      <c r="BE117" s="48"/>
      <c r="BF117" s="48"/>
      <c r="BG117" s="48"/>
      <c r="BH117" s="48"/>
      <c r="BI117" s="48"/>
      <c r="BJ117" s="48"/>
      <c r="BK117" s="48"/>
      <c r="BL117" s="49"/>
      <c r="BM117" s="48"/>
      <c r="BN117" s="49"/>
      <c r="BO117" s="48"/>
      <c r="BP117" s="49"/>
      <c r="BQ117" s="48"/>
      <c r="BR117" s="49"/>
      <c r="BS117" s="48"/>
      <c r="BT117" s="2"/>
      <c r="BU117" s="3"/>
      <c r="BV117" s="3"/>
      <c r="BW117" s="3"/>
      <c r="BX117" s="3"/>
    </row>
    <row r="118" spans="1:76" ht="15">
      <c r="A118" s="64" t="s">
        <v>341</v>
      </c>
      <c r="B118" s="65"/>
      <c r="C118" s="65" t="s">
        <v>64</v>
      </c>
      <c r="D118" s="66">
        <v>202.88532381755778</v>
      </c>
      <c r="E118" s="68"/>
      <c r="F118" s="101" t="s">
        <v>1771</v>
      </c>
      <c r="G118" s="65"/>
      <c r="H118" s="69" t="s">
        <v>341</v>
      </c>
      <c r="I118" s="70"/>
      <c r="J118" s="70"/>
      <c r="K118" s="69" t="s">
        <v>2034</v>
      </c>
      <c r="L118" s="73">
        <v>1</v>
      </c>
      <c r="M118" s="74">
        <v>3660.80712890625</v>
      </c>
      <c r="N118" s="74">
        <v>3137.3701171875</v>
      </c>
      <c r="O118" s="75"/>
      <c r="P118" s="76"/>
      <c r="Q118" s="76"/>
      <c r="R118" s="87"/>
      <c r="S118" s="48">
        <v>1</v>
      </c>
      <c r="T118" s="48">
        <v>0</v>
      </c>
      <c r="U118" s="49">
        <v>0</v>
      </c>
      <c r="V118" s="49">
        <v>0.002381</v>
      </c>
      <c r="W118" s="49">
        <v>0.002978</v>
      </c>
      <c r="X118" s="49">
        <v>0.334611</v>
      </c>
      <c r="Y118" s="49">
        <v>0</v>
      </c>
      <c r="Z118" s="49">
        <v>0</v>
      </c>
      <c r="AA118" s="71">
        <v>118</v>
      </c>
      <c r="AB118" s="71"/>
      <c r="AC118" s="72"/>
      <c r="AD118" s="78" t="s">
        <v>1305</v>
      </c>
      <c r="AE118" s="78">
        <v>776</v>
      </c>
      <c r="AF118" s="78">
        <v>64835</v>
      </c>
      <c r="AG118" s="78">
        <v>27058</v>
      </c>
      <c r="AH118" s="78">
        <v>16083</v>
      </c>
      <c r="AI118" s="78"/>
      <c r="AJ118" s="78" t="s">
        <v>1421</v>
      </c>
      <c r="AK118" s="78" t="s">
        <v>1505</v>
      </c>
      <c r="AL118" s="83" t="s">
        <v>1587</v>
      </c>
      <c r="AM118" s="78"/>
      <c r="AN118" s="80">
        <v>39924.7746875</v>
      </c>
      <c r="AO118" s="83" t="s">
        <v>1690</v>
      </c>
      <c r="AP118" s="78" t="b">
        <v>0</v>
      </c>
      <c r="AQ118" s="78" t="b">
        <v>0</v>
      </c>
      <c r="AR118" s="78" t="b">
        <v>1</v>
      </c>
      <c r="AS118" s="78"/>
      <c r="AT118" s="78">
        <v>2847</v>
      </c>
      <c r="AU118" s="83" t="s">
        <v>1705</v>
      </c>
      <c r="AV118" s="78" t="b">
        <v>1</v>
      </c>
      <c r="AW118" s="78" t="s">
        <v>1782</v>
      </c>
      <c r="AX118" s="83" t="s">
        <v>1897</v>
      </c>
      <c r="AY118" s="78" t="s">
        <v>65</v>
      </c>
      <c r="AZ118" s="78" t="str">
        <f>REPLACE(INDEX(GroupVertices[Group],MATCH(Vertices[[#This Row],[Vertex]],GroupVertices[Vertex],0)),1,1,"")</f>
        <v>3</v>
      </c>
      <c r="BA118" s="48"/>
      <c r="BB118" s="48"/>
      <c r="BC118" s="48"/>
      <c r="BD118" s="48"/>
      <c r="BE118" s="48"/>
      <c r="BF118" s="48"/>
      <c r="BG118" s="48"/>
      <c r="BH118" s="48"/>
      <c r="BI118" s="48"/>
      <c r="BJ118" s="48"/>
      <c r="BK118" s="48"/>
      <c r="BL118" s="49"/>
      <c r="BM118" s="48"/>
      <c r="BN118" s="49"/>
      <c r="BO118" s="48"/>
      <c r="BP118" s="49"/>
      <c r="BQ118" s="48"/>
      <c r="BR118" s="49"/>
      <c r="BS118" s="48"/>
      <c r="BT118" s="2"/>
      <c r="BU118" s="3"/>
      <c r="BV118" s="3"/>
      <c r="BW118" s="3"/>
      <c r="BX118" s="3"/>
    </row>
    <row r="119" spans="1:76" ht="15">
      <c r="A119" s="64" t="s">
        <v>342</v>
      </c>
      <c r="B119" s="65"/>
      <c r="C119" s="65" t="s">
        <v>64</v>
      </c>
      <c r="D119" s="66">
        <v>162.102788737291</v>
      </c>
      <c r="E119" s="68"/>
      <c r="F119" s="101" t="s">
        <v>1772</v>
      </c>
      <c r="G119" s="65"/>
      <c r="H119" s="69" t="s">
        <v>342</v>
      </c>
      <c r="I119" s="70"/>
      <c r="J119" s="70"/>
      <c r="K119" s="69" t="s">
        <v>2035</v>
      </c>
      <c r="L119" s="73">
        <v>1</v>
      </c>
      <c r="M119" s="74">
        <v>3203.05859375</v>
      </c>
      <c r="N119" s="74">
        <v>2920.087890625</v>
      </c>
      <c r="O119" s="75"/>
      <c r="P119" s="76"/>
      <c r="Q119" s="76"/>
      <c r="R119" s="87"/>
      <c r="S119" s="48">
        <v>1</v>
      </c>
      <c r="T119" s="48">
        <v>0</v>
      </c>
      <c r="U119" s="49">
        <v>0</v>
      </c>
      <c r="V119" s="49">
        <v>0.002381</v>
      </c>
      <c r="W119" s="49">
        <v>0.002978</v>
      </c>
      <c r="X119" s="49">
        <v>0.334611</v>
      </c>
      <c r="Y119" s="49">
        <v>0</v>
      </c>
      <c r="Z119" s="49">
        <v>0</v>
      </c>
      <c r="AA119" s="71">
        <v>119</v>
      </c>
      <c r="AB119" s="71"/>
      <c r="AC119" s="72"/>
      <c r="AD119" s="78" t="s">
        <v>1306</v>
      </c>
      <c r="AE119" s="78">
        <v>675</v>
      </c>
      <c r="AF119" s="78">
        <v>163</v>
      </c>
      <c r="AG119" s="78">
        <v>798</v>
      </c>
      <c r="AH119" s="78">
        <v>542</v>
      </c>
      <c r="AI119" s="78"/>
      <c r="AJ119" s="78" t="s">
        <v>1422</v>
      </c>
      <c r="AK119" s="78" t="s">
        <v>1506</v>
      </c>
      <c r="AL119" s="83" t="s">
        <v>1588</v>
      </c>
      <c r="AM119" s="78"/>
      <c r="AN119" s="80">
        <v>40953.912939814814</v>
      </c>
      <c r="AO119" s="83" t="s">
        <v>1691</v>
      </c>
      <c r="AP119" s="78" t="b">
        <v>0</v>
      </c>
      <c r="AQ119" s="78" t="b">
        <v>0</v>
      </c>
      <c r="AR119" s="78" t="b">
        <v>1</v>
      </c>
      <c r="AS119" s="78" t="s">
        <v>1099</v>
      </c>
      <c r="AT119" s="78">
        <v>8</v>
      </c>
      <c r="AU119" s="83" t="s">
        <v>1710</v>
      </c>
      <c r="AV119" s="78" t="b">
        <v>0</v>
      </c>
      <c r="AW119" s="78" t="s">
        <v>1782</v>
      </c>
      <c r="AX119" s="83" t="s">
        <v>1898</v>
      </c>
      <c r="AY119" s="78" t="s">
        <v>65</v>
      </c>
      <c r="AZ119" s="78" t="str">
        <f>REPLACE(INDEX(GroupVertices[Group],MATCH(Vertices[[#This Row],[Vertex]],GroupVertices[Vertex],0)),1,1,"")</f>
        <v>3</v>
      </c>
      <c r="BA119" s="48"/>
      <c r="BB119" s="48"/>
      <c r="BC119" s="48"/>
      <c r="BD119" s="48"/>
      <c r="BE119" s="48"/>
      <c r="BF119" s="48"/>
      <c r="BG119" s="48"/>
      <c r="BH119" s="48"/>
      <c r="BI119" s="48"/>
      <c r="BJ119" s="48"/>
      <c r="BK119" s="48"/>
      <c r="BL119" s="49"/>
      <c r="BM119" s="48"/>
      <c r="BN119" s="49"/>
      <c r="BO119" s="48"/>
      <c r="BP119" s="49"/>
      <c r="BQ119" s="48"/>
      <c r="BR119" s="49"/>
      <c r="BS119" s="48"/>
      <c r="BT119" s="2"/>
      <c r="BU119" s="3"/>
      <c r="BV119" s="3"/>
      <c r="BW119" s="3"/>
      <c r="BX119" s="3"/>
    </row>
    <row r="120" spans="1:76" ht="15">
      <c r="A120" s="64" t="s">
        <v>276</v>
      </c>
      <c r="B120" s="65"/>
      <c r="C120" s="65" t="s">
        <v>64</v>
      </c>
      <c r="D120" s="66">
        <v>162</v>
      </c>
      <c r="E120" s="68"/>
      <c r="F120" s="101" t="s">
        <v>702</v>
      </c>
      <c r="G120" s="65"/>
      <c r="H120" s="69" t="s">
        <v>276</v>
      </c>
      <c r="I120" s="70"/>
      <c r="J120" s="70"/>
      <c r="K120" s="69" t="s">
        <v>2036</v>
      </c>
      <c r="L120" s="73">
        <v>1</v>
      </c>
      <c r="M120" s="74">
        <v>1182.155029296875</v>
      </c>
      <c r="N120" s="74">
        <v>6119.07275390625</v>
      </c>
      <c r="O120" s="75"/>
      <c r="P120" s="76"/>
      <c r="Q120" s="76"/>
      <c r="R120" s="87"/>
      <c r="S120" s="48">
        <v>0</v>
      </c>
      <c r="T120" s="48">
        <v>1</v>
      </c>
      <c r="U120" s="49">
        <v>0</v>
      </c>
      <c r="V120" s="49">
        <v>0.003106</v>
      </c>
      <c r="W120" s="49">
        <v>0.006715</v>
      </c>
      <c r="X120" s="49">
        <v>0.355204</v>
      </c>
      <c r="Y120" s="49">
        <v>0</v>
      </c>
      <c r="Z120" s="49">
        <v>0</v>
      </c>
      <c r="AA120" s="71">
        <v>120</v>
      </c>
      <c r="AB120" s="71"/>
      <c r="AC120" s="72"/>
      <c r="AD120" s="78" t="s">
        <v>1307</v>
      </c>
      <c r="AE120" s="78">
        <v>2</v>
      </c>
      <c r="AF120" s="78">
        <v>0</v>
      </c>
      <c r="AG120" s="78">
        <v>1</v>
      </c>
      <c r="AH120" s="78">
        <v>0</v>
      </c>
      <c r="AI120" s="78"/>
      <c r="AJ120" s="78" t="s">
        <v>1423</v>
      </c>
      <c r="AK120" s="78"/>
      <c r="AL120" s="78"/>
      <c r="AM120" s="78"/>
      <c r="AN120" s="80">
        <v>43685.42107638889</v>
      </c>
      <c r="AO120" s="78"/>
      <c r="AP120" s="78" t="b">
        <v>1</v>
      </c>
      <c r="AQ120" s="78" t="b">
        <v>0</v>
      </c>
      <c r="AR120" s="78" t="b">
        <v>0</v>
      </c>
      <c r="AS120" s="78"/>
      <c r="AT120" s="78">
        <v>0</v>
      </c>
      <c r="AU120" s="78"/>
      <c r="AV120" s="78" t="b">
        <v>0</v>
      </c>
      <c r="AW120" s="78" t="s">
        <v>1782</v>
      </c>
      <c r="AX120" s="83" t="s">
        <v>1899</v>
      </c>
      <c r="AY120" s="78" t="s">
        <v>66</v>
      </c>
      <c r="AZ120" s="78" t="str">
        <f>REPLACE(INDEX(GroupVertices[Group],MATCH(Vertices[[#This Row],[Vertex]],GroupVertices[Vertex],0)),1,1,"")</f>
        <v>1</v>
      </c>
      <c r="BA120" s="48"/>
      <c r="BB120" s="48"/>
      <c r="BC120" s="48"/>
      <c r="BD120" s="48"/>
      <c r="BE120" s="48"/>
      <c r="BF120" s="48"/>
      <c r="BG120" s="117" t="s">
        <v>1087</v>
      </c>
      <c r="BH120" s="117" t="s">
        <v>1087</v>
      </c>
      <c r="BI120" s="117" t="s">
        <v>1087</v>
      </c>
      <c r="BJ120" s="117" t="s">
        <v>1087</v>
      </c>
      <c r="BK120" s="117">
        <v>0</v>
      </c>
      <c r="BL120" s="121">
        <v>0</v>
      </c>
      <c r="BM120" s="117">
        <v>0</v>
      </c>
      <c r="BN120" s="121">
        <v>0</v>
      </c>
      <c r="BO120" s="117">
        <v>0</v>
      </c>
      <c r="BP120" s="121">
        <v>0</v>
      </c>
      <c r="BQ120" s="117">
        <v>1</v>
      </c>
      <c r="BR120" s="121">
        <v>100</v>
      </c>
      <c r="BS120" s="117">
        <v>1</v>
      </c>
      <c r="BT120" s="2"/>
      <c r="BU120" s="3"/>
      <c r="BV120" s="3"/>
      <c r="BW120" s="3"/>
      <c r="BX120" s="3"/>
    </row>
    <row r="121" spans="1:76" ht="15">
      <c r="A121" s="64" t="s">
        <v>277</v>
      </c>
      <c r="B121" s="65"/>
      <c r="C121" s="65" t="s">
        <v>64</v>
      </c>
      <c r="D121" s="66">
        <v>162</v>
      </c>
      <c r="E121" s="68"/>
      <c r="F121" s="101" t="s">
        <v>654</v>
      </c>
      <c r="G121" s="65"/>
      <c r="H121" s="69" t="s">
        <v>277</v>
      </c>
      <c r="I121" s="70"/>
      <c r="J121" s="70"/>
      <c r="K121" s="69" t="s">
        <v>2037</v>
      </c>
      <c r="L121" s="73">
        <v>1</v>
      </c>
      <c r="M121" s="74">
        <v>1083.8704833984375</v>
      </c>
      <c r="N121" s="74">
        <v>3449.312744140625</v>
      </c>
      <c r="O121" s="75"/>
      <c r="P121" s="76"/>
      <c r="Q121" s="76"/>
      <c r="R121" s="87"/>
      <c r="S121" s="48">
        <v>0</v>
      </c>
      <c r="T121" s="48">
        <v>1</v>
      </c>
      <c r="U121" s="49">
        <v>0</v>
      </c>
      <c r="V121" s="49">
        <v>0.003106</v>
      </c>
      <c r="W121" s="49">
        <v>0.006715</v>
      </c>
      <c r="X121" s="49">
        <v>0.355204</v>
      </c>
      <c r="Y121" s="49">
        <v>0</v>
      </c>
      <c r="Z121" s="49">
        <v>0</v>
      </c>
      <c r="AA121" s="71">
        <v>121</v>
      </c>
      <c r="AB121" s="71"/>
      <c r="AC121" s="72"/>
      <c r="AD121" s="78" t="s">
        <v>1308</v>
      </c>
      <c r="AE121" s="78">
        <v>1</v>
      </c>
      <c r="AF121" s="78">
        <v>0</v>
      </c>
      <c r="AG121" s="78">
        <v>7</v>
      </c>
      <c r="AH121" s="78">
        <v>0</v>
      </c>
      <c r="AI121" s="78"/>
      <c r="AJ121" s="78" t="s">
        <v>1424</v>
      </c>
      <c r="AK121" s="78"/>
      <c r="AL121" s="78"/>
      <c r="AM121" s="78"/>
      <c r="AN121" s="80">
        <v>43688.17878472222</v>
      </c>
      <c r="AO121" s="78"/>
      <c r="AP121" s="78" t="b">
        <v>1</v>
      </c>
      <c r="AQ121" s="78" t="b">
        <v>1</v>
      </c>
      <c r="AR121" s="78" t="b">
        <v>0</v>
      </c>
      <c r="AS121" s="78"/>
      <c r="AT121" s="78">
        <v>0</v>
      </c>
      <c r="AU121" s="78"/>
      <c r="AV121" s="78" t="b">
        <v>0</v>
      </c>
      <c r="AW121" s="78" t="s">
        <v>1782</v>
      </c>
      <c r="AX121" s="83" t="s">
        <v>1900</v>
      </c>
      <c r="AY121" s="78" t="s">
        <v>66</v>
      </c>
      <c r="AZ121" s="78" t="str">
        <f>REPLACE(INDEX(GroupVertices[Group],MATCH(Vertices[[#This Row],[Vertex]],GroupVertices[Vertex],0)),1,1,"")</f>
        <v>1</v>
      </c>
      <c r="BA121" s="48"/>
      <c r="BB121" s="48"/>
      <c r="BC121" s="48"/>
      <c r="BD121" s="48"/>
      <c r="BE121" s="48"/>
      <c r="BF121" s="48"/>
      <c r="BG121" s="117" t="s">
        <v>1087</v>
      </c>
      <c r="BH121" s="117" t="s">
        <v>1087</v>
      </c>
      <c r="BI121" s="117" t="s">
        <v>1087</v>
      </c>
      <c r="BJ121" s="117" t="s">
        <v>1087</v>
      </c>
      <c r="BK121" s="117">
        <v>0</v>
      </c>
      <c r="BL121" s="121">
        <v>0</v>
      </c>
      <c r="BM121" s="117">
        <v>0</v>
      </c>
      <c r="BN121" s="121">
        <v>0</v>
      </c>
      <c r="BO121" s="117">
        <v>0</v>
      </c>
      <c r="BP121" s="121">
        <v>0</v>
      </c>
      <c r="BQ121" s="117">
        <v>1</v>
      </c>
      <c r="BR121" s="121">
        <v>100</v>
      </c>
      <c r="BS121" s="117">
        <v>1</v>
      </c>
      <c r="BT121" s="2"/>
      <c r="BU121" s="3"/>
      <c r="BV121" s="3"/>
      <c r="BW121" s="3"/>
      <c r="BX121" s="3"/>
    </row>
    <row r="122" spans="1:76" ht="15">
      <c r="A122" s="64" t="s">
        <v>278</v>
      </c>
      <c r="B122" s="65"/>
      <c r="C122" s="65" t="s">
        <v>64</v>
      </c>
      <c r="D122" s="66">
        <v>162.00945908625377</v>
      </c>
      <c r="E122" s="68"/>
      <c r="F122" s="101" t="s">
        <v>703</v>
      </c>
      <c r="G122" s="65"/>
      <c r="H122" s="69" t="s">
        <v>278</v>
      </c>
      <c r="I122" s="70"/>
      <c r="J122" s="70"/>
      <c r="K122" s="69" t="s">
        <v>2038</v>
      </c>
      <c r="L122" s="73">
        <v>1</v>
      </c>
      <c r="M122" s="74">
        <v>1742.8232421875</v>
      </c>
      <c r="N122" s="74">
        <v>352.9058837890625</v>
      </c>
      <c r="O122" s="75"/>
      <c r="P122" s="76"/>
      <c r="Q122" s="76"/>
      <c r="R122" s="87"/>
      <c r="S122" s="48">
        <v>0</v>
      </c>
      <c r="T122" s="48">
        <v>1</v>
      </c>
      <c r="U122" s="49">
        <v>0</v>
      </c>
      <c r="V122" s="49">
        <v>0.003106</v>
      </c>
      <c r="W122" s="49">
        <v>0.006715</v>
      </c>
      <c r="X122" s="49">
        <v>0.355204</v>
      </c>
      <c r="Y122" s="49">
        <v>0</v>
      </c>
      <c r="Z122" s="49">
        <v>0</v>
      </c>
      <c r="AA122" s="71">
        <v>122</v>
      </c>
      <c r="AB122" s="71"/>
      <c r="AC122" s="72"/>
      <c r="AD122" s="78" t="s">
        <v>1309</v>
      </c>
      <c r="AE122" s="78">
        <v>27</v>
      </c>
      <c r="AF122" s="78">
        <v>15</v>
      </c>
      <c r="AG122" s="78">
        <v>83</v>
      </c>
      <c r="AH122" s="78">
        <v>0</v>
      </c>
      <c r="AI122" s="78"/>
      <c r="AJ122" s="78"/>
      <c r="AK122" s="78"/>
      <c r="AL122" s="78"/>
      <c r="AM122" s="78"/>
      <c r="AN122" s="80">
        <v>39995.08587962963</v>
      </c>
      <c r="AO122" s="78"/>
      <c r="AP122" s="78" t="b">
        <v>1</v>
      </c>
      <c r="AQ122" s="78" t="b">
        <v>0</v>
      </c>
      <c r="AR122" s="78" t="b">
        <v>0</v>
      </c>
      <c r="AS122" s="78"/>
      <c r="AT122" s="78">
        <v>0</v>
      </c>
      <c r="AU122" s="83" t="s">
        <v>1705</v>
      </c>
      <c r="AV122" s="78" t="b">
        <v>0</v>
      </c>
      <c r="AW122" s="78" t="s">
        <v>1782</v>
      </c>
      <c r="AX122" s="83" t="s">
        <v>1901</v>
      </c>
      <c r="AY122" s="78" t="s">
        <v>66</v>
      </c>
      <c r="AZ122" s="78" t="str">
        <f>REPLACE(INDEX(GroupVertices[Group],MATCH(Vertices[[#This Row],[Vertex]],GroupVertices[Vertex],0)),1,1,"")</f>
        <v>1</v>
      </c>
      <c r="BA122" s="48"/>
      <c r="BB122" s="48"/>
      <c r="BC122" s="48"/>
      <c r="BD122" s="48"/>
      <c r="BE122" s="48"/>
      <c r="BF122" s="48"/>
      <c r="BG122" s="117" t="s">
        <v>2505</v>
      </c>
      <c r="BH122" s="117" t="s">
        <v>2505</v>
      </c>
      <c r="BI122" s="117" t="s">
        <v>2585</v>
      </c>
      <c r="BJ122" s="117" t="s">
        <v>2585</v>
      </c>
      <c r="BK122" s="117">
        <v>0</v>
      </c>
      <c r="BL122" s="121">
        <v>0</v>
      </c>
      <c r="BM122" s="117">
        <v>0</v>
      </c>
      <c r="BN122" s="121">
        <v>0</v>
      </c>
      <c r="BO122" s="117">
        <v>0</v>
      </c>
      <c r="BP122" s="121">
        <v>0</v>
      </c>
      <c r="BQ122" s="117">
        <v>8</v>
      </c>
      <c r="BR122" s="121">
        <v>100</v>
      </c>
      <c r="BS122" s="117">
        <v>8</v>
      </c>
      <c r="BT122" s="2"/>
      <c r="BU122" s="3"/>
      <c r="BV122" s="3"/>
      <c r="BW122" s="3"/>
      <c r="BX122" s="3"/>
    </row>
    <row r="123" spans="1:76" ht="15">
      <c r="A123" s="64" t="s">
        <v>343</v>
      </c>
      <c r="B123" s="65"/>
      <c r="C123" s="65" t="s">
        <v>64</v>
      </c>
      <c r="D123" s="66">
        <v>163.649664642658</v>
      </c>
      <c r="E123" s="68"/>
      <c r="F123" s="101" t="s">
        <v>1773</v>
      </c>
      <c r="G123" s="65"/>
      <c r="H123" s="69" t="s">
        <v>343</v>
      </c>
      <c r="I123" s="70"/>
      <c r="J123" s="70"/>
      <c r="K123" s="69" t="s">
        <v>2039</v>
      </c>
      <c r="L123" s="73">
        <v>1</v>
      </c>
      <c r="M123" s="74">
        <v>4443.85986328125</v>
      </c>
      <c r="N123" s="74">
        <v>3923.788330078125</v>
      </c>
      <c r="O123" s="75"/>
      <c r="P123" s="76"/>
      <c r="Q123" s="76"/>
      <c r="R123" s="87"/>
      <c r="S123" s="48">
        <v>2</v>
      </c>
      <c r="T123" s="48">
        <v>0</v>
      </c>
      <c r="U123" s="49">
        <v>0</v>
      </c>
      <c r="V123" s="49">
        <v>0.003155</v>
      </c>
      <c r="W123" s="49">
        <v>0.009693</v>
      </c>
      <c r="X123" s="49">
        <v>0.539815</v>
      </c>
      <c r="Y123" s="49">
        <v>1</v>
      </c>
      <c r="Z123" s="49">
        <v>0</v>
      </c>
      <c r="AA123" s="71">
        <v>123</v>
      </c>
      <c r="AB123" s="71"/>
      <c r="AC123" s="72"/>
      <c r="AD123" s="78" t="s">
        <v>1310</v>
      </c>
      <c r="AE123" s="78">
        <v>1067</v>
      </c>
      <c r="AF123" s="78">
        <v>2616</v>
      </c>
      <c r="AG123" s="78">
        <v>7162</v>
      </c>
      <c r="AH123" s="78">
        <v>175</v>
      </c>
      <c r="AI123" s="78"/>
      <c r="AJ123" s="78" t="s">
        <v>1425</v>
      </c>
      <c r="AK123" s="78" t="s">
        <v>1154</v>
      </c>
      <c r="AL123" s="83" t="s">
        <v>1589</v>
      </c>
      <c r="AM123" s="78"/>
      <c r="AN123" s="80">
        <v>39658.799525462964</v>
      </c>
      <c r="AO123" s="78"/>
      <c r="AP123" s="78" t="b">
        <v>0</v>
      </c>
      <c r="AQ123" s="78" t="b">
        <v>0</v>
      </c>
      <c r="AR123" s="78" t="b">
        <v>0</v>
      </c>
      <c r="AS123" s="78" t="s">
        <v>1099</v>
      </c>
      <c r="AT123" s="78">
        <v>157</v>
      </c>
      <c r="AU123" s="83" t="s">
        <v>1714</v>
      </c>
      <c r="AV123" s="78" t="b">
        <v>0</v>
      </c>
      <c r="AW123" s="78" t="s">
        <v>1782</v>
      </c>
      <c r="AX123" s="83" t="s">
        <v>1902</v>
      </c>
      <c r="AY123" s="78" t="s">
        <v>65</v>
      </c>
      <c r="AZ123" s="78" t="str">
        <f>REPLACE(INDEX(GroupVertices[Group],MATCH(Vertices[[#This Row],[Vertex]],GroupVertices[Vertex],0)),1,1,"")</f>
        <v>3</v>
      </c>
      <c r="BA123" s="48"/>
      <c r="BB123" s="48"/>
      <c r="BC123" s="48"/>
      <c r="BD123" s="48"/>
      <c r="BE123" s="48"/>
      <c r="BF123" s="48"/>
      <c r="BG123" s="48"/>
      <c r="BH123" s="48"/>
      <c r="BI123" s="48"/>
      <c r="BJ123" s="48"/>
      <c r="BK123" s="48"/>
      <c r="BL123" s="49"/>
      <c r="BM123" s="48"/>
      <c r="BN123" s="49"/>
      <c r="BO123" s="48"/>
      <c r="BP123" s="49"/>
      <c r="BQ123" s="48"/>
      <c r="BR123" s="49"/>
      <c r="BS123" s="48"/>
      <c r="BT123" s="2"/>
      <c r="BU123" s="3"/>
      <c r="BV123" s="3"/>
      <c r="BW123" s="3"/>
      <c r="BX123" s="3"/>
    </row>
    <row r="124" spans="1:76" ht="15">
      <c r="A124" s="64" t="s">
        <v>280</v>
      </c>
      <c r="B124" s="65"/>
      <c r="C124" s="65" t="s">
        <v>64</v>
      </c>
      <c r="D124" s="66">
        <v>166.47099476928332</v>
      </c>
      <c r="E124" s="68"/>
      <c r="F124" s="101" t="s">
        <v>705</v>
      </c>
      <c r="G124" s="65"/>
      <c r="H124" s="69" t="s">
        <v>280</v>
      </c>
      <c r="I124" s="70"/>
      <c r="J124" s="70"/>
      <c r="K124" s="69" t="s">
        <v>2040</v>
      </c>
      <c r="L124" s="73">
        <v>1</v>
      </c>
      <c r="M124" s="74">
        <v>3803.626953125</v>
      </c>
      <c r="N124" s="74">
        <v>9399.6728515625</v>
      </c>
      <c r="O124" s="75"/>
      <c r="P124" s="76"/>
      <c r="Q124" s="76"/>
      <c r="R124" s="87"/>
      <c r="S124" s="48">
        <v>1</v>
      </c>
      <c r="T124" s="48">
        <v>2</v>
      </c>
      <c r="U124" s="49">
        <v>0</v>
      </c>
      <c r="V124" s="49">
        <v>0.003115</v>
      </c>
      <c r="W124" s="49">
        <v>0.008423</v>
      </c>
      <c r="X124" s="49">
        <v>0.536104</v>
      </c>
      <c r="Y124" s="49">
        <v>1</v>
      </c>
      <c r="Z124" s="49">
        <v>0.5</v>
      </c>
      <c r="AA124" s="71">
        <v>124</v>
      </c>
      <c r="AB124" s="71"/>
      <c r="AC124" s="72"/>
      <c r="AD124" s="78" t="s">
        <v>1311</v>
      </c>
      <c r="AE124" s="78">
        <v>4841</v>
      </c>
      <c r="AF124" s="78">
        <v>7090</v>
      </c>
      <c r="AG124" s="78">
        <v>49553</v>
      </c>
      <c r="AH124" s="78">
        <v>11292</v>
      </c>
      <c r="AI124" s="78"/>
      <c r="AJ124" s="78" t="s">
        <v>1426</v>
      </c>
      <c r="AK124" s="78" t="s">
        <v>1507</v>
      </c>
      <c r="AL124" s="83" t="s">
        <v>1590</v>
      </c>
      <c r="AM124" s="78"/>
      <c r="AN124" s="80">
        <v>39149.04686342592</v>
      </c>
      <c r="AO124" s="83" t="s">
        <v>1692</v>
      </c>
      <c r="AP124" s="78" t="b">
        <v>0</v>
      </c>
      <c r="AQ124" s="78" t="b">
        <v>0</v>
      </c>
      <c r="AR124" s="78" t="b">
        <v>0</v>
      </c>
      <c r="AS124" s="78" t="s">
        <v>1099</v>
      </c>
      <c r="AT124" s="78">
        <v>502</v>
      </c>
      <c r="AU124" s="83" t="s">
        <v>1715</v>
      </c>
      <c r="AV124" s="78" t="b">
        <v>0</v>
      </c>
      <c r="AW124" s="78" t="s">
        <v>1782</v>
      </c>
      <c r="AX124" s="83" t="s">
        <v>1903</v>
      </c>
      <c r="AY124" s="78" t="s">
        <v>66</v>
      </c>
      <c r="AZ124" s="78" t="str">
        <f>REPLACE(INDEX(GroupVertices[Group],MATCH(Vertices[[#This Row],[Vertex]],GroupVertices[Vertex],0)),1,1,"")</f>
        <v>2</v>
      </c>
      <c r="BA124" s="48" t="s">
        <v>2424</v>
      </c>
      <c r="BB124" s="48" t="s">
        <v>2424</v>
      </c>
      <c r="BC124" s="48" t="s">
        <v>2434</v>
      </c>
      <c r="BD124" s="48" t="s">
        <v>2434</v>
      </c>
      <c r="BE124" s="48"/>
      <c r="BF124" s="48"/>
      <c r="BG124" s="117" t="s">
        <v>2506</v>
      </c>
      <c r="BH124" s="117" t="s">
        <v>2531</v>
      </c>
      <c r="BI124" s="117" t="s">
        <v>2586</v>
      </c>
      <c r="BJ124" s="117" t="s">
        <v>2586</v>
      </c>
      <c r="BK124" s="117">
        <v>1</v>
      </c>
      <c r="BL124" s="121">
        <v>2.7777777777777777</v>
      </c>
      <c r="BM124" s="117">
        <v>0</v>
      </c>
      <c r="BN124" s="121">
        <v>0</v>
      </c>
      <c r="BO124" s="117">
        <v>0</v>
      </c>
      <c r="BP124" s="121">
        <v>0</v>
      </c>
      <c r="BQ124" s="117">
        <v>35</v>
      </c>
      <c r="BR124" s="121">
        <v>97.22222222222223</v>
      </c>
      <c r="BS124" s="117">
        <v>36</v>
      </c>
      <c r="BT124" s="2"/>
      <c r="BU124" s="3"/>
      <c r="BV124" s="3"/>
      <c r="BW124" s="3"/>
      <c r="BX124" s="3"/>
    </row>
    <row r="125" spans="1:76" ht="15">
      <c r="A125" s="64" t="s">
        <v>281</v>
      </c>
      <c r="B125" s="65"/>
      <c r="C125" s="65" t="s">
        <v>64</v>
      </c>
      <c r="D125" s="66">
        <v>162.40169586291023</v>
      </c>
      <c r="E125" s="68"/>
      <c r="F125" s="101" t="s">
        <v>706</v>
      </c>
      <c r="G125" s="65"/>
      <c r="H125" s="69" t="s">
        <v>281</v>
      </c>
      <c r="I125" s="70"/>
      <c r="J125" s="70"/>
      <c r="K125" s="69" t="s">
        <v>2041</v>
      </c>
      <c r="L125" s="73">
        <v>1</v>
      </c>
      <c r="M125" s="74">
        <v>1755.5345458984375</v>
      </c>
      <c r="N125" s="74">
        <v>4933.3876953125</v>
      </c>
      <c r="O125" s="75"/>
      <c r="P125" s="76"/>
      <c r="Q125" s="76"/>
      <c r="R125" s="87"/>
      <c r="S125" s="48">
        <v>1</v>
      </c>
      <c r="T125" s="48">
        <v>1</v>
      </c>
      <c r="U125" s="49">
        <v>0</v>
      </c>
      <c r="V125" s="49">
        <v>0.003106</v>
      </c>
      <c r="W125" s="49">
        <v>0.006715</v>
      </c>
      <c r="X125" s="49">
        <v>0.355204</v>
      </c>
      <c r="Y125" s="49">
        <v>0</v>
      </c>
      <c r="Z125" s="49">
        <v>1</v>
      </c>
      <c r="AA125" s="71">
        <v>125</v>
      </c>
      <c r="AB125" s="71"/>
      <c r="AC125" s="72"/>
      <c r="AD125" s="78" t="s">
        <v>1312</v>
      </c>
      <c r="AE125" s="78">
        <v>73</v>
      </c>
      <c r="AF125" s="78">
        <v>637</v>
      </c>
      <c r="AG125" s="78">
        <v>1950</v>
      </c>
      <c r="AH125" s="78">
        <v>83</v>
      </c>
      <c r="AI125" s="78"/>
      <c r="AJ125" s="78" t="s">
        <v>1427</v>
      </c>
      <c r="AK125" s="78" t="s">
        <v>1469</v>
      </c>
      <c r="AL125" s="83" t="s">
        <v>1591</v>
      </c>
      <c r="AM125" s="78"/>
      <c r="AN125" s="80">
        <v>42069.15243055556</v>
      </c>
      <c r="AO125" s="83" t="s">
        <v>1693</v>
      </c>
      <c r="AP125" s="78" t="b">
        <v>1</v>
      </c>
      <c r="AQ125" s="78" t="b">
        <v>0</v>
      </c>
      <c r="AR125" s="78" t="b">
        <v>0</v>
      </c>
      <c r="AS125" s="78" t="s">
        <v>1099</v>
      </c>
      <c r="AT125" s="78">
        <v>77</v>
      </c>
      <c r="AU125" s="83" t="s">
        <v>1705</v>
      </c>
      <c r="AV125" s="78" t="b">
        <v>0</v>
      </c>
      <c r="AW125" s="78" t="s">
        <v>1782</v>
      </c>
      <c r="AX125" s="83" t="s">
        <v>1904</v>
      </c>
      <c r="AY125" s="78" t="s">
        <v>66</v>
      </c>
      <c r="AZ125" s="78" t="str">
        <f>REPLACE(INDEX(GroupVertices[Group],MATCH(Vertices[[#This Row],[Vertex]],GroupVertices[Vertex],0)),1,1,"")</f>
        <v>1</v>
      </c>
      <c r="BA125" s="48" t="s">
        <v>2425</v>
      </c>
      <c r="BB125" s="48" t="s">
        <v>2425</v>
      </c>
      <c r="BC125" s="48" t="s">
        <v>563</v>
      </c>
      <c r="BD125" s="48" t="s">
        <v>563</v>
      </c>
      <c r="BE125" s="48"/>
      <c r="BF125" s="48"/>
      <c r="BG125" s="117" t="s">
        <v>2507</v>
      </c>
      <c r="BH125" s="117" t="s">
        <v>2532</v>
      </c>
      <c r="BI125" s="117" t="s">
        <v>2587</v>
      </c>
      <c r="BJ125" s="117" t="s">
        <v>2607</v>
      </c>
      <c r="BK125" s="117">
        <v>2</v>
      </c>
      <c r="BL125" s="121">
        <v>8</v>
      </c>
      <c r="BM125" s="117">
        <v>0</v>
      </c>
      <c r="BN125" s="121">
        <v>0</v>
      </c>
      <c r="BO125" s="117">
        <v>0</v>
      </c>
      <c r="BP125" s="121">
        <v>0</v>
      </c>
      <c r="BQ125" s="117">
        <v>23</v>
      </c>
      <c r="BR125" s="121">
        <v>92</v>
      </c>
      <c r="BS125" s="117">
        <v>25</v>
      </c>
      <c r="BT125" s="2"/>
      <c r="BU125" s="3"/>
      <c r="BV125" s="3"/>
      <c r="BW125" s="3"/>
      <c r="BX125" s="3"/>
    </row>
    <row r="126" spans="1:76" ht="15">
      <c r="A126" s="64" t="s">
        <v>283</v>
      </c>
      <c r="B126" s="65"/>
      <c r="C126" s="65" t="s">
        <v>64</v>
      </c>
      <c r="D126" s="66">
        <v>167.08268234702732</v>
      </c>
      <c r="E126" s="68"/>
      <c r="F126" s="101" t="s">
        <v>1774</v>
      </c>
      <c r="G126" s="65"/>
      <c r="H126" s="69" t="s">
        <v>283</v>
      </c>
      <c r="I126" s="70"/>
      <c r="J126" s="70"/>
      <c r="K126" s="69" t="s">
        <v>2042</v>
      </c>
      <c r="L126" s="73">
        <v>1</v>
      </c>
      <c r="M126" s="74">
        <v>1112.8729248046875</v>
      </c>
      <c r="N126" s="74">
        <v>1251.5213623046875</v>
      </c>
      <c r="O126" s="75"/>
      <c r="P126" s="76"/>
      <c r="Q126" s="76"/>
      <c r="R126" s="87"/>
      <c r="S126" s="48">
        <v>0</v>
      </c>
      <c r="T126" s="48">
        <v>1</v>
      </c>
      <c r="U126" s="49">
        <v>0</v>
      </c>
      <c r="V126" s="49">
        <v>0.003106</v>
      </c>
      <c r="W126" s="49">
        <v>0.006715</v>
      </c>
      <c r="X126" s="49">
        <v>0.355204</v>
      </c>
      <c r="Y126" s="49">
        <v>0</v>
      </c>
      <c r="Z126" s="49">
        <v>0</v>
      </c>
      <c r="AA126" s="71">
        <v>126</v>
      </c>
      <c r="AB126" s="71"/>
      <c r="AC126" s="72"/>
      <c r="AD126" s="78" t="s">
        <v>1313</v>
      </c>
      <c r="AE126" s="78">
        <v>2721</v>
      </c>
      <c r="AF126" s="78">
        <v>8060</v>
      </c>
      <c r="AG126" s="78">
        <v>21744</v>
      </c>
      <c r="AH126" s="78">
        <v>248</v>
      </c>
      <c r="AI126" s="78"/>
      <c r="AJ126" s="78" t="s">
        <v>1428</v>
      </c>
      <c r="AK126" s="78" t="s">
        <v>1443</v>
      </c>
      <c r="AL126" s="83" t="s">
        <v>1592</v>
      </c>
      <c r="AM126" s="78"/>
      <c r="AN126" s="80">
        <v>40311.66614583333</v>
      </c>
      <c r="AO126" s="83" t="s">
        <v>1694</v>
      </c>
      <c r="AP126" s="78" t="b">
        <v>0</v>
      </c>
      <c r="AQ126" s="78" t="b">
        <v>0</v>
      </c>
      <c r="AR126" s="78" t="b">
        <v>0</v>
      </c>
      <c r="AS126" s="78"/>
      <c r="AT126" s="78">
        <v>352</v>
      </c>
      <c r="AU126" s="83" t="s">
        <v>1705</v>
      </c>
      <c r="AV126" s="78" t="b">
        <v>0</v>
      </c>
      <c r="AW126" s="78" t="s">
        <v>1782</v>
      </c>
      <c r="AX126" s="83" t="s">
        <v>1905</v>
      </c>
      <c r="AY126" s="78" t="s">
        <v>66</v>
      </c>
      <c r="AZ126" s="78" t="str">
        <f>REPLACE(INDEX(GroupVertices[Group],MATCH(Vertices[[#This Row],[Vertex]],GroupVertices[Vertex],0)),1,1,"")</f>
        <v>1</v>
      </c>
      <c r="BA126" s="48" t="s">
        <v>525</v>
      </c>
      <c r="BB126" s="48" t="s">
        <v>525</v>
      </c>
      <c r="BC126" s="48" t="s">
        <v>564</v>
      </c>
      <c r="BD126" s="48" t="s">
        <v>564</v>
      </c>
      <c r="BE126" s="48"/>
      <c r="BF126" s="48"/>
      <c r="BG126" s="117" t="s">
        <v>2508</v>
      </c>
      <c r="BH126" s="117" t="s">
        <v>2508</v>
      </c>
      <c r="BI126" s="117" t="s">
        <v>2588</v>
      </c>
      <c r="BJ126" s="117" t="s">
        <v>2588</v>
      </c>
      <c r="BK126" s="117">
        <v>1</v>
      </c>
      <c r="BL126" s="121">
        <v>3.0303030303030303</v>
      </c>
      <c r="BM126" s="117">
        <v>0</v>
      </c>
      <c r="BN126" s="121">
        <v>0</v>
      </c>
      <c r="BO126" s="117">
        <v>0</v>
      </c>
      <c r="BP126" s="121">
        <v>0</v>
      </c>
      <c r="BQ126" s="117">
        <v>32</v>
      </c>
      <c r="BR126" s="121">
        <v>96.96969696969697</v>
      </c>
      <c r="BS126" s="117">
        <v>33</v>
      </c>
      <c r="BT126" s="2"/>
      <c r="BU126" s="3"/>
      <c r="BV126" s="3"/>
      <c r="BW126" s="3"/>
      <c r="BX126" s="3"/>
    </row>
    <row r="127" spans="1:76" ht="15">
      <c r="A127" s="64" t="s">
        <v>284</v>
      </c>
      <c r="B127" s="65"/>
      <c r="C127" s="65" t="s">
        <v>64</v>
      </c>
      <c r="D127" s="66">
        <v>162.11161721779453</v>
      </c>
      <c r="E127" s="68"/>
      <c r="F127" s="101" t="s">
        <v>708</v>
      </c>
      <c r="G127" s="65"/>
      <c r="H127" s="69" t="s">
        <v>284</v>
      </c>
      <c r="I127" s="70"/>
      <c r="J127" s="70"/>
      <c r="K127" s="69" t="s">
        <v>2043</v>
      </c>
      <c r="L127" s="73">
        <v>378.0003564791416</v>
      </c>
      <c r="M127" s="74">
        <v>5048.13037109375</v>
      </c>
      <c r="N127" s="74">
        <v>3190.5234375</v>
      </c>
      <c r="O127" s="75"/>
      <c r="P127" s="76"/>
      <c r="Q127" s="76"/>
      <c r="R127" s="87"/>
      <c r="S127" s="48">
        <v>1</v>
      </c>
      <c r="T127" s="48">
        <v>6</v>
      </c>
      <c r="U127" s="49">
        <v>619.3</v>
      </c>
      <c r="V127" s="49">
        <v>0.003236</v>
      </c>
      <c r="W127" s="49">
        <v>0.01343</v>
      </c>
      <c r="X127" s="49">
        <v>1.741246</v>
      </c>
      <c r="Y127" s="49">
        <v>0.19047619047619047</v>
      </c>
      <c r="Z127" s="49">
        <v>0</v>
      </c>
      <c r="AA127" s="71">
        <v>127</v>
      </c>
      <c r="AB127" s="71"/>
      <c r="AC127" s="72"/>
      <c r="AD127" s="78" t="s">
        <v>1314</v>
      </c>
      <c r="AE127" s="78">
        <v>910</v>
      </c>
      <c r="AF127" s="78">
        <v>177</v>
      </c>
      <c r="AG127" s="78">
        <v>650</v>
      </c>
      <c r="AH127" s="78">
        <v>1540</v>
      </c>
      <c r="AI127" s="78"/>
      <c r="AJ127" s="78" t="s">
        <v>1429</v>
      </c>
      <c r="AK127" s="78" t="s">
        <v>1508</v>
      </c>
      <c r="AL127" s="83" t="s">
        <v>1593</v>
      </c>
      <c r="AM127" s="78"/>
      <c r="AN127" s="80">
        <v>42756.60108796296</v>
      </c>
      <c r="AO127" s="83" t="s">
        <v>1695</v>
      </c>
      <c r="AP127" s="78" t="b">
        <v>1</v>
      </c>
      <c r="AQ127" s="78" t="b">
        <v>0</v>
      </c>
      <c r="AR127" s="78" t="b">
        <v>0</v>
      </c>
      <c r="AS127" s="78"/>
      <c r="AT127" s="78">
        <v>3</v>
      </c>
      <c r="AU127" s="78"/>
      <c r="AV127" s="78" t="b">
        <v>0</v>
      </c>
      <c r="AW127" s="78" t="s">
        <v>1782</v>
      </c>
      <c r="AX127" s="83" t="s">
        <v>1906</v>
      </c>
      <c r="AY127" s="78" t="s">
        <v>66</v>
      </c>
      <c r="AZ127" s="78" t="str">
        <f>REPLACE(INDEX(GroupVertices[Group],MATCH(Vertices[[#This Row],[Vertex]],GroupVertices[Vertex],0)),1,1,"")</f>
        <v>3</v>
      </c>
      <c r="BA127" s="48" t="s">
        <v>2426</v>
      </c>
      <c r="BB127" s="48" t="s">
        <v>2426</v>
      </c>
      <c r="BC127" s="48" t="s">
        <v>2435</v>
      </c>
      <c r="BD127" s="48" t="s">
        <v>2435</v>
      </c>
      <c r="BE127" s="48"/>
      <c r="BF127" s="48"/>
      <c r="BG127" s="117" t="s">
        <v>2509</v>
      </c>
      <c r="BH127" s="117" t="s">
        <v>2509</v>
      </c>
      <c r="BI127" s="117" t="s">
        <v>2589</v>
      </c>
      <c r="BJ127" s="117" t="s">
        <v>2589</v>
      </c>
      <c r="BK127" s="117">
        <v>3</v>
      </c>
      <c r="BL127" s="121">
        <v>4.3478260869565215</v>
      </c>
      <c r="BM127" s="117">
        <v>1</v>
      </c>
      <c r="BN127" s="121">
        <v>1.4492753623188406</v>
      </c>
      <c r="BO127" s="117">
        <v>0</v>
      </c>
      <c r="BP127" s="121">
        <v>0</v>
      </c>
      <c r="BQ127" s="117">
        <v>65</v>
      </c>
      <c r="BR127" s="121">
        <v>94.20289855072464</v>
      </c>
      <c r="BS127" s="117">
        <v>69</v>
      </c>
      <c r="BT127" s="2"/>
      <c r="BU127" s="3"/>
      <c r="BV127" s="3"/>
      <c r="BW127" s="3"/>
      <c r="BX127" s="3"/>
    </row>
    <row r="128" spans="1:76" ht="15">
      <c r="A128" s="64" t="s">
        <v>344</v>
      </c>
      <c r="B128" s="65"/>
      <c r="C128" s="65" t="s">
        <v>64</v>
      </c>
      <c r="D128" s="66">
        <v>164.70782109158006</v>
      </c>
      <c r="E128" s="68"/>
      <c r="F128" s="101" t="s">
        <v>1775</v>
      </c>
      <c r="G128" s="65"/>
      <c r="H128" s="69" t="s">
        <v>344</v>
      </c>
      <c r="I128" s="70"/>
      <c r="J128" s="70"/>
      <c r="K128" s="69" t="s">
        <v>2044</v>
      </c>
      <c r="L128" s="73">
        <v>1</v>
      </c>
      <c r="M128" s="74">
        <v>5572.14208984375</v>
      </c>
      <c r="N128" s="74">
        <v>4104.02978515625</v>
      </c>
      <c r="O128" s="75"/>
      <c r="P128" s="76"/>
      <c r="Q128" s="76"/>
      <c r="R128" s="87"/>
      <c r="S128" s="48">
        <v>1</v>
      </c>
      <c r="T128" s="48">
        <v>0</v>
      </c>
      <c r="U128" s="49">
        <v>0</v>
      </c>
      <c r="V128" s="49">
        <v>0.002257</v>
      </c>
      <c r="W128" s="49">
        <v>0.001152</v>
      </c>
      <c r="X128" s="49">
        <v>0.361437</v>
      </c>
      <c r="Y128" s="49">
        <v>0</v>
      </c>
      <c r="Z128" s="49">
        <v>0</v>
      </c>
      <c r="AA128" s="71">
        <v>128</v>
      </c>
      <c r="AB128" s="71"/>
      <c r="AC128" s="72"/>
      <c r="AD128" s="78" t="s">
        <v>1315</v>
      </c>
      <c r="AE128" s="78">
        <v>2532</v>
      </c>
      <c r="AF128" s="78">
        <v>4294</v>
      </c>
      <c r="AG128" s="78">
        <v>7922</v>
      </c>
      <c r="AH128" s="78">
        <v>4325</v>
      </c>
      <c r="AI128" s="78"/>
      <c r="AJ128" s="78" t="s">
        <v>1430</v>
      </c>
      <c r="AK128" s="78"/>
      <c r="AL128" s="83" t="s">
        <v>1594</v>
      </c>
      <c r="AM128" s="78"/>
      <c r="AN128" s="80">
        <v>40559.0946875</v>
      </c>
      <c r="AO128" s="83" t="s">
        <v>1696</v>
      </c>
      <c r="AP128" s="78" t="b">
        <v>0</v>
      </c>
      <c r="AQ128" s="78" t="b">
        <v>0</v>
      </c>
      <c r="AR128" s="78" t="b">
        <v>0</v>
      </c>
      <c r="AS128" s="78" t="s">
        <v>1099</v>
      </c>
      <c r="AT128" s="78">
        <v>220</v>
      </c>
      <c r="AU128" s="83" t="s">
        <v>1716</v>
      </c>
      <c r="AV128" s="78" t="b">
        <v>0</v>
      </c>
      <c r="AW128" s="78" t="s">
        <v>1782</v>
      </c>
      <c r="AX128" s="83" t="s">
        <v>1907</v>
      </c>
      <c r="AY128" s="78" t="s">
        <v>65</v>
      </c>
      <c r="AZ128" s="78" t="str">
        <f>REPLACE(INDEX(GroupVertices[Group],MATCH(Vertices[[#This Row],[Vertex]],GroupVertices[Vertex],0)),1,1,"")</f>
        <v>3</v>
      </c>
      <c r="BA128" s="48"/>
      <c r="BB128" s="48"/>
      <c r="BC128" s="48"/>
      <c r="BD128" s="48"/>
      <c r="BE128" s="48"/>
      <c r="BF128" s="48"/>
      <c r="BG128" s="48"/>
      <c r="BH128" s="48"/>
      <c r="BI128" s="48"/>
      <c r="BJ128" s="48"/>
      <c r="BK128" s="48"/>
      <c r="BL128" s="49"/>
      <c r="BM128" s="48"/>
      <c r="BN128" s="49"/>
      <c r="BO128" s="48"/>
      <c r="BP128" s="49"/>
      <c r="BQ128" s="48"/>
      <c r="BR128" s="49"/>
      <c r="BS128" s="48"/>
      <c r="BT128" s="2"/>
      <c r="BU128" s="3"/>
      <c r="BV128" s="3"/>
      <c r="BW128" s="3"/>
      <c r="BX128" s="3"/>
    </row>
    <row r="129" spans="1:76" ht="15">
      <c r="A129" s="64" t="s">
        <v>345</v>
      </c>
      <c r="B129" s="65"/>
      <c r="C129" s="65" t="s">
        <v>64</v>
      </c>
      <c r="D129" s="66">
        <v>290.06215454957965</v>
      </c>
      <c r="E129" s="68"/>
      <c r="F129" s="101" t="s">
        <v>1776</v>
      </c>
      <c r="G129" s="65"/>
      <c r="H129" s="69" t="s">
        <v>345</v>
      </c>
      <c r="I129" s="70"/>
      <c r="J129" s="70"/>
      <c r="K129" s="69" t="s">
        <v>2045</v>
      </c>
      <c r="L129" s="73">
        <v>1</v>
      </c>
      <c r="M129" s="74">
        <v>5795.3916015625</v>
      </c>
      <c r="N129" s="74">
        <v>2802.563720703125</v>
      </c>
      <c r="O129" s="75"/>
      <c r="P129" s="76"/>
      <c r="Q129" s="76"/>
      <c r="R129" s="87"/>
      <c r="S129" s="48">
        <v>1</v>
      </c>
      <c r="T129" s="48">
        <v>0</v>
      </c>
      <c r="U129" s="49">
        <v>0</v>
      </c>
      <c r="V129" s="49">
        <v>0.002257</v>
      </c>
      <c r="W129" s="49">
        <v>0.001152</v>
      </c>
      <c r="X129" s="49">
        <v>0.361437</v>
      </c>
      <c r="Y129" s="49">
        <v>0</v>
      </c>
      <c r="Z129" s="49">
        <v>0</v>
      </c>
      <c r="AA129" s="71">
        <v>129</v>
      </c>
      <c r="AB129" s="71"/>
      <c r="AC129" s="72"/>
      <c r="AD129" s="78" t="s">
        <v>1316</v>
      </c>
      <c r="AE129" s="78">
        <v>1016</v>
      </c>
      <c r="AF129" s="78">
        <v>203078</v>
      </c>
      <c r="AG129" s="78">
        <v>70771</v>
      </c>
      <c r="AH129" s="78">
        <v>1415</v>
      </c>
      <c r="AI129" s="78"/>
      <c r="AJ129" s="78" t="s">
        <v>1431</v>
      </c>
      <c r="AK129" s="78" t="s">
        <v>1509</v>
      </c>
      <c r="AL129" s="83" t="s">
        <v>1595</v>
      </c>
      <c r="AM129" s="78"/>
      <c r="AN129" s="80">
        <v>39469.76966435185</v>
      </c>
      <c r="AO129" s="83" t="s">
        <v>1697</v>
      </c>
      <c r="AP129" s="78" t="b">
        <v>0</v>
      </c>
      <c r="AQ129" s="78" t="b">
        <v>0</v>
      </c>
      <c r="AR129" s="78" t="b">
        <v>0</v>
      </c>
      <c r="AS129" s="78"/>
      <c r="AT129" s="78">
        <v>7210</v>
      </c>
      <c r="AU129" s="83" t="s">
        <v>1705</v>
      </c>
      <c r="AV129" s="78" t="b">
        <v>1</v>
      </c>
      <c r="AW129" s="78" t="s">
        <v>1782</v>
      </c>
      <c r="AX129" s="83" t="s">
        <v>1908</v>
      </c>
      <c r="AY129" s="78" t="s">
        <v>65</v>
      </c>
      <c r="AZ129" s="78" t="str">
        <f>REPLACE(INDEX(GroupVertices[Group],MATCH(Vertices[[#This Row],[Vertex]],GroupVertices[Vertex],0)),1,1,"")</f>
        <v>3</v>
      </c>
      <c r="BA129" s="48"/>
      <c r="BB129" s="48"/>
      <c r="BC129" s="48"/>
      <c r="BD129" s="48"/>
      <c r="BE129" s="48"/>
      <c r="BF129" s="48"/>
      <c r="BG129" s="48"/>
      <c r="BH129" s="48"/>
      <c r="BI129" s="48"/>
      <c r="BJ129" s="48"/>
      <c r="BK129" s="48"/>
      <c r="BL129" s="49"/>
      <c r="BM129" s="48"/>
      <c r="BN129" s="49"/>
      <c r="BO129" s="48"/>
      <c r="BP129" s="49"/>
      <c r="BQ129" s="48"/>
      <c r="BR129" s="49"/>
      <c r="BS129" s="48"/>
      <c r="BT129" s="2"/>
      <c r="BU129" s="3"/>
      <c r="BV129" s="3"/>
      <c r="BW129" s="3"/>
      <c r="BX129" s="3"/>
    </row>
    <row r="130" spans="1:76" ht="15">
      <c r="A130" s="64" t="s">
        <v>346</v>
      </c>
      <c r="B130" s="65"/>
      <c r="C130" s="65" t="s">
        <v>64</v>
      </c>
      <c r="D130" s="66">
        <v>1000</v>
      </c>
      <c r="E130" s="68"/>
      <c r="F130" s="101" t="s">
        <v>1777</v>
      </c>
      <c r="G130" s="65"/>
      <c r="H130" s="69" t="s">
        <v>346</v>
      </c>
      <c r="I130" s="70"/>
      <c r="J130" s="70"/>
      <c r="K130" s="69" t="s">
        <v>2046</v>
      </c>
      <c r="L130" s="73">
        <v>4.9568905491917015</v>
      </c>
      <c r="M130" s="74">
        <v>3325.933349609375</v>
      </c>
      <c r="N130" s="74">
        <v>6218.22021484375</v>
      </c>
      <c r="O130" s="75"/>
      <c r="P130" s="76"/>
      <c r="Q130" s="76"/>
      <c r="R130" s="87"/>
      <c r="S130" s="48">
        <v>3</v>
      </c>
      <c r="T130" s="48">
        <v>0</v>
      </c>
      <c r="U130" s="49">
        <v>6.5</v>
      </c>
      <c r="V130" s="49">
        <v>0.002336</v>
      </c>
      <c r="W130" s="49">
        <v>0.004549</v>
      </c>
      <c r="X130" s="49">
        <v>0.706482</v>
      </c>
      <c r="Y130" s="49">
        <v>0.3333333333333333</v>
      </c>
      <c r="Z130" s="49">
        <v>0</v>
      </c>
      <c r="AA130" s="71">
        <v>130</v>
      </c>
      <c r="AB130" s="71"/>
      <c r="AC130" s="72"/>
      <c r="AD130" s="78" t="s">
        <v>1317</v>
      </c>
      <c r="AE130" s="78">
        <v>263422</v>
      </c>
      <c r="AF130" s="78">
        <v>2287390</v>
      </c>
      <c r="AG130" s="78">
        <v>264111</v>
      </c>
      <c r="AH130" s="78">
        <v>676</v>
      </c>
      <c r="AI130" s="78"/>
      <c r="AJ130" s="78" t="s">
        <v>1432</v>
      </c>
      <c r="AK130" s="78" t="s">
        <v>1510</v>
      </c>
      <c r="AL130" s="83" t="s">
        <v>1596</v>
      </c>
      <c r="AM130" s="78"/>
      <c r="AN130" s="80">
        <v>39772.96005787037</v>
      </c>
      <c r="AO130" s="83" t="s">
        <v>1698</v>
      </c>
      <c r="AP130" s="78" t="b">
        <v>0</v>
      </c>
      <c r="AQ130" s="78" t="b">
        <v>0</v>
      </c>
      <c r="AR130" s="78" t="b">
        <v>1</v>
      </c>
      <c r="AS130" s="78"/>
      <c r="AT130" s="78">
        <v>18428</v>
      </c>
      <c r="AU130" s="83" t="s">
        <v>1705</v>
      </c>
      <c r="AV130" s="78" t="b">
        <v>1</v>
      </c>
      <c r="AW130" s="78" t="s">
        <v>1782</v>
      </c>
      <c r="AX130" s="83" t="s">
        <v>1909</v>
      </c>
      <c r="AY130" s="78" t="s">
        <v>65</v>
      </c>
      <c r="AZ130" s="78" t="str">
        <f>REPLACE(INDEX(GroupVertices[Group],MATCH(Vertices[[#This Row],[Vertex]],GroupVertices[Vertex],0)),1,1,"")</f>
        <v>2</v>
      </c>
      <c r="BA130" s="48"/>
      <c r="BB130" s="48"/>
      <c r="BC130" s="48"/>
      <c r="BD130" s="48"/>
      <c r="BE130" s="48"/>
      <c r="BF130" s="48"/>
      <c r="BG130" s="48"/>
      <c r="BH130" s="48"/>
      <c r="BI130" s="48"/>
      <c r="BJ130" s="48"/>
      <c r="BK130" s="48"/>
      <c r="BL130" s="49"/>
      <c r="BM130" s="48"/>
      <c r="BN130" s="49"/>
      <c r="BO130" s="48"/>
      <c r="BP130" s="49"/>
      <c r="BQ130" s="48"/>
      <c r="BR130" s="49"/>
      <c r="BS130" s="48"/>
      <c r="BT130" s="2"/>
      <c r="BU130" s="3"/>
      <c r="BV130" s="3"/>
      <c r="BW130" s="3"/>
      <c r="BX130" s="3"/>
    </row>
    <row r="131" spans="1:76" ht="15">
      <c r="A131" s="64" t="s">
        <v>285</v>
      </c>
      <c r="B131" s="65"/>
      <c r="C131" s="65" t="s">
        <v>64</v>
      </c>
      <c r="D131" s="66">
        <v>162.11350903504527</v>
      </c>
      <c r="E131" s="68"/>
      <c r="F131" s="101" t="s">
        <v>709</v>
      </c>
      <c r="G131" s="65"/>
      <c r="H131" s="69" t="s">
        <v>285</v>
      </c>
      <c r="I131" s="70"/>
      <c r="J131" s="70"/>
      <c r="K131" s="69" t="s">
        <v>2047</v>
      </c>
      <c r="L131" s="73">
        <v>1</v>
      </c>
      <c r="M131" s="74">
        <v>4730.423828125</v>
      </c>
      <c r="N131" s="74">
        <v>3138.65673828125</v>
      </c>
      <c r="O131" s="75"/>
      <c r="P131" s="76"/>
      <c r="Q131" s="76"/>
      <c r="R131" s="87"/>
      <c r="S131" s="48">
        <v>0</v>
      </c>
      <c r="T131" s="48">
        <v>3</v>
      </c>
      <c r="U131" s="49">
        <v>0</v>
      </c>
      <c r="V131" s="49">
        <v>0.003195</v>
      </c>
      <c r="W131" s="49">
        <v>0.010845</v>
      </c>
      <c r="X131" s="49">
        <v>0.751252</v>
      </c>
      <c r="Y131" s="49">
        <v>0.6666666666666666</v>
      </c>
      <c r="Z131" s="49">
        <v>0</v>
      </c>
      <c r="AA131" s="71">
        <v>131</v>
      </c>
      <c r="AB131" s="71"/>
      <c r="AC131" s="72"/>
      <c r="AD131" s="78" t="s">
        <v>1318</v>
      </c>
      <c r="AE131" s="78">
        <v>149</v>
      </c>
      <c r="AF131" s="78">
        <v>180</v>
      </c>
      <c r="AG131" s="78">
        <v>1453</v>
      </c>
      <c r="AH131" s="78">
        <v>187</v>
      </c>
      <c r="AI131" s="78"/>
      <c r="AJ131" s="78" t="s">
        <v>1433</v>
      </c>
      <c r="AK131" s="78" t="s">
        <v>1469</v>
      </c>
      <c r="AL131" s="78"/>
      <c r="AM131" s="78"/>
      <c r="AN131" s="80">
        <v>41577.63909722222</v>
      </c>
      <c r="AO131" s="83" t="s">
        <v>1699</v>
      </c>
      <c r="AP131" s="78" t="b">
        <v>1</v>
      </c>
      <c r="AQ131" s="78" t="b">
        <v>0</v>
      </c>
      <c r="AR131" s="78" t="b">
        <v>1</v>
      </c>
      <c r="AS131" s="78"/>
      <c r="AT131" s="78">
        <v>1</v>
      </c>
      <c r="AU131" s="83" t="s">
        <v>1705</v>
      </c>
      <c r="AV131" s="78" t="b">
        <v>0</v>
      </c>
      <c r="AW131" s="78" t="s">
        <v>1782</v>
      </c>
      <c r="AX131" s="83" t="s">
        <v>1910</v>
      </c>
      <c r="AY131" s="78" t="s">
        <v>66</v>
      </c>
      <c r="AZ131" s="78" t="str">
        <f>REPLACE(INDEX(GroupVertices[Group],MATCH(Vertices[[#This Row],[Vertex]],GroupVertices[Vertex],0)),1,1,"")</f>
        <v>3</v>
      </c>
      <c r="BA131" s="48"/>
      <c r="BB131" s="48"/>
      <c r="BC131" s="48"/>
      <c r="BD131" s="48"/>
      <c r="BE131" s="48"/>
      <c r="BF131" s="48"/>
      <c r="BG131" s="117" t="s">
        <v>2510</v>
      </c>
      <c r="BH131" s="117" t="s">
        <v>2510</v>
      </c>
      <c r="BI131" s="117" t="s">
        <v>2590</v>
      </c>
      <c r="BJ131" s="117" t="s">
        <v>2590</v>
      </c>
      <c r="BK131" s="117">
        <v>0</v>
      </c>
      <c r="BL131" s="121">
        <v>0</v>
      </c>
      <c r="BM131" s="117">
        <v>0</v>
      </c>
      <c r="BN131" s="121">
        <v>0</v>
      </c>
      <c r="BO131" s="117">
        <v>0</v>
      </c>
      <c r="BP131" s="121">
        <v>0</v>
      </c>
      <c r="BQ131" s="117">
        <v>19</v>
      </c>
      <c r="BR131" s="121">
        <v>100</v>
      </c>
      <c r="BS131" s="117">
        <v>19</v>
      </c>
      <c r="BT131" s="2"/>
      <c r="BU131" s="3"/>
      <c r="BV131" s="3"/>
      <c r="BW131" s="3"/>
      <c r="BX131" s="3"/>
    </row>
    <row r="132" spans="1:76" ht="15">
      <c r="A132" s="64" t="s">
        <v>347</v>
      </c>
      <c r="B132" s="65"/>
      <c r="C132" s="65" t="s">
        <v>64</v>
      </c>
      <c r="D132" s="66">
        <v>162.3796246616514</v>
      </c>
      <c r="E132" s="68"/>
      <c r="F132" s="101" t="s">
        <v>1778</v>
      </c>
      <c r="G132" s="65"/>
      <c r="H132" s="69" t="s">
        <v>347</v>
      </c>
      <c r="I132" s="70"/>
      <c r="J132" s="70"/>
      <c r="K132" s="69" t="s">
        <v>2048</v>
      </c>
      <c r="L132" s="73">
        <v>1</v>
      </c>
      <c r="M132" s="74">
        <v>3203.05859375</v>
      </c>
      <c r="N132" s="74">
        <v>6863.5595703125</v>
      </c>
      <c r="O132" s="75"/>
      <c r="P132" s="76"/>
      <c r="Q132" s="76"/>
      <c r="R132" s="87"/>
      <c r="S132" s="48">
        <v>2</v>
      </c>
      <c r="T132" s="48">
        <v>0</v>
      </c>
      <c r="U132" s="49">
        <v>0</v>
      </c>
      <c r="V132" s="49">
        <v>0.002294</v>
      </c>
      <c r="W132" s="49">
        <v>0.003211</v>
      </c>
      <c r="X132" s="49">
        <v>0.498148</v>
      </c>
      <c r="Y132" s="49">
        <v>0.5</v>
      </c>
      <c r="Z132" s="49">
        <v>0</v>
      </c>
      <c r="AA132" s="71">
        <v>132</v>
      </c>
      <c r="AB132" s="71"/>
      <c r="AC132" s="72"/>
      <c r="AD132" s="78" t="s">
        <v>1319</v>
      </c>
      <c r="AE132" s="78">
        <v>447</v>
      </c>
      <c r="AF132" s="78">
        <v>602</v>
      </c>
      <c r="AG132" s="78">
        <v>61534</v>
      </c>
      <c r="AH132" s="78">
        <v>8535</v>
      </c>
      <c r="AI132" s="78"/>
      <c r="AJ132" s="78" t="s">
        <v>1434</v>
      </c>
      <c r="AK132" s="78" t="s">
        <v>1511</v>
      </c>
      <c r="AL132" s="83" t="s">
        <v>1597</v>
      </c>
      <c r="AM132" s="78"/>
      <c r="AN132" s="80">
        <v>39401.34894675926</v>
      </c>
      <c r="AO132" s="83" t="s">
        <v>1700</v>
      </c>
      <c r="AP132" s="78" t="b">
        <v>0</v>
      </c>
      <c r="AQ132" s="78" t="b">
        <v>0</v>
      </c>
      <c r="AR132" s="78" t="b">
        <v>0</v>
      </c>
      <c r="AS132" s="78" t="s">
        <v>1099</v>
      </c>
      <c r="AT132" s="78">
        <v>42</v>
      </c>
      <c r="AU132" s="83" t="s">
        <v>1717</v>
      </c>
      <c r="AV132" s="78" t="b">
        <v>0</v>
      </c>
      <c r="AW132" s="78" t="s">
        <v>1782</v>
      </c>
      <c r="AX132" s="83" t="s">
        <v>1911</v>
      </c>
      <c r="AY132" s="78" t="s">
        <v>65</v>
      </c>
      <c r="AZ132" s="78" t="str">
        <f>REPLACE(INDEX(GroupVertices[Group],MATCH(Vertices[[#This Row],[Vertex]],GroupVertices[Vertex],0)),1,1,"")</f>
        <v>2</v>
      </c>
      <c r="BA132" s="48"/>
      <c r="BB132" s="48"/>
      <c r="BC132" s="48"/>
      <c r="BD132" s="48"/>
      <c r="BE132" s="48"/>
      <c r="BF132" s="48"/>
      <c r="BG132" s="48"/>
      <c r="BH132" s="48"/>
      <c r="BI132" s="48"/>
      <c r="BJ132" s="48"/>
      <c r="BK132" s="48"/>
      <c r="BL132" s="49"/>
      <c r="BM132" s="48"/>
      <c r="BN132" s="49"/>
      <c r="BO132" s="48"/>
      <c r="BP132" s="49"/>
      <c r="BQ132" s="48"/>
      <c r="BR132" s="49"/>
      <c r="BS132" s="48"/>
      <c r="BT132" s="2"/>
      <c r="BU132" s="3"/>
      <c r="BV132" s="3"/>
      <c r="BW132" s="3"/>
      <c r="BX132" s="3"/>
    </row>
    <row r="133" spans="1:76" ht="15">
      <c r="A133" s="64" t="s">
        <v>288</v>
      </c>
      <c r="B133" s="65"/>
      <c r="C133" s="65" t="s">
        <v>64</v>
      </c>
      <c r="D133" s="66">
        <v>162.06621360377642</v>
      </c>
      <c r="E133" s="68"/>
      <c r="F133" s="101" t="s">
        <v>712</v>
      </c>
      <c r="G133" s="65"/>
      <c r="H133" s="69" t="s">
        <v>288</v>
      </c>
      <c r="I133" s="70"/>
      <c r="J133" s="70"/>
      <c r="K133" s="69" t="s">
        <v>2049</v>
      </c>
      <c r="L133" s="73">
        <v>1</v>
      </c>
      <c r="M133" s="74">
        <v>4320.33642578125</v>
      </c>
      <c r="N133" s="74">
        <v>6175.7841796875</v>
      </c>
      <c r="O133" s="75"/>
      <c r="P133" s="76"/>
      <c r="Q133" s="76"/>
      <c r="R133" s="87"/>
      <c r="S133" s="48">
        <v>3</v>
      </c>
      <c r="T133" s="48">
        <v>3</v>
      </c>
      <c r="U133" s="49">
        <v>0</v>
      </c>
      <c r="V133" s="49">
        <v>0.003175</v>
      </c>
      <c r="W133" s="49">
        <v>0.01409</v>
      </c>
      <c r="X133" s="49">
        <v>1.044528</v>
      </c>
      <c r="Y133" s="49">
        <v>0.9</v>
      </c>
      <c r="Z133" s="49">
        <v>0.2</v>
      </c>
      <c r="AA133" s="71">
        <v>133</v>
      </c>
      <c r="AB133" s="71"/>
      <c r="AC133" s="72"/>
      <c r="AD133" s="78" t="s">
        <v>1320</v>
      </c>
      <c r="AE133" s="78">
        <v>364</v>
      </c>
      <c r="AF133" s="78">
        <v>105</v>
      </c>
      <c r="AG133" s="78">
        <v>95</v>
      </c>
      <c r="AH133" s="78">
        <v>548</v>
      </c>
      <c r="AI133" s="78"/>
      <c r="AJ133" s="78" t="s">
        <v>1435</v>
      </c>
      <c r="AK133" s="78" t="s">
        <v>1446</v>
      </c>
      <c r="AL133" s="78"/>
      <c r="AM133" s="78"/>
      <c r="AN133" s="80">
        <v>41085.70038194444</v>
      </c>
      <c r="AO133" s="78"/>
      <c r="AP133" s="78" t="b">
        <v>1</v>
      </c>
      <c r="AQ133" s="78" t="b">
        <v>0</v>
      </c>
      <c r="AR133" s="78" t="b">
        <v>1</v>
      </c>
      <c r="AS133" s="78"/>
      <c r="AT133" s="78">
        <v>1</v>
      </c>
      <c r="AU133" s="83" t="s">
        <v>1705</v>
      </c>
      <c r="AV133" s="78" t="b">
        <v>0</v>
      </c>
      <c r="AW133" s="78" t="s">
        <v>1782</v>
      </c>
      <c r="AX133" s="83" t="s">
        <v>1912</v>
      </c>
      <c r="AY133" s="78" t="s">
        <v>66</v>
      </c>
      <c r="AZ133" s="78" t="str">
        <f>REPLACE(INDEX(GroupVertices[Group],MATCH(Vertices[[#This Row],[Vertex]],GroupVertices[Vertex],0)),1,1,"")</f>
        <v>2</v>
      </c>
      <c r="BA133" s="48"/>
      <c r="BB133" s="48"/>
      <c r="BC133" s="48"/>
      <c r="BD133" s="48"/>
      <c r="BE133" s="48" t="s">
        <v>606</v>
      </c>
      <c r="BF133" s="48" t="s">
        <v>606</v>
      </c>
      <c r="BG133" s="117" t="s">
        <v>2511</v>
      </c>
      <c r="BH133" s="117" t="s">
        <v>2511</v>
      </c>
      <c r="BI133" s="117" t="s">
        <v>2591</v>
      </c>
      <c r="BJ133" s="117" t="s">
        <v>2591</v>
      </c>
      <c r="BK133" s="117">
        <v>1</v>
      </c>
      <c r="BL133" s="121">
        <v>4.761904761904762</v>
      </c>
      <c r="BM133" s="117">
        <v>0</v>
      </c>
      <c r="BN133" s="121">
        <v>0</v>
      </c>
      <c r="BO133" s="117">
        <v>0</v>
      </c>
      <c r="BP133" s="121">
        <v>0</v>
      </c>
      <c r="BQ133" s="117">
        <v>20</v>
      </c>
      <c r="BR133" s="121">
        <v>95.23809523809524</v>
      </c>
      <c r="BS133" s="117">
        <v>21</v>
      </c>
      <c r="BT133" s="2"/>
      <c r="BU133" s="3"/>
      <c r="BV133" s="3"/>
      <c r="BW133" s="3"/>
      <c r="BX133" s="3"/>
    </row>
    <row r="134" spans="1:76" ht="15">
      <c r="A134" s="64" t="s">
        <v>289</v>
      </c>
      <c r="B134" s="65"/>
      <c r="C134" s="65" t="s">
        <v>64</v>
      </c>
      <c r="D134" s="66">
        <v>163.15463912871056</v>
      </c>
      <c r="E134" s="68"/>
      <c r="F134" s="101" t="s">
        <v>1779</v>
      </c>
      <c r="G134" s="65"/>
      <c r="H134" s="69" t="s">
        <v>289</v>
      </c>
      <c r="I134" s="70"/>
      <c r="J134" s="70"/>
      <c r="K134" s="69" t="s">
        <v>2050</v>
      </c>
      <c r="L134" s="73">
        <v>1</v>
      </c>
      <c r="M134" s="74">
        <v>1891.0462646484375</v>
      </c>
      <c r="N134" s="74">
        <v>6712.392578125</v>
      </c>
      <c r="O134" s="75"/>
      <c r="P134" s="76"/>
      <c r="Q134" s="76"/>
      <c r="R134" s="87"/>
      <c r="S134" s="48">
        <v>0</v>
      </c>
      <c r="T134" s="48">
        <v>1</v>
      </c>
      <c r="U134" s="49">
        <v>0</v>
      </c>
      <c r="V134" s="49">
        <v>0.003106</v>
      </c>
      <c r="W134" s="49">
        <v>0.006715</v>
      </c>
      <c r="X134" s="49">
        <v>0.355204</v>
      </c>
      <c r="Y134" s="49">
        <v>0</v>
      </c>
      <c r="Z134" s="49">
        <v>0</v>
      </c>
      <c r="AA134" s="71">
        <v>134</v>
      </c>
      <c r="AB134" s="71"/>
      <c r="AC134" s="72"/>
      <c r="AD134" s="78" t="s">
        <v>1321</v>
      </c>
      <c r="AE134" s="78">
        <v>1450</v>
      </c>
      <c r="AF134" s="78">
        <v>1831</v>
      </c>
      <c r="AG134" s="78">
        <v>8584</v>
      </c>
      <c r="AH134" s="78">
        <v>5568</v>
      </c>
      <c r="AI134" s="78"/>
      <c r="AJ134" s="78" t="s">
        <v>1436</v>
      </c>
      <c r="AK134" s="78" t="s">
        <v>1512</v>
      </c>
      <c r="AL134" s="83" t="s">
        <v>1598</v>
      </c>
      <c r="AM134" s="78"/>
      <c r="AN134" s="80">
        <v>41719.5340625</v>
      </c>
      <c r="AO134" s="83" t="s">
        <v>1701</v>
      </c>
      <c r="AP134" s="78" t="b">
        <v>0</v>
      </c>
      <c r="AQ134" s="78" t="b">
        <v>0</v>
      </c>
      <c r="AR134" s="78" t="b">
        <v>1</v>
      </c>
      <c r="AS134" s="78"/>
      <c r="AT134" s="78">
        <v>597</v>
      </c>
      <c r="AU134" s="83" t="s">
        <v>1705</v>
      </c>
      <c r="AV134" s="78" t="b">
        <v>0</v>
      </c>
      <c r="AW134" s="78" t="s">
        <v>1782</v>
      </c>
      <c r="AX134" s="83" t="s">
        <v>1913</v>
      </c>
      <c r="AY134" s="78" t="s">
        <v>66</v>
      </c>
      <c r="AZ134" s="78" t="str">
        <f>REPLACE(INDEX(GroupVertices[Group],MATCH(Vertices[[#This Row],[Vertex]],GroupVertices[Vertex],0)),1,1,"")</f>
        <v>1</v>
      </c>
      <c r="BA134" s="48" t="s">
        <v>542</v>
      </c>
      <c r="BB134" s="48" t="s">
        <v>542</v>
      </c>
      <c r="BC134" s="48" t="s">
        <v>568</v>
      </c>
      <c r="BD134" s="48" t="s">
        <v>568</v>
      </c>
      <c r="BE134" s="48" t="s">
        <v>612</v>
      </c>
      <c r="BF134" s="48" t="s">
        <v>612</v>
      </c>
      <c r="BG134" s="117" t="s">
        <v>2512</v>
      </c>
      <c r="BH134" s="117" t="s">
        <v>2512</v>
      </c>
      <c r="BI134" s="117" t="s">
        <v>2592</v>
      </c>
      <c r="BJ134" s="117" t="s">
        <v>2592</v>
      </c>
      <c r="BK134" s="117">
        <v>0</v>
      </c>
      <c r="BL134" s="121">
        <v>0</v>
      </c>
      <c r="BM134" s="117">
        <v>0</v>
      </c>
      <c r="BN134" s="121">
        <v>0</v>
      </c>
      <c r="BO134" s="117">
        <v>0</v>
      </c>
      <c r="BP134" s="121">
        <v>0</v>
      </c>
      <c r="BQ134" s="117">
        <v>28</v>
      </c>
      <c r="BR134" s="121">
        <v>100</v>
      </c>
      <c r="BS134" s="117">
        <v>28</v>
      </c>
      <c r="BT134" s="2"/>
      <c r="BU134" s="3"/>
      <c r="BV134" s="3"/>
      <c r="BW134" s="3"/>
      <c r="BX134" s="3"/>
    </row>
    <row r="135" spans="1:76" ht="15">
      <c r="A135" s="64" t="s">
        <v>290</v>
      </c>
      <c r="B135" s="65"/>
      <c r="C135" s="65" t="s">
        <v>64</v>
      </c>
      <c r="D135" s="66">
        <v>164.19009377062355</v>
      </c>
      <c r="E135" s="68"/>
      <c r="F135" s="101" t="s">
        <v>1780</v>
      </c>
      <c r="G135" s="65"/>
      <c r="H135" s="69" t="s">
        <v>290</v>
      </c>
      <c r="I135" s="70"/>
      <c r="J135" s="70"/>
      <c r="K135" s="69" t="s">
        <v>2051</v>
      </c>
      <c r="L135" s="73">
        <v>1</v>
      </c>
      <c r="M135" s="74">
        <v>1334.2498779296875</v>
      </c>
      <c r="N135" s="74">
        <v>587.128173828125</v>
      </c>
      <c r="O135" s="75"/>
      <c r="P135" s="76"/>
      <c r="Q135" s="76"/>
      <c r="R135" s="87"/>
      <c r="S135" s="48">
        <v>0</v>
      </c>
      <c r="T135" s="48">
        <v>1</v>
      </c>
      <c r="U135" s="49">
        <v>0</v>
      </c>
      <c r="V135" s="49">
        <v>0.003106</v>
      </c>
      <c r="W135" s="49">
        <v>0.006715</v>
      </c>
      <c r="X135" s="49">
        <v>0.355204</v>
      </c>
      <c r="Y135" s="49">
        <v>0</v>
      </c>
      <c r="Z135" s="49">
        <v>0</v>
      </c>
      <c r="AA135" s="71">
        <v>135</v>
      </c>
      <c r="AB135" s="71"/>
      <c r="AC135" s="72"/>
      <c r="AD135" s="78" t="s">
        <v>1322</v>
      </c>
      <c r="AE135" s="78">
        <v>160</v>
      </c>
      <c r="AF135" s="78">
        <v>3473</v>
      </c>
      <c r="AG135" s="78">
        <v>10331</v>
      </c>
      <c r="AH135" s="78">
        <v>1268</v>
      </c>
      <c r="AI135" s="78"/>
      <c r="AJ135" s="78" t="s">
        <v>1437</v>
      </c>
      <c r="AK135" s="78" t="s">
        <v>1456</v>
      </c>
      <c r="AL135" s="83" t="s">
        <v>1599</v>
      </c>
      <c r="AM135" s="78"/>
      <c r="AN135" s="80">
        <v>42997.331296296295</v>
      </c>
      <c r="AO135" s="83" t="s">
        <v>1702</v>
      </c>
      <c r="AP135" s="78" t="b">
        <v>1</v>
      </c>
      <c r="AQ135" s="78" t="b">
        <v>0</v>
      </c>
      <c r="AR135" s="78" t="b">
        <v>0</v>
      </c>
      <c r="AS135" s="78"/>
      <c r="AT135" s="78">
        <v>34</v>
      </c>
      <c r="AU135" s="78"/>
      <c r="AV135" s="78" t="b">
        <v>0</v>
      </c>
      <c r="AW135" s="78" t="s">
        <v>1782</v>
      </c>
      <c r="AX135" s="83" t="s">
        <v>1914</v>
      </c>
      <c r="AY135" s="78" t="s">
        <v>66</v>
      </c>
      <c r="AZ135" s="78" t="str">
        <f>REPLACE(INDEX(GroupVertices[Group],MATCH(Vertices[[#This Row],[Vertex]],GroupVertices[Vertex],0)),1,1,"")</f>
        <v>1</v>
      </c>
      <c r="BA135" s="48" t="s">
        <v>543</v>
      </c>
      <c r="BB135" s="48" t="s">
        <v>543</v>
      </c>
      <c r="BC135" s="48" t="s">
        <v>569</v>
      </c>
      <c r="BD135" s="48" t="s">
        <v>569</v>
      </c>
      <c r="BE135" s="48" t="s">
        <v>613</v>
      </c>
      <c r="BF135" s="48" t="s">
        <v>613</v>
      </c>
      <c r="BG135" s="117" t="s">
        <v>2513</v>
      </c>
      <c r="BH135" s="117" t="s">
        <v>2513</v>
      </c>
      <c r="BI135" s="117" t="s">
        <v>2593</v>
      </c>
      <c r="BJ135" s="117" t="s">
        <v>2593</v>
      </c>
      <c r="BK135" s="117">
        <v>0</v>
      </c>
      <c r="BL135" s="121">
        <v>0</v>
      </c>
      <c r="BM135" s="117">
        <v>0</v>
      </c>
      <c r="BN135" s="121">
        <v>0</v>
      </c>
      <c r="BO135" s="117">
        <v>0</v>
      </c>
      <c r="BP135" s="121">
        <v>0</v>
      </c>
      <c r="BQ135" s="117">
        <v>19</v>
      </c>
      <c r="BR135" s="121">
        <v>100</v>
      </c>
      <c r="BS135" s="117">
        <v>19</v>
      </c>
      <c r="BT135" s="2"/>
      <c r="BU135" s="3"/>
      <c r="BV135" s="3"/>
      <c r="BW135" s="3"/>
      <c r="BX135" s="3"/>
    </row>
    <row r="136" spans="1:76" ht="15">
      <c r="A136" s="64" t="s">
        <v>291</v>
      </c>
      <c r="B136" s="65"/>
      <c r="C136" s="65" t="s">
        <v>64</v>
      </c>
      <c r="D136" s="66">
        <v>162.54925760846908</v>
      </c>
      <c r="E136" s="68"/>
      <c r="F136" s="101" t="s">
        <v>713</v>
      </c>
      <c r="G136" s="65"/>
      <c r="H136" s="69" t="s">
        <v>291</v>
      </c>
      <c r="I136" s="70"/>
      <c r="J136" s="70"/>
      <c r="K136" s="69" t="s">
        <v>2052</v>
      </c>
      <c r="L136" s="73">
        <v>1</v>
      </c>
      <c r="M136" s="74">
        <v>1411.6669921875</v>
      </c>
      <c r="N136" s="74">
        <v>6254.82470703125</v>
      </c>
      <c r="O136" s="75"/>
      <c r="P136" s="76"/>
      <c r="Q136" s="76"/>
      <c r="R136" s="87"/>
      <c r="S136" s="48">
        <v>1</v>
      </c>
      <c r="T136" s="48">
        <v>1</v>
      </c>
      <c r="U136" s="49">
        <v>0</v>
      </c>
      <c r="V136" s="49">
        <v>0.003115</v>
      </c>
      <c r="W136" s="49">
        <v>0.007345</v>
      </c>
      <c r="X136" s="49">
        <v>0.617746</v>
      </c>
      <c r="Y136" s="49">
        <v>0.5</v>
      </c>
      <c r="Z136" s="49">
        <v>0</v>
      </c>
      <c r="AA136" s="71">
        <v>136</v>
      </c>
      <c r="AB136" s="71"/>
      <c r="AC136" s="72"/>
      <c r="AD136" s="78" t="s">
        <v>1323</v>
      </c>
      <c r="AE136" s="78">
        <v>52</v>
      </c>
      <c r="AF136" s="78">
        <v>871</v>
      </c>
      <c r="AG136" s="78">
        <v>13801</v>
      </c>
      <c r="AH136" s="78">
        <v>16</v>
      </c>
      <c r="AI136" s="78"/>
      <c r="AJ136" s="78" t="s">
        <v>1438</v>
      </c>
      <c r="AK136" s="78"/>
      <c r="AL136" s="83" t="s">
        <v>1600</v>
      </c>
      <c r="AM136" s="78"/>
      <c r="AN136" s="80">
        <v>42657.8112962963</v>
      </c>
      <c r="AO136" s="83" t="s">
        <v>1703</v>
      </c>
      <c r="AP136" s="78" t="b">
        <v>1</v>
      </c>
      <c r="AQ136" s="78" t="b">
        <v>0</v>
      </c>
      <c r="AR136" s="78" t="b">
        <v>0</v>
      </c>
      <c r="AS136" s="78"/>
      <c r="AT136" s="78">
        <v>241</v>
      </c>
      <c r="AU136" s="78"/>
      <c r="AV136" s="78" t="b">
        <v>0</v>
      </c>
      <c r="AW136" s="78" t="s">
        <v>1782</v>
      </c>
      <c r="AX136" s="83" t="s">
        <v>1915</v>
      </c>
      <c r="AY136" s="78" t="s">
        <v>66</v>
      </c>
      <c r="AZ136" s="78" t="str">
        <f>REPLACE(INDEX(GroupVertices[Group],MATCH(Vertices[[#This Row],[Vertex]],GroupVertices[Vertex],0)),1,1,"")</f>
        <v>1</v>
      </c>
      <c r="BA136" s="48" t="s">
        <v>544</v>
      </c>
      <c r="BB136" s="48" t="s">
        <v>544</v>
      </c>
      <c r="BC136" s="48" t="s">
        <v>570</v>
      </c>
      <c r="BD136" s="48" t="s">
        <v>570</v>
      </c>
      <c r="BE136" s="48" t="s">
        <v>614</v>
      </c>
      <c r="BF136" s="48" t="s">
        <v>614</v>
      </c>
      <c r="BG136" s="117" t="s">
        <v>2514</v>
      </c>
      <c r="BH136" s="117" t="s">
        <v>2514</v>
      </c>
      <c r="BI136" s="117" t="s">
        <v>2594</v>
      </c>
      <c r="BJ136" s="117" t="s">
        <v>2594</v>
      </c>
      <c r="BK136" s="117">
        <v>0</v>
      </c>
      <c r="BL136" s="121">
        <v>0</v>
      </c>
      <c r="BM136" s="117">
        <v>0</v>
      </c>
      <c r="BN136" s="121">
        <v>0</v>
      </c>
      <c r="BO136" s="117">
        <v>0</v>
      </c>
      <c r="BP136" s="121">
        <v>0</v>
      </c>
      <c r="BQ136" s="117">
        <v>15</v>
      </c>
      <c r="BR136" s="121">
        <v>100</v>
      </c>
      <c r="BS136" s="117">
        <v>15</v>
      </c>
      <c r="BT136" s="2"/>
      <c r="BU136" s="3"/>
      <c r="BV136" s="3"/>
      <c r="BW136" s="3"/>
      <c r="BX136" s="3"/>
    </row>
    <row r="137" spans="1:76" ht="15">
      <c r="A137" s="64" t="s">
        <v>292</v>
      </c>
      <c r="B137" s="65"/>
      <c r="C137" s="65" t="s">
        <v>64</v>
      </c>
      <c r="D137" s="66">
        <v>165.95578987132782</v>
      </c>
      <c r="E137" s="68"/>
      <c r="F137" s="101" t="s">
        <v>714</v>
      </c>
      <c r="G137" s="65"/>
      <c r="H137" s="69" t="s">
        <v>292</v>
      </c>
      <c r="I137" s="70"/>
      <c r="J137" s="70"/>
      <c r="K137" s="69" t="s">
        <v>2053</v>
      </c>
      <c r="L137" s="73">
        <v>1</v>
      </c>
      <c r="M137" s="74">
        <v>1652.2440185546875</v>
      </c>
      <c r="N137" s="74">
        <v>6280.6494140625</v>
      </c>
      <c r="O137" s="75"/>
      <c r="P137" s="76"/>
      <c r="Q137" s="76"/>
      <c r="R137" s="87"/>
      <c r="S137" s="48">
        <v>0</v>
      </c>
      <c r="T137" s="48">
        <v>2</v>
      </c>
      <c r="U137" s="49">
        <v>0</v>
      </c>
      <c r="V137" s="49">
        <v>0.003115</v>
      </c>
      <c r="W137" s="49">
        <v>0.007345</v>
      </c>
      <c r="X137" s="49">
        <v>0.617746</v>
      </c>
      <c r="Y137" s="49">
        <v>0.5</v>
      </c>
      <c r="Z137" s="49">
        <v>0</v>
      </c>
      <c r="AA137" s="71">
        <v>137</v>
      </c>
      <c r="AB137" s="71"/>
      <c r="AC137" s="72"/>
      <c r="AD137" s="78" t="s">
        <v>1324</v>
      </c>
      <c r="AE137" s="78">
        <v>420</v>
      </c>
      <c r="AF137" s="78">
        <v>6273</v>
      </c>
      <c r="AG137" s="78">
        <v>4720</v>
      </c>
      <c r="AH137" s="78">
        <v>482</v>
      </c>
      <c r="AI137" s="78"/>
      <c r="AJ137" s="78" t="s">
        <v>1439</v>
      </c>
      <c r="AK137" s="78" t="s">
        <v>1447</v>
      </c>
      <c r="AL137" s="83" t="s">
        <v>1601</v>
      </c>
      <c r="AM137" s="78"/>
      <c r="AN137" s="80">
        <v>39835.96077546296</v>
      </c>
      <c r="AO137" s="78"/>
      <c r="AP137" s="78" t="b">
        <v>1</v>
      </c>
      <c r="AQ137" s="78" t="b">
        <v>0</v>
      </c>
      <c r="AR137" s="78" t="b">
        <v>0</v>
      </c>
      <c r="AS137" s="78"/>
      <c r="AT137" s="78">
        <v>691</v>
      </c>
      <c r="AU137" s="83" t="s">
        <v>1705</v>
      </c>
      <c r="AV137" s="78" t="b">
        <v>0</v>
      </c>
      <c r="AW137" s="78" t="s">
        <v>1782</v>
      </c>
      <c r="AX137" s="83" t="s">
        <v>1916</v>
      </c>
      <c r="AY137" s="78" t="s">
        <v>66</v>
      </c>
      <c r="AZ137" s="78" t="str">
        <f>REPLACE(INDEX(GroupVertices[Group],MATCH(Vertices[[#This Row],[Vertex]],GroupVertices[Vertex],0)),1,1,"")</f>
        <v>1</v>
      </c>
      <c r="BA137" s="48" t="s">
        <v>544</v>
      </c>
      <c r="BB137" s="48" t="s">
        <v>544</v>
      </c>
      <c r="BC137" s="48" t="s">
        <v>570</v>
      </c>
      <c r="BD137" s="48" t="s">
        <v>570</v>
      </c>
      <c r="BE137" s="48" t="s">
        <v>615</v>
      </c>
      <c r="BF137" s="48" t="s">
        <v>615</v>
      </c>
      <c r="BG137" s="117" t="s">
        <v>2515</v>
      </c>
      <c r="BH137" s="117" t="s">
        <v>2515</v>
      </c>
      <c r="BI137" s="117" t="s">
        <v>2595</v>
      </c>
      <c r="BJ137" s="117" t="s">
        <v>2595</v>
      </c>
      <c r="BK137" s="117">
        <v>0</v>
      </c>
      <c r="BL137" s="121">
        <v>0</v>
      </c>
      <c r="BM137" s="117">
        <v>0</v>
      </c>
      <c r="BN137" s="121">
        <v>0</v>
      </c>
      <c r="BO137" s="117">
        <v>0</v>
      </c>
      <c r="BP137" s="121">
        <v>0</v>
      </c>
      <c r="BQ137" s="117">
        <v>17</v>
      </c>
      <c r="BR137" s="121">
        <v>100</v>
      </c>
      <c r="BS137" s="117">
        <v>17</v>
      </c>
      <c r="BT137" s="2"/>
      <c r="BU137" s="3"/>
      <c r="BV137" s="3"/>
      <c r="BW137" s="3"/>
      <c r="BX137" s="3"/>
    </row>
    <row r="138" spans="1:76" ht="15">
      <c r="A138" s="64" t="s">
        <v>293</v>
      </c>
      <c r="B138" s="65"/>
      <c r="C138" s="65" t="s">
        <v>64</v>
      </c>
      <c r="D138" s="66">
        <v>162.44583826542782</v>
      </c>
      <c r="E138" s="68"/>
      <c r="F138" s="101" t="s">
        <v>715</v>
      </c>
      <c r="G138" s="65"/>
      <c r="H138" s="69" t="s">
        <v>293</v>
      </c>
      <c r="I138" s="70"/>
      <c r="J138" s="70"/>
      <c r="K138" s="69" t="s">
        <v>2054</v>
      </c>
      <c r="L138" s="73">
        <v>1</v>
      </c>
      <c r="M138" s="74">
        <v>4959.0791015625</v>
      </c>
      <c r="N138" s="74">
        <v>8755.3720703125</v>
      </c>
      <c r="O138" s="75"/>
      <c r="P138" s="76"/>
      <c r="Q138" s="76"/>
      <c r="R138" s="87"/>
      <c r="S138" s="48">
        <v>1</v>
      </c>
      <c r="T138" s="48">
        <v>2</v>
      </c>
      <c r="U138" s="49">
        <v>0</v>
      </c>
      <c r="V138" s="49">
        <v>0.003145</v>
      </c>
      <c r="W138" s="49">
        <v>0.009911</v>
      </c>
      <c r="X138" s="49">
        <v>0.725658</v>
      </c>
      <c r="Y138" s="49">
        <v>0.8333333333333334</v>
      </c>
      <c r="Z138" s="49">
        <v>0</v>
      </c>
      <c r="AA138" s="71">
        <v>138</v>
      </c>
      <c r="AB138" s="71"/>
      <c r="AC138" s="72"/>
      <c r="AD138" s="78" t="s">
        <v>1325</v>
      </c>
      <c r="AE138" s="78">
        <v>136</v>
      </c>
      <c r="AF138" s="78">
        <v>707</v>
      </c>
      <c r="AG138" s="78">
        <v>894</v>
      </c>
      <c r="AH138" s="78">
        <v>117</v>
      </c>
      <c r="AI138" s="78"/>
      <c r="AJ138" s="78" t="s">
        <v>1440</v>
      </c>
      <c r="AK138" s="78" t="s">
        <v>1445</v>
      </c>
      <c r="AL138" s="83" t="s">
        <v>1602</v>
      </c>
      <c r="AM138" s="78"/>
      <c r="AN138" s="80">
        <v>39892.7534375</v>
      </c>
      <c r="AO138" s="78"/>
      <c r="AP138" s="78" t="b">
        <v>1</v>
      </c>
      <c r="AQ138" s="78" t="b">
        <v>0</v>
      </c>
      <c r="AR138" s="78" t="b">
        <v>1</v>
      </c>
      <c r="AS138" s="78" t="s">
        <v>1099</v>
      </c>
      <c r="AT138" s="78">
        <v>59</v>
      </c>
      <c r="AU138" s="83" t="s">
        <v>1705</v>
      </c>
      <c r="AV138" s="78" t="b">
        <v>0</v>
      </c>
      <c r="AW138" s="78" t="s">
        <v>1782</v>
      </c>
      <c r="AX138" s="83" t="s">
        <v>1917</v>
      </c>
      <c r="AY138" s="78" t="s">
        <v>66</v>
      </c>
      <c r="AZ138" s="78" t="str">
        <f>REPLACE(INDEX(GroupVertices[Group],MATCH(Vertices[[#This Row],[Vertex]],GroupVertices[Vertex],0)),1,1,"")</f>
        <v>2</v>
      </c>
      <c r="BA138" s="48" t="s">
        <v>499</v>
      </c>
      <c r="BB138" s="48" t="s">
        <v>499</v>
      </c>
      <c r="BC138" s="48" t="s">
        <v>554</v>
      </c>
      <c r="BD138" s="48" t="s">
        <v>554</v>
      </c>
      <c r="BE138" s="48"/>
      <c r="BF138" s="48"/>
      <c r="BG138" s="117" t="s">
        <v>2516</v>
      </c>
      <c r="BH138" s="117" t="s">
        <v>2516</v>
      </c>
      <c r="BI138" s="117" t="s">
        <v>2596</v>
      </c>
      <c r="BJ138" s="117" t="s">
        <v>2596</v>
      </c>
      <c r="BK138" s="117">
        <v>0</v>
      </c>
      <c r="BL138" s="121">
        <v>0</v>
      </c>
      <c r="BM138" s="117">
        <v>0</v>
      </c>
      <c r="BN138" s="121">
        <v>0</v>
      </c>
      <c r="BO138" s="117">
        <v>0</v>
      </c>
      <c r="BP138" s="121">
        <v>0</v>
      </c>
      <c r="BQ138" s="117">
        <v>9</v>
      </c>
      <c r="BR138" s="121">
        <v>100</v>
      </c>
      <c r="BS138" s="117">
        <v>9</v>
      </c>
      <c r="BT138" s="2"/>
      <c r="BU138" s="3"/>
      <c r="BV138" s="3"/>
      <c r="BW138" s="3"/>
      <c r="BX138" s="3"/>
    </row>
    <row r="139" spans="1:76" ht="15">
      <c r="A139" s="88" t="s">
        <v>348</v>
      </c>
      <c r="B139" s="89"/>
      <c r="C139" s="89" t="s">
        <v>64</v>
      </c>
      <c r="D139" s="90">
        <v>162.19611838832822</v>
      </c>
      <c r="E139" s="91"/>
      <c r="F139" s="102" t="s">
        <v>1781</v>
      </c>
      <c r="G139" s="89"/>
      <c r="H139" s="92" t="s">
        <v>348</v>
      </c>
      <c r="I139" s="93"/>
      <c r="J139" s="93"/>
      <c r="K139" s="92" t="s">
        <v>2055</v>
      </c>
      <c r="L139" s="94">
        <v>1</v>
      </c>
      <c r="M139" s="95">
        <v>5675.35009765625</v>
      </c>
      <c r="N139" s="95">
        <v>8410.537109375</v>
      </c>
      <c r="O139" s="96"/>
      <c r="P139" s="97"/>
      <c r="Q139" s="97"/>
      <c r="R139" s="98"/>
      <c r="S139" s="48">
        <v>1</v>
      </c>
      <c r="T139" s="48">
        <v>0</v>
      </c>
      <c r="U139" s="49">
        <v>0</v>
      </c>
      <c r="V139" s="49">
        <v>0.002268</v>
      </c>
      <c r="W139" s="49">
        <v>0.001488</v>
      </c>
      <c r="X139" s="49">
        <v>0.339553</v>
      </c>
      <c r="Y139" s="49">
        <v>0</v>
      </c>
      <c r="Z139" s="49">
        <v>0</v>
      </c>
      <c r="AA139" s="99">
        <v>139</v>
      </c>
      <c r="AB139" s="99"/>
      <c r="AC139" s="100"/>
      <c r="AD139" s="78" t="s">
        <v>1326</v>
      </c>
      <c r="AE139" s="78">
        <v>391</v>
      </c>
      <c r="AF139" s="78">
        <v>311</v>
      </c>
      <c r="AG139" s="78">
        <v>272</v>
      </c>
      <c r="AH139" s="78">
        <v>192</v>
      </c>
      <c r="AI139" s="78"/>
      <c r="AJ139" s="78" t="s">
        <v>1441</v>
      </c>
      <c r="AK139" s="78" t="s">
        <v>1445</v>
      </c>
      <c r="AL139" s="83" t="s">
        <v>1603</v>
      </c>
      <c r="AM139" s="78"/>
      <c r="AN139" s="80">
        <v>41287.779131944444</v>
      </c>
      <c r="AO139" s="78"/>
      <c r="AP139" s="78" t="b">
        <v>0</v>
      </c>
      <c r="AQ139" s="78" t="b">
        <v>0</v>
      </c>
      <c r="AR139" s="78" t="b">
        <v>1</v>
      </c>
      <c r="AS139" s="78" t="s">
        <v>1099</v>
      </c>
      <c r="AT139" s="78">
        <v>20</v>
      </c>
      <c r="AU139" s="83" t="s">
        <v>1705</v>
      </c>
      <c r="AV139" s="78" t="b">
        <v>0</v>
      </c>
      <c r="AW139" s="78" t="s">
        <v>1782</v>
      </c>
      <c r="AX139" s="83" t="s">
        <v>1918</v>
      </c>
      <c r="AY139" s="78" t="s">
        <v>65</v>
      </c>
      <c r="AZ139" s="78" t="str">
        <f>REPLACE(INDEX(GroupVertices[Group],MATCH(Vertices[[#This Row],[Vertex]],GroupVertices[Vertex],0)),1,1,"")</f>
        <v>2</v>
      </c>
      <c r="BA139" s="48"/>
      <c r="BB139" s="48"/>
      <c r="BC139" s="48"/>
      <c r="BD139" s="48"/>
      <c r="BE139" s="48"/>
      <c r="BF139" s="48"/>
      <c r="BG139" s="48"/>
      <c r="BH139" s="48"/>
      <c r="BI139" s="48"/>
      <c r="BJ139" s="48"/>
      <c r="BK139" s="48"/>
      <c r="BL139" s="49"/>
      <c r="BM139" s="48"/>
      <c r="BN139" s="49"/>
      <c r="BO139" s="48"/>
      <c r="BP139" s="49"/>
      <c r="BQ139" s="48"/>
      <c r="BR139" s="49"/>
      <c r="BS139" s="48"/>
      <c r="BT139" s="2"/>
      <c r="BU139" s="3"/>
      <c r="BV139" s="3"/>
      <c r="BW139" s="3"/>
      <c r="BX13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9"/>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9"/>
    <dataValidation allowBlank="1" showInputMessage="1" promptTitle="Vertex Tooltip" prompt="Enter optional text that will pop up when the mouse is hovered over the vertex." errorTitle="Invalid Vertex Image Key" sqref="K3:K13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9"/>
    <dataValidation allowBlank="1" showInputMessage="1" promptTitle="Vertex Label Fill Color" prompt="To select an optional fill color for the Label shape, right-click and select Select Color on the right-click menu." sqref="I3:I139"/>
    <dataValidation allowBlank="1" showInputMessage="1" promptTitle="Vertex Image File" prompt="Enter the path to an image file.  Hover over the column header for examples." errorTitle="Invalid Vertex Image Key" sqref="F3:F139"/>
    <dataValidation allowBlank="1" showInputMessage="1" promptTitle="Vertex Color" prompt="To select an optional vertex color, right-click and select Select Color on the right-click menu." sqref="B3:B139"/>
    <dataValidation allowBlank="1" showInputMessage="1" promptTitle="Vertex Opacity" prompt="Enter an optional vertex opacity between 0 (transparent) and 100 (opaque)." errorTitle="Invalid Vertex Opacity" error="The optional vertex opacity must be a whole number between 0 and 10." sqref="E3:E139"/>
    <dataValidation type="list" allowBlank="1" showInputMessage="1" showErrorMessage="1" promptTitle="Vertex Shape" prompt="Select an optional vertex shape." errorTitle="Invalid Vertex Shape" error="You have entered an invalid vertex shape.  Try selecting from the drop-down list instead." sqref="C3:C13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9">
      <formula1>ValidVertexLabelPositions</formula1>
    </dataValidation>
    <dataValidation allowBlank="1" showInputMessage="1" showErrorMessage="1" promptTitle="Vertex Name" prompt="Enter the name of the vertex." sqref="A3:A139"/>
  </dataValidations>
  <hyperlinks>
    <hyperlink ref="AD14" r:id="rId1" display="https://maps.app.goo.gl/6zwDFFnADLiCtEU4A"/>
    <hyperlink ref="AL4" r:id="rId2" display="http://t.co/KjWgvTi51A"/>
    <hyperlink ref="AL6" r:id="rId3" display="https://t.co/q5ot2XC7em"/>
    <hyperlink ref="AL7" r:id="rId4" display="http://t.co/hIvN2rtrtO"/>
    <hyperlink ref="AL8" r:id="rId5" display="https://t.co/Wd5sF351O0"/>
    <hyperlink ref="AL9" r:id="rId6" display="https://t.co/XePKmfIPK1"/>
    <hyperlink ref="AL12" r:id="rId7" display="http://t.co/jTHSzlBkVI"/>
    <hyperlink ref="AL15" r:id="rId8" display="https://t.co/GKeinORCup"/>
    <hyperlink ref="AL16" r:id="rId9" display="https://t.co/MJoDxhuz4t"/>
    <hyperlink ref="AL18" r:id="rId10" display="http://www.vertafore.com/"/>
    <hyperlink ref="AL19" r:id="rId11" display="http://www.carahsoft.com/"/>
    <hyperlink ref="AL20" r:id="rId12" display="https://t.co/Eh2TEAZzvN"/>
    <hyperlink ref="AL23" r:id="rId13" display="https://t.co/e0bKO1wgIo"/>
    <hyperlink ref="AL24" r:id="rId14" display="http://www.alliedsolutions.net/"/>
    <hyperlink ref="AL26" r:id="rId15" display="https://t.co/eHBBm9OPjz"/>
    <hyperlink ref="AL27" r:id="rId16" display="https://t.co/ndnhxqfYFX"/>
    <hyperlink ref="AL30" r:id="rId17" display="http://t.co/mADhPiZKOs"/>
    <hyperlink ref="AL31" r:id="rId18" display="https://t.co/4IcKMDqfAk"/>
    <hyperlink ref="AL32" r:id="rId19" display="http://www.iriworldwide.com/"/>
    <hyperlink ref="AL34" r:id="rId20" display="https://t.co/J81V6snqTU"/>
    <hyperlink ref="AL35" r:id="rId21" display="https://t.co/pHIPHSHbVg"/>
    <hyperlink ref="AL36" r:id="rId22" display="http://t.co/POwMoOsBdR"/>
    <hyperlink ref="AL37" r:id="rId23" display="https://t.co/qEznLadmjp"/>
    <hyperlink ref="AL43" r:id="rId24" display="https://t.co/rKXfUtZJ3Y"/>
    <hyperlink ref="AL44" r:id="rId25" display="http://naacpconvention.org/"/>
    <hyperlink ref="AL45" r:id="rId26" display="https://t.co/ZKjExFWujb"/>
    <hyperlink ref="AL46" r:id="rId27" display="https://t.co/ihUcSI26Ia"/>
    <hyperlink ref="AL47" r:id="rId28" display="https://t.co/zfufuFljel"/>
    <hyperlink ref="AL48" r:id="rId29" display="https://t.co/vKHw2yMZ57"/>
    <hyperlink ref="AL49" r:id="rId30" display="https://t.co/uuZehwCnOF"/>
    <hyperlink ref="AL50" r:id="rId31" display="http://t.co/rMgEN2HDzF"/>
    <hyperlink ref="AL51" r:id="rId32" display="http://www.fbi.gov/"/>
    <hyperlink ref="AL52" r:id="rId33" display="https://t.co/TCBPMutawq"/>
    <hyperlink ref="AL53" r:id="rId34" display="https://t.co/zFeqTSVTef"/>
    <hyperlink ref="AL54" r:id="rId35" display="https://madhive.com/"/>
    <hyperlink ref="AL55" r:id="rId36" display="http://t.co/N2tQIv1LIY"/>
    <hyperlink ref="AL61" r:id="rId37" display="https://t.co/990q7OH5T0"/>
    <hyperlink ref="AL62" r:id="rId38" display="https://twitter.com/jackzimmerman"/>
    <hyperlink ref="AL63" r:id="rId39" display="https://t.co/ouMaDWkouU"/>
    <hyperlink ref="AL64" r:id="rId40" display="http://bizcasthq.com/"/>
    <hyperlink ref="AL66" r:id="rId41" display="http://t.co/e0IGylsaQw"/>
    <hyperlink ref="AL67" r:id="rId42" display="https://t.co/XK8qY7B5zw"/>
    <hyperlink ref="AL68" r:id="rId43" display="http://irishangels.com/"/>
    <hyperlink ref="AL69" r:id="rId44" display="https://t.co/FSuzjMP6Kl"/>
    <hyperlink ref="AL70" r:id="rId45" display="https://t.co/1hozOlSgoZ"/>
    <hyperlink ref="AL71" r:id="rId46" display="http://t.co/uJJ0L3Hdsj"/>
    <hyperlink ref="AL72" r:id="rId47" display="http://t.co/MCsnFZwqR1"/>
    <hyperlink ref="AL73" r:id="rId48" display="https://t.co/n3QI1UOLea"/>
    <hyperlink ref="AL74" r:id="rId49" display="http://www.flightly.com/"/>
    <hyperlink ref="AL75" r:id="rId50" display="http://johnnoel.com/"/>
    <hyperlink ref="AL76" r:id="rId51" display="http://t.co/UgneYCvvbN"/>
    <hyperlink ref="AL77" r:id="rId52" display="https://t.co/CfK9IiGJtw"/>
    <hyperlink ref="AL79" r:id="rId53" display="https://t.co/fACJLpFdvo"/>
    <hyperlink ref="AL80" r:id="rId54" display="http://www.amobee.com/"/>
    <hyperlink ref="AL81" r:id="rId55" display="https://t.co/YdnXqqjzKh"/>
    <hyperlink ref="AL85" r:id="rId56" display="http://madhive.com/"/>
    <hyperlink ref="AL86" r:id="rId57" display="https://t.co/8ieBApEtv9"/>
    <hyperlink ref="AL87" r:id="rId58" display="https://t.co/5TZG5L2nvP"/>
    <hyperlink ref="AL89" r:id="rId59" display="https://t.co/bxwHPPHjbs"/>
    <hyperlink ref="AL90" r:id="rId60" display="http://www.mediaocean.com/"/>
    <hyperlink ref="AL91" r:id="rId61" display="http://www.mediaocean.com/"/>
    <hyperlink ref="AL92" r:id="rId62" display="https://t.co/92STsAbmaX"/>
    <hyperlink ref="AL97" r:id="rId63" display="https://t.co/XmgjZSZcsb"/>
    <hyperlink ref="AL98" r:id="rId64" display="http://t.co/NjBirYTr7G"/>
    <hyperlink ref="AL99" r:id="rId65" display="http://t.co/DzuPTx2FYT"/>
    <hyperlink ref="AL100" r:id="rId66" display="http://croud.com/"/>
    <hyperlink ref="AL101" r:id="rId67" display="http://t.co/u0BeY6QdxV"/>
    <hyperlink ref="AL102" r:id="rId68" display="https://t.co/cnHPn2rdIV"/>
    <hyperlink ref="AL103" r:id="rId69" display="https://t.co/b0fpVEWZAG"/>
    <hyperlink ref="AL105" r:id="rId70" display="http://netflix.com/th"/>
    <hyperlink ref="AL108" r:id="rId71" display="https://t.co/zHJg7A7CRI"/>
    <hyperlink ref="AL109" r:id="rId72" display="https://t.co/6rpLS0UM46"/>
    <hyperlink ref="AL110" r:id="rId73" display="https://t.co/w9AL2SUcc1"/>
    <hyperlink ref="AL111" r:id="rId74" display="http://t.co/D9hdV4KZjA"/>
    <hyperlink ref="AL112" r:id="rId75" display="https://t.co/arDl4Gxga7"/>
    <hyperlink ref="AL116" r:id="rId76" display="https://t.co/jBJMqU9Ua2"/>
    <hyperlink ref="AL118" r:id="rId77" display="http://t.co/UWBHTQiAYt"/>
    <hyperlink ref="AL119" r:id="rId78" display="https://t.co/3YZSk6kF3E"/>
    <hyperlink ref="AL123" r:id="rId79" display="http://t.co/98pXYzVvnH"/>
    <hyperlink ref="AL124" r:id="rId80" display="https://t.co/1KZ2ofwvAI"/>
    <hyperlink ref="AL125" r:id="rId81" display="http://t.co/Vhpf6GEh1H"/>
    <hyperlink ref="AL126" r:id="rId82" display="https://t.co/5w1cO3LX1y"/>
    <hyperlink ref="AL127" r:id="rId83" display="https://t.co/NB97Uwura3"/>
    <hyperlink ref="AL128" r:id="rId84" display="https://t.co/EpYZyAFT3i"/>
    <hyperlink ref="AL129" r:id="rId85" display="http://marketingland.com/"/>
    <hyperlink ref="AL130" r:id="rId86" display="http://www.variety.com/"/>
    <hyperlink ref="AL132" r:id="rId87" display="https://t.co/AnN9CEGvnw"/>
    <hyperlink ref="AL134" r:id="rId88" display="https://t.co/z68cYQ82ml"/>
    <hyperlink ref="AL135" r:id="rId89" display="https://t.co/01lTqxcOJ7"/>
    <hyperlink ref="AL136" r:id="rId90" display="https://t.co/hfCg696JKH"/>
    <hyperlink ref="AL137" r:id="rId91" display="http://t.co/oq6g88pwTP"/>
    <hyperlink ref="AL138" r:id="rId92" display="http://t.co/n8y8662jnj"/>
    <hyperlink ref="AL139" r:id="rId93" display="https://t.co/ApfbldpKw2"/>
    <hyperlink ref="AO4" r:id="rId94" display="https://pbs.twimg.com/profile_banners/2253788118/1452549065"/>
    <hyperlink ref="AO6" r:id="rId95" display="https://pbs.twimg.com/profile_banners/4442036752/1491341148"/>
    <hyperlink ref="AO8" r:id="rId96" display="https://pbs.twimg.com/profile_banners/2777169328/1553481494"/>
    <hyperlink ref="AO9" r:id="rId97" display="https://pbs.twimg.com/profile_banners/949228828324331520/1554464411"/>
    <hyperlink ref="AO10" r:id="rId98" display="https://pbs.twimg.com/profile_banners/138826695/1405089742"/>
    <hyperlink ref="AO11" r:id="rId99" display="https://pbs.twimg.com/profile_banners/14606007/1525453152"/>
    <hyperlink ref="AO12" r:id="rId100" display="https://pbs.twimg.com/profile_banners/448290855/1533828677"/>
    <hyperlink ref="AO13" r:id="rId101" display="https://pbs.twimg.com/profile_banners/950967403/1461758979"/>
    <hyperlink ref="AO15" r:id="rId102" display="https://pbs.twimg.com/profile_banners/1081226567395684352/1547680142"/>
    <hyperlink ref="AO16" r:id="rId103" display="https://pbs.twimg.com/profile_banners/18909248/1560537295"/>
    <hyperlink ref="AO17" r:id="rId104" display="https://pbs.twimg.com/profile_banners/480436183/1353156076"/>
    <hyperlink ref="AO18" r:id="rId105" display="https://pbs.twimg.com/profile_banners/45585118/1503594713"/>
    <hyperlink ref="AO19" r:id="rId106" display="https://pbs.twimg.com/profile_banners/24230328/1561981477"/>
    <hyperlink ref="AO20" r:id="rId107" display="https://pbs.twimg.com/profile_banners/76117579/1562100617"/>
    <hyperlink ref="AO21" r:id="rId108" display="https://pbs.twimg.com/profile_banners/33612317/1565045455"/>
    <hyperlink ref="AO22" r:id="rId109" display="https://pbs.twimg.com/profile_banners/32908800/1513738642"/>
    <hyperlink ref="AO23" r:id="rId110" display="https://pbs.twimg.com/profile_banners/12743572/1558019282"/>
    <hyperlink ref="AO24" r:id="rId111" display="https://pbs.twimg.com/profile_banners/2876610106/1476888205"/>
    <hyperlink ref="AO26" r:id="rId112" display="https://pbs.twimg.com/profile_banners/816251702462455808/1551874984"/>
    <hyperlink ref="AO27" r:id="rId113" display="https://pbs.twimg.com/profile_banners/799226790065508352/1553268379"/>
    <hyperlink ref="AO28" r:id="rId114" display="https://pbs.twimg.com/profile_banners/890020598/1358216289"/>
    <hyperlink ref="AO29" r:id="rId115" display="https://pbs.twimg.com/profile_banners/43354914/1485871091"/>
    <hyperlink ref="AO30" r:id="rId116" display="https://pbs.twimg.com/profile_banners/95908609/1559667715"/>
    <hyperlink ref="AO31" r:id="rId117" display="https://pbs.twimg.com/profile_banners/65445177/1515635362"/>
    <hyperlink ref="AO32" r:id="rId118" display="https://pbs.twimg.com/profile_banners/142832001/1552582557"/>
    <hyperlink ref="AO33" r:id="rId119" display="https://pbs.twimg.com/profile_banners/737142202481016832/1538216794"/>
    <hyperlink ref="AO34" r:id="rId120" display="https://pbs.twimg.com/profile_banners/15472552/1347993114"/>
    <hyperlink ref="AO35" r:id="rId121" display="https://pbs.twimg.com/profile_banners/14705027/1526404651"/>
    <hyperlink ref="AO37" r:id="rId122" display="https://pbs.twimg.com/profile_banners/275787723/1538117572"/>
    <hyperlink ref="AO40" r:id="rId123" display="https://pbs.twimg.com/profile_banners/1128396535/1433846038"/>
    <hyperlink ref="AO43" r:id="rId124" display="https://pbs.twimg.com/profile_banners/21116401/1528485454"/>
    <hyperlink ref="AO44" r:id="rId125" display="https://pbs.twimg.com/profile_banners/44988185/1559347545"/>
    <hyperlink ref="AO45" r:id="rId126" display="https://pbs.twimg.com/profile_banners/20536157/1560894096"/>
    <hyperlink ref="AO46" r:id="rId127" display="https://pbs.twimg.com/profile_banners/748254696633098240/1529339195"/>
    <hyperlink ref="AO47" r:id="rId128" display="https://pbs.twimg.com/profile_banners/1205489305/1361467118"/>
    <hyperlink ref="AO48" r:id="rId129" display="https://pbs.twimg.com/profile_banners/1491528110/1548869225"/>
    <hyperlink ref="AO49" r:id="rId130" display="https://pbs.twimg.com/profile_banners/25101704/1521156928"/>
    <hyperlink ref="AO50" r:id="rId131" display="https://pbs.twimg.com/profile_banners/351895346/1402680975"/>
    <hyperlink ref="AO51" r:id="rId132" display="https://pbs.twimg.com/profile_banners/17629860/1400528060"/>
    <hyperlink ref="AO52" r:id="rId133" display="https://pbs.twimg.com/profile_banners/66515223/1512573537"/>
    <hyperlink ref="AO53" r:id="rId134" display="https://pbs.twimg.com/profile_banners/3309375033/1564680009"/>
    <hyperlink ref="AO54" r:id="rId135" display="https://pbs.twimg.com/profile_banners/794572397772939264/1561566323"/>
    <hyperlink ref="AO55" r:id="rId136" display="https://pbs.twimg.com/profile_banners/23262217/1364556002"/>
    <hyperlink ref="AO59" r:id="rId137" display="https://pbs.twimg.com/profile_banners/1125204419136483328/1557106755"/>
    <hyperlink ref="AO60" r:id="rId138" display="https://pbs.twimg.com/profile_banners/1145444304015335424/1561930677"/>
    <hyperlink ref="AO63" r:id="rId139" display="https://pbs.twimg.com/profile_banners/760046461824409600/1534783898"/>
    <hyperlink ref="AO64" r:id="rId140" display="https://pbs.twimg.com/profile_banners/703728300531658752/1464714538"/>
    <hyperlink ref="AO65" r:id="rId141" display="https://pbs.twimg.com/profile_banners/1147288514188341248/1562589676"/>
    <hyperlink ref="AO66" r:id="rId142" display="https://pbs.twimg.com/profile_banners/7712452/1558311495"/>
    <hyperlink ref="AO67" r:id="rId143" display="https://pbs.twimg.com/profile_banners/200742099/1488546480"/>
    <hyperlink ref="AO68" r:id="rId144" display="https://pbs.twimg.com/profile_banners/2337371605/1498848977"/>
    <hyperlink ref="AO69" r:id="rId145" display="https://pbs.twimg.com/profile_banners/2550988674/1545158090"/>
    <hyperlink ref="AO70" r:id="rId146" display="https://pbs.twimg.com/profile_banners/14692593/1526407846"/>
    <hyperlink ref="AO71" r:id="rId147" display="https://pbs.twimg.com/profile_banners/298717440/1545150019"/>
    <hyperlink ref="AO72" r:id="rId148" display="https://pbs.twimg.com/profile_banners/78661261/1449941221"/>
    <hyperlink ref="AO73" r:id="rId149" display="https://pbs.twimg.com/profile_banners/1594156410/1563123247"/>
    <hyperlink ref="AO74" r:id="rId150" display="https://pbs.twimg.com/profile_banners/2592466027/1480554406"/>
    <hyperlink ref="AO75" r:id="rId151" display="https://pbs.twimg.com/profile_banners/176486829/1536855349"/>
    <hyperlink ref="AO76" r:id="rId152" display="https://pbs.twimg.com/profile_banners/3187999118/1431103363"/>
    <hyperlink ref="AO77" r:id="rId153" display="https://pbs.twimg.com/profile_banners/15151711/1535642502"/>
    <hyperlink ref="AO78" r:id="rId154" display="https://pbs.twimg.com/profile_banners/543515908/1538397567"/>
    <hyperlink ref="AO79" r:id="rId155" display="https://pbs.twimg.com/profile_banners/933527228029136896/1534215420"/>
    <hyperlink ref="AO80" r:id="rId156" display="https://pbs.twimg.com/profile_banners/46651529/1544716998"/>
    <hyperlink ref="AO81" r:id="rId157" display="https://pbs.twimg.com/profile_banners/1059036346264813569/1542700759"/>
    <hyperlink ref="AO83" r:id="rId158" display="https://pbs.twimg.com/profile_banners/868395168688480256/1495879288"/>
    <hyperlink ref="AO86" r:id="rId159" display="https://pbs.twimg.com/profile_banners/809539071252905984/1528935348"/>
    <hyperlink ref="AO87" r:id="rId160" display="https://pbs.twimg.com/profile_banners/891853453/1516610501"/>
    <hyperlink ref="AO88" r:id="rId161" display="https://pbs.twimg.com/profile_banners/981335066/1440543629"/>
    <hyperlink ref="AO90" r:id="rId162" display="https://pbs.twimg.com/profile_banners/375708293/1538675817"/>
    <hyperlink ref="AO91" r:id="rId163" display="https://pbs.twimg.com/profile_banners/16382471/1421092860"/>
    <hyperlink ref="AO93" r:id="rId164" display="https://pbs.twimg.com/profile_banners/849631168001712130/1491477780"/>
    <hyperlink ref="AO96" r:id="rId165" display="https://pbs.twimg.com/profile_banners/160951543/1555249969"/>
    <hyperlink ref="AO97" r:id="rId166" display="https://pbs.twimg.com/profile_banners/352935163/1521715496"/>
    <hyperlink ref="AO98" r:id="rId167" display="https://pbs.twimg.com/profile_banners/95888725/1448392954"/>
    <hyperlink ref="AO99" r:id="rId168" display="https://pbs.twimg.com/profile_banners/78569316/1564729544"/>
    <hyperlink ref="AO100" r:id="rId169" display="https://pbs.twimg.com/profile_banners/273852397/1547575031"/>
    <hyperlink ref="AO101" r:id="rId170" display="https://pbs.twimg.com/profile_banners/106682853/1533133115"/>
    <hyperlink ref="AO102" r:id="rId171" display="https://pbs.twimg.com/profile_banners/800724907088703488/1479761429"/>
    <hyperlink ref="AO103" r:id="rId172" display="https://pbs.twimg.com/profile_banners/2327047891/1555585298"/>
    <hyperlink ref="AO104" r:id="rId173" display="https://pbs.twimg.com/profile_banners/1139090378601127937/1565175850"/>
    <hyperlink ref="AO105" r:id="rId174" display="https://pbs.twimg.com/profile_banners/856908850959482880/1540540975"/>
    <hyperlink ref="AO108" r:id="rId175" display="https://pbs.twimg.com/profile_banners/905364548517068801/1504691205"/>
    <hyperlink ref="AO110" r:id="rId176" display="https://pbs.twimg.com/profile_banners/273896136/1467368832"/>
    <hyperlink ref="AO116" r:id="rId177" display="https://pbs.twimg.com/profile_banners/900631628/1454136345"/>
    <hyperlink ref="AO117" r:id="rId178" display="https://pbs.twimg.com/profile_banners/116855998/1508370528"/>
    <hyperlink ref="AO118" r:id="rId179" display="https://pbs.twimg.com/profile_banners/33993367/1552491035"/>
    <hyperlink ref="AO119" r:id="rId180" display="https://pbs.twimg.com/profile_banners/492581730/1420570233"/>
    <hyperlink ref="AO124" r:id="rId181" display="https://pbs.twimg.com/profile_banners/820394/1507610994"/>
    <hyperlink ref="AO125" r:id="rId182" display="https://pbs.twimg.com/profile_banners/3074135008/1493085976"/>
    <hyperlink ref="AO126" r:id="rId183" display="https://pbs.twimg.com/profile_banners/143484502/1407225272"/>
    <hyperlink ref="AO127" r:id="rId184" display="https://pbs.twimg.com/profile_banners/822812386650390531/1485621539"/>
    <hyperlink ref="AO128" r:id="rId185" display="https://pbs.twimg.com/profile_banners/238795625/1551152675"/>
    <hyperlink ref="AO129" r:id="rId186" display="https://pbs.twimg.com/profile_banners/12553672/1563200171"/>
    <hyperlink ref="AO130" r:id="rId187" display="https://pbs.twimg.com/profile_banners/17525171/1565708790"/>
    <hyperlink ref="AO131" r:id="rId188" display="https://pbs.twimg.com/profile_banners/2164961492/1432340807"/>
    <hyperlink ref="AO132" r:id="rId189" display="https://pbs.twimg.com/profile_banners/10272172/1354163191"/>
    <hyperlink ref="AO134" r:id="rId190" display="https://pbs.twimg.com/profile_banners/2401526467/1554911604"/>
    <hyperlink ref="AO135" r:id="rId191" display="https://pbs.twimg.com/profile_banners/910050092744302592/1553591880"/>
    <hyperlink ref="AO136" r:id="rId192" display="https://pbs.twimg.com/profile_banners/787012163026190336/1565121588"/>
    <hyperlink ref="AU4" r:id="rId193" display="http://abs.twimg.com/images/themes/theme1/bg.png"/>
    <hyperlink ref="AU6" r:id="rId194" display="http://abs.twimg.com/images/themes/theme1/bg.png"/>
    <hyperlink ref="AU7" r:id="rId195" display="http://abs.twimg.com/images/themes/theme1/bg.png"/>
    <hyperlink ref="AU8" r:id="rId196" display="http://abs.twimg.com/images/themes/theme1/bg.png"/>
    <hyperlink ref="AU9" r:id="rId197" display="http://abs.twimg.com/images/themes/theme1/bg.png"/>
    <hyperlink ref="AU10" r:id="rId198" display="http://abs.twimg.com/images/themes/theme1/bg.png"/>
    <hyperlink ref="AU11" r:id="rId199" display="http://abs.twimg.com/images/themes/theme1/bg.png"/>
    <hyperlink ref="AU12" r:id="rId200" display="http://abs.twimg.com/images/themes/theme1/bg.png"/>
    <hyperlink ref="AU13" r:id="rId201" display="http://abs.twimg.com/images/themes/theme1/bg.png"/>
    <hyperlink ref="AU15" r:id="rId202" display="http://abs.twimg.com/images/themes/theme1/bg.png"/>
    <hyperlink ref="AU16" r:id="rId203" display="http://abs.twimg.com/images/themes/theme4/bg.gif"/>
    <hyperlink ref="AU17" r:id="rId204" display="http://abs.twimg.com/images/themes/theme14/bg.gif"/>
    <hyperlink ref="AU18" r:id="rId205" display="http://abs.twimg.com/images/themes/theme9/bg.gif"/>
    <hyperlink ref="AU19" r:id="rId206" display="http://abs.twimg.com/images/themes/theme7/bg.gif"/>
    <hyperlink ref="AU20" r:id="rId207" display="http://abs.twimg.com/images/themes/theme1/bg.png"/>
    <hyperlink ref="AU21" r:id="rId208" display="http://abs.twimg.com/images/themes/theme1/bg.png"/>
    <hyperlink ref="AU22" r:id="rId209" display="http://abs.twimg.com/images/themes/theme1/bg.png"/>
    <hyperlink ref="AU23" r:id="rId210" display="http://abs.twimg.com/images/themes/theme5/bg.gif"/>
    <hyperlink ref="AU24" r:id="rId211" display="http://abs.twimg.com/images/themes/theme1/bg.png"/>
    <hyperlink ref="AU26" r:id="rId212" display="http://abs.twimg.com/images/themes/theme1/bg.png"/>
    <hyperlink ref="AU27" r:id="rId213" display="http://abs.twimg.com/images/themes/theme1/bg.png"/>
    <hyperlink ref="AU28" r:id="rId214" display="http://abs.twimg.com/images/themes/theme1/bg.png"/>
    <hyperlink ref="AU29" r:id="rId215" display="http://abs.twimg.com/images/themes/theme7/bg.gif"/>
    <hyperlink ref="AU30" r:id="rId216" display="http://abs.twimg.com/images/themes/theme1/bg.png"/>
    <hyperlink ref="AU31" r:id="rId217" display="http://abs.twimg.com/images/themes/theme9/bg.gif"/>
    <hyperlink ref="AU32" r:id="rId218" display="http://abs.twimg.com/images/themes/theme1/bg.png"/>
    <hyperlink ref="AU34" r:id="rId219" display="http://abs.twimg.com/images/themes/theme1/bg.png"/>
    <hyperlink ref="AU35" r:id="rId220" display="http://abs.twimg.com/images/themes/theme1/bg.png"/>
    <hyperlink ref="AU36" r:id="rId221" display="http://abs.twimg.com/images/themes/theme1/bg.png"/>
    <hyperlink ref="AU37" r:id="rId222" display="http://abs.twimg.com/images/themes/theme1/bg.png"/>
    <hyperlink ref="AU40" r:id="rId223" display="http://abs.twimg.com/images/themes/theme1/bg.png"/>
    <hyperlink ref="AU43" r:id="rId224" display="http://abs.twimg.com/images/themes/theme1/bg.png"/>
    <hyperlink ref="AU44" r:id="rId225" display="http://abs.twimg.com/images/themes/theme1/bg.png"/>
    <hyperlink ref="AU45" r:id="rId226" display="http://abs.twimg.com/images/themes/theme1/bg.png"/>
    <hyperlink ref="AU47" r:id="rId227" display="http://abs.twimg.com/images/themes/theme1/bg.png"/>
    <hyperlink ref="AU48" r:id="rId228" display="http://abs.twimg.com/images/themes/theme1/bg.png"/>
    <hyperlink ref="AU49" r:id="rId229" display="http://abs.twimg.com/images/themes/theme9/bg.gif"/>
    <hyperlink ref="AU50" r:id="rId230" display="http://abs.twimg.com/images/themes/theme1/bg.png"/>
    <hyperlink ref="AU51" r:id="rId231" display="http://abs.twimg.com/images/themes/theme1/bg.png"/>
    <hyperlink ref="AU52" r:id="rId232" display="http://abs.twimg.com/images/themes/theme1/bg.png"/>
    <hyperlink ref="AU53" r:id="rId233" display="http://abs.twimg.com/images/themes/theme1/bg.png"/>
    <hyperlink ref="AU55" r:id="rId234" display="http://abs.twimg.com/images/themes/theme13/bg.gif"/>
    <hyperlink ref="AU56" r:id="rId235" display="http://abs.twimg.com/images/themes/theme1/bg.png"/>
    <hyperlink ref="AU62" r:id="rId236" display="http://abs.twimg.com/images/themes/theme1/bg.png"/>
    <hyperlink ref="AU63" r:id="rId237" display="http://abs.twimg.com/images/themes/theme1/bg.png"/>
    <hyperlink ref="AU64" r:id="rId238" display="http://abs.twimg.com/images/themes/theme1/bg.png"/>
    <hyperlink ref="AU66" r:id="rId239" display="http://abs.twimg.com/images/themes/theme9/bg.gif"/>
    <hyperlink ref="AU67" r:id="rId240" display="http://abs.twimg.com/images/themes/theme14/bg.gif"/>
    <hyperlink ref="AU68" r:id="rId241" display="http://abs.twimg.com/images/themes/theme1/bg.png"/>
    <hyperlink ref="AU69" r:id="rId242" display="http://abs.twimg.com/images/themes/theme1/bg.png"/>
    <hyperlink ref="AU70" r:id="rId243" display="http://abs.twimg.com/images/themes/theme6/bg.gif"/>
    <hyperlink ref="AU71" r:id="rId244" display="http://abs.twimg.com/images/themes/theme1/bg.png"/>
    <hyperlink ref="AU72" r:id="rId245" display="http://abs.twimg.com/images/themes/theme1/bg.png"/>
    <hyperlink ref="AU73" r:id="rId246" display="http://abs.twimg.com/images/themes/theme1/bg.png"/>
    <hyperlink ref="AU74" r:id="rId247" display="http://abs.twimg.com/images/themes/theme1/bg.png"/>
    <hyperlink ref="AU75" r:id="rId248" display="http://abs.twimg.com/images/themes/theme14/bg.gif"/>
    <hyperlink ref="AU76" r:id="rId249" display="http://abs.twimg.com/images/themes/theme1/bg.png"/>
    <hyperlink ref="AU77" r:id="rId250" display="http://abs.twimg.com/images/themes/theme1/bg.png"/>
    <hyperlink ref="AU78" r:id="rId251" display="http://abs.twimg.com/images/themes/theme1/bg.png"/>
    <hyperlink ref="AU79" r:id="rId252" display="http://abs.twimg.com/images/themes/theme1/bg.png"/>
    <hyperlink ref="AU80" r:id="rId253" display="http://abs.twimg.com/images/themes/theme1/bg.png"/>
    <hyperlink ref="AU81" r:id="rId254" display="http://abs.twimg.com/images/themes/theme1/bg.png"/>
    <hyperlink ref="AU84" r:id="rId255" display="http://abs.twimg.com/images/themes/theme1/bg.png"/>
    <hyperlink ref="AU85" r:id="rId256" display="http://abs.twimg.com/images/themes/theme1/bg.png"/>
    <hyperlink ref="AU86" r:id="rId257" display="http://abs.twimg.com/images/themes/theme1/bg.png"/>
    <hyperlink ref="AU87" r:id="rId258" display="http://abs.twimg.com/images/themes/theme1/bg.png"/>
    <hyperlink ref="AU88" r:id="rId259" display="http://abs.twimg.com/images/themes/theme1/bg.png"/>
    <hyperlink ref="AU90" r:id="rId260" display="http://abs.twimg.com/images/themes/theme1/bg.png"/>
    <hyperlink ref="AU91" r:id="rId261" display="http://abs.twimg.com/images/themes/theme9/bg.gif"/>
    <hyperlink ref="AU96" r:id="rId262" display="http://abs.twimg.com/images/themes/theme1/bg.png"/>
    <hyperlink ref="AU97" r:id="rId263" display="http://abs.twimg.com/images/themes/theme14/bg.gif"/>
    <hyperlink ref="AU98" r:id="rId264" display="http://abs.twimg.com/images/themes/theme14/bg.gif"/>
    <hyperlink ref="AU99" r:id="rId265" display="http://abs.twimg.com/images/themes/theme1/bg.png"/>
    <hyperlink ref="AU100" r:id="rId266" display="http://abs.twimg.com/images/themes/theme16/bg.gif"/>
    <hyperlink ref="AU101" r:id="rId267" display="http://abs.twimg.com/images/themes/theme14/bg.gif"/>
    <hyperlink ref="AU102" r:id="rId268" display="http://abs.twimg.com/images/themes/theme1/bg.png"/>
    <hyperlink ref="AU103" r:id="rId269" display="http://abs.twimg.com/images/themes/theme1/bg.png"/>
    <hyperlink ref="AU105" r:id="rId270" display="http://abs.twimg.com/images/themes/theme1/bg.png"/>
    <hyperlink ref="AU107" r:id="rId271" display="http://abs.twimg.com/images/themes/theme1/bg.png"/>
    <hyperlink ref="AU109" r:id="rId272" display="http://abs.twimg.com/images/themes/theme16/bg.gif"/>
    <hyperlink ref="AU110" r:id="rId273" display="http://abs.twimg.com/images/themes/theme1/bg.png"/>
    <hyperlink ref="AU111" r:id="rId274" display="http://abs.twimg.com/images/themes/theme1/bg.png"/>
    <hyperlink ref="AU114" r:id="rId275" display="http://abs.twimg.com/images/themes/theme1/bg.png"/>
    <hyperlink ref="AU116" r:id="rId276" display="http://abs.twimg.com/images/themes/theme1/bg.png"/>
    <hyperlink ref="AU117" r:id="rId277" display="http://abs.twimg.com/images/themes/theme15/bg.png"/>
    <hyperlink ref="AU118" r:id="rId278" display="http://abs.twimg.com/images/themes/theme1/bg.png"/>
    <hyperlink ref="AU119" r:id="rId279" display="http://abs.twimg.com/images/themes/theme5/bg.gif"/>
    <hyperlink ref="AU122" r:id="rId280" display="http://abs.twimg.com/images/themes/theme1/bg.png"/>
    <hyperlink ref="AU123" r:id="rId281" display="http://abs.twimg.com/images/themes/theme15/bg.png"/>
    <hyperlink ref="AU124" r:id="rId282" display="http://abs.twimg.com/images/themes/theme17/bg.gif"/>
    <hyperlink ref="AU125" r:id="rId283" display="http://abs.twimg.com/images/themes/theme1/bg.png"/>
    <hyperlink ref="AU126" r:id="rId284" display="http://abs.twimg.com/images/themes/theme1/bg.png"/>
    <hyperlink ref="AU128" r:id="rId285" display="http://abs.twimg.com/images/themes/theme18/bg.gif"/>
    <hyperlink ref="AU129" r:id="rId286" display="http://abs.twimg.com/images/themes/theme1/bg.png"/>
    <hyperlink ref="AU130" r:id="rId287" display="http://abs.twimg.com/images/themes/theme1/bg.png"/>
    <hyperlink ref="AU131" r:id="rId288" display="http://abs.twimg.com/images/themes/theme1/bg.png"/>
    <hyperlink ref="AU132" r:id="rId289" display="http://abs.twimg.com/images/themes/theme2/bg.gif"/>
    <hyperlink ref="AU133" r:id="rId290" display="http://abs.twimg.com/images/themes/theme1/bg.png"/>
    <hyperlink ref="AU134" r:id="rId291" display="http://abs.twimg.com/images/themes/theme1/bg.png"/>
    <hyperlink ref="AU137" r:id="rId292" display="http://abs.twimg.com/images/themes/theme1/bg.png"/>
    <hyperlink ref="AU138" r:id="rId293" display="http://abs.twimg.com/images/themes/theme1/bg.png"/>
    <hyperlink ref="AU139" r:id="rId294" display="http://abs.twimg.com/images/themes/theme1/bg.png"/>
    <hyperlink ref="F3" r:id="rId295" display="http://abs.twimg.com/sticky/default_profile_images/default_profile_normal.png"/>
    <hyperlink ref="F4" r:id="rId296" display="http://pbs.twimg.com/profile_images/686666576288845825/j138bbEs_normal.png"/>
    <hyperlink ref="F5" r:id="rId297" display="http://abs.twimg.com/sticky/default_profile_images/default_profile_normal.png"/>
    <hyperlink ref="F6" r:id="rId298" display="http://pbs.twimg.com/profile_images/978883526102847488/nqn7wRjB_normal.jpg"/>
    <hyperlink ref="F7" r:id="rId299" display="http://pbs.twimg.com/profile_images/1007731980706836480/w3uc9HNL_normal.jpg"/>
    <hyperlink ref="F8" r:id="rId300" display="http://pbs.twimg.com/profile_images/1080904450540212225/HA6BCpq9_normal.jpg"/>
    <hyperlink ref="F9" r:id="rId301" display="http://pbs.twimg.com/profile_images/950314498685939712/P-fb4dsM_normal.jpg"/>
    <hyperlink ref="F10" r:id="rId302" display="http://pbs.twimg.com/profile_images/521086833665392640/LWY7m9NF_normal.png"/>
    <hyperlink ref="F11" r:id="rId303" display="http://pbs.twimg.com/profile_images/504729262/who_tweeted3_normal.gif"/>
    <hyperlink ref="F12" r:id="rId304" display="http://pbs.twimg.com/profile_images/2144246088/pulsar_150__normal.png"/>
    <hyperlink ref="F13" r:id="rId305" display="http://pbs.twimg.com/profile_images/725295868618915842/HJf_CC2-_normal.jpg"/>
    <hyperlink ref="F14" r:id="rId306" display="http://pbs.twimg.com/profile_images/1137790832604352512/bxqd-3XN_normal.jpg"/>
    <hyperlink ref="F15" r:id="rId307" display="http://pbs.twimg.com/profile_images/1095420942673600512/uJjbrz47_normal.jpg"/>
    <hyperlink ref="F16" r:id="rId308" display="http://pbs.twimg.com/profile_images/1138492490732859393/mf5hT9nL_normal.png"/>
    <hyperlink ref="F17" r:id="rId309" display="http://pbs.twimg.com/profile_images/2633946343/a5761d6d0183d8cf83257767ef0bcfe3_normal.jpeg"/>
    <hyperlink ref="F18" r:id="rId310" display="http://pbs.twimg.com/profile_images/1148347256795365376/-T7iYU2g_normal.png"/>
    <hyperlink ref="F19" r:id="rId311" display="http://pbs.twimg.com/profile_images/1129004575372009472/8-X01JHe_normal.png"/>
    <hyperlink ref="F20" r:id="rId312" display="http://pbs.twimg.com/profile_images/1145800649440997377/oVjNm_4i_normal.png"/>
    <hyperlink ref="F21" r:id="rId313" display="http://pbs.twimg.com/profile_images/1151553354377469952/b9bSaSr5_normal.jpg"/>
    <hyperlink ref="F22" r:id="rId314" display="http://pbs.twimg.com/profile_images/1042866622115983360/kbyDKJmn_normal.jpg"/>
    <hyperlink ref="F23" r:id="rId315" display="http://pbs.twimg.com/profile_images/1137749383447949312/4jdaklhs_normal.jpg"/>
    <hyperlink ref="F24" r:id="rId316" display="http://pbs.twimg.com/profile_images/788469897118355456/eV735Jpt_normal.jpg"/>
    <hyperlink ref="F25" r:id="rId317" display="http://abs.twimg.com/sticky/default_profile_images/default_profile_normal.png"/>
    <hyperlink ref="F26" r:id="rId318" display="http://pbs.twimg.com/profile_images/1141094147635339264/fzexk0qc_normal.jpg"/>
    <hyperlink ref="F27" r:id="rId319" display="http://pbs.twimg.com/profile_images/1011625208208338944/9bRLHwxq_normal.jpg"/>
    <hyperlink ref="F28" r:id="rId320" display="http://pbs.twimg.com/profile_images/2735072229/cd7d6dcdfa6f849fbd67cf761b1f501d_normal.jpeg"/>
    <hyperlink ref="F29" r:id="rId321" display="http://pbs.twimg.com/profile_images/1134390010252353536/3NbBQ1np_normal.jpg"/>
    <hyperlink ref="F30" r:id="rId322" display="http://pbs.twimg.com/profile_images/1136279063180431362/T-mE_dZK_normal.png"/>
    <hyperlink ref="F31" r:id="rId323" display="http://pbs.twimg.com/profile_images/994764065439436801/LpOvPmXF_normal.jpg"/>
    <hyperlink ref="F32" r:id="rId324" display="http://pbs.twimg.com/profile_images/3531114501/0340b04f13f3ab2d3eb08fe8170365db_normal.jpeg"/>
    <hyperlink ref="F33" r:id="rId325" display="http://pbs.twimg.com/profile_images/760774125522518016/jhzjWv0i_normal.jpg"/>
    <hyperlink ref="F34" r:id="rId326" display="http://pbs.twimg.com/profile_images/2321094288/9yt12n2fil945ey37imn_normal.jpeg"/>
    <hyperlink ref="F35" r:id="rId327" display="http://pbs.twimg.com/profile_images/1067915531301249024/hanwQAgS_normal.jpg"/>
    <hyperlink ref="F36" r:id="rId328" display="http://pbs.twimg.com/profile_images/626456717086167040/c7aCdU5u_normal.png"/>
    <hyperlink ref="F37" r:id="rId329" display="http://pbs.twimg.com/profile_images/1045548097944920064/6RVOTk78_normal.jpg"/>
    <hyperlink ref="F38" r:id="rId330" display="http://pbs.twimg.com/profile_images/1138781442291503110/CpbPJNNL_normal.jpg"/>
    <hyperlink ref="F39" r:id="rId331" display="http://abs.twimg.com/sticky/default_profile_images/default_profile_normal.png"/>
    <hyperlink ref="F40" r:id="rId332" display="http://pbs.twimg.com/profile_images/672790107498266624/y37ipxgK_normal.jpg"/>
    <hyperlink ref="F41" r:id="rId333" display="http://pbs.twimg.com/profile_images/1143180870314078209/2NtccM4B_normal.jpg"/>
    <hyperlink ref="F42" r:id="rId334" display="http://pbs.twimg.com/profile_images/1140199954041802752/cAXUU8ZG_normal.jpg"/>
    <hyperlink ref="F43" r:id="rId335" display="http://pbs.twimg.com/profile_images/1148387842894118912/pkajFQmv_normal.png"/>
    <hyperlink ref="F44" r:id="rId336" display="http://pbs.twimg.com/profile_images/1065319658805293056/cQYPK4ve_normal.jpg"/>
    <hyperlink ref="F45" r:id="rId337" display="http://pbs.twimg.com/profile_images/1057899591708753921/PSpUS-Hp_normal.jpg"/>
    <hyperlink ref="F46" r:id="rId338" display="http://pbs.twimg.com/profile_images/748256171836923904/F2tyXgql_normal.jpg"/>
    <hyperlink ref="F47" r:id="rId339" display="http://pbs.twimg.com/profile_images/499245778359971840/1N0KfXdW_normal.jpeg"/>
    <hyperlink ref="F48" r:id="rId340" display="http://pbs.twimg.com/profile_images/1090659536950546433/7VGy6FO4_normal.jpg"/>
    <hyperlink ref="F49" r:id="rId341" display="http://pbs.twimg.com/profile_images/1145744447021256704/G5imALhm_normal.png"/>
    <hyperlink ref="F50" r:id="rId342" display="http://pbs.twimg.com/profile_images/1079782311741321221/ZGCsJqo-_normal.jpg"/>
    <hyperlink ref="F51" r:id="rId343" display="http://pbs.twimg.com/profile_images/1079780911418408961/YXYAye0S_normal.jpg"/>
    <hyperlink ref="F52" r:id="rId344" display="http://pbs.twimg.com/profile_images/910199084652171265/Y-sIUT2H_normal.jpg"/>
    <hyperlink ref="F53" r:id="rId345" display="http://pbs.twimg.com/profile_images/906757285145227264/k-kE4Bg0_normal.jpg"/>
    <hyperlink ref="F54" r:id="rId346" display="http://pbs.twimg.com/profile_images/1147373229528379392/Hmj6G8S8_normal.jpg"/>
    <hyperlink ref="F55" r:id="rId347" display="http://pbs.twimg.com/profile_images/730451144514875392/Mn_FAfTk_normal.jpg"/>
    <hyperlink ref="F56" r:id="rId348" display="http://pbs.twimg.com/profile_images/2623578505/kq85nd0j0qy1wa04sozo_normal.jpeg"/>
    <hyperlink ref="F57" r:id="rId349" display="http://abs.twimg.com/sticky/default_profile_images/default_profile_normal.png"/>
    <hyperlink ref="F58" r:id="rId350" display="http://pbs.twimg.com/profile_images/1145441892093575168/GNF1dz9r_normal.jpg"/>
    <hyperlink ref="F59" r:id="rId351" display="http://pbs.twimg.com/profile_images/1125213398088568832/JDUW9i6Q_normal.jpg"/>
    <hyperlink ref="F60" r:id="rId352" display="http://pbs.twimg.com/profile_images/1145444914429169665/6HMuZlgf_normal.jpg"/>
    <hyperlink ref="F61" r:id="rId353" display="http://pbs.twimg.com/profile_images/1147085172510035968/iH4JRW8n_normal.jpg"/>
    <hyperlink ref="F62" r:id="rId354" display="http://pbs.twimg.com/profile_images/239511625/Jack_normal.jpg"/>
    <hyperlink ref="F63" r:id="rId355" display="http://pbs.twimg.com/profile_images/1031557788848324610/PilAQ6WP_normal.jpg"/>
    <hyperlink ref="F64" r:id="rId356" display="http://pbs.twimg.com/profile_images/737692298608148481/OuvAU0oX_normal.jpg"/>
    <hyperlink ref="F65" r:id="rId357" display="http://pbs.twimg.com/profile_images/1148210255639134208/mRee81oj_normal.jpg"/>
    <hyperlink ref="F66" r:id="rId358" display="http://pbs.twimg.com/profile_images/557536783252996097/2mkZ4an0_normal.png"/>
    <hyperlink ref="F67" r:id="rId359" display="http://pbs.twimg.com/profile_images/1130133943423000576/LGws3OVA_normal.png"/>
    <hyperlink ref="F68" r:id="rId360" display="http://pbs.twimg.com/profile_images/1016815290221563905/o8st2FEF_normal.jpg"/>
    <hyperlink ref="F69" r:id="rId361" display="http://pbs.twimg.com/profile_images/887393738955390978/bD7re6Dv_normal.jpg"/>
    <hyperlink ref="F70" r:id="rId362" display="http://pbs.twimg.com/profile_images/562271407929716736/5kq0KQcI_normal.png"/>
    <hyperlink ref="F71" r:id="rId363" display="http://pbs.twimg.com/profile_images/1073704543249039360/fnrx5sy0_normal.jpg"/>
    <hyperlink ref="F72" r:id="rId364" display="http://pbs.twimg.com/profile_images/576015433620451328/fgcEVFku_normal.jpeg"/>
    <hyperlink ref="F73" r:id="rId365" display="http://pbs.twimg.com/profile_images/1150448264115830784/kxCVHNFW_normal.jpg"/>
    <hyperlink ref="F74" r:id="rId366" display="http://pbs.twimg.com/profile_images/759163163086426112/zFklridk_normal.jpg"/>
    <hyperlink ref="F75" r:id="rId367" display="http://pbs.twimg.com/profile_images/1040272101092065281/B8FcSbWo_normal.jpg"/>
    <hyperlink ref="F76" r:id="rId368" display="http://pbs.twimg.com/profile_images/596488686553812992/IqpZAanH_normal.png"/>
    <hyperlink ref="F77" r:id="rId369" display="http://pbs.twimg.com/profile_images/1035183109614915586/GpVJITK__normal.jpg"/>
    <hyperlink ref="F78" r:id="rId370" display="http://pbs.twimg.com/profile_images/1148120379078127618/oSfT0HpQ_normal.png"/>
    <hyperlink ref="F79" r:id="rId371" display="http://pbs.twimg.com/profile_images/1029191045622292480/tL-YkQjD_normal.jpg"/>
    <hyperlink ref="F80" r:id="rId372" display="http://pbs.twimg.com/profile_images/1073246929625042944/OaHDEv2q_normal.jpg"/>
    <hyperlink ref="F81" r:id="rId373" display="http://pbs.twimg.com/profile_images/1064124141073256448/DVqFSEdv_normal.jpg"/>
    <hyperlink ref="F82" r:id="rId374" display="http://pbs.twimg.com/profile_images/1127609933707534337/zwn0Vf6E_normal.jpg"/>
    <hyperlink ref="F83" r:id="rId375" display="http://pbs.twimg.com/profile_images/868404731760312321/faAeQgxA_normal.jpg"/>
    <hyperlink ref="F84" r:id="rId376" display="http://pbs.twimg.com/profile_images/2901332079/82e00623e89754c0b36178e65facb612_normal.jpeg"/>
    <hyperlink ref="F85" r:id="rId377" display="http://pbs.twimg.com/profile_images/54415454/adam_m_normal.jpg"/>
    <hyperlink ref="F86" r:id="rId378" display="http://pbs.twimg.com/profile_images/819331001922920448/TCb6gYtx_normal.jpg"/>
    <hyperlink ref="F87" r:id="rId379" display="http://pbs.twimg.com/profile_images/955359649225756672/-qqAbnxd_normal.jpg"/>
    <hyperlink ref="F88" r:id="rId380" display="http://pbs.twimg.com/profile_images/1079215654824226817/iAfMNROe_normal.jpg"/>
    <hyperlink ref="F89" r:id="rId381" display="http://pbs.twimg.com/profile_images/1142640055623847937/RNL62iSz_normal.jpg"/>
    <hyperlink ref="F90" r:id="rId382" display="http://pbs.twimg.com/profile_images/430098329603567616/Tz-ar2xE_normal.png"/>
    <hyperlink ref="F91" r:id="rId383" display="http://pbs.twimg.com/profile_images/461867213415137280/puQ3418R_normal.jpeg"/>
    <hyperlink ref="F92" r:id="rId384" display="http://pbs.twimg.com/profile_images/1047511710339420162/DFsOKAQh_normal.jpg"/>
    <hyperlink ref="F93" r:id="rId385" display="http://pbs.twimg.com/profile_images/862730030895570944/ZXdNJXJU_normal.jpg"/>
    <hyperlink ref="F94" r:id="rId386" display="http://pbs.twimg.com/profile_images/1143429117951401984/IhzZMVP3_normal.jpg"/>
    <hyperlink ref="F95" r:id="rId387" display="http://abs.twimg.com/sticky/default_profile_images/default_profile_normal.png"/>
    <hyperlink ref="F96" r:id="rId388" display="http://pbs.twimg.com/profile_images/775722760605544448/COxigSM6_normal.jpg"/>
    <hyperlink ref="F97" r:id="rId389" display="http://pbs.twimg.com/profile_images/831526958106292224/wrS7YeoS_normal.jpg"/>
    <hyperlink ref="F98" r:id="rId390" display="http://pbs.twimg.com/profile_images/1010125647665139713/fWf-9ej3_normal.jpg"/>
    <hyperlink ref="F99" r:id="rId391" display="http://pbs.twimg.com/profile_images/914844931830812672/IP9-HT8K_normal.jpg"/>
    <hyperlink ref="F100" r:id="rId392" display="http://pbs.twimg.com/profile_images/1104834864614989824/o1I6CZM6_normal.png"/>
    <hyperlink ref="F101" r:id="rId393" display="http://pbs.twimg.com/profile_images/997174147066150912/IKKk8dpb_normal.jpg"/>
    <hyperlink ref="F102" r:id="rId394" display="http://pbs.twimg.com/profile_images/802605790397927424/VXCCMtlZ_normal.jpg"/>
    <hyperlink ref="F103" r:id="rId395" display="http://pbs.twimg.com/profile_images/984113808317837313/2aRCVbI4_normal.jpg"/>
    <hyperlink ref="F104" r:id="rId396" display="http://pbs.twimg.com/profile_images/1159057634265145344/aRy6-L8a_normal.jpg"/>
    <hyperlink ref="F105" r:id="rId397" display="http://pbs.twimg.com/profile_images/856909714390634496/GrQzag25_normal.jpg"/>
    <hyperlink ref="F106" r:id="rId398" display="http://pbs.twimg.com/profile_images/1152216679469998080/ku30H8WG_normal.jpg"/>
    <hyperlink ref="F107" r:id="rId399" display="http://pbs.twimg.com/profile_images/1741241334/image_normal.jpg"/>
    <hyperlink ref="F108" r:id="rId400" display="http://pbs.twimg.com/profile_images/905366694490755072/oiS0r-IZ_normal.jpg"/>
    <hyperlink ref="F109" r:id="rId401" display="http://pbs.twimg.com/profile_images/1428967810/civolution-C_icon_512X512_normal.jpg"/>
    <hyperlink ref="F110" r:id="rId402" display="http://pbs.twimg.com/profile_images/800682096582914048/tkExqs84_normal.jpg"/>
    <hyperlink ref="F111" r:id="rId403" display="http://pbs.twimg.com/profile_images/560101127882960899/Cj8bqrtK_normal.png"/>
    <hyperlink ref="F112" r:id="rId404" display="http://pbs.twimg.com/profile_images/1116724804277686273/ZWYRxLns_normal.jpg"/>
    <hyperlink ref="F113" r:id="rId405" display="http://abs.twimg.com/sticky/default_profile_images/default_profile_normal.png"/>
    <hyperlink ref="F114" r:id="rId406" display="http://pbs.twimg.com/profile_images/1419645222/image_normal.jpg"/>
    <hyperlink ref="F115" r:id="rId407" display="http://abs.twimg.com/sticky/default_profile_images/default_profile_normal.png"/>
    <hyperlink ref="F116" r:id="rId408" display="http://pbs.twimg.com/profile_images/705244349873917952/fcD6A8Ws_normal.jpg"/>
    <hyperlink ref="F117" r:id="rId409" display="http://pbs.twimg.com/profile_images/378800000578439432/844e73171d75aac9bee2a0aa96502324_normal.jpeg"/>
    <hyperlink ref="F118" r:id="rId410" display="http://pbs.twimg.com/profile_images/1105853595226857472/I73MBMjE_normal.png"/>
    <hyperlink ref="F119" r:id="rId411" display="http://pbs.twimg.com/profile_images/811592623639105536/eagesLL6_normal.jpg"/>
    <hyperlink ref="F120" r:id="rId412" display="http://pbs.twimg.com/profile_images/1159405772373143553/lnBjoZkJ_normal.jpg"/>
    <hyperlink ref="F121" r:id="rId413" display="http://abs.twimg.com/sticky/default_profile_images/default_profile_normal.png"/>
    <hyperlink ref="F122" r:id="rId414" display="http://pbs.twimg.com/profile_images/291963316/Z1dju3l6_normal.jpg"/>
    <hyperlink ref="F123" r:id="rId415" display="http://pbs.twimg.com/profile_images/339353760/madmen_icon_normal.jpg"/>
    <hyperlink ref="F124" r:id="rId416" display="http://pbs.twimg.com/profile_images/591339505874898944/1_KkSxp__normal.jpg"/>
    <hyperlink ref="F125" r:id="rId417" display="http://pbs.twimg.com/profile_images/856690870967336961/-wY6CITb_normal.jpg"/>
    <hyperlink ref="F126" r:id="rId418" display="http://pbs.twimg.com/profile_images/496329719697010689/ut9g6RDW_normal.png"/>
    <hyperlink ref="F127" r:id="rId419" display="http://pbs.twimg.com/profile_images/825386307362787329/WlTqtdn6_normal.jpg"/>
    <hyperlink ref="F128" r:id="rId420" display="http://pbs.twimg.com/profile_images/1079889701228687360/1vGrP43f_normal.jpg"/>
    <hyperlink ref="F129" r:id="rId421" display="http://pbs.twimg.com/profile_images/679041598848696320/Cdf1SOnc_normal.png"/>
    <hyperlink ref="F130" r:id="rId422" display="http://pbs.twimg.com/profile_images/1060236422500704257/jltNN1hQ_normal.jpg"/>
    <hyperlink ref="F131" r:id="rId423" display="http://pbs.twimg.com/profile_images/1123321995293331458/-AIli8L9_normal.jpg"/>
    <hyperlink ref="F132" r:id="rId424" display="http://pbs.twimg.com/profile_images/899202167059357696/clJKFkPo_normal.jpg"/>
    <hyperlink ref="F133" r:id="rId425" display="http://pbs.twimg.com/profile_images/2340199436/Greg_normal.jpg"/>
    <hyperlink ref="F134" r:id="rId426" display="http://pbs.twimg.com/profile_images/1032358254813167616/6b1HzDko_normal.jpg"/>
    <hyperlink ref="F135" r:id="rId427" display="http://pbs.twimg.com/profile_images/1012284893383090176/lN_pX5Gy_normal.jpg"/>
    <hyperlink ref="F136" r:id="rId428" display="http://pbs.twimg.com/profile_images/1158830616974020608/UVDZeFsY_normal.jpg"/>
    <hyperlink ref="F137" r:id="rId429" display="http://pbs.twimg.com/profile_images/72608427/David_03_06_normal.jpg"/>
    <hyperlink ref="F138" r:id="rId430" display="http://pbs.twimg.com/profile_images/1325597800/David_Shim_normal.png"/>
    <hyperlink ref="F139" r:id="rId431" display="http://pbs.twimg.com/profile_images/954416604288176128/zyl4in2S_normal.jpg"/>
    <hyperlink ref="AX3" r:id="rId432" display="https://twitter.com/john25422204"/>
    <hyperlink ref="AX4" r:id="rId433" display="https://twitter.com/4cinsights"/>
    <hyperlink ref="AX5" r:id="rId434" display="https://twitter.com/brittan89813204"/>
    <hyperlink ref="AX6" r:id="rId435" display="https://twitter.com/4sqsude"/>
    <hyperlink ref="AX7" r:id="rId436" display="https://twitter.com/placed"/>
    <hyperlink ref="AX8" r:id="rId437" display="https://twitter.com/corydavis321"/>
    <hyperlink ref="AX9" r:id="rId438" display="https://twitter.com/martechadvisor"/>
    <hyperlink ref="AX10" r:id="rId439" display="https://twitter.com/lanceneuhauser"/>
    <hyperlink ref="AX11" r:id="rId440" display="https://twitter.com/aarongoldman"/>
    <hyperlink ref="AX12" r:id="rId441" display="https://twitter.com/trusignal"/>
    <hyperlink ref="AX13" r:id="rId442" display="https://twitter.com/ryanvaughn44"/>
    <hyperlink ref="AX14" r:id="rId443" display="https://twitter.com/httpsmapsappgo8"/>
    <hyperlink ref="AX15" r:id="rId444" display="https://twitter.com/docusignpartner"/>
    <hyperlink ref="AX16" r:id="rId445" display="https://twitter.com/docusign"/>
    <hyperlink ref="AX17" r:id="rId446" display="https://twitter.com/kieranmarkdaley"/>
    <hyperlink ref="AX18" r:id="rId447" display="https://twitter.com/vertafore"/>
    <hyperlink ref="AX19" r:id="rId448" display="https://twitter.com/carahsoft"/>
    <hyperlink ref="AX20" r:id="rId449" display="https://twitter.com/sap"/>
    <hyperlink ref="AX21" r:id="rId450" display="https://twitter.com/salesforce"/>
    <hyperlink ref="AX22" r:id="rId451" display="https://twitter.com/malwknox"/>
    <hyperlink ref="AX23" r:id="rId452" display="https://twitter.com/amaneirom"/>
    <hyperlink ref="AX24" r:id="rId453" display="https://twitter.com/alliedsolutions"/>
    <hyperlink ref="AX25" r:id="rId454" display="https://twitter.com/mic_mood"/>
    <hyperlink ref="AX26" r:id="rId455" display="https://twitter.com/sudipto_martech"/>
    <hyperlink ref="AX27" r:id="rId456" display="https://twitter.com/martechseries"/>
    <hyperlink ref="AX28" r:id="rId457" display="https://twitter.com/laras5272"/>
    <hyperlink ref="AX29" r:id="rId458" display="https://twitter.com/rachlyall"/>
    <hyperlink ref="AX30" r:id="rId459" display="https://twitter.com/freewheel"/>
    <hyperlink ref="AX31" r:id="rId460" display="https://twitter.com/boutonski"/>
    <hyperlink ref="AX32" r:id="rId461" display="https://twitter.com/iriworldwide"/>
    <hyperlink ref="AX33" r:id="rId462" display="https://twitter.com/chidambara09"/>
    <hyperlink ref="AX34" r:id="rId463" display="https://twitter.com/scottwax"/>
    <hyperlink ref="AX35" r:id="rId464" display="https://twitter.com/bcbeat"/>
    <hyperlink ref="AX36" r:id="rId465" display="https://twitter.com/karankhanna"/>
    <hyperlink ref="AX37" r:id="rId466" display="https://twitter.com/3g"/>
    <hyperlink ref="AX38" r:id="rId467" display="https://twitter.com/thommyzephyr"/>
    <hyperlink ref="AX39" r:id="rId468" display="https://twitter.com/pat62567909"/>
    <hyperlink ref="AX40" r:id="rId469" display="https://twitter.com/baptistebloch"/>
    <hyperlink ref="AX41" r:id="rId470" display="https://twitter.com/coreyhartman13"/>
    <hyperlink ref="AX42" r:id="rId471" display="https://twitter.com/lgeezluiz"/>
    <hyperlink ref="AX43" r:id="rId472" display="https://twitter.com/kiro7seattle"/>
    <hyperlink ref="AX44" r:id="rId473" display="https://twitter.com/naacp"/>
    <hyperlink ref="AX45" r:id="rId474" display="https://twitter.com/google"/>
    <hyperlink ref="AX46" r:id="rId475" display="https://twitter.com/auburnwapolice"/>
    <hyperlink ref="AX47" r:id="rId476" display="https://twitter.com/fedwaypd"/>
    <hyperlink ref="AX48" r:id="rId477" display="https://twitter.com/tacomapd"/>
    <hyperlink ref="AX49" r:id="rId478" display="https://twitter.com/seattlepd"/>
    <hyperlink ref="AX50" r:id="rId479" display="https://twitter.com/fbiseattle"/>
    <hyperlink ref="AX51" r:id="rId480" display="https://twitter.com/fbi"/>
    <hyperlink ref="AX52" r:id="rId481" display="https://twitter.com/itunes"/>
    <hyperlink ref="AX53" r:id="rId482" display="https://twitter.com/applesupport"/>
    <hyperlink ref="AX54" r:id="rId483" display="https://twitter.com/madhivetech"/>
    <hyperlink ref="AX55" r:id="rId484" display="https://twitter.com/xpangler"/>
    <hyperlink ref="AX56" r:id="rId485" display="https://twitter.com/nishatmehta"/>
    <hyperlink ref="AX57" r:id="rId486" display="https://twitter.com/rqveuefreb0dzve"/>
    <hyperlink ref="AX58" r:id="rId487" display="https://twitter.com/kirkstanley12"/>
    <hyperlink ref="AX59" r:id="rId488" display="https://twitter.com/codycardinal5"/>
    <hyperlink ref="AX60" r:id="rId489" display="https://twitter.com/nguyncm1975"/>
    <hyperlink ref="AX61" r:id="rId490" display="https://twitter.com/udom_2526"/>
    <hyperlink ref="AX62" r:id="rId491" display="https://twitter.com/jackzimmerman"/>
    <hyperlink ref="AX63" r:id="rId492" display="https://twitter.com/verdictuk"/>
    <hyperlink ref="AX64" r:id="rId493" display="https://twitter.com/bizcasthq"/>
    <hyperlink ref="AX65" r:id="rId494" display="https://twitter.com/anzhi_hu"/>
    <hyperlink ref="AX66" r:id="rId495" display="https://twitter.com/forrester"/>
    <hyperlink ref="AX67" r:id="rId496" display="https://twitter.com/silent__type"/>
    <hyperlink ref="AX68" r:id="rId497" display="https://twitter.com/irishangels"/>
    <hyperlink ref="AX69" r:id="rId498" display="https://twitter.com/milyli"/>
    <hyperlink ref="AX70" r:id="rId499" display="https://twitter.com/cleverbridge"/>
    <hyperlink ref="AX71" r:id="rId500" display="https://twitter.com/builtinchicago"/>
    <hyperlink ref="AX72" r:id="rId501" display="https://twitter.com/domerund"/>
    <hyperlink ref="AX73" r:id="rId502" display="https://twitter.com/amatiellesativa"/>
    <hyperlink ref="AX74" r:id="rId503" display="https://twitter.com/flightlyads"/>
    <hyperlink ref="AX75" r:id="rId504" display="https://twitter.com/radioleary"/>
    <hyperlink ref="AX76" r:id="rId505" display="https://twitter.com/adstage_drew"/>
    <hyperlink ref="AX77" r:id="rId506" display="https://twitter.com/adobeexpcloud"/>
    <hyperlink ref="AX78" r:id="rId507" display="https://twitter.com/adglow"/>
    <hyperlink ref="AX79" r:id="rId508" display="https://twitter.com/adbrix"/>
    <hyperlink ref="AX80" r:id="rId509" display="https://twitter.com/amobee"/>
    <hyperlink ref="AX81" r:id="rId510" display="https://twitter.com/nargiza83025894"/>
    <hyperlink ref="AX82" r:id="rId511" display="https://twitter.com/nargizaradjabo2"/>
    <hyperlink ref="AX83" r:id="rId512" display="https://twitter.com/chicagoedgehub"/>
    <hyperlink ref="AX84" r:id="rId513" display="https://twitter.com/marvinliao"/>
    <hyperlink ref="AX85" r:id="rId514" display="https://twitter.com/adamhelfgott"/>
    <hyperlink ref="AX86" r:id="rId515" display="https://twitter.com/inscapetv"/>
    <hyperlink ref="AX87" r:id="rId516" display="https://twitter.com/dativa4data"/>
    <hyperlink ref="AX88" r:id="rId517" display="https://twitter.com/nurngalway"/>
    <hyperlink ref="AX89" r:id="rId518" display="https://twitter.com/blocktheprofits"/>
    <hyperlink ref="AX90" r:id="rId519" display="https://twitter.com/teammediaocean"/>
    <hyperlink ref="AX91" r:id="rId520" display="https://twitter.com/billwise"/>
    <hyperlink ref="AX92" r:id="rId521" display="https://twitter.com/thesqueezecast"/>
    <hyperlink ref="AX93" r:id="rId522" display="https://twitter.com/gerhardgrohs"/>
    <hyperlink ref="AX94" r:id="rId523" display="https://twitter.com/ronksley6"/>
    <hyperlink ref="AX95" r:id="rId524" display="https://twitter.com/kinivignesh"/>
    <hyperlink ref="AX96" r:id="rId525" display="https://twitter.com/vincentjv"/>
    <hyperlink ref="AX97" r:id="rId526" display="https://twitter.com/soundmotive"/>
    <hyperlink ref="AX98" r:id="rId527" display="https://twitter.com/mmmagtweets"/>
    <hyperlink ref="AX99" r:id="rId528" display="https://twitter.com/socialbakers"/>
    <hyperlink ref="AX100" r:id="rId529" display="https://twitter.com/croudmarketing"/>
    <hyperlink ref="AX101" r:id="rId530" display="https://twitter.com/mozilla"/>
    <hyperlink ref="AX102" r:id="rId531" display="https://twitter.com/mmmagtyrone"/>
    <hyperlink ref="AX103" r:id="rId532" display="https://twitter.com/alexvinogradov4"/>
    <hyperlink ref="AX104" r:id="rId533" display="https://twitter.com/thomasa28522084"/>
    <hyperlink ref="AX105" r:id="rId534" display="https://twitter.com/netflixth"/>
    <hyperlink ref="AX106" r:id="rId535" display="https://twitter.com/amjidgaborhuss1"/>
    <hyperlink ref="AX107" r:id="rId536" display="https://twitter.com/jcmcafee"/>
    <hyperlink ref="AX108" r:id="rId537" display="https://twitter.com/khoprafive"/>
    <hyperlink ref="AX109" r:id="rId538" display="https://twitter.com/civolution"/>
    <hyperlink ref="AX110" r:id="rId539" display="https://twitter.com/twice_eindhoven"/>
    <hyperlink ref="AX111" r:id="rId540" display="https://twitter.com/teletrax"/>
    <hyperlink ref="AX112" r:id="rId541" display="https://twitter.com/kinetiq_tv"/>
    <hyperlink ref="AX113" r:id="rId542" display="https://twitter.com/svenke10"/>
    <hyperlink ref="AX114" r:id="rId543" display="https://twitter.com/awbrntyger"/>
    <hyperlink ref="AX115" r:id="rId544" display="https://twitter.com/chamberssomya"/>
    <hyperlink ref="AX116" r:id="rId545" display="https://twitter.com/locken8"/>
    <hyperlink ref="AX117" r:id="rId546" display="https://twitter.com/robbiebobbby"/>
    <hyperlink ref="AX118" r:id="rId547" display="https://twitter.com/linkedinmktg"/>
    <hyperlink ref="AX119" r:id="rId548" display="https://twitter.com/_gracieduke"/>
    <hyperlink ref="AX120" r:id="rId549" display="https://twitter.com/ester06242190"/>
    <hyperlink ref="AX121" r:id="rId550" display="https://twitter.com/nurisma21160800"/>
    <hyperlink ref="AX122" r:id="rId551" display="https://twitter.com/ivesfernandes"/>
    <hyperlink ref="AX123" r:id="rId552" display="https://twitter.com/jlafayette"/>
    <hyperlink ref="AX124" r:id="rId553" display="https://twitter.com/ecava"/>
    <hyperlink ref="AX125" r:id="rId554" display="https://twitter.com/foundremote"/>
    <hyperlink ref="AX126" r:id="rId555" display="https://twitter.com/rapidtvnews"/>
    <hyperlink ref="AX127" r:id="rId556" display="https://twitter.com/broadsheetcomms"/>
    <hyperlink ref="AX128" r:id="rId557" display="https://twitter.com/amygesenhues"/>
    <hyperlink ref="AX129" r:id="rId558" display="https://twitter.com/marketingland"/>
    <hyperlink ref="AX130" r:id="rId559" display="https://twitter.com/variety"/>
    <hyperlink ref="AX131" r:id="rId560" display="https://twitter.com/michaeltilus"/>
    <hyperlink ref="AX132" r:id="rId561" display="https://twitter.com/4c"/>
    <hyperlink ref="AX133" r:id="rId562" display="https://twitter.com/greg_hampton_sf"/>
    <hyperlink ref="AX134" r:id="rId563" display="https://twitter.com/cabinetm1"/>
    <hyperlink ref="AX135" r:id="rId564" display="https://twitter.com/aithority"/>
    <hyperlink ref="AX136" r:id="rId565" display="https://twitter.com/cdpinstitute"/>
    <hyperlink ref="AX137" r:id="rId566" display="https://twitter.com/draab"/>
    <hyperlink ref="AX138" r:id="rId567" display="https://twitter.com/davidshim"/>
    <hyperlink ref="AX139" r:id="rId568" display="https://twitter.com/digital_anupam"/>
  </hyperlinks>
  <printOptions/>
  <pageMargins left="0.7" right="0.7" top="0.75" bottom="0.75" header="0.3" footer="0.3"/>
  <pageSetup horizontalDpi="600" verticalDpi="600" orientation="portrait" r:id="rId572"/>
  <legacyDrawing r:id="rId570"/>
  <tableParts>
    <tablePart r:id="rId57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2143</v>
      </c>
      <c r="Z2" s="13" t="s">
        <v>2159</v>
      </c>
      <c r="AA2" s="13" t="s">
        <v>2193</v>
      </c>
      <c r="AB2" s="13" t="s">
        <v>2259</v>
      </c>
      <c r="AC2" s="13" t="s">
        <v>2345</v>
      </c>
      <c r="AD2" s="13" t="s">
        <v>2377</v>
      </c>
      <c r="AE2" s="13" t="s">
        <v>2380</v>
      </c>
      <c r="AF2" s="13" t="s">
        <v>2402</v>
      </c>
      <c r="AG2" s="120" t="s">
        <v>2851</v>
      </c>
      <c r="AH2" s="120" t="s">
        <v>2852</v>
      </c>
      <c r="AI2" s="120" t="s">
        <v>2853</v>
      </c>
      <c r="AJ2" s="120" t="s">
        <v>2854</v>
      </c>
      <c r="AK2" s="120" t="s">
        <v>2855</v>
      </c>
      <c r="AL2" s="120" t="s">
        <v>2856</v>
      </c>
      <c r="AM2" s="120" t="s">
        <v>2857</v>
      </c>
      <c r="AN2" s="120" t="s">
        <v>2858</v>
      </c>
      <c r="AO2" s="120" t="s">
        <v>2861</v>
      </c>
    </row>
    <row r="3" spans="1:41" ht="15">
      <c r="A3" s="88" t="s">
        <v>2095</v>
      </c>
      <c r="B3" s="65" t="s">
        <v>2106</v>
      </c>
      <c r="C3" s="65" t="s">
        <v>56</v>
      </c>
      <c r="D3" s="104"/>
      <c r="E3" s="103"/>
      <c r="F3" s="105" t="s">
        <v>2976</v>
      </c>
      <c r="G3" s="106"/>
      <c r="H3" s="106"/>
      <c r="I3" s="107">
        <v>3</v>
      </c>
      <c r="J3" s="108"/>
      <c r="K3" s="48">
        <v>42</v>
      </c>
      <c r="L3" s="48">
        <v>44</v>
      </c>
      <c r="M3" s="48">
        <v>35</v>
      </c>
      <c r="N3" s="48">
        <v>79</v>
      </c>
      <c r="O3" s="48">
        <v>6</v>
      </c>
      <c r="P3" s="49">
        <v>0.03773584905660377</v>
      </c>
      <c r="Q3" s="49">
        <v>0.07272727272727272</v>
      </c>
      <c r="R3" s="48">
        <v>1</v>
      </c>
      <c r="S3" s="48">
        <v>0</v>
      </c>
      <c r="T3" s="48">
        <v>42</v>
      </c>
      <c r="U3" s="48">
        <v>79</v>
      </c>
      <c r="V3" s="48">
        <v>4</v>
      </c>
      <c r="W3" s="49">
        <v>2.017007</v>
      </c>
      <c r="X3" s="49">
        <v>0.03193960511033682</v>
      </c>
      <c r="Y3" s="78" t="s">
        <v>2144</v>
      </c>
      <c r="Z3" s="78" t="s">
        <v>2160</v>
      </c>
      <c r="AA3" s="78" t="s">
        <v>2194</v>
      </c>
      <c r="AB3" s="84" t="s">
        <v>2260</v>
      </c>
      <c r="AC3" s="84" t="s">
        <v>2346</v>
      </c>
      <c r="AD3" s="84" t="s">
        <v>279</v>
      </c>
      <c r="AE3" s="84" t="s">
        <v>2381</v>
      </c>
      <c r="AF3" s="84" t="s">
        <v>2403</v>
      </c>
      <c r="AG3" s="117">
        <v>33</v>
      </c>
      <c r="AH3" s="121">
        <v>3.203883495145631</v>
      </c>
      <c r="AI3" s="117">
        <v>0</v>
      </c>
      <c r="AJ3" s="121">
        <v>0</v>
      </c>
      <c r="AK3" s="117">
        <v>0</v>
      </c>
      <c r="AL3" s="121">
        <v>0</v>
      </c>
      <c r="AM3" s="117">
        <v>997</v>
      </c>
      <c r="AN3" s="121">
        <v>96.79611650485437</v>
      </c>
      <c r="AO3" s="117">
        <v>1030</v>
      </c>
    </row>
    <row r="4" spans="1:41" ht="15">
      <c r="A4" s="88" t="s">
        <v>2096</v>
      </c>
      <c r="B4" s="65" t="s">
        <v>2107</v>
      </c>
      <c r="C4" s="65" t="s">
        <v>56</v>
      </c>
      <c r="D4" s="110"/>
      <c r="E4" s="109"/>
      <c r="F4" s="111" t="s">
        <v>2977</v>
      </c>
      <c r="G4" s="112"/>
      <c r="H4" s="112"/>
      <c r="I4" s="113">
        <v>4</v>
      </c>
      <c r="J4" s="114"/>
      <c r="K4" s="48">
        <v>22</v>
      </c>
      <c r="L4" s="48">
        <v>29</v>
      </c>
      <c r="M4" s="48">
        <v>49</v>
      </c>
      <c r="N4" s="48">
        <v>78</v>
      </c>
      <c r="O4" s="48">
        <v>0</v>
      </c>
      <c r="P4" s="49">
        <v>0.12195121951219512</v>
      </c>
      <c r="Q4" s="49">
        <v>0.21739130434782608</v>
      </c>
      <c r="R4" s="48">
        <v>1</v>
      </c>
      <c r="S4" s="48">
        <v>0</v>
      </c>
      <c r="T4" s="48">
        <v>22</v>
      </c>
      <c r="U4" s="48">
        <v>78</v>
      </c>
      <c r="V4" s="48">
        <v>4</v>
      </c>
      <c r="W4" s="49">
        <v>2.190083</v>
      </c>
      <c r="X4" s="49">
        <v>0.09956709956709957</v>
      </c>
      <c r="Y4" s="78" t="s">
        <v>2145</v>
      </c>
      <c r="Z4" s="78" t="s">
        <v>2161</v>
      </c>
      <c r="AA4" s="78" t="s">
        <v>2195</v>
      </c>
      <c r="AB4" s="84" t="s">
        <v>2261</v>
      </c>
      <c r="AC4" s="84" t="s">
        <v>2347</v>
      </c>
      <c r="AD4" s="84" t="s">
        <v>2378</v>
      </c>
      <c r="AE4" s="84" t="s">
        <v>2382</v>
      </c>
      <c r="AF4" s="84" t="s">
        <v>2404</v>
      </c>
      <c r="AG4" s="117">
        <v>34</v>
      </c>
      <c r="AH4" s="121">
        <v>4.298356510745891</v>
      </c>
      <c r="AI4" s="117">
        <v>0</v>
      </c>
      <c r="AJ4" s="121">
        <v>0</v>
      </c>
      <c r="AK4" s="117">
        <v>0</v>
      </c>
      <c r="AL4" s="121">
        <v>0</v>
      </c>
      <c r="AM4" s="117">
        <v>757</v>
      </c>
      <c r="AN4" s="121">
        <v>95.70164348925411</v>
      </c>
      <c r="AO4" s="117">
        <v>791</v>
      </c>
    </row>
    <row r="5" spans="1:41" ht="15">
      <c r="A5" s="88" t="s">
        <v>2097</v>
      </c>
      <c r="B5" s="65" t="s">
        <v>2108</v>
      </c>
      <c r="C5" s="65" t="s">
        <v>56</v>
      </c>
      <c r="D5" s="110"/>
      <c r="E5" s="109"/>
      <c r="F5" s="111" t="s">
        <v>2978</v>
      </c>
      <c r="G5" s="112"/>
      <c r="H5" s="112"/>
      <c r="I5" s="113">
        <v>5</v>
      </c>
      <c r="J5" s="114"/>
      <c r="K5" s="48">
        <v>17</v>
      </c>
      <c r="L5" s="48">
        <v>21</v>
      </c>
      <c r="M5" s="48">
        <v>4</v>
      </c>
      <c r="N5" s="48">
        <v>25</v>
      </c>
      <c r="O5" s="48">
        <v>2</v>
      </c>
      <c r="P5" s="49">
        <v>0.1</v>
      </c>
      <c r="Q5" s="49">
        <v>0.18181818181818182</v>
      </c>
      <c r="R5" s="48">
        <v>1</v>
      </c>
      <c r="S5" s="48">
        <v>0</v>
      </c>
      <c r="T5" s="48">
        <v>17</v>
      </c>
      <c r="U5" s="48">
        <v>25</v>
      </c>
      <c r="V5" s="48">
        <v>4</v>
      </c>
      <c r="W5" s="49">
        <v>2.00692</v>
      </c>
      <c r="X5" s="49">
        <v>0.08088235294117647</v>
      </c>
      <c r="Y5" s="78" t="s">
        <v>2146</v>
      </c>
      <c r="Z5" s="78" t="s">
        <v>2162</v>
      </c>
      <c r="AA5" s="78" t="s">
        <v>2196</v>
      </c>
      <c r="AB5" s="84" t="s">
        <v>2262</v>
      </c>
      <c r="AC5" s="84" t="s">
        <v>2348</v>
      </c>
      <c r="AD5" s="84" t="s">
        <v>2379</v>
      </c>
      <c r="AE5" s="84" t="s">
        <v>2383</v>
      </c>
      <c r="AF5" s="84" t="s">
        <v>2405</v>
      </c>
      <c r="AG5" s="117">
        <v>21</v>
      </c>
      <c r="AH5" s="121">
        <v>3.583617747440273</v>
      </c>
      <c r="AI5" s="117">
        <v>2</v>
      </c>
      <c r="AJ5" s="121">
        <v>0.3412969283276451</v>
      </c>
      <c r="AK5" s="117">
        <v>0</v>
      </c>
      <c r="AL5" s="121">
        <v>0</v>
      </c>
      <c r="AM5" s="117">
        <v>563</v>
      </c>
      <c r="AN5" s="121">
        <v>96.07508532423208</v>
      </c>
      <c r="AO5" s="117">
        <v>586</v>
      </c>
    </row>
    <row r="6" spans="1:41" ht="15">
      <c r="A6" s="88" t="s">
        <v>2098</v>
      </c>
      <c r="B6" s="65" t="s">
        <v>2109</v>
      </c>
      <c r="C6" s="65" t="s">
        <v>56</v>
      </c>
      <c r="D6" s="110"/>
      <c r="E6" s="109"/>
      <c r="F6" s="111" t="s">
        <v>2979</v>
      </c>
      <c r="G6" s="112"/>
      <c r="H6" s="112"/>
      <c r="I6" s="113">
        <v>6</v>
      </c>
      <c r="J6" s="114"/>
      <c r="K6" s="48">
        <v>13</v>
      </c>
      <c r="L6" s="48">
        <v>41</v>
      </c>
      <c r="M6" s="48">
        <v>0</v>
      </c>
      <c r="N6" s="48">
        <v>41</v>
      </c>
      <c r="O6" s="48">
        <v>0</v>
      </c>
      <c r="P6" s="49">
        <v>0.025</v>
      </c>
      <c r="Q6" s="49">
        <v>0.04878048780487805</v>
      </c>
      <c r="R6" s="48">
        <v>1</v>
      </c>
      <c r="S6" s="48">
        <v>0</v>
      </c>
      <c r="T6" s="48">
        <v>13</v>
      </c>
      <c r="U6" s="48">
        <v>41</v>
      </c>
      <c r="V6" s="48">
        <v>3</v>
      </c>
      <c r="W6" s="49">
        <v>1.408284</v>
      </c>
      <c r="X6" s="49">
        <v>0.26282051282051283</v>
      </c>
      <c r="Y6" s="78"/>
      <c r="Z6" s="78"/>
      <c r="AA6" s="78" t="s">
        <v>574</v>
      </c>
      <c r="AB6" s="84" t="s">
        <v>2263</v>
      </c>
      <c r="AC6" s="84" t="s">
        <v>2349</v>
      </c>
      <c r="AD6" s="84"/>
      <c r="AE6" s="84" t="s">
        <v>2384</v>
      </c>
      <c r="AF6" s="84" t="s">
        <v>2406</v>
      </c>
      <c r="AG6" s="117">
        <v>1</v>
      </c>
      <c r="AH6" s="121">
        <v>0.6451612903225806</v>
      </c>
      <c r="AI6" s="117">
        <v>8</v>
      </c>
      <c r="AJ6" s="121">
        <v>5.161290322580645</v>
      </c>
      <c r="AK6" s="117">
        <v>0</v>
      </c>
      <c r="AL6" s="121">
        <v>0</v>
      </c>
      <c r="AM6" s="117">
        <v>146</v>
      </c>
      <c r="AN6" s="121">
        <v>94.19354838709677</v>
      </c>
      <c r="AO6" s="117">
        <v>155</v>
      </c>
    </row>
    <row r="7" spans="1:41" ht="15">
      <c r="A7" s="88" t="s">
        <v>2099</v>
      </c>
      <c r="B7" s="65" t="s">
        <v>2110</v>
      </c>
      <c r="C7" s="65" t="s">
        <v>56</v>
      </c>
      <c r="D7" s="110"/>
      <c r="E7" s="109"/>
      <c r="F7" s="111" t="s">
        <v>2980</v>
      </c>
      <c r="G7" s="112"/>
      <c r="H7" s="112"/>
      <c r="I7" s="113">
        <v>7</v>
      </c>
      <c r="J7" s="114"/>
      <c r="K7" s="48">
        <v>12</v>
      </c>
      <c r="L7" s="48">
        <v>8</v>
      </c>
      <c r="M7" s="48">
        <v>10</v>
      </c>
      <c r="N7" s="48">
        <v>18</v>
      </c>
      <c r="O7" s="48">
        <v>0</v>
      </c>
      <c r="P7" s="49">
        <v>0</v>
      </c>
      <c r="Q7" s="49">
        <v>0</v>
      </c>
      <c r="R7" s="48">
        <v>1</v>
      </c>
      <c r="S7" s="48">
        <v>0</v>
      </c>
      <c r="T7" s="48">
        <v>12</v>
      </c>
      <c r="U7" s="48">
        <v>18</v>
      </c>
      <c r="V7" s="48">
        <v>2</v>
      </c>
      <c r="W7" s="49">
        <v>1.680556</v>
      </c>
      <c r="X7" s="49">
        <v>0.08333333333333333</v>
      </c>
      <c r="Y7" s="78"/>
      <c r="Z7" s="78"/>
      <c r="AA7" s="78" t="s">
        <v>578</v>
      </c>
      <c r="AB7" s="84" t="s">
        <v>2264</v>
      </c>
      <c r="AC7" s="84" t="s">
        <v>2350</v>
      </c>
      <c r="AD7" s="84" t="s">
        <v>313</v>
      </c>
      <c r="AE7" s="84" t="s">
        <v>2385</v>
      </c>
      <c r="AF7" s="84" t="s">
        <v>2407</v>
      </c>
      <c r="AG7" s="117">
        <v>1</v>
      </c>
      <c r="AH7" s="121">
        <v>0.9090909090909091</v>
      </c>
      <c r="AI7" s="117">
        <v>1</v>
      </c>
      <c r="AJ7" s="121">
        <v>0.9090909090909091</v>
      </c>
      <c r="AK7" s="117">
        <v>0</v>
      </c>
      <c r="AL7" s="121">
        <v>0</v>
      </c>
      <c r="AM7" s="117">
        <v>108</v>
      </c>
      <c r="AN7" s="121">
        <v>98.18181818181819</v>
      </c>
      <c r="AO7" s="117">
        <v>110</v>
      </c>
    </row>
    <row r="8" spans="1:41" ht="15">
      <c r="A8" s="88" t="s">
        <v>2100</v>
      </c>
      <c r="B8" s="65" t="s">
        <v>2111</v>
      </c>
      <c r="C8" s="65" t="s">
        <v>56</v>
      </c>
      <c r="D8" s="110"/>
      <c r="E8" s="109"/>
      <c r="F8" s="111" t="s">
        <v>2100</v>
      </c>
      <c r="G8" s="112"/>
      <c r="H8" s="112"/>
      <c r="I8" s="113">
        <v>8</v>
      </c>
      <c r="J8" s="114"/>
      <c r="K8" s="48">
        <v>8</v>
      </c>
      <c r="L8" s="48">
        <v>7</v>
      </c>
      <c r="M8" s="48">
        <v>0</v>
      </c>
      <c r="N8" s="48">
        <v>7</v>
      </c>
      <c r="O8" s="48">
        <v>0</v>
      </c>
      <c r="P8" s="49">
        <v>0</v>
      </c>
      <c r="Q8" s="49">
        <v>0</v>
      </c>
      <c r="R8" s="48">
        <v>1</v>
      </c>
      <c r="S8" s="48">
        <v>0</v>
      </c>
      <c r="T8" s="48">
        <v>8</v>
      </c>
      <c r="U8" s="48">
        <v>7</v>
      </c>
      <c r="V8" s="48">
        <v>2</v>
      </c>
      <c r="W8" s="49">
        <v>1.53125</v>
      </c>
      <c r="X8" s="49">
        <v>0.125</v>
      </c>
      <c r="Y8" s="78" t="s">
        <v>511</v>
      </c>
      <c r="Z8" s="78" t="s">
        <v>559</v>
      </c>
      <c r="AA8" s="78"/>
      <c r="AB8" s="84" t="s">
        <v>1087</v>
      </c>
      <c r="AC8" s="84" t="s">
        <v>1087</v>
      </c>
      <c r="AD8" s="84" t="s">
        <v>326</v>
      </c>
      <c r="AE8" s="84" t="s">
        <v>2386</v>
      </c>
      <c r="AF8" s="84" t="s">
        <v>2408</v>
      </c>
      <c r="AG8" s="117">
        <v>1</v>
      </c>
      <c r="AH8" s="121">
        <v>4.3478260869565215</v>
      </c>
      <c r="AI8" s="117">
        <v>0</v>
      </c>
      <c r="AJ8" s="121">
        <v>0</v>
      </c>
      <c r="AK8" s="117">
        <v>0</v>
      </c>
      <c r="AL8" s="121">
        <v>0</v>
      </c>
      <c r="AM8" s="117">
        <v>22</v>
      </c>
      <c r="AN8" s="121">
        <v>95.65217391304348</v>
      </c>
      <c r="AO8" s="117">
        <v>23</v>
      </c>
    </row>
    <row r="9" spans="1:41" ht="15">
      <c r="A9" s="88" t="s">
        <v>2101</v>
      </c>
      <c r="B9" s="65" t="s">
        <v>2112</v>
      </c>
      <c r="C9" s="65" t="s">
        <v>56</v>
      </c>
      <c r="D9" s="110"/>
      <c r="E9" s="109"/>
      <c r="F9" s="111" t="s">
        <v>2981</v>
      </c>
      <c r="G9" s="112"/>
      <c r="H9" s="112"/>
      <c r="I9" s="113">
        <v>9</v>
      </c>
      <c r="J9" s="114"/>
      <c r="K9" s="48">
        <v>6</v>
      </c>
      <c r="L9" s="48">
        <v>7</v>
      </c>
      <c r="M9" s="48">
        <v>0</v>
      </c>
      <c r="N9" s="48">
        <v>7</v>
      </c>
      <c r="O9" s="48">
        <v>0</v>
      </c>
      <c r="P9" s="49">
        <v>0.16666666666666666</v>
      </c>
      <c r="Q9" s="49">
        <v>0.2857142857142857</v>
      </c>
      <c r="R9" s="48">
        <v>1</v>
      </c>
      <c r="S9" s="48">
        <v>0</v>
      </c>
      <c r="T9" s="48">
        <v>6</v>
      </c>
      <c r="U9" s="48">
        <v>7</v>
      </c>
      <c r="V9" s="48">
        <v>2</v>
      </c>
      <c r="W9" s="49">
        <v>1.333333</v>
      </c>
      <c r="X9" s="49">
        <v>0.23333333333333334</v>
      </c>
      <c r="Y9" s="78" t="s">
        <v>514</v>
      </c>
      <c r="Z9" s="78" t="s">
        <v>560</v>
      </c>
      <c r="AA9" s="78"/>
      <c r="AB9" s="84" t="s">
        <v>2265</v>
      </c>
      <c r="AC9" s="84" t="s">
        <v>2351</v>
      </c>
      <c r="AD9" s="84"/>
      <c r="AE9" s="84" t="s">
        <v>2387</v>
      </c>
      <c r="AF9" s="84" t="s">
        <v>2409</v>
      </c>
      <c r="AG9" s="117">
        <v>3</v>
      </c>
      <c r="AH9" s="121">
        <v>3.7037037037037037</v>
      </c>
      <c r="AI9" s="117">
        <v>0</v>
      </c>
      <c r="AJ9" s="121">
        <v>0</v>
      </c>
      <c r="AK9" s="117">
        <v>0</v>
      </c>
      <c r="AL9" s="121">
        <v>0</v>
      </c>
      <c r="AM9" s="117">
        <v>78</v>
      </c>
      <c r="AN9" s="121">
        <v>96.29629629629629</v>
      </c>
      <c r="AO9" s="117">
        <v>81</v>
      </c>
    </row>
    <row r="10" spans="1:41" ht="14.25" customHeight="1">
      <c r="A10" s="88" t="s">
        <v>2102</v>
      </c>
      <c r="B10" s="65" t="s">
        <v>2113</v>
      </c>
      <c r="C10" s="65" t="s">
        <v>56</v>
      </c>
      <c r="D10" s="110"/>
      <c r="E10" s="109"/>
      <c r="F10" s="111" t="s">
        <v>2982</v>
      </c>
      <c r="G10" s="112"/>
      <c r="H10" s="112"/>
      <c r="I10" s="113">
        <v>10</v>
      </c>
      <c r="J10" s="114"/>
      <c r="K10" s="48">
        <v>6</v>
      </c>
      <c r="L10" s="48">
        <v>5</v>
      </c>
      <c r="M10" s="48">
        <v>0</v>
      </c>
      <c r="N10" s="48">
        <v>5</v>
      </c>
      <c r="O10" s="48">
        <v>0</v>
      </c>
      <c r="P10" s="49">
        <v>0</v>
      </c>
      <c r="Q10" s="49">
        <v>0</v>
      </c>
      <c r="R10" s="48">
        <v>1</v>
      </c>
      <c r="S10" s="48">
        <v>0</v>
      </c>
      <c r="T10" s="48">
        <v>6</v>
      </c>
      <c r="U10" s="48">
        <v>5</v>
      </c>
      <c r="V10" s="48">
        <v>2</v>
      </c>
      <c r="W10" s="49">
        <v>1.388889</v>
      </c>
      <c r="X10" s="49">
        <v>0.16666666666666666</v>
      </c>
      <c r="Y10" s="78" t="s">
        <v>510</v>
      </c>
      <c r="Z10" s="78" t="s">
        <v>558</v>
      </c>
      <c r="AA10" s="78" t="s">
        <v>585</v>
      </c>
      <c r="AB10" s="84" t="s">
        <v>2266</v>
      </c>
      <c r="AC10" s="84" t="s">
        <v>2352</v>
      </c>
      <c r="AD10" s="84"/>
      <c r="AE10" s="84" t="s">
        <v>2388</v>
      </c>
      <c r="AF10" s="84" t="s">
        <v>2410</v>
      </c>
      <c r="AG10" s="117">
        <v>9</v>
      </c>
      <c r="AH10" s="121">
        <v>11.25</v>
      </c>
      <c r="AI10" s="117">
        <v>0</v>
      </c>
      <c r="AJ10" s="121">
        <v>0</v>
      </c>
      <c r="AK10" s="117">
        <v>0</v>
      </c>
      <c r="AL10" s="121">
        <v>0</v>
      </c>
      <c r="AM10" s="117">
        <v>71</v>
      </c>
      <c r="AN10" s="121">
        <v>88.75</v>
      </c>
      <c r="AO10" s="117">
        <v>80</v>
      </c>
    </row>
    <row r="11" spans="1:41" ht="15">
      <c r="A11" s="88" t="s">
        <v>2103</v>
      </c>
      <c r="B11" s="65" t="s">
        <v>2114</v>
      </c>
      <c r="C11" s="65" t="s">
        <v>56</v>
      </c>
      <c r="D11" s="110"/>
      <c r="E11" s="109"/>
      <c r="F11" s="111" t="s">
        <v>2983</v>
      </c>
      <c r="G11" s="112"/>
      <c r="H11" s="112"/>
      <c r="I11" s="113">
        <v>11</v>
      </c>
      <c r="J11" s="114"/>
      <c r="K11" s="48">
        <v>5</v>
      </c>
      <c r="L11" s="48">
        <v>7</v>
      </c>
      <c r="M11" s="48">
        <v>0</v>
      </c>
      <c r="N11" s="48">
        <v>7</v>
      </c>
      <c r="O11" s="48">
        <v>0</v>
      </c>
      <c r="P11" s="49">
        <v>0</v>
      </c>
      <c r="Q11" s="49">
        <v>0</v>
      </c>
      <c r="R11" s="48">
        <v>1</v>
      </c>
      <c r="S11" s="48">
        <v>0</v>
      </c>
      <c r="T11" s="48">
        <v>5</v>
      </c>
      <c r="U11" s="48">
        <v>7</v>
      </c>
      <c r="V11" s="48">
        <v>2</v>
      </c>
      <c r="W11" s="49">
        <v>1.04</v>
      </c>
      <c r="X11" s="49">
        <v>0.35</v>
      </c>
      <c r="Y11" s="78"/>
      <c r="Z11" s="78"/>
      <c r="AA11" s="78"/>
      <c r="AB11" s="84" t="s">
        <v>2267</v>
      </c>
      <c r="AC11" s="84" t="s">
        <v>2353</v>
      </c>
      <c r="AD11" s="84"/>
      <c r="AE11" s="84" t="s">
        <v>2389</v>
      </c>
      <c r="AF11" s="84" t="s">
        <v>2411</v>
      </c>
      <c r="AG11" s="117">
        <v>2</v>
      </c>
      <c r="AH11" s="121">
        <v>2.3255813953488373</v>
      </c>
      <c r="AI11" s="117">
        <v>0</v>
      </c>
      <c r="AJ11" s="121">
        <v>0</v>
      </c>
      <c r="AK11" s="117">
        <v>0</v>
      </c>
      <c r="AL11" s="121">
        <v>0</v>
      </c>
      <c r="AM11" s="117">
        <v>84</v>
      </c>
      <c r="AN11" s="121">
        <v>97.67441860465117</v>
      </c>
      <c r="AO11" s="117">
        <v>86</v>
      </c>
    </row>
    <row r="12" spans="1:41" ht="15">
      <c r="A12" s="88" t="s">
        <v>2104</v>
      </c>
      <c r="B12" s="65" t="s">
        <v>2115</v>
      </c>
      <c r="C12" s="65" t="s">
        <v>56</v>
      </c>
      <c r="D12" s="110"/>
      <c r="E12" s="109"/>
      <c r="F12" s="111" t="s">
        <v>2104</v>
      </c>
      <c r="G12" s="112"/>
      <c r="H12" s="112"/>
      <c r="I12" s="113">
        <v>12</v>
      </c>
      <c r="J12" s="114"/>
      <c r="K12" s="48">
        <v>5</v>
      </c>
      <c r="L12" s="48">
        <v>4</v>
      </c>
      <c r="M12" s="48">
        <v>0</v>
      </c>
      <c r="N12" s="48">
        <v>4</v>
      </c>
      <c r="O12" s="48">
        <v>0</v>
      </c>
      <c r="P12" s="49">
        <v>0</v>
      </c>
      <c r="Q12" s="49">
        <v>0</v>
      </c>
      <c r="R12" s="48">
        <v>1</v>
      </c>
      <c r="S12" s="48">
        <v>0</v>
      </c>
      <c r="T12" s="48">
        <v>5</v>
      </c>
      <c r="U12" s="48">
        <v>4</v>
      </c>
      <c r="V12" s="48">
        <v>2</v>
      </c>
      <c r="W12" s="49">
        <v>1.28</v>
      </c>
      <c r="X12" s="49">
        <v>0.2</v>
      </c>
      <c r="Y12" s="78"/>
      <c r="Z12" s="78"/>
      <c r="AA12" s="78"/>
      <c r="AB12" s="84" t="s">
        <v>1087</v>
      </c>
      <c r="AC12" s="84" t="s">
        <v>1087</v>
      </c>
      <c r="AD12" s="84" t="s">
        <v>331</v>
      </c>
      <c r="AE12" s="84" t="s">
        <v>2390</v>
      </c>
      <c r="AF12" s="84" t="s">
        <v>2412</v>
      </c>
      <c r="AG12" s="117">
        <v>0</v>
      </c>
      <c r="AH12" s="121">
        <v>0</v>
      </c>
      <c r="AI12" s="117">
        <v>0</v>
      </c>
      <c r="AJ12" s="121">
        <v>0</v>
      </c>
      <c r="AK12" s="117">
        <v>0</v>
      </c>
      <c r="AL12" s="121">
        <v>0</v>
      </c>
      <c r="AM12" s="117">
        <v>6</v>
      </c>
      <c r="AN12" s="121">
        <v>100</v>
      </c>
      <c r="AO12" s="117">
        <v>6</v>
      </c>
    </row>
    <row r="13" spans="1:41" ht="15">
      <c r="A13" s="88" t="s">
        <v>2105</v>
      </c>
      <c r="B13" s="65" t="s">
        <v>2116</v>
      </c>
      <c r="C13" s="65" t="s">
        <v>56</v>
      </c>
      <c r="D13" s="110"/>
      <c r="E13" s="109"/>
      <c r="F13" s="111" t="s">
        <v>2105</v>
      </c>
      <c r="G13" s="112"/>
      <c r="H13" s="112"/>
      <c r="I13" s="113">
        <v>13</v>
      </c>
      <c r="J13" s="114"/>
      <c r="K13" s="48">
        <v>1</v>
      </c>
      <c r="L13" s="48">
        <v>1</v>
      </c>
      <c r="M13" s="48">
        <v>0</v>
      </c>
      <c r="N13" s="48">
        <v>1</v>
      </c>
      <c r="O13" s="48">
        <v>1</v>
      </c>
      <c r="P13" s="49" t="s">
        <v>2120</v>
      </c>
      <c r="Q13" s="49" t="s">
        <v>2120</v>
      </c>
      <c r="R13" s="48">
        <v>1</v>
      </c>
      <c r="S13" s="48">
        <v>1</v>
      </c>
      <c r="T13" s="48">
        <v>1</v>
      </c>
      <c r="U13" s="48">
        <v>1</v>
      </c>
      <c r="V13" s="48">
        <v>0</v>
      </c>
      <c r="W13" s="49">
        <v>0</v>
      </c>
      <c r="X13" s="49" t="s">
        <v>2120</v>
      </c>
      <c r="Y13" s="78" t="s">
        <v>512</v>
      </c>
      <c r="Z13" s="78" t="s">
        <v>559</v>
      </c>
      <c r="AA13" s="78" t="s">
        <v>575</v>
      </c>
      <c r="AB13" s="84" t="s">
        <v>1087</v>
      </c>
      <c r="AC13" s="84" t="s">
        <v>1087</v>
      </c>
      <c r="AD13" s="84"/>
      <c r="AE13" s="84"/>
      <c r="AF13" s="84" t="s">
        <v>260</v>
      </c>
      <c r="AG13" s="117">
        <v>0</v>
      </c>
      <c r="AH13" s="121">
        <v>0</v>
      </c>
      <c r="AI13" s="117">
        <v>0</v>
      </c>
      <c r="AJ13" s="121">
        <v>0</v>
      </c>
      <c r="AK13" s="117">
        <v>0</v>
      </c>
      <c r="AL13" s="121">
        <v>0</v>
      </c>
      <c r="AM13" s="117">
        <v>1</v>
      </c>
      <c r="AN13" s="121">
        <v>100</v>
      </c>
      <c r="AO13" s="117">
        <v>1</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2095</v>
      </c>
      <c r="B2" s="84" t="s">
        <v>279</v>
      </c>
      <c r="C2" s="78">
        <f>VLOOKUP(GroupVertices[[#This Row],[Vertex]],Vertices[],MATCH("ID",Vertices[[#Headers],[Vertex]:[Vertex Content Word Count]],0),FALSE)</f>
        <v>4</v>
      </c>
    </row>
    <row r="3" spans="1:3" ht="15">
      <c r="A3" s="78" t="s">
        <v>2095</v>
      </c>
      <c r="B3" s="84" t="s">
        <v>292</v>
      </c>
      <c r="C3" s="78">
        <f>VLOOKUP(GroupVertices[[#This Row],[Vertex]],Vertices[],MATCH("ID",Vertices[[#Headers],[Vertex]:[Vertex Content Word Count]],0),FALSE)</f>
        <v>137</v>
      </c>
    </row>
    <row r="4" spans="1:3" ht="15">
      <c r="A4" s="78" t="s">
        <v>2095</v>
      </c>
      <c r="B4" s="84" t="s">
        <v>291</v>
      </c>
      <c r="C4" s="78">
        <f>VLOOKUP(GroupVertices[[#This Row],[Vertex]],Vertices[],MATCH("ID",Vertices[[#Headers],[Vertex]:[Vertex Content Word Count]],0),FALSE)</f>
        <v>136</v>
      </c>
    </row>
    <row r="5" spans="1:3" ht="15">
      <c r="A5" s="78" t="s">
        <v>2095</v>
      </c>
      <c r="B5" s="84" t="s">
        <v>290</v>
      </c>
      <c r="C5" s="78">
        <f>VLOOKUP(GroupVertices[[#This Row],[Vertex]],Vertices[],MATCH("ID",Vertices[[#Headers],[Vertex]:[Vertex Content Word Count]],0),FALSE)</f>
        <v>135</v>
      </c>
    </row>
    <row r="6" spans="1:3" ht="15">
      <c r="A6" s="78" t="s">
        <v>2095</v>
      </c>
      <c r="B6" s="84" t="s">
        <v>289</v>
      </c>
      <c r="C6" s="78">
        <f>VLOOKUP(GroupVertices[[#This Row],[Vertex]],Vertices[],MATCH("ID",Vertices[[#Headers],[Vertex]:[Vertex Content Word Count]],0),FALSE)</f>
        <v>134</v>
      </c>
    </row>
    <row r="7" spans="1:3" ht="15">
      <c r="A7" s="78" t="s">
        <v>2095</v>
      </c>
      <c r="B7" s="84" t="s">
        <v>283</v>
      </c>
      <c r="C7" s="78">
        <f>VLOOKUP(GroupVertices[[#This Row],[Vertex]],Vertices[],MATCH("ID",Vertices[[#Headers],[Vertex]:[Vertex Content Word Count]],0),FALSE)</f>
        <v>126</v>
      </c>
    </row>
    <row r="8" spans="1:3" ht="15">
      <c r="A8" s="78" t="s">
        <v>2095</v>
      </c>
      <c r="B8" s="84" t="s">
        <v>281</v>
      </c>
      <c r="C8" s="78">
        <f>VLOOKUP(GroupVertices[[#This Row],[Vertex]],Vertices[],MATCH("ID",Vertices[[#Headers],[Vertex]:[Vertex Content Word Count]],0),FALSE)</f>
        <v>125</v>
      </c>
    </row>
    <row r="9" spans="1:3" ht="15">
      <c r="A9" s="78" t="s">
        <v>2095</v>
      </c>
      <c r="B9" s="84" t="s">
        <v>278</v>
      </c>
      <c r="C9" s="78">
        <f>VLOOKUP(GroupVertices[[#This Row],[Vertex]],Vertices[],MATCH("ID",Vertices[[#Headers],[Vertex]:[Vertex Content Word Count]],0),FALSE)</f>
        <v>122</v>
      </c>
    </row>
    <row r="10" spans="1:3" ht="15">
      <c r="A10" s="78" t="s">
        <v>2095</v>
      </c>
      <c r="B10" s="84" t="s">
        <v>277</v>
      </c>
      <c r="C10" s="78">
        <f>VLOOKUP(GroupVertices[[#This Row],[Vertex]],Vertices[],MATCH("ID",Vertices[[#Headers],[Vertex]:[Vertex Content Word Count]],0),FALSE)</f>
        <v>121</v>
      </c>
    </row>
    <row r="11" spans="1:3" ht="15">
      <c r="A11" s="78" t="s">
        <v>2095</v>
      </c>
      <c r="B11" s="84" t="s">
        <v>276</v>
      </c>
      <c r="C11" s="78">
        <f>VLOOKUP(GroupVertices[[#This Row],[Vertex]],Vertices[],MATCH("ID",Vertices[[#Headers],[Vertex]:[Vertex Content Word Count]],0),FALSE)</f>
        <v>120</v>
      </c>
    </row>
    <row r="12" spans="1:3" ht="15">
      <c r="A12" s="78" t="s">
        <v>2095</v>
      </c>
      <c r="B12" s="84" t="s">
        <v>272</v>
      </c>
      <c r="C12" s="78">
        <f>VLOOKUP(GroupVertices[[#This Row],[Vertex]],Vertices[],MATCH("ID",Vertices[[#Headers],[Vertex]:[Vertex Content Word Count]],0),FALSE)</f>
        <v>115</v>
      </c>
    </row>
    <row r="13" spans="1:3" ht="15">
      <c r="A13" s="78" t="s">
        <v>2095</v>
      </c>
      <c r="B13" s="84" t="s">
        <v>271</v>
      </c>
      <c r="C13" s="78">
        <f>VLOOKUP(GroupVertices[[#This Row],[Vertex]],Vertices[],MATCH("ID",Vertices[[#Headers],[Vertex]:[Vertex Content Word Count]],0),FALSE)</f>
        <v>114</v>
      </c>
    </row>
    <row r="14" spans="1:3" ht="15">
      <c r="A14" s="78" t="s">
        <v>2095</v>
      </c>
      <c r="B14" s="84" t="s">
        <v>270</v>
      </c>
      <c r="C14" s="78">
        <f>VLOOKUP(GroupVertices[[#This Row],[Vertex]],Vertices[],MATCH("ID",Vertices[[#Headers],[Vertex]:[Vertex Content Word Count]],0),FALSE)</f>
        <v>113</v>
      </c>
    </row>
    <row r="15" spans="1:3" ht="15">
      <c r="A15" s="78" t="s">
        <v>2095</v>
      </c>
      <c r="B15" s="84" t="s">
        <v>296</v>
      </c>
      <c r="C15" s="78">
        <f>VLOOKUP(GroupVertices[[#This Row],[Vertex]],Vertices[],MATCH("ID",Vertices[[#Headers],[Vertex]:[Vertex Content Word Count]],0),FALSE)</f>
        <v>32</v>
      </c>
    </row>
    <row r="16" spans="1:3" ht="15">
      <c r="A16" s="78" t="s">
        <v>2095</v>
      </c>
      <c r="B16" s="84" t="s">
        <v>266</v>
      </c>
      <c r="C16" s="78">
        <f>VLOOKUP(GroupVertices[[#This Row],[Vertex]],Vertices[],MATCH("ID",Vertices[[#Headers],[Vertex]:[Vertex Content Word Count]],0),FALSE)</f>
        <v>104</v>
      </c>
    </row>
    <row r="17" spans="1:3" ht="15">
      <c r="A17" s="78" t="s">
        <v>2095</v>
      </c>
      <c r="B17" s="84" t="s">
        <v>336</v>
      </c>
      <c r="C17" s="78">
        <f>VLOOKUP(GroupVertices[[#This Row],[Vertex]],Vertices[],MATCH("ID",Vertices[[#Headers],[Vertex]:[Vertex Content Word Count]],0),FALSE)</f>
        <v>105</v>
      </c>
    </row>
    <row r="18" spans="1:3" ht="15">
      <c r="A18" s="78" t="s">
        <v>2095</v>
      </c>
      <c r="B18" s="84" t="s">
        <v>262</v>
      </c>
      <c r="C18" s="78">
        <f>VLOOKUP(GroupVertices[[#This Row],[Vertex]],Vertices[],MATCH("ID",Vertices[[#Headers],[Vertex]:[Vertex Content Word Count]],0),FALSE)</f>
        <v>97</v>
      </c>
    </row>
    <row r="19" spans="1:3" ht="15">
      <c r="A19" s="78" t="s">
        <v>2095</v>
      </c>
      <c r="B19" s="84" t="s">
        <v>259</v>
      </c>
      <c r="C19" s="78">
        <f>VLOOKUP(GroupVertices[[#This Row],[Vertex]],Vertices[],MATCH("ID",Vertices[[#Headers],[Vertex]:[Vertex Content Word Count]],0),FALSE)</f>
        <v>94</v>
      </c>
    </row>
    <row r="20" spans="1:3" ht="15">
      <c r="A20" s="78" t="s">
        <v>2095</v>
      </c>
      <c r="B20" s="84" t="s">
        <v>258</v>
      </c>
      <c r="C20" s="78">
        <f>VLOOKUP(GroupVertices[[#This Row],[Vertex]],Vertices[],MATCH("ID",Vertices[[#Headers],[Vertex]:[Vertex Content Word Count]],0),FALSE)</f>
        <v>93</v>
      </c>
    </row>
    <row r="21" spans="1:3" ht="15">
      <c r="A21" s="78" t="s">
        <v>2095</v>
      </c>
      <c r="B21" s="84" t="s">
        <v>253</v>
      </c>
      <c r="C21" s="78">
        <f>VLOOKUP(GroupVertices[[#This Row],[Vertex]],Vertices[],MATCH("ID",Vertices[[#Headers],[Vertex]:[Vertex Content Word Count]],0),FALSE)</f>
        <v>81</v>
      </c>
    </row>
    <row r="22" spans="1:3" ht="15">
      <c r="A22" s="78" t="s">
        <v>2095</v>
      </c>
      <c r="B22" s="84" t="s">
        <v>327</v>
      </c>
      <c r="C22" s="78">
        <f>VLOOKUP(GroupVertices[[#This Row],[Vertex]],Vertices[],MATCH("ID",Vertices[[#Headers],[Vertex]:[Vertex Content Word Count]],0),FALSE)</f>
        <v>82</v>
      </c>
    </row>
    <row r="23" spans="1:3" ht="15">
      <c r="A23" s="78" t="s">
        <v>2095</v>
      </c>
      <c r="B23" s="84" t="s">
        <v>249</v>
      </c>
      <c r="C23" s="78">
        <f>VLOOKUP(GroupVertices[[#This Row],[Vertex]],Vertices[],MATCH("ID",Vertices[[#Headers],[Vertex]:[Vertex Content Word Count]],0),FALSE)</f>
        <v>67</v>
      </c>
    </row>
    <row r="24" spans="1:3" ht="15">
      <c r="A24" s="78" t="s">
        <v>2095</v>
      </c>
      <c r="B24" s="84" t="s">
        <v>316</v>
      </c>
      <c r="C24" s="78">
        <f>VLOOKUP(GroupVertices[[#This Row],[Vertex]],Vertices[],MATCH("ID",Vertices[[#Headers],[Vertex]:[Vertex Content Word Count]],0),FALSE)</f>
        <v>66</v>
      </c>
    </row>
    <row r="25" spans="1:3" ht="15">
      <c r="A25" s="78" t="s">
        <v>2095</v>
      </c>
      <c r="B25" s="84" t="s">
        <v>248</v>
      </c>
      <c r="C25" s="78">
        <f>VLOOKUP(GroupVertices[[#This Row],[Vertex]],Vertices[],MATCH("ID",Vertices[[#Headers],[Vertex]:[Vertex Content Word Count]],0),FALSE)</f>
        <v>37</v>
      </c>
    </row>
    <row r="26" spans="1:3" ht="15">
      <c r="A26" s="78" t="s">
        <v>2095</v>
      </c>
      <c r="B26" s="84" t="s">
        <v>244</v>
      </c>
      <c r="C26" s="78">
        <f>VLOOKUP(GroupVertices[[#This Row],[Vertex]],Vertices[],MATCH("ID",Vertices[[#Headers],[Vertex]:[Vertex Content Word Count]],0),FALSE)</f>
        <v>61</v>
      </c>
    </row>
    <row r="27" spans="1:3" ht="15">
      <c r="A27" s="78" t="s">
        <v>2095</v>
      </c>
      <c r="B27" s="84" t="s">
        <v>243</v>
      </c>
      <c r="C27" s="78">
        <f>VLOOKUP(GroupVertices[[#This Row],[Vertex]],Vertices[],MATCH("ID",Vertices[[#Headers],[Vertex]:[Vertex Content Word Count]],0),FALSE)</f>
        <v>60</v>
      </c>
    </row>
    <row r="28" spans="1:3" ht="15">
      <c r="A28" s="78" t="s">
        <v>2095</v>
      </c>
      <c r="B28" s="84" t="s">
        <v>242</v>
      </c>
      <c r="C28" s="78">
        <f>VLOOKUP(GroupVertices[[#This Row],[Vertex]],Vertices[],MATCH("ID",Vertices[[#Headers],[Vertex]:[Vertex Content Word Count]],0),FALSE)</f>
        <v>59</v>
      </c>
    </row>
    <row r="29" spans="1:3" ht="15">
      <c r="A29" s="78" t="s">
        <v>2095</v>
      </c>
      <c r="B29" s="84" t="s">
        <v>241</v>
      </c>
      <c r="C29" s="78">
        <f>VLOOKUP(GroupVertices[[#This Row],[Vertex]],Vertices[],MATCH("ID",Vertices[[#Headers],[Vertex]:[Vertex Content Word Count]],0),FALSE)</f>
        <v>58</v>
      </c>
    </row>
    <row r="30" spans="1:3" ht="15">
      <c r="A30" s="78" t="s">
        <v>2095</v>
      </c>
      <c r="B30" s="84" t="s">
        <v>240</v>
      </c>
      <c r="C30" s="78">
        <f>VLOOKUP(GroupVertices[[#This Row],[Vertex]],Vertices[],MATCH("ID",Vertices[[#Headers],[Vertex]:[Vertex Content Word Count]],0),FALSE)</f>
        <v>57</v>
      </c>
    </row>
    <row r="31" spans="1:3" ht="15">
      <c r="A31" s="78" t="s">
        <v>2095</v>
      </c>
      <c r="B31" s="84" t="s">
        <v>239</v>
      </c>
      <c r="C31" s="78">
        <f>VLOOKUP(GroupVertices[[#This Row],[Vertex]],Vertices[],MATCH("ID",Vertices[[#Headers],[Vertex]:[Vertex Content Word Count]],0),FALSE)</f>
        <v>27</v>
      </c>
    </row>
    <row r="32" spans="1:3" ht="15">
      <c r="A32" s="78" t="s">
        <v>2095</v>
      </c>
      <c r="B32" s="84" t="s">
        <v>233</v>
      </c>
      <c r="C32" s="78">
        <f>VLOOKUP(GroupVertices[[#This Row],[Vertex]],Vertices[],MATCH("ID",Vertices[[#Headers],[Vertex]:[Vertex Content Word Count]],0),FALSE)</f>
        <v>38</v>
      </c>
    </row>
    <row r="33" spans="1:3" ht="15">
      <c r="A33" s="78" t="s">
        <v>2095</v>
      </c>
      <c r="B33" s="84" t="s">
        <v>232</v>
      </c>
      <c r="C33" s="78">
        <f>VLOOKUP(GroupVertices[[#This Row],[Vertex]],Vertices[],MATCH("ID",Vertices[[#Headers],[Vertex]:[Vertex Content Word Count]],0),FALSE)</f>
        <v>36</v>
      </c>
    </row>
    <row r="34" spans="1:3" ht="15">
      <c r="A34" s="78" t="s">
        <v>2095</v>
      </c>
      <c r="B34" s="84" t="s">
        <v>302</v>
      </c>
      <c r="C34" s="78">
        <f>VLOOKUP(GroupVertices[[#This Row],[Vertex]],Vertices[],MATCH("ID",Vertices[[#Headers],[Vertex]:[Vertex Content Word Count]],0),FALSE)</f>
        <v>35</v>
      </c>
    </row>
    <row r="35" spans="1:3" ht="15">
      <c r="A35" s="78" t="s">
        <v>2095</v>
      </c>
      <c r="B35" s="84" t="s">
        <v>231</v>
      </c>
      <c r="C35" s="78">
        <f>VLOOKUP(GroupVertices[[#This Row],[Vertex]],Vertices[],MATCH("ID",Vertices[[#Headers],[Vertex]:[Vertex Content Word Count]],0),FALSE)</f>
        <v>34</v>
      </c>
    </row>
    <row r="36" spans="1:3" ht="15">
      <c r="A36" s="78" t="s">
        <v>2095</v>
      </c>
      <c r="B36" s="84" t="s">
        <v>230</v>
      </c>
      <c r="C36" s="78">
        <f>VLOOKUP(GroupVertices[[#This Row],[Vertex]],Vertices[],MATCH("ID",Vertices[[#Headers],[Vertex]:[Vertex Content Word Count]],0),FALSE)</f>
        <v>33</v>
      </c>
    </row>
    <row r="37" spans="1:3" ht="15">
      <c r="A37" s="78" t="s">
        <v>2095</v>
      </c>
      <c r="B37" s="84" t="s">
        <v>229</v>
      </c>
      <c r="C37" s="78">
        <f>VLOOKUP(GroupVertices[[#This Row],[Vertex]],Vertices[],MATCH("ID",Vertices[[#Headers],[Vertex]:[Vertex Content Word Count]],0),FALSE)</f>
        <v>31</v>
      </c>
    </row>
    <row r="38" spans="1:3" ht="15">
      <c r="A38" s="78" t="s">
        <v>2095</v>
      </c>
      <c r="B38" s="84" t="s">
        <v>226</v>
      </c>
      <c r="C38" s="78">
        <f>VLOOKUP(GroupVertices[[#This Row],[Vertex]],Vertices[],MATCH("ID",Vertices[[#Headers],[Vertex]:[Vertex Content Word Count]],0),FALSE)</f>
        <v>26</v>
      </c>
    </row>
    <row r="39" spans="1:3" ht="15">
      <c r="A39" s="78" t="s">
        <v>2095</v>
      </c>
      <c r="B39" s="84" t="s">
        <v>225</v>
      </c>
      <c r="C39" s="78">
        <f>VLOOKUP(GroupVertices[[#This Row],[Vertex]],Vertices[],MATCH("ID",Vertices[[#Headers],[Vertex]:[Vertex Content Word Count]],0),FALSE)</f>
        <v>25</v>
      </c>
    </row>
    <row r="40" spans="1:3" ht="15">
      <c r="A40" s="78" t="s">
        <v>2095</v>
      </c>
      <c r="B40" s="84" t="s">
        <v>218</v>
      </c>
      <c r="C40" s="78">
        <f>VLOOKUP(GroupVertices[[#This Row],[Vertex]],Vertices[],MATCH("ID",Vertices[[#Headers],[Vertex]:[Vertex Content Word Count]],0),FALSE)</f>
        <v>14</v>
      </c>
    </row>
    <row r="41" spans="1:3" ht="15">
      <c r="A41" s="78" t="s">
        <v>2095</v>
      </c>
      <c r="B41" s="84" t="s">
        <v>217</v>
      </c>
      <c r="C41" s="78">
        <f>VLOOKUP(GroupVertices[[#This Row],[Vertex]],Vertices[],MATCH("ID",Vertices[[#Headers],[Vertex]:[Vertex Content Word Count]],0),FALSE)</f>
        <v>13</v>
      </c>
    </row>
    <row r="42" spans="1:3" ht="15">
      <c r="A42" s="78" t="s">
        <v>2095</v>
      </c>
      <c r="B42" s="84" t="s">
        <v>213</v>
      </c>
      <c r="C42" s="78">
        <f>VLOOKUP(GroupVertices[[#This Row],[Vertex]],Vertices[],MATCH("ID",Vertices[[#Headers],[Vertex]:[Vertex Content Word Count]],0),FALSE)</f>
        <v>5</v>
      </c>
    </row>
    <row r="43" spans="1:3" ht="15">
      <c r="A43" s="78" t="s">
        <v>2095</v>
      </c>
      <c r="B43" s="84" t="s">
        <v>212</v>
      </c>
      <c r="C43" s="78">
        <f>VLOOKUP(GroupVertices[[#This Row],[Vertex]],Vertices[],MATCH("ID",Vertices[[#Headers],[Vertex]:[Vertex Content Word Count]],0),FALSE)</f>
        <v>3</v>
      </c>
    </row>
    <row r="44" spans="1:3" ht="15">
      <c r="A44" s="78" t="s">
        <v>2096</v>
      </c>
      <c r="B44" s="84" t="s">
        <v>295</v>
      </c>
      <c r="C44" s="78">
        <f>VLOOKUP(GroupVertices[[#This Row],[Vertex]],Vertices[],MATCH("ID",Vertices[[#Headers],[Vertex]:[Vertex Content Word Count]],0),FALSE)</f>
        <v>9</v>
      </c>
    </row>
    <row r="45" spans="1:3" ht="15">
      <c r="A45" s="78" t="s">
        <v>2096</v>
      </c>
      <c r="B45" s="84" t="s">
        <v>348</v>
      </c>
      <c r="C45" s="78">
        <f>VLOOKUP(GroupVertices[[#This Row],[Vertex]],Vertices[],MATCH("ID",Vertices[[#Headers],[Vertex]:[Vertex Content Word Count]],0),FALSE)</f>
        <v>139</v>
      </c>
    </row>
    <row r="46" spans="1:3" ht="15">
      <c r="A46" s="78" t="s">
        <v>2096</v>
      </c>
      <c r="B46" s="84" t="s">
        <v>293</v>
      </c>
      <c r="C46" s="78">
        <f>VLOOKUP(GroupVertices[[#This Row],[Vertex]],Vertices[],MATCH("ID",Vertices[[#Headers],[Vertex]:[Vertex Content Word Count]],0),FALSE)</f>
        <v>138</v>
      </c>
    </row>
    <row r="47" spans="1:3" ht="15">
      <c r="A47" s="78" t="s">
        <v>2096</v>
      </c>
      <c r="B47" s="84" t="s">
        <v>294</v>
      </c>
      <c r="C47" s="78">
        <f>VLOOKUP(GroupVertices[[#This Row],[Vertex]],Vertices[],MATCH("ID",Vertices[[#Headers],[Vertex]:[Vertex Content Word Count]],0),FALSE)</f>
        <v>7</v>
      </c>
    </row>
    <row r="48" spans="1:3" ht="15">
      <c r="A48" s="78" t="s">
        <v>2096</v>
      </c>
      <c r="B48" s="84" t="s">
        <v>287</v>
      </c>
      <c r="C48" s="78">
        <f>VLOOKUP(GroupVertices[[#This Row],[Vertex]],Vertices[],MATCH("ID",Vertices[[#Headers],[Vertex]:[Vertex Content Word Count]],0),FALSE)</f>
        <v>107</v>
      </c>
    </row>
    <row r="49" spans="1:3" ht="15">
      <c r="A49" s="78" t="s">
        <v>2096</v>
      </c>
      <c r="B49" s="84" t="s">
        <v>288</v>
      </c>
      <c r="C49" s="78">
        <f>VLOOKUP(GroupVertices[[#This Row],[Vertex]],Vertices[],MATCH("ID",Vertices[[#Headers],[Vertex]:[Vertex Content Word Count]],0),FALSE)</f>
        <v>133</v>
      </c>
    </row>
    <row r="50" spans="1:3" ht="15">
      <c r="A50" s="78" t="s">
        <v>2096</v>
      </c>
      <c r="B50" s="84" t="s">
        <v>286</v>
      </c>
      <c r="C50" s="78">
        <f>VLOOKUP(GroupVertices[[#This Row],[Vertex]],Vertices[],MATCH("ID",Vertices[[#Headers],[Vertex]:[Vertex Content Word Count]],0),FALSE)</f>
        <v>86</v>
      </c>
    </row>
    <row r="51" spans="1:3" ht="15">
      <c r="A51" s="78" t="s">
        <v>2096</v>
      </c>
      <c r="B51" s="84" t="s">
        <v>282</v>
      </c>
      <c r="C51" s="78">
        <f>VLOOKUP(GroupVertices[[#This Row],[Vertex]],Vertices[],MATCH("ID",Vertices[[#Headers],[Vertex]:[Vertex Content Word Count]],0),FALSE)</f>
        <v>10</v>
      </c>
    </row>
    <row r="52" spans="1:3" ht="15">
      <c r="A52" s="78" t="s">
        <v>2096</v>
      </c>
      <c r="B52" s="84" t="s">
        <v>238</v>
      </c>
      <c r="C52" s="78">
        <f>VLOOKUP(GroupVertices[[#This Row],[Vertex]],Vertices[],MATCH("ID",Vertices[[#Headers],[Vertex]:[Vertex Content Word Count]],0),FALSE)</f>
        <v>54</v>
      </c>
    </row>
    <row r="53" spans="1:3" ht="15">
      <c r="A53" s="78" t="s">
        <v>2096</v>
      </c>
      <c r="B53" s="84" t="s">
        <v>347</v>
      </c>
      <c r="C53" s="78">
        <f>VLOOKUP(GroupVertices[[#This Row],[Vertex]],Vertices[],MATCH("ID",Vertices[[#Headers],[Vertex]:[Vertex Content Word Count]],0),FALSE)</f>
        <v>132</v>
      </c>
    </row>
    <row r="54" spans="1:3" ht="15">
      <c r="A54" s="78" t="s">
        <v>2096</v>
      </c>
      <c r="B54" s="84" t="s">
        <v>346</v>
      </c>
      <c r="C54" s="78">
        <f>VLOOKUP(GroupVertices[[#This Row],[Vertex]],Vertices[],MATCH("ID",Vertices[[#Headers],[Vertex]:[Vertex Content Word Count]],0),FALSE)</f>
        <v>130</v>
      </c>
    </row>
    <row r="55" spans="1:3" ht="15">
      <c r="A55" s="78" t="s">
        <v>2096</v>
      </c>
      <c r="B55" s="84" t="s">
        <v>280</v>
      </c>
      <c r="C55" s="78">
        <f>VLOOKUP(GroupVertices[[#This Row],[Vertex]],Vertices[],MATCH("ID",Vertices[[#Headers],[Vertex]:[Vertex Content Word Count]],0),FALSE)</f>
        <v>124</v>
      </c>
    </row>
    <row r="56" spans="1:3" ht="15">
      <c r="A56" s="78" t="s">
        <v>2096</v>
      </c>
      <c r="B56" s="84" t="s">
        <v>328</v>
      </c>
      <c r="C56" s="78">
        <f>VLOOKUP(GroupVertices[[#This Row],[Vertex]],Vertices[],MATCH("ID",Vertices[[#Headers],[Vertex]:[Vertex Content Word Count]],0),FALSE)</f>
        <v>85</v>
      </c>
    </row>
    <row r="57" spans="1:3" ht="15">
      <c r="A57" s="78" t="s">
        <v>2096</v>
      </c>
      <c r="B57" s="84" t="s">
        <v>267</v>
      </c>
      <c r="C57" s="78">
        <f>VLOOKUP(GroupVertices[[#This Row],[Vertex]],Vertices[],MATCH("ID",Vertices[[#Headers],[Vertex]:[Vertex Content Word Count]],0),FALSE)</f>
        <v>106</v>
      </c>
    </row>
    <row r="58" spans="1:3" ht="15">
      <c r="A58" s="78" t="s">
        <v>2096</v>
      </c>
      <c r="B58" s="84" t="s">
        <v>261</v>
      </c>
      <c r="C58" s="78">
        <f>VLOOKUP(GroupVertices[[#This Row],[Vertex]],Vertices[],MATCH("ID",Vertices[[#Headers],[Vertex]:[Vertex Content Word Count]],0),FALSE)</f>
        <v>96</v>
      </c>
    </row>
    <row r="59" spans="1:3" ht="15">
      <c r="A59" s="78" t="s">
        <v>2096</v>
      </c>
      <c r="B59" s="84" t="s">
        <v>256</v>
      </c>
      <c r="C59" s="78">
        <f>VLOOKUP(GroupVertices[[#This Row],[Vertex]],Vertices[],MATCH("ID",Vertices[[#Headers],[Vertex]:[Vertex Content Word Count]],0),FALSE)</f>
        <v>87</v>
      </c>
    </row>
    <row r="60" spans="1:3" ht="15">
      <c r="A60" s="78" t="s">
        <v>2096</v>
      </c>
      <c r="B60" s="84" t="s">
        <v>255</v>
      </c>
      <c r="C60" s="78">
        <f>VLOOKUP(GroupVertices[[#This Row],[Vertex]],Vertices[],MATCH("ID",Vertices[[#Headers],[Vertex]:[Vertex Content Word Count]],0),FALSE)</f>
        <v>84</v>
      </c>
    </row>
    <row r="61" spans="1:3" ht="15">
      <c r="A61" s="78" t="s">
        <v>2096</v>
      </c>
      <c r="B61" s="84" t="s">
        <v>315</v>
      </c>
      <c r="C61" s="78">
        <f>VLOOKUP(GroupVertices[[#This Row],[Vertex]],Vertices[],MATCH("ID",Vertices[[#Headers],[Vertex]:[Vertex Content Word Count]],0),FALSE)</f>
        <v>56</v>
      </c>
    </row>
    <row r="62" spans="1:3" ht="15">
      <c r="A62" s="78" t="s">
        <v>2096</v>
      </c>
      <c r="B62" s="84" t="s">
        <v>314</v>
      </c>
      <c r="C62" s="78">
        <f>VLOOKUP(GroupVertices[[#This Row],[Vertex]],Vertices[],MATCH("ID",Vertices[[#Headers],[Vertex]:[Vertex Content Word Count]],0),FALSE)</f>
        <v>55</v>
      </c>
    </row>
    <row r="63" spans="1:3" ht="15">
      <c r="A63" s="78" t="s">
        <v>2096</v>
      </c>
      <c r="B63" s="84" t="s">
        <v>216</v>
      </c>
      <c r="C63" s="78">
        <f>VLOOKUP(GroupVertices[[#This Row],[Vertex]],Vertices[],MATCH("ID",Vertices[[#Headers],[Vertex]:[Vertex Content Word Count]],0),FALSE)</f>
        <v>12</v>
      </c>
    </row>
    <row r="64" spans="1:3" ht="15">
      <c r="A64" s="78" t="s">
        <v>2096</v>
      </c>
      <c r="B64" s="84" t="s">
        <v>215</v>
      </c>
      <c r="C64" s="78">
        <f>VLOOKUP(GroupVertices[[#This Row],[Vertex]],Vertices[],MATCH("ID",Vertices[[#Headers],[Vertex]:[Vertex Content Word Count]],0),FALSE)</f>
        <v>8</v>
      </c>
    </row>
    <row r="65" spans="1:3" ht="15">
      <c r="A65" s="78" t="s">
        <v>2096</v>
      </c>
      <c r="B65" s="84" t="s">
        <v>214</v>
      </c>
      <c r="C65" s="78">
        <f>VLOOKUP(GroupVertices[[#This Row],[Vertex]],Vertices[],MATCH("ID",Vertices[[#Headers],[Vertex]:[Vertex Content Word Count]],0),FALSE)</f>
        <v>6</v>
      </c>
    </row>
    <row r="66" spans="1:3" ht="15">
      <c r="A66" s="78" t="s">
        <v>2097</v>
      </c>
      <c r="B66" s="84" t="s">
        <v>285</v>
      </c>
      <c r="C66" s="78">
        <f>VLOOKUP(GroupVertices[[#This Row],[Vertex]],Vertices[],MATCH("ID",Vertices[[#Headers],[Vertex]:[Vertex Content Word Count]],0),FALSE)</f>
        <v>131</v>
      </c>
    </row>
    <row r="67" spans="1:3" ht="15">
      <c r="A67" s="78" t="s">
        <v>2097</v>
      </c>
      <c r="B67" s="84" t="s">
        <v>274</v>
      </c>
      <c r="C67" s="78">
        <f>VLOOKUP(GroupVertices[[#This Row],[Vertex]],Vertices[],MATCH("ID",Vertices[[#Headers],[Vertex]:[Vertex Content Word Count]],0),FALSE)</f>
        <v>11</v>
      </c>
    </row>
    <row r="68" spans="1:3" ht="15">
      <c r="A68" s="78" t="s">
        <v>2097</v>
      </c>
      <c r="B68" s="84" t="s">
        <v>284</v>
      </c>
      <c r="C68" s="78">
        <f>VLOOKUP(GroupVertices[[#This Row],[Vertex]],Vertices[],MATCH("ID",Vertices[[#Headers],[Vertex]:[Vertex Content Word Count]],0),FALSE)</f>
        <v>127</v>
      </c>
    </row>
    <row r="69" spans="1:3" ht="15">
      <c r="A69" s="78" t="s">
        <v>2097</v>
      </c>
      <c r="B69" s="84" t="s">
        <v>345</v>
      </c>
      <c r="C69" s="78">
        <f>VLOOKUP(GroupVertices[[#This Row],[Vertex]],Vertices[],MATCH("ID",Vertices[[#Headers],[Vertex]:[Vertex Content Word Count]],0),FALSE)</f>
        <v>129</v>
      </c>
    </row>
    <row r="70" spans="1:3" ht="15">
      <c r="A70" s="78" t="s">
        <v>2097</v>
      </c>
      <c r="B70" s="84" t="s">
        <v>344</v>
      </c>
      <c r="C70" s="78">
        <f>VLOOKUP(GroupVertices[[#This Row],[Vertex]],Vertices[],MATCH("ID",Vertices[[#Headers],[Vertex]:[Vertex Content Word Count]],0),FALSE)</f>
        <v>128</v>
      </c>
    </row>
    <row r="71" spans="1:3" ht="15">
      <c r="A71" s="78" t="s">
        <v>2097</v>
      </c>
      <c r="B71" s="84" t="s">
        <v>343</v>
      </c>
      <c r="C71" s="78">
        <f>VLOOKUP(GroupVertices[[#This Row],[Vertex]],Vertices[],MATCH("ID",Vertices[[#Headers],[Vertex]:[Vertex Content Word Count]],0),FALSE)</f>
        <v>123</v>
      </c>
    </row>
    <row r="72" spans="1:3" ht="15">
      <c r="A72" s="78" t="s">
        <v>2097</v>
      </c>
      <c r="B72" s="84" t="s">
        <v>342</v>
      </c>
      <c r="C72" s="78">
        <f>VLOOKUP(GroupVertices[[#This Row],[Vertex]],Vertices[],MATCH("ID",Vertices[[#Headers],[Vertex]:[Vertex Content Word Count]],0),FALSE)</f>
        <v>119</v>
      </c>
    </row>
    <row r="73" spans="1:3" ht="15">
      <c r="A73" s="78" t="s">
        <v>2097</v>
      </c>
      <c r="B73" s="84" t="s">
        <v>341</v>
      </c>
      <c r="C73" s="78">
        <f>VLOOKUP(GroupVertices[[#This Row],[Vertex]],Vertices[],MATCH("ID",Vertices[[#Headers],[Vertex]:[Vertex Content Word Count]],0),FALSE)</f>
        <v>118</v>
      </c>
    </row>
    <row r="74" spans="1:3" ht="15">
      <c r="A74" s="78" t="s">
        <v>2097</v>
      </c>
      <c r="B74" s="84" t="s">
        <v>340</v>
      </c>
      <c r="C74" s="78">
        <f>VLOOKUP(GroupVertices[[#This Row],[Vertex]],Vertices[],MATCH("ID",Vertices[[#Headers],[Vertex]:[Vertex Content Word Count]],0),FALSE)</f>
        <v>117</v>
      </c>
    </row>
    <row r="75" spans="1:3" ht="15">
      <c r="A75" s="78" t="s">
        <v>2097</v>
      </c>
      <c r="B75" s="84" t="s">
        <v>273</v>
      </c>
      <c r="C75" s="78">
        <f>VLOOKUP(GroupVertices[[#This Row],[Vertex]],Vertices[],MATCH("ID",Vertices[[#Headers],[Vertex]:[Vertex Content Word Count]],0),FALSE)</f>
        <v>116</v>
      </c>
    </row>
    <row r="76" spans="1:3" ht="15">
      <c r="A76" s="78" t="s">
        <v>2097</v>
      </c>
      <c r="B76" s="84" t="s">
        <v>247</v>
      </c>
      <c r="C76" s="78">
        <f>VLOOKUP(GroupVertices[[#This Row],[Vertex]],Vertices[],MATCH("ID",Vertices[[#Headers],[Vertex]:[Vertex Content Word Count]],0),FALSE)</f>
        <v>65</v>
      </c>
    </row>
    <row r="77" spans="1:3" ht="15">
      <c r="A77" s="78" t="s">
        <v>2097</v>
      </c>
      <c r="B77" s="84" t="s">
        <v>246</v>
      </c>
      <c r="C77" s="78">
        <f>VLOOKUP(GroupVertices[[#This Row],[Vertex]],Vertices[],MATCH("ID",Vertices[[#Headers],[Vertex]:[Vertex Content Word Count]],0),FALSE)</f>
        <v>64</v>
      </c>
    </row>
    <row r="78" spans="1:3" ht="15">
      <c r="A78" s="78" t="s">
        <v>2097</v>
      </c>
      <c r="B78" s="84" t="s">
        <v>275</v>
      </c>
      <c r="C78" s="78">
        <f>VLOOKUP(GroupVertices[[#This Row],[Vertex]],Vertices[],MATCH("ID",Vertices[[#Headers],[Vertex]:[Vertex Content Word Count]],0),FALSE)</f>
        <v>63</v>
      </c>
    </row>
    <row r="79" spans="1:3" ht="15">
      <c r="A79" s="78" t="s">
        <v>2097</v>
      </c>
      <c r="B79" s="84" t="s">
        <v>245</v>
      </c>
      <c r="C79" s="78">
        <f>VLOOKUP(GroupVertices[[#This Row],[Vertex]],Vertices[],MATCH("ID",Vertices[[#Headers],[Vertex]:[Vertex Content Word Count]],0),FALSE)</f>
        <v>62</v>
      </c>
    </row>
    <row r="80" spans="1:3" ht="15">
      <c r="A80" s="78" t="s">
        <v>2097</v>
      </c>
      <c r="B80" s="84" t="s">
        <v>235</v>
      </c>
      <c r="C80" s="78">
        <f>VLOOKUP(GroupVertices[[#This Row],[Vertex]],Vertices[],MATCH("ID",Vertices[[#Headers],[Vertex]:[Vertex Content Word Count]],0),FALSE)</f>
        <v>40</v>
      </c>
    </row>
    <row r="81" spans="1:3" ht="15">
      <c r="A81" s="78" t="s">
        <v>2097</v>
      </c>
      <c r="B81" s="84" t="s">
        <v>301</v>
      </c>
      <c r="C81" s="78">
        <f>VLOOKUP(GroupVertices[[#This Row],[Vertex]],Vertices[],MATCH("ID",Vertices[[#Headers],[Vertex]:[Vertex Content Word Count]],0),FALSE)</f>
        <v>30</v>
      </c>
    </row>
    <row r="82" spans="1:3" ht="15">
      <c r="A82" s="78" t="s">
        <v>2097</v>
      </c>
      <c r="B82" s="84" t="s">
        <v>228</v>
      </c>
      <c r="C82" s="78">
        <f>VLOOKUP(GroupVertices[[#This Row],[Vertex]],Vertices[],MATCH("ID",Vertices[[#Headers],[Vertex]:[Vertex Content Word Count]],0),FALSE)</f>
        <v>29</v>
      </c>
    </row>
    <row r="83" spans="1:3" ht="15">
      <c r="A83" s="78" t="s">
        <v>2098</v>
      </c>
      <c r="B83" s="84" t="s">
        <v>236</v>
      </c>
      <c r="C83" s="78">
        <f>VLOOKUP(GroupVertices[[#This Row],[Vertex]],Vertices[],MATCH("ID",Vertices[[#Headers],[Vertex]:[Vertex Content Word Count]],0),FALSE)</f>
        <v>41</v>
      </c>
    </row>
    <row r="84" spans="1:3" ht="15">
      <c r="A84" s="78" t="s">
        <v>2098</v>
      </c>
      <c r="B84" s="84" t="s">
        <v>300</v>
      </c>
      <c r="C84" s="78">
        <f>VLOOKUP(GroupVertices[[#This Row],[Vertex]],Vertices[],MATCH("ID",Vertices[[#Headers],[Vertex]:[Vertex Content Word Count]],0),FALSE)</f>
        <v>21</v>
      </c>
    </row>
    <row r="85" spans="1:3" ht="15">
      <c r="A85" s="78" t="s">
        <v>2098</v>
      </c>
      <c r="B85" s="84" t="s">
        <v>299</v>
      </c>
      <c r="C85" s="78">
        <f>VLOOKUP(GroupVertices[[#This Row],[Vertex]],Vertices[],MATCH("ID",Vertices[[#Headers],[Vertex]:[Vertex Content Word Count]],0),FALSE)</f>
        <v>20</v>
      </c>
    </row>
    <row r="86" spans="1:3" ht="15">
      <c r="A86" s="78" t="s">
        <v>2098</v>
      </c>
      <c r="B86" s="84" t="s">
        <v>298</v>
      </c>
      <c r="C86" s="78">
        <f>VLOOKUP(GroupVertices[[#This Row],[Vertex]],Vertices[],MATCH("ID",Vertices[[#Headers],[Vertex]:[Vertex Content Word Count]],0),FALSE)</f>
        <v>19</v>
      </c>
    </row>
    <row r="87" spans="1:3" ht="15">
      <c r="A87" s="78" t="s">
        <v>2098</v>
      </c>
      <c r="B87" s="84" t="s">
        <v>297</v>
      </c>
      <c r="C87" s="78">
        <f>VLOOKUP(GroupVertices[[#This Row],[Vertex]],Vertices[],MATCH("ID",Vertices[[#Headers],[Vertex]:[Vertex Content Word Count]],0),FALSE)</f>
        <v>18</v>
      </c>
    </row>
    <row r="88" spans="1:3" ht="15">
      <c r="A88" s="78" t="s">
        <v>2098</v>
      </c>
      <c r="B88" s="84" t="s">
        <v>224</v>
      </c>
      <c r="C88" s="78">
        <f>VLOOKUP(GroupVertices[[#This Row],[Vertex]],Vertices[],MATCH("ID",Vertices[[#Headers],[Vertex]:[Vertex Content Word Count]],0),FALSE)</f>
        <v>24</v>
      </c>
    </row>
    <row r="89" spans="1:3" ht="15">
      <c r="A89" s="78" t="s">
        <v>2098</v>
      </c>
      <c r="B89" s="84" t="s">
        <v>234</v>
      </c>
      <c r="C89" s="78">
        <f>VLOOKUP(GroupVertices[[#This Row],[Vertex]],Vertices[],MATCH("ID",Vertices[[#Headers],[Vertex]:[Vertex Content Word Count]],0),FALSE)</f>
        <v>39</v>
      </c>
    </row>
    <row r="90" spans="1:3" ht="15">
      <c r="A90" s="78" t="s">
        <v>2098</v>
      </c>
      <c r="B90" s="84" t="s">
        <v>227</v>
      </c>
      <c r="C90" s="78">
        <f>VLOOKUP(GroupVertices[[#This Row],[Vertex]],Vertices[],MATCH("ID",Vertices[[#Headers],[Vertex]:[Vertex Content Word Count]],0),FALSE)</f>
        <v>28</v>
      </c>
    </row>
    <row r="91" spans="1:3" ht="15">
      <c r="A91" s="78" t="s">
        <v>2098</v>
      </c>
      <c r="B91" s="84" t="s">
        <v>223</v>
      </c>
      <c r="C91" s="78">
        <f>VLOOKUP(GroupVertices[[#This Row],[Vertex]],Vertices[],MATCH("ID",Vertices[[#Headers],[Vertex]:[Vertex Content Word Count]],0),FALSE)</f>
        <v>16</v>
      </c>
    </row>
    <row r="92" spans="1:3" ht="15">
      <c r="A92" s="78" t="s">
        <v>2098</v>
      </c>
      <c r="B92" s="84" t="s">
        <v>222</v>
      </c>
      <c r="C92" s="78">
        <f>VLOOKUP(GroupVertices[[#This Row],[Vertex]],Vertices[],MATCH("ID",Vertices[[#Headers],[Vertex]:[Vertex Content Word Count]],0),FALSE)</f>
        <v>23</v>
      </c>
    </row>
    <row r="93" spans="1:3" ht="15">
      <c r="A93" s="78" t="s">
        <v>2098</v>
      </c>
      <c r="B93" s="84" t="s">
        <v>221</v>
      </c>
      <c r="C93" s="78">
        <f>VLOOKUP(GroupVertices[[#This Row],[Vertex]],Vertices[],MATCH("ID",Vertices[[#Headers],[Vertex]:[Vertex Content Word Count]],0),FALSE)</f>
        <v>22</v>
      </c>
    </row>
    <row r="94" spans="1:3" ht="15">
      <c r="A94" s="78" t="s">
        <v>2098</v>
      </c>
      <c r="B94" s="84" t="s">
        <v>220</v>
      </c>
      <c r="C94" s="78">
        <f>VLOOKUP(GroupVertices[[#This Row],[Vertex]],Vertices[],MATCH("ID",Vertices[[#Headers],[Vertex]:[Vertex Content Word Count]],0),FALSE)</f>
        <v>17</v>
      </c>
    </row>
    <row r="95" spans="1:3" ht="15">
      <c r="A95" s="78" t="s">
        <v>2098</v>
      </c>
      <c r="B95" s="84" t="s">
        <v>219</v>
      </c>
      <c r="C95" s="78">
        <f>VLOOKUP(GroupVertices[[#This Row],[Vertex]],Vertices[],MATCH("ID",Vertices[[#Headers],[Vertex]:[Vertex Content Word Count]],0),FALSE)</f>
        <v>15</v>
      </c>
    </row>
    <row r="96" spans="1:3" ht="15">
      <c r="A96" s="78" t="s">
        <v>2099</v>
      </c>
      <c r="B96" s="84" t="s">
        <v>237</v>
      </c>
      <c r="C96" s="78">
        <f>VLOOKUP(GroupVertices[[#This Row],[Vertex]],Vertices[],MATCH("ID",Vertices[[#Headers],[Vertex]:[Vertex Content Word Count]],0),FALSE)</f>
        <v>42</v>
      </c>
    </row>
    <row r="97" spans="1:3" ht="15">
      <c r="A97" s="78" t="s">
        <v>2099</v>
      </c>
      <c r="B97" s="84" t="s">
        <v>313</v>
      </c>
      <c r="C97" s="78">
        <f>VLOOKUP(GroupVertices[[#This Row],[Vertex]],Vertices[],MATCH("ID",Vertices[[#Headers],[Vertex]:[Vertex Content Word Count]],0),FALSE)</f>
        <v>53</v>
      </c>
    </row>
    <row r="98" spans="1:3" ht="15">
      <c r="A98" s="78" t="s">
        <v>2099</v>
      </c>
      <c r="B98" s="84" t="s">
        <v>312</v>
      </c>
      <c r="C98" s="78">
        <f>VLOOKUP(GroupVertices[[#This Row],[Vertex]],Vertices[],MATCH("ID",Vertices[[#Headers],[Vertex]:[Vertex Content Word Count]],0),FALSE)</f>
        <v>52</v>
      </c>
    </row>
    <row r="99" spans="1:3" ht="15">
      <c r="A99" s="78" t="s">
        <v>2099</v>
      </c>
      <c r="B99" s="84" t="s">
        <v>311</v>
      </c>
      <c r="C99" s="78">
        <f>VLOOKUP(GroupVertices[[#This Row],[Vertex]],Vertices[],MATCH("ID",Vertices[[#Headers],[Vertex]:[Vertex Content Word Count]],0),FALSE)</f>
        <v>51</v>
      </c>
    </row>
    <row r="100" spans="1:3" ht="15">
      <c r="A100" s="78" t="s">
        <v>2099</v>
      </c>
      <c r="B100" s="84" t="s">
        <v>310</v>
      </c>
      <c r="C100" s="78">
        <f>VLOOKUP(GroupVertices[[#This Row],[Vertex]],Vertices[],MATCH("ID",Vertices[[#Headers],[Vertex]:[Vertex Content Word Count]],0),FALSE)</f>
        <v>50</v>
      </c>
    </row>
    <row r="101" spans="1:3" ht="15">
      <c r="A101" s="78" t="s">
        <v>2099</v>
      </c>
      <c r="B101" s="84" t="s">
        <v>309</v>
      </c>
      <c r="C101" s="78">
        <f>VLOOKUP(GroupVertices[[#This Row],[Vertex]],Vertices[],MATCH("ID",Vertices[[#Headers],[Vertex]:[Vertex Content Word Count]],0),FALSE)</f>
        <v>49</v>
      </c>
    </row>
    <row r="102" spans="1:3" ht="15">
      <c r="A102" s="78" t="s">
        <v>2099</v>
      </c>
      <c r="B102" s="84" t="s">
        <v>308</v>
      </c>
      <c r="C102" s="78">
        <f>VLOOKUP(GroupVertices[[#This Row],[Vertex]],Vertices[],MATCH("ID",Vertices[[#Headers],[Vertex]:[Vertex Content Word Count]],0),FALSE)</f>
        <v>48</v>
      </c>
    </row>
    <row r="103" spans="1:3" ht="15">
      <c r="A103" s="78" t="s">
        <v>2099</v>
      </c>
      <c r="B103" s="84" t="s">
        <v>307</v>
      </c>
      <c r="C103" s="78">
        <f>VLOOKUP(GroupVertices[[#This Row],[Vertex]],Vertices[],MATCH("ID",Vertices[[#Headers],[Vertex]:[Vertex Content Word Count]],0),FALSE)</f>
        <v>47</v>
      </c>
    </row>
    <row r="104" spans="1:3" ht="15">
      <c r="A104" s="78" t="s">
        <v>2099</v>
      </c>
      <c r="B104" s="84" t="s">
        <v>306</v>
      </c>
      <c r="C104" s="78">
        <f>VLOOKUP(GroupVertices[[#This Row],[Vertex]],Vertices[],MATCH("ID",Vertices[[#Headers],[Vertex]:[Vertex Content Word Count]],0),FALSE)</f>
        <v>46</v>
      </c>
    </row>
    <row r="105" spans="1:3" ht="15">
      <c r="A105" s="78" t="s">
        <v>2099</v>
      </c>
      <c r="B105" s="84" t="s">
        <v>305</v>
      </c>
      <c r="C105" s="78">
        <f>VLOOKUP(GroupVertices[[#This Row],[Vertex]],Vertices[],MATCH("ID",Vertices[[#Headers],[Vertex]:[Vertex Content Word Count]],0),FALSE)</f>
        <v>45</v>
      </c>
    </row>
    <row r="106" spans="1:3" ht="15">
      <c r="A106" s="78" t="s">
        <v>2099</v>
      </c>
      <c r="B106" s="84" t="s">
        <v>304</v>
      </c>
      <c r="C106" s="78">
        <f>VLOOKUP(GroupVertices[[#This Row],[Vertex]],Vertices[],MATCH("ID",Vertices[[#Headers],[Vertex]:[Vertex Content Word Count]],0),FALSE)</f>
        <v>44</v>
      </c>
    </row>
    <row r="107" spans="1:3" ht="15">
      <c r="A107" s="78" t="s">
        <v>2099</v>
      </c>
      <c r="B107" s="84" t="s">
        <v>303</v>
      </c>
      <c r="C107" s="78">
        <f>VLOOKUP(GroupVertices[[#This Row],[Vertex]],Vertices[],MATCH("ID",Vertices[[#Headers],[Vertex]:[Vertex Content Word Count]],0),FALSE)</f>
        <v>43</v>
      </c>
    </row>
    <row r="108" spans="1:3" ht="15">
      <c r="A108" s="78" t="s">
        <v>2100</v>
      </c>
      <c r="B108" s="84" t="s">
        <v>252</v>
      </c>
      <c r="C108" s="78">
        <f>VLOOKUP(GroupVertices[[#This Row],[Vertex]],Vertices[],MATCH("ID",Vertices[[#Headers],[Vertex]:[Vertex Content Word Count]],0),FALSE)</f>
        <v>73</v>
      </c>
    </row>
    <row r="109" spans="1:3" ht="15">
      <c r="A109" s="78" t="s">
        <v>2100</v>
      </c>
      <c r="B109" s="84" t="s">
        <v>326</v>
      </c>
      <c r="C109" s="78">
        <f>VLOOKUP(GroupVertices[[#This Row],[Vertex]],Vertices[],MATCH("ID",Vertices[[#Headers],[Vertex]:[Vertex Content Word Count]],0),FALSE)</f>
        <v>80</v>
      </c>
    </row>
    <row r="110" spans="1:3" ht="15">
      <c r="A110" s="78" t="s">
        <v>2100</v>
      </c>
      <c r="B110" s="84" t="s">
        <v>325</v>
      </c>
      <c r="C110" s="78">
        <f>VLOOKUP(GroupVertices[[#This Row],[Vertex]],Vertices[],MATCH("ID",Vertices[[#Headers],[Vertex]:[Vertex Content Word Count]],0),FALSE)</f>
        <v>79</v>
      </c>
    </row>
    <row r="111" spans="1:3" ht="15">
      <c r="A111" s="78" t="s">
        <v>2100</v>
      </c>
      <c r="B111" s="84" t="s">
        <v>324</v>
      </c>
      <c r="C111" s="78">
        <f>VLOOKUP(GroupVertices[[#This Row],[Vertex]],Vertices[],MATCH("ID",Vertices[[#Headers],[Vertex]:[Vertex Content Word Count]],0),FALSE)</f>
        <v>78</v>
      </c>
    </row>
    <row r="112" spans="1:3" ht="15">
      <c r="A112" s="78" t="s">
        <v>2100</v>
      </c>
      <c r="B112" s="84" t="s">
        <v>323</v>
      </c>
      <c r="C112" s="78">
        <f>VLOOKUP(GroupVertices[[#This Row],[Vertex]],Vertices[],MATCH("ID",Vertices[[#Headers],[Vertex]:[Vertex Content Word Count]],0),FALSE)</f>
        <v>77</v>
      </c>
    </row>
    <row r="113" spans="1:3" ht="15">
      <c r="A113" s="78" t="s">
        <v>2100</v>
      </c>
      <c r="B113" s="84" t="s">
        <v>322</v>
      </c>
      <c r="C113" s="78">
        <f>VLOOKUP(GroupVertices[[#This Row],[Vertex]],Vertices[],MATCH("ID",Vertices[[#Headers],[Vertex]:[Vertex Content Word Count]],0),FALSE)</f>
        <v>76</v>
      </c>
    </row>
    <row r="114" spans="1:3" ht="15">
      <c r="A114" s="78" t="s">
        <v>2100</v>
      </c>
      <c r="B114" s="84" t="s">
        <v>321</v>
      </c>
      <c r="C114" s="78">
        <f>VLOOKUP(GroupVertices[[#This Row],[Vertex]],Vertices[],MATCH("ID",Vertices[[#Headers],[Vertex]:[Vertex Content Word Count]],0),FALSE)</f>
        <v>75</v>
      </c>
    </row>
    <row r="115" spans="1:3" ht="15">
      <c r="A115" s="78" t="s">
        <v>2100</v>
      </c>
      <c r="B115" s="84" t="s">
        <v>320</v>
      </c>
      <c r="C115" s="78">
        <f>VLOOKUP(GroupVertices[[#This Row],[Vertex]],Vertices[],MATCH("ID",Vertices[[#Headers],[Vertex]:[Vertex Content Word Count]],0),FALSE)</f>
        <v>74</v>
      </c>
    </row>
    <row r="116" spans="1:3" ht="15">
      <c r="A116" s="78" t="s">
        <v>2101</v>
      </c>
      <c r="B116" s="84" t="s">
        <v>265</v>
      </c>
      <c r="C116" s="78">
        <f>VLOOKUP(GroupVertices[[#This Row],[Vertex]],Vertices[],MATCH("ID",Vertices[[#Headers],[Vertex]:[Vertex Content Word Count]],0),FALSE)</f>
        <v>103</v>
      </c>
    </row>
    <row r="117" spans="1:3" ht="15">
      <c r="A117" s="78" t="s">
        <v>2101</v>
      </c>
      <c r="B117" s="84" t="s">
        <v>263</v>
      </c>
      <c r="C117" s="78">
        <f>VLOOKUP(GroupVertices[[#This Row],[Vertex]],Vertices[],MATCH("ID",Vertices[[#Headers],[Vertex]:[Vertex Content Word Count]],0),FALSE)</f>
        <v>98</v>
      </c>
    </row>
    <row r="118" spans="1:3" ht="15">
      <c r="A118" s="78" t="s">
        <v>2101</v>
      </c>
      <c r="B118" s="84" t="s">
        <v>264</v>
      </c>
      <c r="C118" s="78">
        <f>VLOOKUP(GroupVertices[[#This Row],[Vertex]],Vertices[],MATCH("ID",Vertices[[#Headers],[Vertex]:[Vertex Content Word Count]],0),FALSE)</f>
        <v>102</v>
      </c>
    </row>
    <row r="119" spans="1:3" ht="15">
      <c r="A119" s="78" t="s">
        <v>2101</v>
      </c>
      <c r="B119" s="84" t="s">
        <v>335</v>
      </c>
      <c r="C119" s="78">
        <f>VLOOKUP(GroupVertices[[#This Row],[Vertex]],Vertices[],MATCH("ID",Vertices[[#Headers],[Vertex]:[Vertex Content Word Count]],0),FALSE)</f>
        <v>101</v>
      </c>
    </row>
    <row r="120" spans="1:3" ht="15">
      <c r="A120" s="78" t="s">
        <v>2101</v>
      </c>
      <c r="B120" s="84" t="s">
        <v>334</v>
      </c>
      <c r="C120" s="78">
        <f>VLOOKUP(GroupVertices[[#This Row],[Vertex]],Vertices[],MATCH("ID",Vertices[[#Headers],[Vertex]:[Vertex Content Word Count]],0),FALSE)</f>
        <v>100</v>
      </c>
    </row>
    <row r="121" spans="1:3" ht="15">
      <c r="A121" s="78" t="s">
        <v>2101</v>
      </c>
      <c r="B121" s="84" t="s">
        <v>333</v>
      </c>
      <c r="C121" s="78">
        <f>VLOOKUP(GroupVertices[[#This Row],[Vertex]],Vertices[],MATCH("ID",Vertices[[#Headers],[Vertex]:[Vertex Content Word Count]],0),FALSE)</f>
        <v>99</v>
      </c>
    </row>
    <row r="122" spans="1:3" ht="15">
      <c r="A122" s="78" t="s">
        <v>2102</v>
      </c>
      <c r="B122" s="84" t="s">
        <v>254</v>
      </c>
      <c r="C122" s="78">
        <f>VLOOKUP(GroupVertices[[#This Row],[Vertex]],Vertices[],MATCH("ID",Vertices[[#Headers],[Vertex]:[Vertex Content Word Count]],0),FALSE)</f>
        <v>83</v>
      </c>
    </row>
    <row r="123" spans="1:3" ht="15">
      <c r="A123" s="78" t="s">
        <v>2102</v>
      </c>
      <c r="B123" s="84" t="s">
        <v>250</v>
      </c>
      <c r="C123" s="78">
        <f>VLOOKUP(GroupVertices[[#This Row],[Vertex]],Vertices[],MATCH("ID",Vertices[[#Headers],[Vertex]:[Vertex Content Word Count]],0),FALSE)</f>
        <v>68</v>
      </c>
    </row>
    <row r="124" spans="1:3" ht="15">
      <c r="A124" s="78" t="s">
        <v>2102</v>
      </c>
      <c r="B124" s="84" t="s">
        <v>251</v>
      </c>
      <c r="C124" s="78">
        <f>VLOOKUP(GroupVertices[[#This Row],[Vertex]],Vertices[],MATCH("ID",Vertices[[#Headers],[Vertex]:[Vertex Content Word Count]],0),FALSE)</f>
        <v>72</v>
      </c>
    </row>
    <row r="125" spans="1:3" ht="15">
      <c r="A125" s="78" t="s">
        <v>2102</v>
      </c>
      <c r="B125" s="84" t="s">
        <v>319</v>
      </c>
      <c r="C125" s="78">
        <f>VLOOKUP(GroupVertices[[#This Row],[Vertex]],Vertices[],MATCH("ID",Vertices[[#Headers],[Vertex]:[Vertex Content Word Count]],0),FALSE)</f>
        <v>71</v>
      </c>
    </row>
    <row r="126" spans="1:3" ht="15">
      <c r="A126" s="78" t="s">
        <v>2102</v>
      </c>
      <c r="B126" s="84" t="s">
        <v>318</v>
      </c>
      <c r="C126" s="78">
        <f>VLOOKUP(GroupVertices[[#This Row],[Vertex]],Vertices[],MATCH("ID",Vertices[[#Headers],[Vertex]:[Vertex Content Word Count]],0),FALSE)</f>
        <v>70</v>
      </c>
    </row>
    <row r="127" spans="1:3" ht="15">
      <c r="A127" s="78" t="s">
        <v>2102</v>
      </c>
      <c r="B127" s="84" t="s">
        <v>317</v>
      </c>
      <c r="C127" s="78">
        <f>VLOOKUP(GroupVertices[[#This Row],[Vertex]],Vertices[],MATCH("ID",Vertices[[#Headers],[Vertex]:[Vertex Content Word Count]],0),FALSE)</f>
        <v>69</v>
      </c>
    </row>
    <row r="128" spans="1:3" ht="15">
      <c r="A128" s="78" t="s">
        <v>2103</v>
      </c>
      <c r="B128" s="84" t="s">
        <v>269</v>
      </c>
      <c r="C128" s="78">
        <f>VLOOKUP(GroupVertices[[#This Row],[Vertex]],Vertices[],MATCH("ID",Vertices[[#Headers],[Vertex]:[Vertex Content Word Count]],0),FALSE)</f>
        <v>110</v>
      </c>
    </row>
    <row r="129" spans="1:3" ht="15">
      <c r="A129" s="78" t="s">
        <v>2103</v>
      </c>
      <c r="B129" s="84" t="s">
        <v>339</v>
      </c>
      <c r="C129" s="78">
        <f>VLOOKUP(GroupVertices[[#This Row],[Vertex]],Vertices[],MATCH("ID",Vertices[[#Headers],[Vertex]:[Vertex Content Word Count]],0),FALSE)</f>
        <v>112</v>
      </c>
    </row>
    <row r="130" spans="1:3" ht="15">
      <c r="A130" s="78" t="s">
        <v>2103</v>
      </c>
      <c r="B130" s="84" t="s">
        <v>268</v>
      </c>
      <c r="C130" s="78">
        <f>VLOOKUP(GroupVertices[[#This Row],[Vertex]],Vertices[],MATCH("ID",Vertices[[#Headers],[Vertex]:[Vertex Content Word Count]],0),FALSE)</f>
        <v>108</v>
      </c>
    </row>
    <row r="131" spans="1:3" ht="15">
      <c r="A131" s="78" t="s">
        <v>2103</v>
      </c>
      <c r="B131" s="84" t="s">
        <v>338</v>
      </c>
      <c r="C131" s="78">
        <f>VLOOKUP(GroupVertices[[#This Row],[Vertex]],Vertices[],MATCH("ID",Vertices[[#Headers],[Vertex]:[Vertex Content Word Count]],0),FALSE)</f>
        <v>111</v>
      </c>
    </row>
    <row r="132" spans="1:3" ht="15">
      <c r="A132" s="78" t="s">
        <v>2103</v>
      </c>
      <c r="B132" s="84" t="s">
        <v>337</v>
      </c>
      <c r="C132" s="78">
        <f>VLOOKUP(GroupVertices[[#This Row],[Vertex]],Vertices[],MATCH("ID",Vertices[[#Headers],[Vertex]:[Vertex Content Word Count]],0),FALSE)</f>
        <v>109</v>
      </c>
    </row>
    <row r="133" spans="1:3" ht="15">
      <c r="A133" s="78" t="s">
        <v>2104</v>
      </c>
      <c r="B133" s="84" t="s">
        <v>332</v>
      </c>
      <c r="C133" s="78">
        <f>VLOOKUP(GroupVertices[[#This Row],[Vertex]],Vertices[],MATCH("ID",Vertices[[#Headers],[Vertex]:[Vertex Content Word Count]],0),FALSE)</f>
        <v>92</v>
      </c>
    </row>
    <row r="134" spans="1:3" ht="15">
      <c r="A134" s="78" t="s">
        <v>2104</v>
      </c>
      <c r="B134" s="84" t="s">
        <v>257</v>
      </c>
      <c r="C134" s="78">
        <f>VLOOKUP(GroupVertices[[#This Row],[Vertex]],Vertices[],MATCH("ID",Vertices[[#Headers],[Vertex]:[Vertex Content Word Count]],0),FALSE)</f>
        <v>88</v>
      </c>
    </row>
    <row r="135" spans="1:3" ht="15">
      <c r="A135" s="78" t="s">
        <v>2104</v>
      </c>
      <c r="B135" s="84" t="s">
        <v>331</v>
      </c>
      <c r="C135" s="78">
        <f>VLOOKUP(GroupVertices[[#This Row],[Vertex]],Vertices[],MATCH("ID",Vertices[[#Headers],[Vertex]:[Vertex Content Word Count]],0),FALSE)</f>
        <v>91</v>
      </c>
    </row>
    <row r="136" spans="1:3" ht="15">
      <c r="A136" s="78" t="s">
        <v>2104</v>
      </c>
      <c r="B136" s="84" t="s">
        <v>330</v>
      </c>
      <c r="C136" s="78">
        <f>VLOOKUP(GroupVertices[[#This Row],[Vertex]],Vertices[],MATCH("ID",Vertices[[#Headers],[Vertex]:[Vertex Content Word Count]],0),FALSE)</f>
        <v>90</v>
      </c>
    </row>
    <row r="137" spans="1:3" ht="15">
      <c r="A137" s="78" t="s">
        <v>2104</v>
      </c>
      <c r="B137" s="84" t="s">
        <v>329</v>
      </c>
      <c r="C137" s="78">
        <f>VLOOKUP(GroupVertices[[#This Row],[Vertex]],Vertices[],MATCH("ID",Vertices[[#Headers],[Vertex]:[Vertex Content Word Count]],0),FALSE)</f>
        <v>89</v>
      </c>
    </row>
    <row r="138" spans="1:3" ht="15">
      <c r="A138" s="78" t="s">
        <v>2105</v>
      </c>
      <c r="B138" s="84" t="s">
        <v>260</v>
      </c>
      <c r="C138" s="78">
        <f>VLOOKUP(GroupVertices[[#This Row],[Vertex]],Vertices[],MATCH("ID",Vertices[[#Headers],[Vertex]:[Vertex Content Word Count]],0),FALSE)</f>
        <v>95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2865</v>
      </c>
      <c r="B2" s="34" t="s">
        <v>2056</v>
      </c>
      <c r="D2" s="31">
        <f>MIN(Vertices[Degree])</f>
        <v>0</v>
      </c>
      <c r="E2" s="3">
        <f>COUNTIF(Vertices[Degree],"&gt;= "&amp;D2)-COUNTIF(Vertices[Degree],"&gt;="&amp;D3)</f>
        <v>0</v>
      </c>
      <c r="F2" s="37">
        <f>MIN(Vertices[In-Degree])</f>
        <v>0</v>
      </c>
      <c r="G2" s="38">
        <f>COUNTIF(Vertices[In-Degree],"&gt;= "&amp;F2)-COUNTIF(Vertices[In-Degree],"&gt;="&amp;F3)</f>
        <v>104</v>
      </c>
      <c r="H2" s="37">
        <f>MIN(Vertices[Out-Degree])</f>
        <v>0</v>
      </c>
      <c r="I2" s="38">
        <f>COUNTIF(Vertices[Out-Degree],"&gt;= "&amp;H2)-COUNTIF(Vertices[Out-Degree],"&gt;="&amp;H3)</f>
        <v>52</v>
      </c>
      <c r="J2" s="37">
        <f>MIN(Vertices[Betweenness Centrality])</f>
        <v>0</v>
      </c>
      <c r="K2" s="38">
        <f>COUNTIF(Vertices[Betweenness Centrality],"&gt;= "&amp;J2)-COUNTIF(Vertices[Betweenness Centrality],"&gt;="&amp;J3)</f>
        <v>125</v>
      </c>
      <c r="L2" s="37">
        <f>MIN(Vertices[Closeness Centrality])</f>
        <v>0</v>
      </c>
      <c r="M2" s="38">
        <f>COUNTIF(Vertices[Closeness Centrality],"&gt;= "&amp;L2)-COUNTIF(Vertices[Closeness Centrality],"&gt;="&amp;L3)</f>
        <v>1</v>
      </c>
      <c r="N2" s="37">
        <f>MIN(Vertices[Eigenvector Centrality])</f>
        <v>0</v>
      </c>
      <c r="O2" s="38">
        <f>COUNTIF(Vertices[Eigenvector Centrality],"&gt;= "&amp;N2)-COUNTIF(Vertices[Eigenvector Centrality],"&gt;="&amp;N3)</f>
        <v>40</v>
      </c>
      <c r="P2" s="37">
        <f>MIN(Vertices[PageRank])</f>
        <v>0.327834</v>
      </c>
      <c r="Q2" s="38">
        <f>COUNTIF(Vertices[PageRank],"&gt;= "&amp;P2)-COUNTIF(Vertices[PageRank],"&gt;="&amp;P3)</f>
        <v>79</v>
      </c>
      <c r="R2" s="37">
        <f>MIN(Vertices[Clustering Coefficient])</f>
        <v>0</v>
      </c>
      <c r="S2" s="43">
        <f>COUNTIF(Vertices[Clustering Coefficient],"&gt;= "&amp;R2)-COUNTIF(Vertices[Clustering Coefficient],"&gt;="&amp;R3)</f>
        <v>70</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4"/>
      <c r="B3" s="124"/>
      <c r="D3" s="32">
        <f aca="true" t="shared" si="1" ref="D3:D26">D2+($D$57-$D$2)/BinDivisor</f>
        <v>0</v>
      </c>
      <c r="E3" s="3">
        <f>COUNTIF(Vertices[Degree],"&gt;= "&amp;D3)-COUNTIF(Vertices[Degree],"&gt;="&amp;D4)</f>
        <v>0</v>
      </c>
      <c r="F3" s="39">
        <f aca="true" t="shared" si="2" ref="F3:F26">F2+($F$57-$F$2)/BinDivisor</f>
        <v>1.4</v>
      </c>
      <c r="G3" s="40">
        <f>COUNTIF(Vertices[In-Degree],"&gt;= "&amp;F3)-COUNTIF(Vertices[In-Degree],"&gt;="&amp;F4)</f>
        <v>11</v>
      </c>
      <c r="H3" s="39">
        <f aca="true" t="shared" si="3" ref="H3:H26">H2+($H$57-$H$2)/BinDivisor</f>
        <v>0.32727272727272727</v>
      </c>
      <c r="I3" s="40">
        <f>COUNTIF(Vertices[Out-Degree],"&gt;= "&amp;H3)-COUNTIF(Vertices[Out-Degree],"&gt;="&amp;H4)</f>
        <v>0</v>
      </c>
      <c r="J3" s="39">
        <f aca="true" t="shared" si="4" ref="J3:J26">J2+($J$57-$J$2)/BinDivisor</f>
        <v>298.6137229454545</v>
      </c>
      <c r="K3" s="40">
        <f>COUNTIF(Vertices[Betweenness Centrality],"&gt;= "&amp;J3)-COUNTIF(Vertices[Betweenness Centrality],"&gt;="&amp;J4)</f>
        <v>4</v>
      </c>
      <c r="L3" s="39">
        <f aca="true" t="shared" si="5" ref="L3:L26">L2+($L$57-$L$2)/BinDivisor</f>
        <v>9.670909090909091E-05</v>
      </c>
      <c r="M3" s="40">
        <f>COUNTIF(Vertices[Closeness Centrality],"&gt;= "&amp;L3)-COUNTIF(Vertices[Closeness Centrality],"&gt;="&amp;L4)</f>
        <v>0</v>
      </c>
      <c r="N3" s="39">
        <f aca="true" t="shared" si="6" ref="N3:N26">N2+($N$57-$N$2)/BinDivisor</f>
        <v>0.0014228363636363637</v>
      </c>
      <c r="O3" s="40">
        <f>COUNTIF(Vertices[Eigenvector Centrality],"&gt;= "&amp;N3)-COUNTIF(Vertices[Eigenvector Centrality],"&gt;="&amp;N4)</f>
        <v>4</v>
      </c>
      <c r="P3" s="39">
        <f aca="true" t="shared" si="7" ref="P3:P26">P2+($P$57-$P$2)/BinDivisor</f>
        <v>0.6861934363636364</v>
      </c>
      <c r="Q3" s="40">
        <f>COUNTIF(Vertices[PageRank],"&gt;= "&amp;P3)-COUNTIF(Vertices[PageRank],"&gt;="&amp;P4)</f>
        <v>27</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137</v>
      </c>
      <c r="D4" s="32">
        <f t="shared" si="1"/>
        <v>0</v>
      </c>
      <c r="E4" s="3">
        <f>COUNTIF(Vertices[Degree],"&gt;= "&amp;D4)-COUNTIF(Vertices[Degree],"&gt;="&amp;D5)</f>
        <v>0</v>
      </c>
      <c r="F4" s="37">
        <f t="shared" si="2"/>
        <v>2.8</v>
      </c>
      <c r="G4" s="38">
        <f>COUNTIF(Vertices[In-Degree],"&gt;= "&amp;F4)-COUNTIF(Vertices[In-Degree],"&gt;="&amp;F5)</f>
        <v>9</v>
      </c>
      <c r="H4" s="37">
        <f t="shared" si="3"/>
        <v>0.6545454545454545</v>
      </c>
      <c r="I4" s="38">
        <f>COUNTIF(Vertices[Out-Degree],"&gt;= "&amp;H4)-COUNTIF(Vertices[Out-Degree],"&gt;="&amp;H5)</f>
        <v>0</v>
      </c>
      <c r="J4" s="37">
        <f t="shared" si="4"/>
        <v>597.227445890909</v>
      </c>
      <c r="K4" s="38">
        <f>COUNTIF(Vertices[Betweenness Centrality],"&gt;= "&amp;J4)-COUNTIF(Vertices[Betweenness Centrality],"&gt;="&amp;J5)</f>
        <v>2</v>
      </c>
      <c r="L4" s="37">
        <f t="shared" si="5"/>
        <v>0.00019341818181818182</v>
      </c>
      <c r="M4" s="38">
        <f>COUNTIF(Vertices[Closeness Centrality],"&gt;= "&amp;L4)-COUNTIF(Vertices[Closeness Centrality],"&gt;="&amp;L5)</f>
        <v>0</v>
      </c>
      <c r="N4" s="37">
        <f t="shared" si="6"/>
        <v>0.0028456727272727273</v>
      </c>
      <c r="O4" s="38">
        <f>COUNTIF(Vertices[Eigenvector Centrality],"&gt;= "&amp;N4)-COUNTIF(Vertices[Eigenvector Centrality],"&gt;="&amp;N5)</f>
        <v>5</v>
      </c>
      <c r="P4" s="37">
        <f t="shared" si="7"/>
        <v>1.0445528727272728</v>
      </c>
      <c r="Q4" s="38">
        <f>COUNTIF(Vertices[PageRank],"&gt;= "&amp;P4)-COUNTIF(Vertices[PageRank],"&gt;="&amp;P5)</f>
        <v>14</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4.199999999999999</v>
      </c>
      <c r="G5" s="40">
        <f>COUNTIF(Vertices[In-Degree],"&gt;= "&amp;F5)-COUNTIF(Vertices[In-Degree],"&gt;="&amp;F6)</f>
        <v>3</v>
      </c>
      <c r="H5" s="39">
        <f t="shared" si="3"/>
        <v>0.9818181818181818</v>
      </c>
      <c r="I5" s="40">
        <f>COUNTIF(Vertices[Out-Degree],"&gt;= "&amp;H5)-COUNTIF(Vertices[Out-Degree],"&gt;="&amp;H6)</f>
        <v>31</v>
      </c>
      <c r="J5" s="39">
        <f t="shared" si="4"/>
        <v>895.8411688363635</v>
      </c>
      <c r="K5" s="40">
        <f>COUNTIF(Vertices[Betweenness Centrality],"&gt;= "&amp;J5)-COUNTIF(Vertices[Betweenness Centrality],"&gt;="&amp;J6)</f>
        <v>1</v>
      </c>
      <c r="L5" s="39">
        <f t="shared" si="5"/>
        <v>0.00029012727272727273</v>
      </c>
      <c r="M5" s="40">
        <f>COUNTIF(Vertices[Closeness Centrality],"&gt;= "&amp;L5)-COUNTIF(Vertices[Closeness Centrality],"&gt;="&amp;L6)</f>
        <v>0</v>
      </c>
      <c r="N5" s="39">
        <f t="shared" si="6"/>
        <v>0.004268509090909091</v>
      </c>
      <c r="O5" s="40">
        <f>COUNTIF(Vertices[Eigenvector Centrality],"&gt;= "&amp;N5)-COUNTIF(Vertices[Eigenvector Centrality],"&gt;="&amp;N6)</f>
        <v>1</v>
      </c>
      <c r="P5" s="39">
        <f t="shared" si="7"/>
        <v>1.4029123090909092</v>
      </c>
      <c r="Q5" s="40">
        <f>COUNTIF(Vertices[PageRank],"&gt;= "&amp;P5)-COUNTIF(Vertices[PageRank],"&gt;="&amp;P6)</f>
        <v>4</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227</v>
      </c>
      <c r="D6" s="32">
        <f t="shared" si="1"/>
        <v>0</v>
      </c>
      <c r="E6" s="3">
        <f>COUNTIF(Vertices[Degree],"&gt;= "&amp;D6)-COUNTIF(Vertices[Degree],"&gt;="&amp;D7)</f>
        <v>0</v>
      </c>
      <c r="F6" s="37">
        <f t="shared" si="2"/>
        <v>5.6</v>
      </c>
      <c r="G6" s="38">
        <f>COUNTIF(Vertices[In-Degree],"&gt;= "&amp;F6)-COUNTIF(Vertices[In-Degree],"&gt;="&amp;F7)</f>
        <v>0</v>
      </c>
      <c r="H6" s="37">
        <f t="shared" si="3"/>
        <v>1.309090909090909</v>
      </c>
      <c r="I6" s="38">
        <f>COUNTIF(Vertices[Out-Degree],"&gt;= "&amp;H6)-COUNTIF(Vertices[Out-Degree],"&gt;="&amp;H7)</f>
        <v>0</v>
      </c>
      <c r="J6" s="37">
        <f t="shared" si="4"/>
        <v>1194.454891781818</v>
      </c>
      <c r="K6" s="38">
        <f>COUNTIF(Vertices[Betweenness Centrality],"&gt;= "&amp;J6)-COUNTIF(Vertices[Betweenness Centrality],"&gt;="&amp;J7)</f>
        <v>2</v>
      </c>
      <c r="L6" s="37">
        <f t="shared" si="5"/>
        <v>0.00038683636363636364</v>
      </c>
      <c r="M6" s="38">
        <f>COUNTIF(Vertices[Closeness Centrality],"&gt;= "&amp;L6)-COUNTIF(Vertices[Closeness Centrality],"&gt;="&amp;L7)</f>
        <v>0</v>
      </c>
      <c r="N6" s="37">
        <f t="shared" si="6"/>
        <v>0.005691345454545455</v>
      </c>
      <c r="O6" s="38">
        <f>COUNTIF(Vertices[Eigenvector Centrality],"&gt;= "&amp;N6)-COUNTIF(Vertices[Eigenvector Centrality],"&gt;="&amp;N7)</f>
        <v>28</v>
      </c>
      <c r="P6" s="37">
        <f t="shared" si="7"/>
        <v>1.7612717454545457</v>
      </c>
      <c r="Q6" s="38">
        <f>COUNTIF(Vertices[PageRank],"&gt;= "&amp;P6)-COUNTIF(Vertices[PageRank],"&gt;="&amp;P7)</f>
        <v>3</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192</v>
      </c>
      <c r="D7" s="32">
        <f t="shared" si="1"/>
        <v>0</v>
      </c>
      <c r="E7" s="3">
        <f>COUNTIF(Vertices[Degree],"&gt;= "&amp;D7)-COUNTIF(Vertices[Degree],"&gt;="&amp;D8)</f>
        <v>0</v>
      </c>
      <c r="F7" s="39">
        <f t="shared" si="2"/>
        <v>7</v>
      </c>
      <c r="G7" s="40">
        <f>COUNTIF(Vertices[In-Degree],"&gt;= "&amp;F7)-COUNTIF(Vertices[In-Degree],"&gt;="&amp;F8)</f>
        <v>4</v>
      </c>
      <c r="H7" s="39">
        <f t="shared" si="3"/>
        <v>1.6363636363636362</v>
      </c>
      <c r="I7" s="40">
        <f>COUNTIF(Vertices[Out-Degree],"&gt;= "&amp;H7)-COUNTIF(Vertices[Out-Degree],"&gt;="&amp;H8)</f>
        <v>0</v>
      </c>
      <c r="J7" s="39">
        <f t="shared" si="4"/>
        <v>1493.0686147272727</v>
      </c>
      <c r="K7" s="40">
        <f>COUNTIF(Vertices[Betweenness Centrality],"&gt;= "&amp;J7)-COUNTIF(Vertices[Betweenness Centrality],"&gt;="&amp;J8)</f>
        <v>0</v>
      </c>
      <c r="L7" s="39">
        <f t="shared" si="5"/>
        <v>0.00048354545454545455</v>
      </c>
      <c r="M7" s="40">
        <f>COUNTIF(Vertices[Closeness Centrality],"&gt;= "&amp;L7)-COUNTIF(Vertices[Closeness Centrality],"&gt;="&amp;L8)</f>
        <v>0</v>
      </c>
      <c r="N7" s="39">
        <f t="shared" si="6"/>
        <v>0.007114181818181818</v>
      </c>
      <c r="O7" s="40">
        <f>COUNTIF(Vertices[Eigenvector Centrality],"&gt;= "&amp;N7)-COUNTIF(Vertices[Eigenvector Centrality],"&gt;="&amp;N8)</f>
        <v>15</v>
      </c>
      <c r="P7" s="39">
        <f t="shared" si="7"/>
        <v>2.119631181818182</v>
      </c>
      <c r="Q7" s="40">
        <f>COUNTIF(Vertices[PageRank],"&gt;= "&amp;P7)-COUNTIF(Vertices[PageRank],"&gt;="&amp;P8)</f>
        <v>4</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419</v>
      </c>
      <c r="D8" s="32">
        <f t="shared" si="1"/>
        <v>0</v>
      </c>
      <c r="E8" s="3">
        <f>COUNTIF(Vertices[Degree],"&gt;= "&amp;D8)-COUNTIF(Vertices[Degree],"&gt;="&amp;D9)</f>
        <v>0</v>
      </c>
      <c r="F8" s="37">
        <f t="shared" si="2"/>
        <v>8.4</v>
      </c>
      <c r="G8" s="38">
        <f>COUNTIF(Vertices[In-Degree],"&gt;= "&amp;F8)-COUNTIF(Vertices[In-Degree],"&gt;="&amp;F9)</f>
        <v>1</v>
      </c>
      <c r="H8" s="37">
        <f t="shared" si="3"/>
        <v>1.9636363636363634</v>
      </c>
      <c r="I8" s="38">
        <f>COUNTIF(Vertices[Out-Degree],"&gt;= "&amp;H8)-COUNTIF(Vertices[Out-Degree],"&gt;="&amp;H9)</f>
        <v>17</v>
      </c>
      <c r="J8" s="37">
        <f t="shared" si="4"/>
        <v>1791.6823376727273</v>
      </c>
      <c r="K8" s="38">
        <f>COUNTIF(Vertices[Betweenness Centrality],"&gt;= "&amp;J8)-COUNTIF(Vertices[Betweenness Centrality],"&gt;="&amp;J9)</f>
        <v>1</v>
      </c>
      <c r="L8" s="37">
        <f t="shared" si="5"/>
        <v>0.0005802545454545455</v>
      </c>
      <c r="M8" s="38">
        <f>COUNTIF(Vertices[Closeness Centrality],"&gt;= "&amp;L8)-COUNTIF(Vertices[Closeness Centrality],"&gt;="&amp;L9)</f>
        <v>0</v>
      </c>
      <c r="N8" s="37">
        <f t="shared" si="6"/>
        <v>0.008537018181818182</v>
      </c>
      <c r="O8" s="38">
        <f>COUNTIF(Vertices[Eigenvector Centrality],"&gt;= "&amp;N8)-COUNTIF(Vertices[Eigenvector Centrality],"&gt;="&amp;N9)</f>
        <v>8</v>
      </c>
      <c r="P8" s="37">
        <f t="shared" si="7"/>
        <v>2.4779906181818183</v>
      </c>
      <c r="Q8" s="38">
        <f>COUNTIF(Vertices[PageRank],"&gt;= "&amp;P8)-COUNTIF(Vertices[PageRank],"&gt;="&amp;P9)</f>
        <v>1</v>
      </c>
      <c r="R8" s="37">
        <f t="shared" si="8"/>
        <v>0.1090909090909091</v>
      </c>
      <c r="S8" s="43">
        <f>COUNTIF(Vertices[Clustering Coefficient],"&gt;= "&amp;R8)-COUNTIF(Vertices[Clustering Coefficient],"&gt;="&amp;R9)</f>
        <v>0</v>
      </c>
      <c r="T8" s="37" t="e">
        <f ca="1" t="shared" si="9"/>
        <v>#REF!</v>
      </c>
      <c r="U8" s="38" t="e">
        <f ca="1" t="shared" si="0"/>
        <v>#REF!</v>
      </c>
    </row>
    <row r="9" spans="1:21" ht="15">
      <c r="A9" s="124"/>
      <c r="B9" s="124"/>
      <c r="D9" s="32">
        <f t="shared" si="1"/>
        <v>0</v>
      </c>
      <c r="E9" s="3">
        <f>COUNTIF(Vertices[Degree],"&gt;= "&amp;D9)-COUNTIF(Vertices[Degree],"&gt;="&amp;D10)</f>
        <v>0</v>
      </c>
      <c r="F9" s="39">
        <f t="shared" si="2"/>
        <v>9.8</v>
      </c>
      <c r="G9" s="40">
        <f>COUNTIF(Vertices[In-Degree],"&gt;= "&amp;F9)-COUNTIF(Vertices[In-Degree],"&gt;="&amp;F10)</f>
        <v>2</v>
      </c>
      <c r="H9" s="39">
        <f t="shared" si="3"/>
        <v>2.2909090909090906</v>
      </c>
      <c r="I9" s="40">
        <f>COUNTIF(Vertices[Out-Degree],"&gt;= "&amp;H9)-COUNTIF(Vertices[Out-Degree],"&gt;="&amp;H10)</f>
        <v>0</v>
      </c>
      <c r="J9" s="39">
        <f t="shared" si="4"/>
        <v>2090.296060618182</v>
      </c>
      <c r="K9" s="40">
        <f>COUNTIF(Vertices[Betweenness Centrality],"&gt;= "&amp;J9)-COUNTIF(Vertices[Betweenness Centrality],"&gt;="&amp;J10)</f>
        <v>0</v>
      </c>
      <c r="L9" s="39">
        <f t="shared" si="5"/>
        <v>0.0006769636363636363</v>
      </c>
      <c r="M9" s="40">
        <f>COUNTIF(Vertices[Closeness Centrality],"&gt;= "&amp;L9)-COUNTIF(Vertices[Closeness Centrality],"&gt;="&amp;L10)</f>
        <v>0</v>
      </c>
      <c r="N9" s="39">
        <f t="shared" si="6"/>
        <v>0.009959854545454547</v>
      </c>
      <c r="O9" s="40">
        <f>COUNTIF(Vertices[Eigenvector Centrality],"&gt;= "&amp;N9)-COUNTIF(Vertices[Eigenvector Centrality],"&gt;="&amp;N10)</f>
        <v>17</v>
      </c>
      <c r="P9" s="39">
        <f t="shared" si="7"/>
        <v>2.8363500545454547</v>
      </c>
      <c r="Q9" s="40">
        <f>COUNTIF(Vertices[PageRank],"&gt;= "&amp;P9)-COUNTIF(Vertices[PageRank],"&gt;="&amp;P10)</f>
        <v>1</v>
      </c>
      <c r="R9" s="39">
        <f t="shared" si="8"/>
        <v>0.1272727272727273</v>
      </c>
      <c r="S9" s="44">
        <f>COUNTIF(Vertices[Clustering Coefficient],"&gt;= "&amp;R9)-COUNTIF(Vertices[Clustering Coefficient],"&gt;="&amp;R10)</f>
        <v>5</v>
      </c>
      <c r="T9" s="39" t="e">
        <f ca="1" t="shared" si="9"/>
        <v>#REF!</v>
      </c>
      <c r="U9" s="40" t="e">
        <f ca="1" t="shared" si="0"/>
        <v>#REF!</v>
      </c>
    </row>
    <row r="10" spans="1:21" ht="15">
      <c r="A10" s="34" t="s">
        <v>2866</v>
      </c>
      <c r="B10" s="34">
        <v>3</v>
      </c>
      <c r="D10" s="32">
        <f t="shared" si="1"/>
        <v>0</v>
      </c>
      <c r="E10" s="3">
        <f>COUNTIF(Vertices[Degree],"&gt;= "&amp;D10)-COUNTIF(Vertices[Degree],"&gt;="&amp;D11)</f>
        <v>0</v>
      </c>
      <c r="F10" s="37">
        <f t="shared" si="2"/>
        <v>11.200000000000001</v>
      </c>
      <c r="G10" s="38">
        <f>COUNTIF(Vertices[In-Degree],"&gt;= "&amp;F10)-COUNTIF(Vertices[In-Degree],"&gt;="&amp;F11)</f>
        <v>0</v>
      </c>
      <c r="H10" s="37">
        <f t="shared" si="3"/>
        <v>2.6181818181818177</v>
      </c>
      <c r="I10" s="38">
        <f>COUNTIF(Vertices[Out-Degree],"&gt;= "&amp;H10)-COUNTIF(Vertices[Out-Degree],"&gt;="&amp;H11)</f>
        <v>0</v>
      </c>
      <c r="J10" s="37">
        <f t="shared" si="4"/>
        <v>2388.909783563636</v>
      </c>
      <c r="K10" s="38">
        <f>COUNTIF(Vertices[Betweenness Centrality],"&gt;= "&amp;J10)-COUNTIF(Vertices[Betweenness Centrality],"&gt;="&amp;J11)</f>
        <v>0</v>
      </c>
      <c r="L10" s="37">
        <f t="shared" si="5"/>
        <v>0.0007736727272727273</v>
      </c>
      <c r="M10" s="38">
        <f>COUNTIF(Vertices[Closeness Centrality],"&gt;= "&amp;L10)-COUNTIF(Vertices[Closeness Centrality],"&gt;="&amp;L11)</f>
        <v>0</v>
      </c>
      <c r="N10" s="37">
        <f t="shared" si="6"/>
        <v>0.011382690909090911</v>
      </c>
      <c r="O10" s="38">
        <f>COUNTIF(Vertices[Eigenvector Centrality],"&gt;= "&amp;N10)-COUNTIF(Vertices[Eigenvector Centrality],"&gt;="&amp;N11)</f>
        <v>3</v>
      </c>
      <c r="P10" s="37">
        <f t="shared" si="7"/>
        <v>3.194709490909091</v>
      </c>
      <c r="Q10" s="38">
        <f>COUNTIF(Vertices[PageRank],"&gt;= "&amp;P10)-COUNTIF(Vertices[PageRank],"&gt;="&amp;P11)</f>
        <v>1</v>
      </c>
      <c r="R10" s="37">
        <f t="shared" si="8"/>
        <v>0.14545454545454548</v>
      </c>
      <c r="S10" s="43">
        <f>COUNTIF(Vertices[Clustering Coefficient],"&gt;= "&amp;R10)-COUNTIF(Vertices[Clustering Coefficient],"&gt;="&amp;R11)</f>
        <v>1</v>
      </c>
      <c r="T10" s="37" t="e">
        <f ca="1" t="shared" si="9"/>
        <v>#REF!</v>
      </c>
      <c r="U10" s="38" t="e">
        <f ca="1" t="shared" si="0"/>
        <v>#REF!</v>
      </c>
    </row>
    <row r="11" spans="1:21" ht="15">
      <c r="A11" s="124"/>
      <c r="B11" s="124"/>
      <c r="D11" s="32">
        <f t="shared" si="1"/>
        <v>0</v>
      </c>
      <c r="E11" s="3">
        <f>COUNTIF(Vertices[Degree],"&gt;= "&amp;D11)-COUNTIF(Vertices[Degree],"&gt;="&amp;D12)</f>
        <v>0</v>
      </c>
      <c r="F11" s="39">
        <f t="shared" si="2"/>
        <v>12.600000000000001</v>
      </c>
      <c r="G11" s="40">
        <f>COUNTIF(Vertices[In-Degree],"&gt;= "&amp;F11)-COUNTIF(Vertices[In-Degree],"&gt;="&amp;F12)</f>
        <v>0</v>
      </c>
      <c r="H11" s="39">
        <f t="shared" si="3"/>
        <v>2.945454545454545</v>
      </c>
      <c r="I11" s="40">
        <f>COUNTIF(Vertices[Out-Degree],"&gt;= "&amp;H11)-COUNTIF(Vertices[Out-Degree],"&gt;="&amp;H12)</f>
        <v>10</v>
      </c>
      <c r="J11" s="39">
        <f t="shared" si="4"/>
        <v>2687.5235065090906</v>
      </c>
      <c r="K11" s="40">
        <f>COUNTIF(Vertices[Betweenness Centrality],"&gt;= "&amp;J11)-COUNTIF(Vertices[Betweenness Centrality],"&gt;="&amp;J12)</f>
        <v>1</v>
      </c>
      <c r="L11" s="39">
        <f t="shared" si="5"/>
        <v>0.0008703818181818182</v>
      </c>
      <c r="M11" s="40">
        <f>COUNTIF(Vertices[Closeness Centrality],"&gt;= "&amp;L11)-COUNTIF(Vertices[Closeness Centrality],"&gt;="&amp;L12)</f>
        <v>0</v>
      </c>
      <c r="N11" s="39">
        <f t="shared" si="6"/>
        <v>0.012805527272727275</v>
      </c>
      <c r="O11" s="40">
        <f>COUNTIF(Vertices[Eigenvector Centrality],"&gt;= "&amp;N11)-COUNTIF(Vertices[Eigenvector Centrality],"&gt;="&amp;N12)</f>
        <v>7</v>
      </c>
      <c r="P11" s="39">
        <f t="shared" si="7"/>
        <v>3.5530689272727276</v>
      </c>
      <c r="Q11" s="40">
        <f>COUNTIF(Vertices[PageRank],"&gt;= "&amp;P11)-COUNTIF(Vertices[PageRank],"&gt;="&amp;P12)</f>
        <v>0</v>
      </c>
      <c r="R11" s="39">
        <f t="shared" si="8"/>
        <v>0.16363636363636366</v>
      </c>
      <c r="S11" s="44">
        <f>COUNTIF(Vertices[Clustering Coefficient],"&gt;= "&amp;R11)-COUNTIF(Vertices[Clustering Coefficient],"&gt;="&amp;R12)</f>
        <v>6</v>
      </c>
      <c r="T11" s="39" t="e">
        <f ca="1" t="shared" si="9"/>
        <v>#REF!</v>
      </c>
      <c r="U11" s="40" t="e">
        <f ca="1" t="shared" si="0"/>
        <v>#REF!</v>
      </c>
    </row>
    <row r="12" spans="1:21" ht="15">
      <c r="A12" s="34" t="s">
        <v>350</v>
      </c>
      <c r="B12" s="34">
        <v>374</v>
      </c>
      <c r="D12" s="32">
        <f t="shared" si="1"/>
        <v>0</v>
      </c>
      <c r="E12" s="3">
        <f>COUNTIF(Vertices[Degree],"&gt;= "&amp;D12)-COUNTIF(Vertices[Degree],"&gt;="&amp;D13)</f>
        <v>0</v>
      </c>
      <c r="F12" s="37">
        <f t="shared" si="2"/>
        <v>14.000000000000002</v>
      </c>
      <c r="G12" s="38">
        <f>COUNTIF(Vertices[In-Degree],"&gt;= "&amp;F12)-COUNTIF(Vertices[In-Degree],"&gt;="&amp;F13)</f>
        <v>2</v>
      </c>
      <c r="H12" s="37">
        <f t="shared" si="3"/>
        <v>3.272727272727272</v>
      </c>
      <c r="I12" s="38">
        <f>COUNTIF(Vertices[Out-Degree],"&gt;= "&amp;H12)-COUNTIF(Vertices[Out-Degree],"&gt;="&amp;H13)</f>
        <v>0</v>
      </c>
      <c r="J12" s="37">
        <f t="shared" si="4"/>
        <v>2986.137229454545</v>
      </c>
      <c r="K12" s="38">
        <f>COUNTIF(Vertices[Betweenness Centrality],"&gt;= "&amp;J12)-COUNTIF(Vertices[Betweenness Centrality],"&gt;="&amp;J13)</f>
        <v>0</v>
      </c>
      <c r="L12" s="37">
        <f t="shared" si="5"/>
        <v>0.0009670909090909092</v>
      </c>
      <c r="M12" s="38">
        <f>COUNTIF(Vertices[Closeness Centrality],"&gt;= "&amp;L12)-COUNTIF(Vertices[Closeness Centrality],"&gt;="&amp;L13)</f>
        <v>0</v>
      </c>
      <c r="N12" s="37">
        <f t="shared" si="6"/>
        <v>0.01422836363636364</v>
      </c>
      <c r="O12" s="38">
        <f>COUNTIF(Vertices[Eigenvector Centrality],"&gt;= "&amp;N12)-COUNTIF(Vertices[Eigenvector Centrality],"&gt;="&amp;N13)</f>
        <v>0</v>
      </c>
      <c r="P12" s="37">
        <f t="shared" si="7"/>
        <v>3.911428363636364</v>
      </c>
      <c r="Q12" s="38">
        <f>COUNTIF(Vertices[PageRank],"&gt;= "&amp;P12)-COUNTIF(Vertices[PageRank],"&gt;="&amp;P13)</f>
        <v>0</v>
      </c>
      <c r="R12" s="37">
        <f t="shared" si="8"/>
        <v>0.18181818181818185</v>
      </c>
      <c r="S12" s="43">
        <f>COUNTIF(Vertices[Clustering Coefficient],"&gt;= "&amp;R12)-COUNTIF(Vertices[Clustering Coefficient],"&gt;="&amp;R13)</f>
        <v>2</v>
      </c>
      <c r="T12" s="37" t="e">
        <f ca="1" t="shared" si="9"/>
        <v>#REF!</v>
      </c>
      <c r="U12" s="38" t="e">
        <f ca="1" t="shared" si="0"/>
        <v>#REF!</v>
      </c>
    </row>
    <row r="13" spans="1:21" ht="15">
      <c r="A13" s="34" t="s">
        <v>349</v>
      </c>
      <c r="B13" s="34">
        <v>36</v>
      </c>
      <c r="D13" s="32">
        <f t="shared" si="1"/>
        <v>0</v>
      </c>
      <c r="E13" s="3">
        <f>COUNTIF(Vertices[Degree],"&gt;= "&amp;D13)-COUNTIF(Vertices[Degree],"&gt;="&amp;D14)</f>
        <v>0</v>
      </c>
      <c r="F13" s="39">
        <f t="shared" si="2"/>
        <v>15.400000000000002</v>
      </c>
      <c r="G13" s="40">
        <f>COUNTIF(Vertices[In-Degree],"&gt;= "&amp;F13)-COUNTIF(Vertices[In-Degree],"&gt;="&amp;F14)</f>
        <v>0</v>
      </c>
      <c r="H13" s="39">
        <f t="shared" si="3"/>
        <v>3.599999999999999</v>
      </c>
      <c r="I13" s="40">
        <f>COUNTIF(Vertices[Out-Degree],"&gt;= "&amp;H13)-COUNTIF(Vertices[Out-Degree],"&gt;="&amp;H14)</f>
        <v>0</v>
      </c>
      <c r="J13" s="39">
        <f t="shared" si="4"/>
        <v>3284.7509523999993</v>
      </c>
      <c r="K13" s="40">
        <f>COUNTIF(Vertices[Betweenness Centrality],"&gt;= "&amp;J13)-COUNTIF(Vertices[Betweenness Centrality],"&gt;="&amp;J14)</f>
        <v>0</v>
      </c>
      <c r="L13" s="39">
        <f t="shared" si="5"/>
        <v>0.0010638000000000002</v>
      </c>
      <c r="M13" s="40">
        <f>COUNTIF(Vertices[Closeness Centrality],"&gt;= "&amp;L13)-COUNTIF(Vertices[Closeness Centrality],"&gt;="&amp;L14)</f>
        <v>0</v>
      </c>
      <c r="N13" s="39">
        <f t="shared" si="6"/>
        <v>0.015651200000000004</v>
      </c>
      <c r="O13" s="40">
        <f>COUNTIF(Vertices[Eigenvector Centrality],"&gt;= "&amp;N13)-COUNTIF(Vertices[Eigenvector Centrality],"&gt;="&amp;N14)</f>
        <v>2</v>
      </c>
      <c r="P13" s="39">
        <f t="shared" si="7"/>
        <v>4.2697878000000005</v>
      </c>
      <c r="Q13" s="40">
        <f>COUNTIF(Vertices[PageRank],"&gt;= "&amp;P13)-COUNTIF(Vertices[PageRank],"&gt;="&amp;P14)</f>
        <v>0</v>
      </c>
      <c r="R13" s="39">
        <f t="shared" si="8"/>
        <v>0.20000000000000004</v>
      </c>
      <c r="S13" s="44">
        <f>COUNTIF(Vertices[Clustering Coefficient],"&gt;= "&amp;R13)-COUNTIF(Vertices[Clustering Coefficient],"&gt;="&amp;R14)</f>
        <v>3</v>
      </c>
      <c r="T13" s="39" t="e">
        <f ca="1" t="shared" si="9"/>
        <v>#REF!</v>
      </c>
      <c r="U13" s="40" t="e">
        <f ca="1" t="shared" si="0"/>
        <v>#REF!</v>
      </c>
    </row>
    <row r="14" spans="1:21" ht="15">
      <c r="A14" s="34" t="s">
        <v>176</v>
      </c>
      <c r="B14" s="34">
        <v>9</v>
      </c>
      <c r="D14" s="32">
        <f t="shared" si="1"/>
        <v>0</v>
      </c>
      <c r="E14" s="3">
        <f>COUNTIF(Vertices[Degree],"&gt;= "&amp;D14)-COUNTIF(Vertices[Degree],"&gt;="&amp;D15)</f>
        <v>0</v>
      </c>
      <c r="F14" s="37">
        <f t="shared" si="2"/>
        <v>16.8</v>
      </c>
      <c r="G14" s="38">
        <f>COUNTIF(Vertices[In-Degree],"&gt;= "&amp;F14)-COUNTIF(Vertices[In-Degree],"&gt;="&amp;F15)</f>
        <v>0</v>
      </c>
      <c r="H14" s="37">
        <f t="shared" si="3"/>
        <v>3.9272727272727264</v>
      </c>
      <c r="I14" s="38">
        <f>COUNTIF(Vertices[Out-Degree],"&gt;= "&amp;H14)-COUNTIF(Vertices[Out-Degree],"&gt;="&amp;H15)</f>
        <v>5</v>
      </c>
      <c r="J14" s="37">
        <f t="shared" si="4"/>
        <v>3583.3646753454536</v>
      </c>
      <c r="K14" s="38">
        <f>COUNTIF(Vertices[Betweenness Centrality],"&gt;= "&amp;J14)-COUNTIF(Vertices[Betweenness Centrality],"&gt;="&amp;J15)</f>
        <v>0</v>
      </c>
      <c r="L14" s="37">
        <f t="shared" si="5"/>
        <v>0.0011605090909090911</v>
      </c>
      <c r="M14" s="38">
        <f>COUNTIF(Vertices[Closeness Centrality],"&gt;= "&amp;L14)-COUNTIF(Vertices[Closeness Centrality],"&gt;="&amp;L15)</f>
        <v>0</v>
      </c>
      <c r="N14" s="37">
        <f t="shared" si="6"/>
        <v>0.01707403636363637</v>
      </c>
      <c r="O14" s="38">
        <f>COUNTIF(Vertices[Eigenvector Centrality],"&gt;= "&amp;N14)-COUNTIF(Vertices[Eigenvector Centrality],"&gt;="&amp;N15)</f>
        <v>1</v>
      </c>
      <c r="P14" s="37">
        <f t="shared" si="7"/>
        <v>4.6281472363636365</v>
      </c>
      <c r="Q14" s="38">
        <f>COUNTIF(Vertices[PageRank],"&gt;= "&amp;P14)-COUNTIF(Vertices[PageRank],"&gt;="&amp;P15)</f>
        <v>0</v>
      </c>
      <c r="R14" s="37">
        <f t="shared" si="8"/>
        <v>0.21818181818181823</v>
      </c>
      <c r="S14" s="43">
        <f>COUNTIF(Vertices[Clustering Coefficient],"&gt;= "&amp;R14)-COUNTIF(Vertices[Clustering Coefficient],"&gt;="&amp;R15)</f>
        <v>2</v>
      </c>
      <c r="T14" s="37" t="e">
        <f ca="1" t="shared" si="9"/>
        <v>#REF!</v>
      </c>
      <c r="U14" s="38" t="e">
        <f ca="1" t="shared" si="0"/>
        <v>#REF!</v>
      </c>
    </row>
    <row r="15" spans="1:21" ht="15">
      <c r="A15" s="124"/>
      <c r="B15" s="124"/>
      <c r="D15" s="32">
        <f t="shared" si="1"/>
        <v>0</v>
      </c>
      <c r="E15" s="3">
        <f>COUNTIF(Vertices[Degree],"&gt;= "&amp;D15)-COUNTIF(Vertices[Degree],"&gt;="&amp;D16)</f>
        <v>0</v>
      </c>
      <c r="F15" s="39">
        <f t="shared" si="2"/>
        <v>18.2</v>
      </c>
      <c r="G15" s="40">
        <f>COUNTIF(Vertices[In-Degree],"&gt;= "&amp;F15)-COUNTIF(Vertices[In-Degree],"&gt;="&amp;F16)</f>
        <v>0</v>
      </c>
      <c r="H15" s="39">
        <f t="shared" si="3"/>
        <v>4.254545454545454</v>
      </c>
      <c r="I15" s="40">
        <f>COUNTIF(Vertices[Out-Degree],"&gt;= "&amp;H15)-COUNTIF(Vertices[Out-Degree],"&gt;="&amp;H16)</f>
        <v>0</v>
      </c>
      <c r="J15" s="39">
        <f t="shared" si="4"/>
        <v>3881.978398290908</v>
      </c>
      <c r="K15" s="40">
        <f>COUNTIF(Vertices[Betweenness Centrality],"&gt;= "&amp;J15)-COUNTIF(Vertices[Betweenness Centrality],"&gt;="&amp;J16)</f>
        <v>0</v>
      </c>
      <c r="L15" s="39">
        <f t="shared" si="5"/>
        <v>0.001257218181818182</v>
      </c>
      <c r="M15" s="40">
        <f>COUNTIF(Vertices[Closeness Centrality],"&gt;= "&amp;L15)-COUNTIF(Vertices[Closeness Centrality],"&gt;="&amp;L16)</f>
        <v>0</v>
      </c>
      <c r="N15" s="39">
        <f t="shared" si="6"/>
        <v>0.018496872727272733</v>
      </c>
      <c r="O15" s="40">
        <f>COUNTIF(Vertices[Eigenvector Centrality],"&gt;= "&amp;N15)-COUNTIF(Vertices[Eigenvector Centrality],"&gt;="&amp;N16)</f>
        <v>1</v>
      </c>
      <c r="P15" s="39">
        <f t="shared" si="7"/>
        <v>4.986506672727272</v>
      </c>
      <c r="Q15" s="40">
        <f>COUNTIF(Vertices[PageRank],"&gt;= "&amp;P15)-COUNTIF(Vertices[PageRank],"&gt;="&amp;P16)</f>
        <v>1</v>
      </c>
      <c r="R15" s="39">
        <f t="shared" si="8"/>
        <v>0.23636363636363641</v>
      </c>
      <c r="S15" s="44">
        <f>COUNTIF(Vertices[Clustering Coefficient],"&gt;= "&amp;R15)-COUNTIF(Vertices[Clustering Coefficient],"&gt;="&amp;R16)</f>
        <v>1</v>
      </c>
      <c r="T15" s="39" t="e">
        <f ca="1" t="shared" si="9"/>
        <v>#REF!</v>
      </c>
      <c r="U15" s="40" t="e">
        <f ca="1" t="shared" si="0"/>
        <v>#REF!</v>
      </c>
    </row>
    <row r="16" spans="1:21" ht="15">
      <c r="A16" s="34" t="s">
        <v>151</v>
      </c>
      <c r="B16" s="34">
        <v>9</v>
      </c>
      <c r="D16" s="32">
        <f t="shared" si="1"/>
        <v>0</v>
      </c>
      <c r="E16" s="3">
        <f>COUNTIF(Vertices[Degree],"&gt;= "&amp;D16)-COUNTIF(Vertices[Degree],"&gt;="&amp;D17)</f>
        <v>0</v>
      </c>
      <c r="F16" s="37">
        <f t="shared" si="2"/>
        <v>19.599999999999998</v>
      </c>
      <c r="G16" s="38">
        <f>COUNTIF(Vertices[In-Degree],"&gt;= "&amp;F16)-COUNTIF(Vertices[In-Degree],"&gt;="&amp;F17)</f>
        <v>0</v>
      </c>
      <c r="H16" s="37">
        <f t="shared" si="3"/>
        <v>4.581818181818181</v>
      </c>
      <c r="I16" s="38">
        <f>COUNTIF(Vertices[Out-Degree],"&gt;= "&amp;H16)-COUNTIF(Vertices[Out-Degree],"&gt;="&amp;H17)</f>
        <v>0</v>
      </c>
      <c r="J16" s="37">
        <f t="shared" si="4"/>
        <v>4180.592121236363</v>
      </c>
      <c r="K16" s="38">
        <f>COUNTIF(Vertices[Betweenness Centrality],"&gt;= "&amp;J16)-COUNTIF(Vertices[Betweenness Centrality],"&gt;="&amp;J17)</f>
        <v>0</v>
      </c>
      <c r="L16" s="37">
        <f t="shared" si="5"/>
        <v>0.001353927272727273</v>
      </c>
      <c r="M16" s="38">
        <f>COUNTIF(Vertices[Closeness Centrality],"&gt;= "&amp;L16)-COUNTIF(Vertices[Closeness Centrality],"&gt;="&amp;L17)</f>
        <v>0</v>
      </c>
      <c r="N16" s="37">
        <f t="shared" si="6"/>
        <v>0.019919709090909097</v>
      </c>
      <c r="O16" s="38">
        <f>COUNTIF(Vertices[Eigenvector Centrality],"&gt;= "&amp;N16)-COUNTIF(Vertices[Eigenvector Centrality],"&gt;="&amp;N17)</f>
        <v>1</v>
      </c>
      <c r="P16" s="37">
        <f t="shared" si="7"/>
        <v>5.344866109090908</v>
      </c>
      <c r="Q16" s="38">
        <f>COUNTIF(Vertices[PageRank],"&gt;= "&amp;P16)-COUNTIF(Vertices[PageRank],"&gt;="&amp;P17)</f>
        <v>1</v>
      </c>
      <c r="R16" s="37">
        <f t="shared" si="8"/>
        <v>0.2545454545454546</v>
      </c>
      <c r="S16" s="43">
        <f>COUNTIF(Vertices[Clustering Coefficient],"&gt;= "&amp;R16)-COUNTIF(Vertices[Clustering Coefficient],"&gt;="&amp;R17)</f>
        <v>0</v>
      </c>
      <c r="T16" s="37" t="e">
        <f ca="1" t="shared" si="9"/>
        <v>#REF!</v>
      </c>
      <c r="U16" s="38" t="e">
        <f ca="1" t="shared" si="0"/>
        <v>#REF!</v>
      </c>
    </row>
    <row r="17" spans="1:21" ht="15">
      <c r="A17" s="124"/>
      <c r="B17" s="124"/>
      <c r="D17" s="32">
        <f t="shared" si="1"/>
        <v>0</v>
      </c>
      <c r="E17" s="3">
        <f>COUNTIF(Vertices[Degree],"&gt;= "&amp;D17)-COUNTIF(Vertices[Degree],"&gt;="&amp;D18)</f>
        <v>0</v>
      </c>
      <c r="F17" s="39">
        <f t="shared" si="2"/>
        <v>20.999999999999996</v>
      </c>
      <c r="G17" s="40">
        <f>COUNTIF(Vertices[In-Degree],"&gt;= "&amp;F17)-COUNTIF(Vertices[In-Degree],"&gt;="&amp;F18)</f>
        <v>0</v>
      </c>
      <c r="H17" s="39">
        <f t="shared" si="3"/>
        <v>4.909090909090908</v>
      </c>
      <c r="I17" s="40">
        <f>COUNTIF(Vertices[Out-Degree],"&gt;= "&amp;H17)-COUNTIF(Vertices[Out-Degree],"&gt;="&amp;H18)</f>
        <v>4</v>
      </c>
      <c r="J17" s="39">
        <f t="shared" si="4"/>
        <v>4479.205844181817</v>
      </c>
      <c r="K17" s="40">
        <f>COUNTIF(Vertices[Betweenness Centrality],"&gt;= "&amp;J17)-COUNTIF(Vertices[Betweenness Centrality],"&gt;="&amp;J18)</f>
        <v>0</v>
      </c>
      <c r="L17" s="39">
        <f t="shared" si="5"/>
        <v>0.001450636363636364</v>
      </c>
      <c r="M17" s="40">
        <f>COUNTIF(Vertices[Closeness Centrality],"&gt;= "&amp;L17)-COUNTIF(Vertices[Closeness Centrality],"&gt;="&amp;L18)</f>
        <v>0</v>
      </c>
      <c r="N17" s="39">
        <f t="shared" si="6"/>
        <v>0.02134254545454546</v>
      </c>
      <c r="O17" s="40">
        <f>COUNTIF(Vertices[Eigenvector Centrality],"&gt;= "&amp;N17)-COUNTIF(Vertices[Eigenvector Centrality],"&gt;="&amp;N18)</f>
        <v>1</v>
      </c>
      <c r="P17" s="39">
        <f t="shared" si="7"/>
        <v>5.703225545454544</v>
      </c>
      <c r="Q17" s="40">
        <f>COUNTIF(Vertices[PageRank],"&gt;= "&amp;P17)-COUNTIF(Vertices[PageRank],"&gt;="&amp;P18)</f>
        <v>0</v>
      </c>
      <c r="R17" s="39">
        <f t="shared" si="8"/>
        <v>0.27272727272727276</v>
      </c>
      <c r="S17" s="44">
        <f>COUNTIF(Vertices[Clustering Coefficient],"&gt;= "&amp;R17)-COUNTIF(Vertices[Clustering Coefficient],"&gt;="&amp;R18)</f>
        <v>3</v>
      </c>
      <c r="T17" s="39" t="e">
        <f ca="1" t="shared" si="9"/>
        <v>#REF!</v>
      </c>
      <c r="U17" s="40" t="e">
        <f ca="1" t="shared" si="0"/>
        <v>#REF!</v>
      </c>
    </row>
    <row r="18" spans="1:21" ht="15">
      <c r="A18" s="34" t="s">
        <v>170</v>
      </c>
      <c r="B18" s="34">
        <v>0.08171206225680934</v>
      </c>
      <c r="D18" s="32">
        <f t="shared" si="1"/>
        <v>0</v>
      </c>
      <c r="E18" s="3">
        <f>COUNTIF(Vertices[Degree],"&gt;= "&amp;D18)-COUNTIF(Vertices[Degree],"&gt;="&amp;D19)</f>
        <v>0</v>
      </c>
      <c r="F18" s="37">
        <f t="shared" si="2"/>
        <v>22.399999999999995</v>
      </c>
      <c r="G18" s="38">
        <f>COUNTIF(Vertices[In-Degree],"&gt;= "&amp;F18)-COUNTIF(Vertices[In-Degree],"&gt;="&amp;F19)</f>
        <v>0</v>
      </c>
      <c r="H18" s="37">
        <f t="shared" si="3"/>
        <v>5.236363636363635</v>
      </c>
      <c r="I18" s="38">
        <f>COUNTIF(Vertices[Out-Degree],"&gt;= "&amp;H18)-COUNTIF(Vertices[Out-Degree],"&gt;="&amp;H19)</f>
        <v>0</v>
      </c>
      <c r="J18" s="37">
        <f t="shared" si="4"/>
        <v>4777.8195671272715</v>
      </c>
      <c r="K18" s="38">
        <f>COUNTIF(Vertices[Betweenness Centrality],"&gt;= "&amp;J18)-COUNTIF(Vertices[Betweenness Centrality],"&gt;="&amp;J19)</f>
        <v>0</v>
      </c>
      <c r="L18" s="37">
        <f t="shared" si="5"/>
        <v>0.001547345454545455</v>
      </c>
      <c r="M18" s="38">
        <f>COUNTIF(Vertices[Closeness Centrality],"&gt;= "&amp;L18)-COUNTIF(Vertices[Closeness Centrality],"&gt;="&amp;L19)</f>
        <v>0</v>
      </c>
      <c r="N18" s="37">
        <f t="shared" si="6"/>
        <v>0.022765381818181826</v>
      </c>
      <c r="O18" s="38">
        <f>COUNTIF(Vertices[Eigenvector Centrality],"&gt;= "&amp;N18)-COUNTIF(Vertices[Eigenvector Centrality],"&gt;="&amp;N19)</f>
        <v>0</v>
      </c>
      <c r="P18" s="37">
        <f t="shared" si="7"/>
        <v>6.06158498181818</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0.1510791366906475</v>
      </c>
      <c r="D19" s="32">
        <f t="shared" si="1"/>
        <v>0</v>
      </c>
      <c r="E19" s="3">
        <f>COUNTIF(Vertices[Degree],"&gt;= "&amp;D19)-COUNTIF(Vertices[Degree],"&gt;="&amp;D20)</f>
        <v>0</v>
      </c>
      <c r="F19" s="39">
        <f t="shared" si="2"/>
        <v>23.799999999999994</v>
      </c>
      <c r="G19" s="40">
        <f>COUNTIF(Vertices[In-Degree],"&gt;= "&amp;F19)-COUNTIF(Vertices[In-Degree],"&gt;="&amp;F20)</f>
        <v>0</v>
      </c>
      <c r="H19" s="39">
        <f t="shared" si="3"/>
        <v>5.563636363636363</v>
      </c>
      <c r="I19" s="40">
        <f>COUNTIF(Vertices[Out-Degree],"&gt;= "&amp;H19)-COUNTIF(Vertices[Out-Degree],"&gt;="&amp;H20)</f>
        <v>0</v>
      </c>
      <c r="J19" s="39">
        <f t="shared" si="4"/>
        <v>5076.433290072726</v>
      </c>
      <c r="K19" s="40">
        <f>COUNTIF(Vertices[Betweenness Centrality],"&gt;= "&amp;J19)-COUNTIF(Vertices[Betweenness Centrality],"&gt;="&amp;J20)</f>
        <v>0</v>
      </c>
      <c r="L19" s="39">
        <f t="shared" si="5"/>
        <v>0.001644054545454546</v>
      </c>
      <c r="M19" s="40">
        <f>COUNTIF(Vertices[Closeness Centrality],"&gt;= "&amp;L19)-COUNTIF(Vertices[Closeness Centrality],"&gt;="&amp;L20)</f>
        <v>0</v>
      </c>
      <c r="N19" s="39">
        <f t="shared" si="6"/>
        <v>0.02418821818181819</v>
      </c>
      <c r="O19" s="40">
        <f>COUNTIF(Vertices[Eigenvector Centrality],"&gt;= "&amp;N19)-COUNTIF(Vertices[Eigenvector Centrality],"&gt;="&amp;N20)</f>
        <v>0</v>
      </c>
      <c r="P19" s="39">
        <f t="shared" si="7"/>
        <v>6.419944418181816</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24"/>
      <c r="B20" s="124"/>
      <c r="D20" s="32">
        <f t="shared" si="1"/>
        <v>0</v>
      </c>
      <c r="E20" s="3">
        <f>COUNTIF(Vertices[Degree],"&gt;= "&amp;D20)-COUNTIF(Vertices[Degree],"&gt;="&amp;D21)</f>
        <v>0</v>
      </c>
      <c r="F20" s="37">
        <f t="shared" si="2"/>
        <v>25.199999999999992</v>
      </c>
      <c r="G20" s="38">
        <f>COUNTIF(Vertices[In-Degree],"&gt;= "&amp;F20)-COUNTIF(Vertices[In-Degree],"&gt;="&amp;F21)</f>
        <v>0</v>
      </c>
      <c r="H20" s="37">
        <f t="shared" si="3"/>
        <v>5.89090909090909</v>
      </c>
      <c r="I20" s="38">
        <f>COUNTIF(Vertices[Out-Degree],"&gt;= "&amp;H20)-COUNTIF(Vertices[Out-Degree],"&gt;="&amp;H21)</f>
        <v>10</v>
      </c>
      <c r="J20" s="37">
        <f t="shared" si="4"/>
        <v>5375.04701301818</v>
      </c>
      <c r="K20" s="38">
        <f>COUNTIF(Vertices[Betweenness Centrality],"&gt;= "&amp;J20)-COUNTIF(Vertices[Betweenness Centrality],"&gt;="&amp;J21)</f>
        <v>0</v>
      </c>
      <c r="L20" s="37">
        <f t="shared" si="5"/>
        <v>0.001740763636363637</v>
      </c>
      <c r="M20" s="38">
        <f>COUNTIF(Vertices[Closeness Centrality],"&gt;= "&amp;L20)-COUNTIF(Vertices[Closeness Centrality],"&gt;="&amp;L21)</f>
        <v>0</v>
      </c>
      <c r="N20" s="37">
        <f t="shared" si="6"/>
        <v>0.025611054545454554</v>
      </c>
      <c r="O20" s="38">
        <f>COUNTIF(Vertices[Eigenvector Centrality],"&gt;= "&amp;N20)-COUNTIF(Vertices[Eigenvector Centrality],"&gt;="&amp;N21)</f>
        <v>1</v>
      </c>
      <c r="P20" s="37">
        <f t="shared" si="7"/>
        <v>6.778303854545452</v>
      </c>
      <c r="Q20" s="38">
        <f>COUNTIF(Vertices[PageRank],"&gt;= "&amp;P20)-COUNTIF(Vertices[PageRank],"&gt;="&amp;P21)</f>
        <v>0</v>
      </c>
      <c r="R20" s="37">
        <f t="shared" si="8"/>
        <v>0.3272727272727273</v>
      </c>
      <c r="S20" s="43">
        <f>COUNTIF(Vertices[Clustering Coefficient],"&gt;= "&amp;R20)-COUNTIF(Vertices[Clustering Coefficient],"&gt;="&amp;R21)</f>
        <v>4</v>
      </c>
      <c r="T20" s="37" t="e">
        <f ca="1" t="shared" si="9"/>
        <v>#REF!</v>
      </c>
      <c r="U20" s="38" t="e">
        <f ca="1" t="shared" si="0"/>
        <v>#REF!</v>
      </c>
    </row>
    <row r="21" spans="1:21" ht="15">
      <c r="A21" s="34" t="s">
        <v>152</v>
      </c>
      <c r="B21" s="34">
        <v>2</v>
      </c>
      <c r="D21" s="32">
        <f t="shared" si="1"/>
        <v>0</v>
      </c>
      <c r="E21" s="3">
        <f>COUNTIF(Vertices[Degree],"&gt;= "&amp;D21)-COUNTIF(Vertices[Degree],"&gt;="&amp;D22)</f>
        <v>0</v>
      </c>
      <c r="F21" s="39">
        <f t="shared" si="2"/>
        <v>26.59999999999999</v>
      </c>
      <c r="G21" s="40">
        <f>COUNTIF(Vertices[In-Degree],"&gt;= "&amp;F21)-COUNTIF(Vertices[In-Degree],"&gt;="&amp;F22)</f>
        <v>0</v>
      </c>
      <c r="H21" s="39">
        <f t="shared" si="3"/>
        <v>6.218181818181817</v>
      </c>
      <c r="I21" s="40">
        <f>COUNTIF(Vertices[Out-Degree],"&gt;= "&amp;H21)-COUNTIF(Vertices[Out-Degree],"&gt;="&amp;H22)</f>
        <v>0</v>
      </c>
      <c r="J21" s="39">
        <f t="shared" si="4"/>
        <v>5673.660735963635</v>
      </c>
      <c r="K21" s="40">
        <f>COUNTIF(Vertices[Betweenness Centrality],"&gt;= "&amp;J21)-COUNTIF(Vertices[Betweenness Centrality],"&gt;="&amp;J22)</f>
        <v>0</v>
      </c>
      <c r="L21" s="39">
        <f t="shared" si="5"/>
        <v>0.0018374727272727279</v>
      </c>
      <c r="M21" s="40">
        <f>COUNTIF(Vertices[Closeness Centrality],"&gt;= "&amp;L21)-COUNTIF(Vertices[Closeness Centrality],"&gt;="&amp;L22)</f>
        <v>0</v>
      </c>
      <c r="N21" s="39">
        <f t="shared" si="6"/>
        <v>0.02703389090909092</v>
      </c>
      <c r="O21" s="40">
        <f>COUNTIF(Vertices[Eigenvector Centrality],"&gt;= "&amp;N21)-COUNTIF(Vertices[Eigenvector Centrality],"&gt;="&amp;N22)</f>
        <v>0</v>
      </c>
      <c r="P21" s="39">
        <f t="shared" si="7"/>
        <v>7.136663290909088</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1</v>
      </c>
      <c r="D22" s="32">
        <f t="shared" si="1"/>
        <v>0</v>
      </c>
      <c r="E22" s="3">
        <f>COUNTIF(Vertices[Degree],"&gt;= "&amp;D22)-COUNTIF(Vertices[Degree],"&gt;="&amp;D23)</f>
        <v>0</v>
      </c>
      <c r="F22" s="37">
        <f t="shared" si="2"/>
        <v>27.99999999999999</v>
      </c>
      <c r="G22" s="38">
        <f>COUNTIF(Vertices[In-Degree],"&gt;= "&amp;F22)-COUNTIF(Vertices[In-Degree],"&gt;="&amp;F23)</f>
        <v>0</v>
      </c>
      <c r="H22" s="37">
        <f t="shared" si="3"/>
        <v>6.545454545454544</v>
      </c>
      <c r="I22" s="38">
        <f>COUNTIF(Vertices[Out-Degree],"&gt;= "&amp;H22)-COUNTIF(Vertices[Out-Degree],"&gt;="&amp;H23)</f>
        <v>0</v>
      </c>
      <c r="J22" s="37">
        <f t="shared" si="4"/>
        <v>5972.274458909089</v>
      </c>
      <c r="K22" s="38">
        <f>COUNTIF(Vertices[Betweenness Centrality],"&gt;= "&amp;J22)-COUNTIF(Vertices[Betweenness Centrality],"&gt;="&amp;J23)</f>
        <v>0</v>
      </c>
      <c r="L22" s="37">
        <f t="shared" si="5"/>
        <v>0.0019341818181818188</v>
      </c>
      <c r="M22" s="38">
        <f>COUNTIF(Vertices[Closeness Centrality],"&gt;= "&amp;L22)-COUNTIF(Vertices[Closeness Centrality],"&gt;="&amp;L23)</f>
        <v>0</v>
      </c>
      <c r="N22" s="37">
        <f t="shared" si="6"/>
        <v>0.028456727272727283</v>
      </c>
      <c r="O22" s="38">
        <f>COUNTIF(Vertices[Eigenvector Centrality],"&gt;= "&amp;N22)-COUNTIF(Vertices[Eigenvector Centrality],"&gt;="&amp;N23)</f>
        <v>0</v>
      </c>
      <c r="P22" s="37">
        <f t="shared" si="7"/>
        <v>7.495022727272724</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136</v>
      </c>
      <c r="D23" s="32">
        <f t="shared" si="1"/>
        <v>0</v>
      </c>
      <c r="E23" s="3">
        <f>COUNTIF(Vertices[Degree],"&gt;= "&amp;D23)-COUNTIF(Vertices[Degree],"&gt;="&amp;D24)</f>
        <v>0</v>
      </c>
      <c r="F23" s="39">
        <f t="shared" si="2"/>
        <v>29.399999999999988</v>
      </c>
      <c r="G23" s="40">
        <f>COUNTIF(Vertices[In-Degree],"&gt;= "&amp;F23)-COUNTIF(Vertices[In-Degree],"&gt;="&amp;F24)</f>
        <v>0</v>
      </c>
      <c r="H23" s="39">
        <f t="shared" si="3"/>
        <v>6.872727272727271</v>
      </c>
      <c r="I23" s="40">
        <f>COUNTIF(Vertices[Out-Degree],"&gt;= "&amp;H23)-COUNTIF(Vertices[Out-Degree],"&gt;="&amp;H24)</f>
        <v>1</v>
      </c>
      <c r="J23" s="39">
        <f t="shared" si="4"/>
        <v>6270.888181854543</v>
      </c>
      <c r="K23" s="40">
        <f>COUNTIF(Vertices[Betweenness Centrality],"&gt;= "&amp;J23)-COUNTIF(Vertices[Betweenness Centrality],"&gt;="&amp;J24)</f>
        <v>0</v>
      </c>
      <c r="L23" s="39">
        <f t="shared" si="5"/>
        <v>0.00203089090909091</v>
      </c>
      <c r="M23" s="40">
        <f>COUNTIF(Vertices[Closeness Centrality],"&gt;= "&amp;L23)-COUNTIF(Vertices[Closeness Centrality],"&gt;="&amp;L24)</f>
        <v>0</v>
      </c>
      <c r="N23" s="39">
        <f t="shared" si="6"/>
        <v>0.029879563636363647</v>
      </c>
      <c r="O23" s="40">
        <f>COUNTIF(Vertices[Eigenvector Centrality],"&gt;= "&amp;N23)-COUNTIF(Vertices[Eigenvector Centrality],"&gt;="&amp;N24)</f>
        <v>0</v>
      </c>
      <c r="P23" s="39">
        <f t="shared" si="7"/>
        <v>7.85338216363636</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418</v>
      </c>
      <c r="D24" s="32">
        <f t="shared" si="1"/>
        <v>0</v>
      </c>
      <c r="E24" s="3">
        <f>COUNTIF(Vertices[Degree],"&gt;= "&amp;D24)-COUNTIF(Vertices[Degree],"&gt;="&amp;D25)</f>
        <v>0</v>
      </c>
      <c r="F24" s="37">
        <f t="shared" si="2"/>
        <v>30.799999999999986</v>
      </c>
      <c r="G24" s="38">
        <f>COUNTIF(Vertices[In-Degree],"&gt;= "&amp;F24)-COUNTIF(Vertices[In-Degree],"&gt;="&amp;F25)</f>
        <v>0</v>
      </c>
      <c r="H24" s="37">
        <f t="shared" si="3"/>
        <v>7.199999999999998</v>
      </c>
      <c r="I24" s="38">
        <f>COUNTIF(Vertices[Out-Degree],"&gt;= "&amp;H24)-COUNTIF(Vertices[Out-Degree],"&gt;="&amp;H25)</f>
        <v>0</v>
      </c>
      <c r="J24" s="37">
        <f t="shared" si="4"/>
        <v>6569.501904799998</v>
      </c>
      <c r="K24" s="38">
        <f>COUNTIF(Vertices[Betweenness Centrality],"&gt;= "&amp;J24)-COUNTIF(Vertices[Betweenness Centrality],"&gt;="&amp;J25)</f>
        <v>0</v>
      </c>
      <c r="L24" s="37">
        <f t="shared" si="5"/>
        <v>0.0021276000000000008</v>
      </c>
      <c r="M24" s="38">
        <f>COUNTIF(Vertices[Closeness Centrality],"&gt;= "&amp;L24)-COUNTIF(Vertices[Closeness Centrality],"&gt;="&amp;L25)</f>
        <v>2</v>
      </c>
      <c r="N24" s="37">
        <f t="shared" si="6"/>
        <v>0.03130240000000001</v>
      </c>
      <c r="O24" s="38">
        <f>COUNTIF(Vertices[Eigenvector Centrality],"&gt;= "&amp;N24)-COUNTIF(Vertices[Eigenvector Centrality],"&gt;="&amp;N25)</f>
        <v>0</v>
      </c>
      <c r="P24" s="37">
        <f t="shared" si="7"/>
        <v>8.211741599999996</v>
      </c>
      <c r="Q24" s="38">
        <f>COUNTIF(Vertices[PageRank],"&gt;= "&amp;P24)-COUNTIF(Vertices[PageRank],"&gt;="&amp;P25)</f>
        <v>0</v>
      </c>
      <c r="R24" s="37">
        <f t="shared" si="8"/>
        <v>0.4000000000000001</v>
      </c>
      <c r="S24" s="43">
        <f>COUNTIF(Vertices[Clustering Coefficient],"&gt;= "&amp;R24)-COUNTIF(Vertices[Clustering Coefficient],"&gt;="&amp;R25)</f>
        <v>1</v>
      </c>
      <c r="T24" s="37" t="e">
        <f ca="1" t="shared" si="9"/>
        <v>#REF!</v>
      </c>
      <c r="U24" s="38" t="e">
        <f ca="1" t="shared" si="0"/>
        <v>#REF!</v>
      </c>
    </row>
    <row r="25" spans="1:21" ht="15">
      <c r="A25" s="124"/>
      <c r="B25" s="124"/>
      <c r="D25" s="32">
        <f t="shared" si="1"/>
        <v>0</v>
      </c>
      <c r="E25" s="3">
        <f>COUNTIF(Vertices[Degree],"&gt;= "&amp;D25)-COUNTIF(Vertices[Degree],"&gt;="&amp;D26)</f>
        <v>0</v>
      </c>
      <c r="F25" s="39">
        <f t="shared" si="2"/>
        <v>32.19999999999999</v>
      </c>
      <c r="G25" s="40">
        <f>COUNTIF(Vertices[In-Degree],"&gt;= "&amp;F25)-COUNTIF(Vertices[In-Degree],"&gt;="&amp;F26)</f>
        <v>0</v>
      </c>
      <c r="H25" s="39">
        <f t="shared" si="3"/>
        <v>7.527272727272726</v>
      </c>
      <c r="I25" s="40">
        <f>COUNTIF(Vertices[Out-Degree],"&gt;= "&amp;H25)-COUNTIF(Vertices[Out-Degree],"&gt;="&amp;H26)</f>
        <v>0</v>
      </c>
      <c r="J25" s="39">
        <f t="shared" si="4"/>
        <v>6868.115627745452</v>
      </c>
      <c r="K25" s="40">
        <f>COUNTIF(Vertices[Betweenness Centrality],"&gt;= "&amp;J25)-COUNTIF(Vertices[Betweenness Centrality],"&gt;="&amp;J26)</f>
        <v>0</v>
      </c>
      <c r="L25" s="39">
        <f t="shared" si="5"/>
        <v>0.0022243090909090917</v>
      </c>
      <c r="M25" s="40">
        <f>COUNTIF(Vertices[Closeness Centrality],"&gt;= "&amp;L25)-COUNTIF(Vertices[Closeness Centrality],"&gt;="&amp;L26)</f>
        <v>46</v>
      </c>
      <c r="N25" s="39">
        <f t="shared" si="6"/>
        <v>0.03272523636363637</v>
      </c>
      <c r="O25" s="40">
        <f>COUNTIF(Vertices[Eigenvector Centrality],"&gt;= "&amp;N25)-COUNTIF(Vertices[Eigenvector Centrality],"&gt;="&amp;N26)</f>
        <v>0</v>
      </c>
      <c r="P25" s="39">
        <f t="shared" si="7"/>
        <v>8.570101036363633</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4</v>
      </c>
      <c r="D26" s="32">
        <f t="shared" si="1"/>
        <v>0</v>
      </c>
      <c r="E26" s="3">
        <f>COUNTIF(Vertices[Degree],"&gt;= "&amp;D26)-COUNTIF(Vertices[Degree],"&gt;="&amp;D28)</f>
        <v>0</v>
      </c>
      <c r="F26" s="37">
        <f t="shared" si="2"/>
        <v>33.59999999999999</v>
      </c>
      <c r="G26" s="38">
        <f>COUNTIF(Vertices[In-Degree],"&gt;= "&amp;F26)-COUNTIF(Vertices[In-Degree],"&gt;="&amp;F28)</f>
        <v>0</v>
      </c>
      <c r="H26" s="37">
        <f t="shared" si="3"/>
        <v>7.854545454545453</v>
      </c>
      <c r="I26" s="38">
        <f>COUNTIF(Vertices[Out-Degree],"&gt;= "&amp;H26)-COUNTIF(Vertices[Out-Degree],"&gt;="&amp;H28)</f>
        <v>3</v>
      </c>
      <c r="J26" s="37">
        <f t="shared" si="4"/>
        <v>7166.729350690906</v>
      </c>
      <c r="K26" s="38">
        <f>COUNTIF(Vertices[Betweenness Centrality],"&gt;= "&amp;J26)-COUNTIF(Vertices[Betweenness Centrality],"&gt;="&amp;J28)</f>
        <v>0</v>
      </c>
      <c r="L26" s="37">
        <f t="shared" si="5"/>
        <v>0.0023210181818181827</v>
      </c>
      <c r="M26" s="38">
        <f>COUNTIF(Vertices[Closeness Centrality],"&gt;= "&amp;L26)-COUNTIF(Vertices[Closeness Centrality],"&gt;="&amp;L28)</f>
        <v>5</v>
      </c>
      <c r="N26" s="37">
        <f t="shared" si="6"/>
        <v>0.03414807272727273</v>
      </c>
      <c r="O26" s="38">
        <f>COUNTIF(Vertices[Eigenvector Centrality],"&gt;= "&amp;N26)-COUNTIF(Vertices[Eigenvector Centrality],"&gt;="&amp;N28)</f>
        <v>1</v>
      </c>
      <c r="P26" s="37">
        <f t="shared" si="7"/>
        <v>8.92846047272727</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2.670487</v>
      </c>
      <c r="D27" s="32"/>
      <c r="E27" s="3">
        <f>COUNTIF(Vertices[Degree],"&gt;= "&amp;D27)-COUNTIF(Vertices[Degree],"&gt;="&amp;D28)</f>
        <v>0</v>
      </c>
      <c r="F27" s="61"/>
      <c r="G27" s="62">
        <f>COUNTIF(Vertices[In-Degree],"&gt;= "&amp;F27)-COUNTIF(Vertices[In-Degree],"&gt;="&amp;F28)</f>
        <v>-1</v>
      </c>
      <c r="H27" s="61"/>
      <c r="I27" s="62">
        <f>COUNTIF(Vertices[Out-Degree],"&gt;= "&amp;H27)-COUNTIF(Vertices[Out-Degree],"&gt;="&amp;H28)</f>
        <v>-4</v>
      </c>
      <c r="J27" s="61"/>
      <c r="K27" s="62">
        <f>COUNTIF(Vertices[Betweenness Centrality],"&gt;= "&amp;J27)-COUNTIF(Vertices[Betweenness Centrality],"&gt;="&amp;J28)</f>
        <v>-1</v>
      </c>
      <c r="L27" s="61"/>
      <c r="M27" s="62">
        <f>COUNTIF(Vertices[Closeness Centrality],"&gt;= "&amp;L27)-COUNTIF(Vertices[Closeness Centrality],"&gt;="&amp;L28)</f>
        <v>-83</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-37</v>
      </c>
      <c r="T27" s="61"/>
      <c r="U27" s="62">
        <f ca="1">COUNTIF(Vertices[Clustering Coefficient],"&gt;= "&amp;T27)-COUNTIF(Vertices[Clustering Coefficient],"&gt;="&amp;T28)</f>
        <v>0</v>
      </c>
    </row>
    <row r="28" spans="1:21" ht="15">
      <c r="A28" s="124"/>
      <c r="B28" s="124"/>
      <c r="D28" s="32">
        <f>D26+($D$57-$D$2)/BinDivisor</f>
        <v>0</v>
      </c>
      <c r="E28" s="3">
        <f>COUNTIF(Vertices[Degree],"&gt;= "&amp;D28)-COUNTIF(Vertices[Degree],"&gt;="&amp;D40)</f>
        <v>0</v>
      </c>
      <c r="F28" s="39">
        <f>F26+($F$57-$F$2)/BinDivisor</f>
        <v>34.999999999999986</v>
      </c>
      <c r="G28" s="40">
        <f>COUNTIF(Vertices[In-Degree],"&gt;= "&amp;F28)-COUNTIF(Vertices[In-Degree],"&gt;="&amp;F40)</f>
        <v>0</v>
      </c>
      <c r="H28" s="39">
        <f>H26+($H$57-$H$2)/BinDivisor</f>
        <v>8.18181818181818</v>
      </c>
      <c r="I28" s="40">
        <f>COUNTIF(Vertices[Out-Degree],"&gt;= "&amp;H28)-COUNTIF(Vertices[Out-Degree],"&gt;="&amp;H40)</f>
        <v>0</v>
      </c>
      <c r="J28" s="39">
        <f>J26+($J$57-$J$2)/BinDivisor</f>
        <v>7465.343073636361</v>
      </c>
      <c r="K28" s="40">
        <f>COUNTIF(Vertices[Betweenness Centrality],"&gt;= "&amp;J28)-COUNTIF(Vertices[Betweenness Centrality],"&gt;="&amp;J40)</f>
        <v>0</v>
      </c>
      <c r="L28" s="39">
        <f>L26+($L$57-$L$2)/BinDivisor</f>
        <v>0.0024177272727272736</v>
      </c>
      <c r="M28" s="40">
        <f>COUNTIF(Vertices[Closeness Centrality],"&gt;= "&amp;L28)-COUNTIF(Vertices[Closeness Centrality],"&gt;="&amp;L40)</f>
        <v>0</v>
      </c>
      <c r="N28" s="39">
        <f>N26+($N$57-$N$2)/BinDivisor</f>
        <v>0.03557090909090909</v>
      </c>
      <c r="O28" s="40">
        <f>COUNTIF(Vertices[Eigenvector Centrality],"&gt;= "&amp;N28)-COUNTIF(Vertices[Eigenvector Centrality],"&gt;="&amp;N40)</f>
        <v>0</v>
      </c>
      <c r="P28" s="39">
        <f>P26+($P$57-$P$2)/BinDivisor</f>
        <v>9.286819909090907</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0.014920566766852727</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2867</v>
      </c>
      <c r="B30" s="34">
        <v>0.394208</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4"/>
      <c r="B31" s="124"/>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2868</v>
      </c>
      <c r="B32" s="34" t="s">
        <v>2869</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-4</v>
      </c>
      <c r="J38" s="61"/>
      <c r="K38" s="62">
        <f>COUNTIF(Vertices[Betweenness Centrality],"&gt;= "&amp;J38)-COUNTIF(Vertices[Betweenness Centrality],"&gt;="&amp;J40)</f>
        <v>-1</v>
      </c>
      <c r="L38" s="61"/>
      <c r="M38" s="62">
        <f>COUNTIF(Vertices[Closeness Centrality],"&gt;= "&amp;L38)-COUNTIF(Vertices[Closeness Centrality],"&gt;="&amp;L40)</f>
        <v>-83</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-37</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-4</v>
      </c>
      <c r="J39" s="61"/>
      <c r="K39" s="62">
        <f>COUNTIF(Vertices[Betweenness Centrality],"&gt;= "&amp;J39)-COUNTIF(Vertices[Betweenness Centrality],"&gt;="&amp;J40)</f>
        <v>-1</v>
      </c>
      <c r="L39" s="61"/>
      <c r="M39" s="62">
        <f>COUNTIF(Vertices[Closeness Centrality],"&gt;= "&amp;L39)-COUNTIF(Vertices[Closeness Centrality],"&gt;="&amp;L40)</f>
        <v>-83</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-37</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36.399999999999984</v>
      </c>
      <c r="G40" s="38">
        <f>COUNTIF(Vertices[In-Degree],"&gt;= "&amp;F40)-COUNTIF(Vertices[In-Degree],"&gt;="&amp;F41)</f>
        <v>0</v>
      </c>
      <c r="H40" s="37">
        <f>H28+($H$57-$H$2)/BinDivisor</f>
        <v>8.509090909090908</v>
      </c>
      <c r="I40" s="38">
        <f>COUNTIF(Vertices[Out-Degree],"&gt;= "&amp;H40)-COUNTIF(Vertices[Out-Degree],"&gt;="&amp;H41)</f>
        <v>0</v>
      </c>
      <c r="J40" s="37">
        <f>J28+($J$57-$J$2)/BinDivisor</f>
        <v>7763.956796581815</v>
      </c>
      <c r="K40" s="38">
        <f>COUNTIF(Vertices[Betweenness Centrality],"&gt;= "&amp;J40)-COUNTIF(Vertices[Betweenness Centrality],"&gt;="&amp;J41)</f>
        <v>0</v>
      </c>
      <c r="L40" s="37">
        <f>L28+($L$57-$L$2)/BinDivisor</f>
        <v>0.0025144363636363646</v>
      </c>
      <c r="M40" s="38">
        <f>COUNTIF(Vertices[Closeness Centrality],"&gt;= "&amp;L40)-COUNTIF(Vertices[Closeness Centrality],"&gt;="&amp;L41)</f>
        <v>0</v>
      </c>
      <c r="N40" s="37">
        <f>N28+($N$57-$N$2)/BinDivisor</f>
        <v>0.03699374545454545</v>
      </c>
      <c r="O40" s="38">
        <f>COUNTIF(Vertices[Eigenvector Centrality],"&gt;= "&amp;N40)-COUNTIF(Vertices[Eigenvector Centrality],"&gt;="&amp;N41)</f>
        <v>0</v>
      </c>
      <c r="P40" s="37">
        <f>P28+($P$57-$P$2)/BinDivisor</f>
        <v>9.645179345454544</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37.79999999999998</v>
      </c>
      <c r="G41" s="40">
        <f>COUNTIF(Vertices[In-Degree],"&gt;= "&amp;F41)-COUNTIF(Vertices[In-Degree],"&gt;="&amp;F42)</f>
        <v>0</v>
      </c>
      <c r="H41" s="39">
        <f aca="true" t="shared" si="12" ref="H41:H56">H40+($H$57-$H$2)/BinDivisor</f>
        <v>8.836363636363636</v>
      </c>
      <c r="I41" s="40">
        <f>COUNTIF(Vertices[Out-Degree],"&gt;= "&amp;H41)-COUNTIF(Vertices[Out-Degree],"&gt;="&amp;H42)</f>
        <v>1</v>
      </c>
      <c r="J41" s="39">
        <f aca="true" t="shared" si="13" ref="J41:J56">J40+($J$57-$J$2)/BinDivisor</f>
        <v>8062.570519527269</v>
      </c>
      <c r="K41" s="40">
        <f>COUNTIF(Vertices[Betweenness Centrality],"&gt;= "&amp;J41)-COUNTIF(Vertices[Betweenness Centrality],"&gt;="&amp;J42)</f>
        <v>0</v>
      </c>
      <c r="L41" s="39">
        <f aca="true" t="shared" si="14" ref="L41:L56">L40+($L$57-$L$2)/BinDivisor</f>
        <v>0.0026111454545454556</v>
      </c>
      <c r="M41" s="40">
        <f>COUNTIF(Vertices[Closeness Centrality],"&gt;= "&amp;L41)-COUNTIF(Vertices[Closeness Centrality],"&gt;="&amp;L42)</f>
        <v>0</v>
      </c>
      <c r="N41" s="39">
        <f aca="true" t="shared" si="15" ref="N41:N56">N40+($N$57-$N$2)/BinDivisor</f>
        <v>0.03841658181818181</v>
      </c>
      <c r="O41" s="40">
        <f>COUNTIF(Vertices[Eigenvector Centrality],"&gt;= "&amp;N41)-COUNTIF(Vertices[Eigenvector Centrality],"&gt;="&amp;N42)</f>
        <v>0</v>
      </c>
      <c r="P41" s="39">
        <f aca="true" t="shared" si="16" ref="P41:P56">P40+($P$57-$P$2)/BinDivisor</f>
        <v>10.00353878181818</v>
      </c>
      <c r="Q41" s="40">
        <f>COUNTIF(Vertices[PageRank],"&gt;= "&amp;P41)-COUNTIF(Vertices[PageRank],"&gt;="&amp;P42)</f>
        <v>0</v>
      </c>
      <c r="R41" s="39">
        <f aca="true" t="shared" si="17" ref="R41:R56">R40+($R$57-$R$2)/BinDivisor</f>
        <v>0.490909090909091</v>
      </c>
      <c r="S41" s="44">
        <f>COUNTIF(Vertices[Clustering Coefficient],"&gt;= "&amp;R41)-COUNTIF(Vertices[Clustering Coefficient],"&gt;="&amp;R42)</f>
        <v>15</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39.19999999999998</v>
      </c>
      <c r="G42" s="38">
        <f>COUNTIF(Vertices[In-Degree],"&gt;= "&amp;F42)-COUNTIF(Vertices[In-Degree],"&gt;="&amp;F43)</f>
        <v>0</v>
      </c>
      <c r="H42" s="37">
        <f t="shared" si="12"/>
        <v>9.163636363636364</v>
      </c>
      <c r="I42" s="38">
        <f>COUNTIF(Vertices[Out-Degree],"&gt;= "&amp;H42)-COUNTIF(Vertices[Out-Degree],"&gt;="&amp;H43)</f>
        <v>0</v>
      </c>
      <c r="J42" s="37">
        <f t="shared" si="13"/>
        <v>8361.184242472724</v>
      </c>
      <c r="K42" s="38">
        <f>COUNTIF(Vertices[Betweenness Centrality],"&gt;= "&amp;J42)-COUNTIF(Vertices[Betweenness Centrality],"&gt;="&amp;J43)</f>
        <v>0</v>
      </c>
      <c r="L42" s="37">
        <f t="shared" si="14"/>
        <v>0.0027078545454545465</v>
      </c>
      <c r="M42" s="38">
        <f>COUNTIF(Vertices[Closeness Centrality],"&gt;= "&amp;L42)-COUNTIF(Vertices[Closeness Centrality],"&gt;="&amp;L43)</f>
        <v>0</v>
      </c>
      <c r="N42" s="37">
        <f t="shared" si="15"/>
        <v>0.03983941818181817</v>
      </c>
      <c r="O42" s="38">
        <f>COUNTIF(Vertices[Eigenvector Centrality],"&gt;= "&amp;N42)-COUNTIF(Vertices[Eigenvector Centrality],"&gt;="&amp;N43)</f>
        <v>0</v>
      </c>
      <c r="P42" s="37">
        <f t="shared" si="16"/>
        <v>10.361898218181818</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40.59999999999998</v>
      </c>
      <c r="G43" s="40">
        <f>COUNTIF(Vertices[In-Degree],"&gt;= "&amp;F43)-COUNTIF(Vertices[In-Degree],"&gt;="&amp;F44)</f>
        <v>0</v>
      </c>
      <c r="H43" s="39">
        <f t="shared" si="12"/>
        <v>9.490909090909092</v>
      </c>
      <c r="I43" s="40">
        <f>COUNTIF(Vertices[Out-Degree],"&gt;= "&amp;H43)-COUNTIF(Vertices[Out-Degree],"&gt;="&amp;H44)</f>
        <v>0</v>
      </c>
      <c r="J43" s="39">
        <f t="shared" si="13"/>
        <v>8659.797965418178</v>
      </c>
      <c r="K43" s="40">
        <f>COUNTIF(Vertices[Betweenness Centrality],"&gt;= "&amp;J43)-COUNTIF(Vertices[Betweenness Centrality],"&gt;="&amp;J44)</f>
        <v>0</v>
      </c>
      <c r="L43" s="39">
        <f t="shared" si="14"/>
        <v>0.0028045636363636375</v>
      </c>
      <c r="M43" s="40">
        <f>COUNTIF(Vertices[Closeness Centrality],"&gt;= "&amp;L43)-COUNTIF(Vertices[Closeness Centrality],"&gt;="&amp;L44)</f>
        <v>0</v>
      </c>
      <c r="N43" s="39">
        <f t="shared" si="15"/>
        <v>0.041262254545454534</v>
      </c>
      <c r="O43" s="40">
        <f>COUNTIF(Vertices[Eigenvector Centrality],"&gt;= "&amp;N43)-COUNTIF(Vertices[Eigenvector Centrality],"&gt;="&amp;N44)</f>
        <v>0</v>
      </c>
      <c r="P43" s="39">
        <f t="shared" si="16"/>
        <v>10.720257654545454</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41.99999999999998</v>
      </c>
      <c r="G44" s="38">
        <f>COUNTIF(Vertices[In-Degree],"&gt;= "&amp;F44)-COUNTIF(Vertices[In-Degree],"&gt;="&amp;F45)</f>
        <v>0</v>
      </c>
      <c r="H44" s="37">
        <f t="shared" si="12"/>
        <v>9.81818181818182</v>
      </c>
      <c r="I44" s="38">
        <f>COUNTIF(Vertices[Out-Degree],"&gt;= "&amp;H44)-COUNTIF(Vertices[Out-Degree],"&gt;="&amp;H45)</f>
        <v>0</v>
      </c>
      <c r="J44" s="37">
        <f t="shared" si="13"/>
        <v>8958.411688363632</v>
      </c>
      <c r="K44" s="38">
        <f>COUNTIF(Vertices[Betweenness Centrality],"&gt;= "&amp;J44)-COUNTIF(Vertices[Betweenness Centrality],"&gt;="&amp;J45)</f>
        <v>0</v>
      </c>
      <c r="L44" s="37">
        <f t="shared" si="14"/>
        <v>0.0029012727272727285</v>
      </c>
      <c r="M44" s="38">
        <f>COUNTIF(Vertices[Closeness Centrality],"&gt;= "&amp;L44)-COUNTIF(Vertices[Closeness Centrality],"&gt;="&amp;L45)</f>
        <v>0</v>
      </c>
      <c r="N44" s="37">
        <f t="shared" si="15"/>
        <v>0.042685090909090895</v>
      </c>
      <c r="O44" s="38">
        <f>COUNTIF(Vertices[Eigenvector Centrality],"&gt;= "&amp;N44)-COUNTIF(Vertices[Eigenvector Centrality],"&gt;="&amp;N45)</f>
        <v>0</v>
      </c>
      <c r="P44" s="37">
        <f t="shared" si="16"/>
        <v>11.078617090909091</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43.39999999999998</v>
      </c>
      <c r="G45" s="40">
        <f>COUNTIF(Vertices[In-Degree],"&gt;= "&amp;F45)-COUNTIF(Vertices[In-Degree],"&gt;="&amp;F46)</f>
        <v>0</v>
      </c>
      <c r="H45" s="39">
        <f t="shared" si="12"/>
        <v>10.145454545454548</v>
      </c>
      <c r="I45" s="40">
        <f>COUNTIF(Vertices[Out-Degree],"&gt;= "&amp;H45)-COUNTIF(Vertices[Out-Degree],"&gt;="&amp;H46)</f>
        <v>0</v>
      </c>
      <c r="J45" s="39">
        <f t="shared" si="13"/>
        <v>9257.025411309087</v>
      </c>
      <c r="K45" s="40">
        <f>COUNTIF(Vertices[Betweenness Centrality],"&gt;= "&amp;J45)-COUNTIF(Vertices[Betweenness Centrality],"&gt;="&amp;J46)</f>
        <v>0</v>
      </c>
      <c r="L45" s="39">
        <f t="shared" si="14"/>
        <v>0.0029979818181818194</v>
      </c>
      <c r="M45" s="40">
        <f>COUNTIF(Vertices[Closeness Centrality],"&gt;= "&amp;L45)-COUNTIF(Vertices[Closeness Centrality],"&gt;="&amp;L46)</f>
        <v>0</v>
      </c>
      <c r="N45" s="39">
        <f t="shared" si="15"/>
        <v>0.044107927272727256</v>
      </c>
      <c r="O45" s="40">
        <f>COUNTIF(Vertices[Eigenvector Centrality],"&gt;= "&amp;N45)-COUNTIF(Vertices[Eigenvector Centrality],"&gt;="&amp;N46)</f>
        <v>0</v>
      </c>
      <c r="P45" s="39">
        <f t="shared" si="16"/>
        <v>11.436976527272728</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44.799999999999976</v>
      </c>
      <c r="G46" s="38">
        <f>COUNTIF(Vertices[In-Degree],"&gt;= "&amp;F46)-COUNTIF(Vertices[In-Degree],"&gt;="&amp;F47)</f>
        <v>0</v>
      </c>
      <c r="H46" s="37">
        <f t="shared" si="12"/>
        <v>10.472727272727276</v>
      </c>
      <c r="I46" s="38">
        <f>COUNTIF(Vertices[Out-Degree],"&gt;= "&amp;H46)-COUNTIF(Vertices[Out-Degree],"&gt;="&amp;H47)</f>
        <v>0</v>
      </c>
      <c r="J46" s="37">
        <f t="shared" si="13"/>
        <v>9555.639134254541</v>
      </c>
      <c r="K46" s="38">
        <f>COUNTIF(Vertices[Betweenness Centrality],"&gt;= "&amp;J46)-COUNTIF(Vertices[Betweenness Centrality],"&gt;="&amp;J47)</f>
        <v>0</v>
      </c>
      <c r="L46" s="37">
        <f t="shared" si="14"/>
        <v>0.0030946909090909104</v>
      </c>
      <c r="M46" s="38">
        <f>COUNTIF(Vertices[Closeness Centrality],"&gt;= "&amp;L46)-COUNTIF(Vertices[Closeness Centrality],"&gt;="&amp;L47)</f>
        <v>58</v>
      </c>
      <c r="N46" s="37">
        <f t="shared" si="15"/>
        <v>0.045530763636363616</v>
      </c>
      <c r="O46" s="38">
        <f>COUNTIF(Vertices[Eigenvector Centrality],"&gt;= "&amp;N46)-COUNTIF(Vertices[Eigenvector Centrality],"&gt;="&amp;N47)</f>
        <v>0</v>
      </c>
      <c r="P46" s="37">
        <f t="shared" si="16"/>
        <v>11.795335963636365</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46.199999999999974</v>
      </c>
      <c r="G47" s="40">
        <f>COUNTIF(Vertices[In-Degree],"&gt;= "&amp;F47)-COUNTIF(Vertices[In-Degree],"&gt;="&amp;F48)</f>
        <v>0</v>
      </c>
      <c r="H47" s="39">
        <f t="shared" si="12"/>
        <v>10.800000000000004</v>
      </c>
      <c r="I47" s="40">
        <f>COUNTIF(Vertices[Out-Degree],"&gt;= "&amp;H47)-COUNTIF(Vertices[Out-Degree],"&gt;="&amp;H48)</f>
        <v>0</v>
      </c>
      <c r="J47" s="39">
        <f t="shared" si="13"/>
        <v>9854.252857199996</v>
      </c>
      <c r="K47" s="40">
        <f>COUNTIF(Vertices[Betweenness Centrality],"&gt;= "&amp;J47)-COUNTIF(Vertices[Betweenness Centrality],"&gt;="&amp;J48)</f>
        <v>0</v>
      </c>
      <c r="L47" s="39">
        <f t="shared" si="14"/>
        <v>0.0031914000000000014</v>
      </c>
      <c r="M47" s="40">
        <f>COUNTIF(Vertices[Closeness Centrality],"&gt;= "&amp;L47)-COUNTIF(Vertices[Closeness Centrality],"&gt;="&amp;L48)</f>
        <v>19</v>
      </c>
      <c r="N47" s="39">
        <f t="shared" si="15"/>
        <v>0.04695359999999998</v>
      </c>
      <c r="O47" s="40">
        <f>COUNTIF(Vertices[Eigenvector Centrality],"&gt;= "&amp;N47)-COUNTIF(Vertices[Eigenvector Centrality],"&gt;="&amp;N48)</f>
        <v>0</v>
      </c>
      <c r="P47" s="39">
        <f t="shared" si="16"/>
        <v>12.153695400000002</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47.59999999999997</v>
      </c>
      <c r="G48" s="38">
        <f>COUNTIF(Vertices[In-Degree],"&gt;= "&amp;F48)-COUNTIF(Vertices[In-Degree],"&gt;="&amp;F49)</f>
        <v>0</v>
      </c>
      <c r="H48" s="37">
        <f t="shared" si="12"/>
        <v>11.127272727272732</v>
      </c>
      <c r="I48" s="38">
        <f>COUNTIF(Vertices[Out-Degree],"&gt;= "&amp;H48)-COUNTIF(Vertices[Out-Degree],"&gt;="&amp;H49)</f>
        <v>0</v>
      </c>
      <c r="J48" s="37">
        <f t="shared" si="13"/>
        <v>10152.86658014545</v>
      </c>
      <c r="K48" s="38">
        <f>COUNTIF(Vertices[Betweenness Centrality],"&gt;= "&amp;J48)-COUNTIF(Vertices[Betweenness Centrality],"&gt;="&amp;J49)</f>
        <v>0</v>
      </c>
      <c r="L48" s="37">
        <f t="shared" si="14"/>
        <v>0.0032881090909090923</v>
      </c>
      <c r="M48" s="38">
        <f>COUNTIF(Vertices[Closeness Centrality],"&gt;= "&amp;L48)-COUNTIF(Vertices[Closeness Centrality],"&gt;="&amp;L49)</f>
        <v>3</v>
      </c>
      <c r="N48" s="37">
        <f t="shared" si="15"/>
        <v>0.04837643636363634</v>
      </c>
      <c r="O48" s="38">
        <f>COUNTIF(Vertices[Eigenvector Centrality],"&gt;= "&amp;N48)-COUNTIF(Vertices[Eigenvector Centrality],"&gt;="&amp;N49)</f>
        <v>0</v>
      </c>
      <c r="P48" s="37">
        <f t="shared" si="16"/>
        <v>12.512054836363639</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48.99999999999997</v>
      </c>
      <c r="G49" s="40">
        <f>COUNTIF(Vertices[In-Degree],"&gt;= "&amp;F49)-COUNTIF(Vertices[In-Degree],"&gt;="&amp;F50)</f>
        <v>0</v>
      </c>
      <c r="H49" s="39">
        <f t="shared" si="12"/>
        <v>11.45454545454546</v>
      </c>
      <c r="I49" s="40">
        <f>COUNTIF(Vertices[Out-Degree],"&gt;= "&amp;H49)-COUNTIF(Vertices[Out-Degree],"&gt;="&amp;H50)</f>
        <v>0</v>
      </c>
      <c r="J49" s="39">
        <f t="shared" si="13"/>
        <v>10451.480303090904</v>
      </c>
      <c r="K49" s="40">
        <f>COUNTIF(Vertices[Betweenness Centrality],"&gt;= "&amp;J49)-COUNTIF(Vertices[Betweenness Centrality],"&gt;="&amp;J50)</f>
        <v>0</v>
      </c>
      <c r="L49" s="39">
        <f t="shared" si="14"/>
        <v>0.0033848181818181833</v>
      </c>
      <c r="M49" s="40">
        <f>COUNTIF(Vertices[Closeness Centrality],"&gt;= "&amp;L49)-COUNTIF(Vertices[Closeness Centrality],"&gt;="&amp;L50)</f>
        <v>1</v>
      </c>
      <c r="N49" s="39">
        <f t="shared" si="15"/>
        <v>0.0497992727272727</v>
      </c>
      <c r="O49" s="40">
        <f>COUNTIF(Vertices[Eigenvector Centrality],"&gt;= "&amp;N49)-COUNTIF(Vertices[Eigenvector Centrality],"&gt;="&amp;N50)</f>
        <v>0</v>
      </c>
      <c r="P49" s="39">
        <f t="shared" si="16"/>
        <v>12.870414272727276</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50.39999999999997</v>
      </c>
      <c r="G50" s="38">
        <f>COUNTIF(Vertices[In-Degree],"&gt;= "&amp;F50)-COUNTIF(Vertices[In-Degree],"&gt;="&amp;F51)</f>
        <v>0</v>
      </c>
      <c r="H50" s="37">
        <f t="shared" si="12"/>
        <v>11.781818181818188</v>
      </c>
      <c r="I50" s="38">
        <f>COUNTIF(Vertices[Out-Degree],"&gt;= "&amp;H50)-COUNTIF(Vertices[Out-Degree],"&gt;="&amp;H51)</f>
        <v>1</v>
      </c>
      <c r="J50" s="37">
        <f t="shared" si="13"/>
        <v>10750.094026036359</v>
      </c>
      <c r="K50" s="38">
        <f>COUNTIF(Vertices[Betweenness Centrality],"&gt;= "&amp;J50)-COUNTIF(Vertices[Betweenness Centrality],"&gt;="&amp;J51)</f>
        <v>0</v>
      </c>
      <c r="L50" s="37">
        <f t="shared" si="14"/>
        <v>0.0034815272727272742</v>
      </c>
      <c r="M50" s="38">
        <f>COUNTIF(Vertices[Closeness Centrality],"&gt;= "&amp;L50)-COUNTIF(Vertices[Closeness Centrality],"&gt;="&amp;L51)</f>
        <v>1</v>
      </c>
      <c r="N50" s="37">
        <f t="shared" si="15"/>
        <v>0.05122210909090906</v>
      </c>
      <c r="O50" s="38">
        <f>COUNTIF(Vertices[Eigenvector Centrality],"&gt;= "&amp;N50)-COUNTIF(Vertices[Eigenvector Centrality],"&gt;="&amp;N51)</f>
        <v>0</v>
      </c>
      <c r="P50" s="37">
        <f t="shared" si="16"/>
        <v>13.228773709090913</v>
      </c>
      <c r="Q50" s="38">
        <f>COUNTIF(Vertices[PageRank],"&gt;= "&amp;P50)-COUNTIF(Vertices[PageRank],"&gt;="&amp;P51)</f>
        <v>0</v>
      </c>
      <c r="R50" s="37">
        <f t="shared" si="17"/>
        <v>0.6545454545454547</v>
      </c>
      <c r="S50" s="43">
        <f>COUNTIF(Vertices[Clustering Coefficient],"&gt;= "&amp;R50)-COUNTIF(Vertices[Clustering Coefficient],"&gt;="&amp;R51)</f>
        <v>6</v>
      </c>
      <c r="T50" s="37" t="e">
        <f ca="1" t="shared" si="18"/>
        <v>#REF!</v>
      </c>
      <c r="U50" s="38" t="e">
        <f ca="1" t="shared" si="0"/>
        <v>#REF!</v>
      </c>
    </row>
    <row r="51" spans="4:21" ht="15">
      <c r="D51" s="32">
        <f t="shared" si="10"/>
        <v>0</v>
      </c>
      <c r="E51" s="3">
        <f>COUNTIF(Vertices[Degree],"&gt;= "&amp;D51)-COUNTIF(Vertices[Degree],"&gt;="&amp;D52)</f>
        <v>0</v>
      </c>
      <c r="F51" s="39">
        <f t="shared" si="11"/>
        <v>51.79999999999997</v>
      </c>
      <c r="G51" s="40">
        <f>COUNTIF(Vertices[In-Degree],"&gt;= "&amp;F51)-COUNTIF(Vertices[In-Degree],"&gt;="&amp;F52)</f>
        <v>0</v>
      </c>
      <c r="H51" s="39">
        <f t="shared" si="12"/>
        <v>12.109090909090916</v>
      </c>
      <c r="I51" s="40">
        <f>COUNTIF(Vertices[Out-Degree],"&gt;= "&amp;H51)-COUNTIF(Vertices[Out-Degree],"&gt;="&amp;H52)</f>
        <v>0</v>
      </c>
      <c r="J51" s="39">
        <f t="shared" si="13"/>
        <v>11048.707748981813</v>
      </c>
      <c r="K51" s="40">
        <f>COUNTIF(Vertices[Betweenness Centrality],"&gt;= "&amp;J51)-COUNTIF(Vertices[Betweenness Centrality],"&gt;="&amp;J52)</f>
        <v>0</v>
      </c>
      <c r="L51" s="39">
        <f t="shared" si="14"/>
        <v>0.003578236363636365</v>
      </c>
      <c r="M51" s="40">
        <f>COUNTIF(Vertices[Closeness Centrality],"&gt;= "&amp;L51)-COUNTIF(Vertices[Closeness Centrality],"&gt;="&amp;L52)</f>
        <v>0</v>
      </c>
      <c r="N51" s="39">
        <f t="shared" si="15"/>
        <v>0.05264494545454542</v>
      </c>
      <c r="O51" s="40">
        <f>COUNTIF(Vertices[Eigenvector Centrality],"&gt;= "&amp;N51)-COUNTIF(Vertices[Eigenvector Centrality],"&gt;="&amp;N52)</f>
        <v>0</v>
      </c>
      <c r="P51" s="39">
        <f t="shared" si="16"/>
        <v>13.58713314545455</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53.19999999999997</v>
      </c>
      <c r="G52" s="38">
        <f>COUNTIF(Vertices[In-Degree],"&gt;= "&amp;F52)-COUNTIF(Vertices[In-Degree],"&gt;="&amp;F53)</f>
        <v>0</v>
      </c>
      <c r="H52" s="37">
        <f t="shared" si="12"/>
        <v>12.436363636363645</v>
      </c>
      <c r="I52" s="38">
        <f>COUNTIF(Vertices[Out-Degree],"&gt;= "&amp;H52)-COUNTIF(Vertices[Out-Degree],"&gt;="&amp;H53)</f>
        <v>0</v>
      </c>
      <c r="J52" s="37">
        <f t="shared" si="13"/>
        <v>11347.321471927267</v>
      </c>
      <c r="K52" s="38">
        <f>COUNTIF(Vertices[Betweenness Centrality],"&gt;= "&amp;J52)-COUNTIF(Vertices[Betweenness Centrality],"&gt;="&amp;J53)</f>
        <v>0</v>
      </c>
      <c r="L52" s="37">
        <f t="shared" si="14"/>
        <v>0.003674945454545456</v>
      </c>
      <c r="M52" s="38">
        <f>COUNTIF(Vertices[Closeness Centrality],"&gt;= "&amp;L52)-COUNTIF(Vertices[Closeness Centrality],"&gt;="&amp;L53)</f>
        <v>0</v>
      </c>
      <c r="N52" s="37">
        <f t="shared" si="15"/>
        <v>0.05406778181818178</v>
      </c>
      <c r="O52" s="38">
        <f>COUNTIF(Vertices[Eigenvector Centrality],"&gt;= "&amp;N52)-COUNTIF(Vertices[Eigenvector Centrality],"&gt;="&amp;N53)</f>
        <v>0</v>
      </c>
      <c r="P52" s="37">
        <f t="shared" si="16"/>
        <v>13.945492581818186</v>
      </c>
      <c r="Q52" s="38">
        <f>COUNTIF(Vertices[PageRank],"&gt;= "&amp;P52)-COUNTIF(Vertices[PageRank],"&gt;="&amp;P53)</f>
        <v>0</v>
      </c>
      <c r="R52" s="37">
        <f t="shared" si="17"/>
        <v>0.690909090909091</v>
      </c>
      <c r="S52" s="43">
        <f>COUNTIF(Vertices[Clustering Coefficient],"&gt;= "&amp;R52)-COUNTIF(Vertices[Clustering Coefficient],"&gt;="&amp;R53)</f>
        <v>2</v>
      </c>
      <c r="T52" s="37" t="e">
        <f ca="1" t="shared" si="18"/>
        <v>#REF!</v>
      </c>
      <c r="U52" s="38" t="e">
        <f ca="1" t="shared" si="0"/>
        <v>#REF!</v>
      </c>
    </row>
    <row r="53" spans="4:21" ht="15">
      <c r="D53" s="32">
        <f t="shared" si="10"/>
        <v>0</v>
      </c>
      <c r="E53" s="3">
        <f>COUNTIF(Vertices[Degree],"&gt;= "&amp;D53)-COUNTIF(Vertices[Degree],"&gt;="&amp;D54)</f>
        <v>0</v>
      </c>
      <c r="F53" s="39">
        <f t="shared" si="11"/>
        <v>54.599999999999966</v>
      </c>
      <c r="G53" s="40">
        <f>COUNTIF(Vertices[In-Degree],"&gt;= "&amp;F53)-COUNTIF(Vertices[In-Degree],"&gt;="&amp;F54)</f>
        <v>0</v>
      </c>
      <c r="H53" s="39">
        <f t="shared" si="12"/>
        <v>12.763636363636373</v>
      </c>
      <c r="I53" s="40">
        <f>COUNTIF(Vertices[Out-Degree],"&gt;= "&amp;H53)-COUNTIF(Vertices[Out-Degree],"&gt;="&amp;H54)</f>
        <v>0</v>
      </c>
      <c r="J53" s="39">
        <f t="shared" si="13"/>
        <v>11645.935194872722</v>
      </c>
      <c r="K53" s="40">
        <f>COUNTIF(Vertices[Betweenness Centrality],"&gt;= "&amp;J53)-COUNTIF(Vertices[Betweenness Centrality],"&gt;="&amp;J54)</f>
        <v>0</v>
      </c>
      <c r="L53" s="39">
        <f t="shared" si="14"/>
        <v>0.003771654545454547</v>
      </c>
      <c r="M53" s="40">
        <f>COUNTIF(Vertices[Closeness Centrality],"&gt;= "&amp;L53)-COUNTIF(Vertices[Closeness Centrality],"&gt;="&amp;L54)</f>
        <v>0</v>
      </c>
      <c r="N53" s="39">
        <f t="shared" si="15"/>
        <v>0.05549061818181814</v>
      </c>
      <c r="O53" s="40">
        <f>COUNTIF(Vertices[Eigenvector Centrality],"&gt;= "&amp;N53)-COUNTIF(Vertices[Eigenvector Centrality],"&gt;="&amp;N54)</f>
        <v>0</v>
      </c>
      <c r="P53" s="39">
        <f t="shared" si="16"/>
        <v>14.303852018181823</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55.999999999999964</v>
      </c>
      <c r="G54" s="38">
        <f>COUNTIF(Vertices[In-Degree],"&gt;= "&amp;F54)-COUNTIF(Vertices[In-Degree],"&gt;="&amp;F55)</f>
        <v>0</v>
      </c>
      <c r="H54" s="37">
        <f t="shared" si="12"/>
        <v>13.0909090909091</v>
      </c>
      <c r="I54" s="38">
        <f>COUNTIF(Vertices[Out-Degree],"&gt;= "&amp;H54)-COUNTIF(Vertices[Out-Degree],"&gt;="&amp;H55)</f>
        <v>0</v>
      </c>
      <c r="J54" s="37">
        <f t="shared" si="13"/>
        <v>11944.548917818176</v>
      </c>
      <c r="K54" s="38">
        <f>COUNTIF(Vertices[Betweenness Centrality],"&gt;= "&amp;J54)-COUNTIF(Vertices[Betweenness Centrality],"&gt;="&amp;J55)</f>
        <v>0</v>
      </c>
      <c r="L54" s="37">
        <f t="shared" si="14"/>
        <v>0.003868363636363638</v>
      </c>
      <c r="M54" s="38">
        <f>COUNTIF(Vertices[Closeness Centrality],"&gt;= "&amp;L54)-COUNTIF(Vertices[Closeness Centrality],"&gt;="&amp;L55)</f>
        <v>0</v>
      </c>
      <c r="N54" s="37">
        <f t="shared" si="15"/>
        <v>0.0569134545454545</v>
      </c>
      <c r="O54" s="38">
        <f>COUNTIF(Vertices[Eigenvector Centrality],"&gt;= "&amp;N54)-COUNTIF(Vertices[Eigenvector Centrality],"&gt;="&amp;N55)</f>
        <v>0</v>
      </c>
      <c r="P54" s="37">
        <f t="shared" si="16"/>
        <v>14.66221145454546</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57.39999999999996</v>
      </c>
      <c r="G55" s="40">
        <f>COUNTIF(Vertices[In-Degree],"&gt;= "&amp;F55)-COUNTIF(Vertices[In-Degree],"&gt;="&amp;F56)</f>
        <v>0</v>
      </c>
      <c r="H55" s="39">
        <f t="shared" si="12"/>
        <v>13.418181818181829</v>
      </c>
      <c r="I55" s="40">
        <f>COUNTIF(Vertices[Out-Degree],"&gt;= "&amp;H55)-COUNTIF(Vertices[Out-Degree],"&gt;="&amp;H56)</f>
        <v>0</v>
      </c>
      <c r="J55" s="39">
        <f t="shared" si="13"/>
        <v>12243.16264076363</v>
      </c>
      <c r="K55" s="40">
        <f>COUNTIF(Vertices[Betweenness Centrality],"&gt;= "&amp;J55)-COUNTIF(Vertices[Betweenness Centrality],"&gt;="&amp;J56)</f>
        <v>0</v>
      </c>
      <c r="L55" s="39">
        <f t="shared" si="14"/>
        <v>0.003965072727272729</v>
      </c>
      <c r="M55" s="40">
        <f>COUNTIF(Vertices[Closeness Centrality],"&gt;= "&amp;L55)-COUNTIF(Vertices[Closeness Centrality],"&gt;="&amp;L56)</f>
        <v>0</v>
      </c>
      <c r="N55" s="39">
        <f t="shared" si="15"/>
        <v>0.058336290909090864</v>
      </c>
      <c r="O55" s="40">
        <f>COUNTIF(Vertices[Eigenvector Centrality],"&gt;= "&amp;N55)-COUNTIF(Vertices[Eigenvector Centrality],"&gt;="&amp;N56)</f>
        <v>0</v>
      </c>
      <c r="P55" s="39">
        <f t="shared" si="16"/>
        <v>15.020570890909097</v>
      </c>
      <c r="Q55" s="40">
        <f>COUNTIF(Vertices[PageRank],"&gt;= "&amp;P55)-COUNTIF(Vertices[PageRank],"&gt;="&amp;P56)</f>
        <v>0</v>
      </c>
      <c r="R55" s="39">
        <f t="shared" si="17"/>
        <v>0.7454545454545456</v>
      </c>
      <c r="S55" s="44">
        <f>COUNTIF(Vertices[Clustering Coefficient],"&gt;= "&amp;R55)-COUNTIF(Vertices[Clustering Coefficient],"&gt;="&amp;R56)</f>
        <v>1</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58.79999999999996</v>
      </c>
      <c r="G56" s="38">
        <f>COUNTIF(Vertices[In-Degree],"&gt;= "&amp;F56)-COUNTIF(Vertices[In-Degree],"&gt;="&amp;F57)</f>
        <v>0</v>
      </c>
      <c r="H56" s="37">
        <f t="shared" si="12"/>
        <v>13.745454545454557</v>
      </c>
      <c r="I56" s="38">
        <f>COUNTIF(Vertices[Out-Degree],"&gt;= "&amp;H56)-COUNTIF(Vertices[Out-Degree],"&gt;="&amp;H57)</f>
        <v>1</v>
      </c>
      <c r="J56" s="37">
        <f t="shared" si="13"/>
        <v>12541.776363709085</v>
      </c>
      <c r="K56" s="38">
        <f>COUNTIF(Vertices[Betweenness Centrality],"&gt;= "&amp;J56)-COUNTIF(Vertices[Betweenness Centrality],"&gt;="&amp;J57)</f>
        <v>0</v>
      </c>
      <c r="L56" s="37">
        <f t="shared" si="14"/>
        <v>0.00406178181818182</v>
      </c>
      <c r="M56" s="38">
        <f>COUNTIF(Vertices[Closeness Centrality],"&gt;= "&amp;L56)-COUNTIF(Vertices[Closeness Centrality],"&gt;="&amp;L57)</f>
        <v>0</v>
      </c>
      <c r="N56" s="37">
        <f t="shared" si="15"/>
        <v>0.059759127272727225</v>
      </c>
      <c r="O56" s="38">
        <f>COUNTIF(Vertices[Eigenvector Centrality],"&gt;= "&amp;N56)-COUNTIF(Vertices[Eigenvector Centrality],"&gt;="&amp;N57)</f>
        <v>0</v>
      </c>
      <c r="P56" s="37">
        <f t="shared" si="16"/>
        <v>15.378930327272734</v>
      </c>
      <c r="Q56" s="38">
        <f>COUNTIF(Vertices[PageRank],"&gt;= "&amp;P56)-COUNTIF(Vertices[PageRank],"&gt;="&amp;P57)</f>
        <v>0</v>
      </c>
      <c r="R56" s="37">
        <f t="shared" si="17"/>
        <v>0.7636363636363638</v>
      </c>
      <c r="S56" s="43">
        <f>COUNTIF(Vertices[Clustering Coefficient],"&gt;= "&amp;R56)-COUNTIF(Vertices[Clustering Coefficient],"&gt;="&amp;R57)</f>
        <v>4</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77</v>
      </c>
      <c r="G57" s="42">
        <f>COUNTIF(Vertices[In-Degree],"&gt;= "&amp;F57)-COUNTIF(Vertices[In-Degree],"&gt;="&amp;F58)</f>
        <v>1</v>
      </c>
      <c r="H57" s="41">
        <f>MAX(Vertices[Out-Degree])</f>
        <v>18</v>
      </c>
      <c r="I57" s="42">
        <f>COUNTIF(Vertices[Out-Degree],"&gt;= "&amp;H57)-COUNTIF(Vertices[Out-Degree],"&gt;="&amp;H58)</f>
        <v>1</v>
      </c>
      <c r="J57" s="41">
        <f>MAX(Vertices[Betweenness Centrality])</f>
        <v>16423.754762</v>
      </c>
      <c r="K57" s="42">
        <f>COUNTIF(Vertices[Betweenness Centrality],"&gt;= "&amp;J57)-COUNTIF(Vertices[Betweenness Centrality],"&gt;="&amp;J58)</f>
        <v>1</v>
      </c>
      <c r="L57" s="41">
        <f>MAX(Vertices[Closeness Centrality])</f>
        <v>0.005319</v>
      </c>
      <c r="M57" s="42">
        <f>COUNTIF(Vertices[Closeness Centrality],"&gt;= "&amp;L57)-COUNTIF(Vertices[Closeness Centrality],"&gt;="&amp;L58)</f>
        <v>1</v>
      </c>
      <c r="N57" s="41">
        <f>MAX(Vertices[Eigenvector Centrality])</f>
        <v>0.078256</v>
      </c>
      <c r="O57" s="42">
        <f>COUNTIF(Vertices[Eigenvector Centrality],"&gt;= "&amp;N57)-COUNTIF(Vertices[Eigenvector Centrality],"&gt;="&amp;N58)</f>
        <v>1</v>
      </c>
      <c r="P57" s="41">
        <f>MAX(Vertices[PageRank])</f>
        <v>20.037603</v>
      </c>
      <c r="Q57" s="42">
        <f>COUNTIF(Vertices[PageRank],"&gt;= "&amp;P57)-COUNTIF(Vertices[PageRank],"&gt;="&amp;P58)</f>
        <v>1</v>
      </c>
      <c r="R57" s="41">
        <f>MAX(Vertices[Clustering Coefficient])</f>
        <v>1</v>
      </c>
      <c r="S57" s="45">
        <f>COUNTIF(Vertices[Clustering Coefficient],"&gt;= "&amp;R57)-COUNTIF(Vertices[Clustering Coefficient],"&gt;="&amp;R58)</f>
        <v>9</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77</v>
      </c>
    </row>
    <row r="71" spans="1:2" ht="15">
      <c r="A71" s="33" t="s">
        <v>90</v>
      </c>
      <c r="B71" s="47">
        <f>_xlfn.IFERROR(AVERAGE(Vertices[In-Degree]),NoMetricMessage)</f>
        <v>2.0583941605839415</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18</v>
      </c>
    </row>
    <row r="85" spans="1:2" ht="15">
      <c r="A85" s="33" t="s">
        <v>96</v>
      </c>
      <c r="B85" s="47">
        <f>_xlfn.IFERROR(AVERAGE(Vertices[Out-Degree]),NoMetricMessage)</f>
        <v>2.0583941605839415</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16423.754762</v>
      </c>
    </row>
    <row r="99" spans="1:2" ht="15">
      <c r="A99" s="33" t="s">
        <v>102</v>
      </c>
      <c r="B99" s="47">
        <f>_xlfn.IFERROR(AVERAGE(Vertices[Betweenness Centrality]),NoMetricMessage)</f>
        <v>226.54014597810217</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0.005319</v>
      </c>
    </row>
    <row r="113" spans="1:2" ht="15">
      <c r="A113" s="33" t="s">
        <v>108</v>
      </c>
      <c r="B113" s="47">
        <f>_xlfn.IFERROR(AVERAGE(Vertices[Closeness Centrality]),NoMetricMessage)</f>
        <v>0.0028142043795620435</v>
      </c>
    </row>
    <row r="114" spans="1:2" ht="15">
      <c r="A114" s="33" t="s">
        <v>109</v>
      </c>
      <c r="B114" s="47">
        <f>_xlfn.IFERROR(MEDIAN(Vertices[Closeness Centrality]),NoMetricMessage)</f>
        <v>0.003106</v>
      </c>
    </row>
    <row r="125" spans="1:2" ht="15">
      <c r="A125" s="33" t="s">
        <v>112</v>
      </c>
      <c r="B125" s="47">
        <f>IF(COUNT(Vertices[Eigenvector Centrality])&gt;0,N2,NoMetricMessage)</f>
        <v>0</v>
      </c>
    </row>
    <row r="126" spans="1:2" ht="15">
      <c r="A126" s="33" t="s">
        <v>113</v>
      </c>
      <c r="B126" s="47">
        <f>IF(COUNT(Vertices[Eigenvector Centrality])&gt;0,N57,NoMetricMessage)</f>
        <v>0.078256</v>
      </c>
    </row>
    <row r="127" spans="1:2" ht="15">
      <c r="A127" s="33" t="s">
        <v>114</v>
      </c>
      <c r="B127" s="47">
        <f>_xlfn.IFERROR(AVERAGE(Vertices[Eigenvector Centrality]),NoMetricMessage)</f>
        <v>0.007299204379562052</v>
      </c>
    </row>
    <row r="128" spans="1:2" ht="15">
      <c r="A128" s="33" t="s">
        <v>115</v>
      </c>
      <c r="B128" s="47">
        <f>_xlfn.IFERROR(MEDIAN(Vertices[Eigenvector Centrality]),NoMetricMessage)</f>
        <v>0.006715</v>
      </c>
    </row>
    <row r="139" spans="1:2" ht="15">
      <c r="A139" s="33" t="s">
        <v>140</v>
      </c>
      <c r="B139" s="47">
        <f>IF(COUNT(Vertices[PageRank])&gt;0,P2,NoMetricMessage)</f>
        <v>0.327834</v>
      </c>
    </row>
    <row r="140" spans="1:2" ht="15">
      <c r="A140" s="33" t="s">
        <v>141</v>
      </c>
      <c r="B140" s="47">
        <f>IF(COUNT(Vertices[PageRank])&gt;0,P57,NoMetricMessage)</f>
        <v>20.037603</v>
      </c>
    </row>
    <row r="141" spans="1:2" ht="15">
      <c r="A141" s="33" t="s">
        <v>142</v>
      </c>
      <c r="B141" s="47">
        <f>_xlfn.IFERROR(AVERAGE(Vertices[PageRank]),NoMetricMessage)</f>
        <v>0.9999964160583941</v>
      </c>
    </row>
    <row r="142" spans="1:2" ht="15">
      <c r="A142" s="33" t="s">
        <v>143</v>
      </c>
      <c r="B142" s="47">
        <f>_xlfn.IFERROR(MEDIAN(Vertices[PageRank]),NoMetricMessage)</f>
        <v>0.54985</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0.2361920903722577</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2056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2057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2058</v>
      </c>
      <c r="K7" s="13" t="s">
        <v>2059</v>
      </c>
    </row>
    <row r="8" spans="1:11" ht="409.5">
      <c r="A8"/>
      <c r="B8">
        <v>2</v>
      </c>
      <c r="C8">
        <v>2</v>
      </c>
      <c r="D8" t="s">
        <v>61</v>
      </c>
      <c r="E8" t="s">
        <v>61</v>
      </c>
      <c r="H8" t="s">
        <v>73</v>
      </c>
      <c r="J8" t="s">
        <v>2060</v>
      </c>
      <c r="K8" s="13" t="s">
        <v>2061</v>
      </c>
    </row>
    <row r="9" spans="1:11" ht="409.5">
      <c r="A9"/>
      <c r="B9">
        <v>3</v>
      </c>
      <c r="C9">
        <v>4</v>
      </c>
      <c r="D9" t="s">
        <v>62</v>
      </c>
      <c r="E9" t="s">
        <v>62</v>
      </c>
      <c r="H9" t="s">
        <v>74</v>
      </c>
      <c r="J9" t="s">
        <v>2062</v>
      </c>
      <c r="K9" s="13" t="s">
        <v>2063</v>
      </c>
    </row>
    <row r="10" spans="1:11" ht="409.5">
      <c r="A10"/>
      <c r="B10">
        <v>4</v>
      </c>
      <c r="D10" t="s">
        <v>63</v>
      </c>
      <c r="E10" t="s">
        <v>63</v>
      </c>
      <c r="H10" t="s">
        <v>75</v>
      </c>
      <c r="J10" t="s">
        <v>2064</v>
      </c>
      <c r="K10" s="13" t="s">
        <v>2065</v>
      </c>
    </row>
    <row r="11" spans="1:11" ht="15">
      <c r="A11"/>
      <c r="B11">
        <v>5</v>
      </c>
      <c r="D11" t="s">
        <v>46</v>
      </c>
      <c r="E11">
        <v>1</v>
      </c>
      <c r="H11" t="s">
        <v>76</v>
      </c>
      <c r="J11" t="s">
        <v>2066</v>
      </c>
      <c r="K11" t="s">
        <v>2067</v>
      </c>
    </row>
    <row r="12" spans="1:11" ht="15">
      <c r="A12"/>
      <c r="B12"/>
      <c r="D12" t="s">
        <v>64</v>
      </c>
      <c r="E12">
        <v>2</v>
      </c>
      <c r="H12">
        <v>0</v>
      </c>
      <c r="J12" t="s">
        <v>2068</v>
      </c>
      <c r="K12" t="s">
        <v>2069</v>
      </c>
    </row>
    <row r="13" spans="1:11" ht="15">
      <c r="A13"/>
      <c r="B13"/>
      <c r="D13">
        <v>1</v>
      </c>
      <c r="E13">
        <v>3</v>
      </c>
      <c r="H13">
        <v>1</v>
      </c>
      <c r="J13" t="s">
        <v>2070</v>
      </c>
      <c r="K13" t="s">
        <v>2071</v>
      </c>
    </row>
    <row r="14" spans="4:11" ht="15">
      <c r="D14">
        <v>2</v>
      </c>
      <c r="E14">
        <v>4</v>
      </c>
      <c r="H14">
        <v>2</v>
      </c>
      <c r="J14" t="s">
        <v>2072</v>
      </c>
      <c r="K14" t="s">
        <v>2073</v>
      </c>
    </row>
    <row r="15" spans="4:11" ht="15">
      <c r="D15">
        <v>3</v>
      </c>
      <c r="E15">
        <v>5</v>
      </c>
      <c r="H15">
        <v>3</v>
      </c>
      <c r="J15" t="s">
        <v>2074</v>
      </c>
      <c r="K15" t="s">
        <v>2075</v>
      </c>
    </row>
    <row r="16" spans="4:11" ht="15">
      <c r="D16">
        <v>4</v>
      </c>
      <c r="E16">
        <v>6</v>
      </c>
      <c r="H16">
        <v>4</v>
      </c>
      <c r="J16" t="s">
        <v>2076</v>
      </c>
      <c r="K16" t="s">
        <v>2077</v>
      </c>
    </row>
    <row r="17" spans="4:11" ht="15">
      <c r="D17">
        <v>5</v>
      </c>
      <c r="E17">
        <v>7</v>
      </c>
      <c r="H17">
        <v>5</v>
      </c>
      <c r="J17" t="s">
        <v>2078</v>
      </c>
      <c r="K17" t="s">
        <v>2079</v>
      </c>
    </row>
    <row r="18" spans="4:11" ht="15">
      <c r="D18">
        <v>6</v>
      </c>
      <c r="E18">
        <v>8</v>
      </c>
      <c r="H18">
        <v>6</v>
      </c>
      <c r="J18" t="s">
        <v>2080</v>
      </c>
      <c r="K18" t="s">
        <v>2081</v>
      </c>
    </row>
    <row r="19" spans="4:11" ht="15">
      <c r="D19">
        <v>7</v>
      </c>
      <c r="E19">
        <v>9</v>
      </c>
      <c r="H19">
        <v>7</v>
      </c>
      <c r="J19" t="s">
        <v>2082</v>
      </c>
      <c r="K19" t="s">
        <v>2083</v>
      </c>
    </row>
    <row r="20" spans="4:11" ht="15">
      <c r="D20">
        <v>8</v>
      </c>
      <c r="H20">
        <v>8</v>
      </c>
      <c r="J20" t="s">
        <v>2084</v>
      </c>
      <c r="K20" t="s">
        <v>2085</v>
      </c>
    </row>
    <row r="21" spans="4:11" ht="409.5">
      <c r="D21">
        <v>9</v>
      </c>
      <c r="H21">
        <v>9</v>
      </c>
      <c r="J21" t="s">
        <v>2086</v>
      </c>
      <c r="K21" s="13" t="s">
        <v>2087</v>
      </c>
    </row>
    <row r="22" spans="4:11" ht="409.5">
      <c r="D22">
        <v>10</v>
      </c>
      <c r="J22" t="s">
        <v>2088</v>
      </c>
      <c r="K22" s="13" t="s">
        <v>2089</v>
      </c>
    </row>
    <row r="23" spans="4:11" ht="409.5">
      <c r="D23">
        <v>11</v>
      </c>
      <c r="J23" t="s">
        <v>2090</v>
      </c>
      <c r="K23" s="13" t="s">
        <v>2091</v>
      </c>
    </row>
    <row r="24" spans="10:11" ht="409.5">
      <c r="J24" t="s">
        <v>2092</v>
      </c>
      <c r="K24" s="13" t="s">
        <v>2986</v>
      </c>
    </row>
    <row r="25" spans="10:11" ht="15">
      <c r="J25" t="s">
        <v>2093</v>
      </c>
      <c r="K25" t="b">
        <v>0</v>
      </c>
    </row>
    <row r="26" spans="10:11" ht="15">
      <c r="J26" t="s">
        <v>2984</v>
      </c>
      <c r="K26" t="s">
        <v>2985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2121</v>
      </c>
      <c r="B1" s="13" t="s">
        <v>2122</v>
      </c>
      <c r="C1" s="13" t="s">
        <v>2123</v>
      </c>
      <c r="D1" s="13" t="s">
        <v>2125</v>
      </c>
      <c r="E1" s="13" t="s">
        <v>2124</v>
      </c>
      <c r="F1" s="13" t="s">
        <v>2127</v>
      </c>
      <c r="G1" s="13" t="s">
        <v>2126</v>
      </c>
      <c r="H1" s="13" t="s">
        <v>2129</v>
      </c>
      <c r="I1" s="78" t="s">
        <v>2128</v>
      </c>
      <c r="J1" s="78" t="s">
        <v>2131</v>
      </c>
      <c r="K1" s="78" t="s">
        <v>2130</v>
      </c>
      <c r="L1" s="78" t="s">
        <v>2133</v>
      </c>
      <c r="M1" s="13" t="s">
        <v>2132</v>
      </c>
      <c r="N1" s="13" t="s">
        <v>2135</v>
      </c>
      <c r="O1" s="13" t="s">
        <v>2134</v>
      </c>
      <c r="P1" s="13" t="s">
        <v>2137</v>
      </c>
      <c r="Q1" s="13" t="s">
        <v>2136</v>
      </c>
      <c r="R1" s="13" t="s">
        <v>2139</v>
      </c>
      <c r="S1" s="78" t="s">
        <v>2138</v>
      </c>
      <c r="T1" s="78" t="s">
        <v>2141</v>
      </c>
      <c r="U1" s="78" t="s">
        <v>2140</v>
      </c>
      <c r="V1" s="78" t="s">
        <v>2142</v>
      </c>
    </row>
    <row r="2" spans="1:22" ht="15">
      <c r="A2" s="83" t="s">
        <v>499</v>
      </c>
      <c r="B2" s="78">
        <v>6</v>
      </c>
      <c r="C2" s="83" t="s">
        <v>501</v>
      </c>
      <c r="D2" s="78">
        <v>3</v>
      </c>
      <c r="E2" s="83" t="s">
        <v>499</v>
      </c>
      <c r="F2" s="78">
        <v>4</v>
      </c>
      <c r="G2" s="83" t="s">
        <v>499</v>
      </c>
      <c r="H2" s="78">
        <v>1</v>
      </c>
      <c r="I2" s="78"/>
      <c r="J2" s="78"/>
      <c r="K2" s="78"/>
      <c r="L2" s="78"/>
      <c r="M2" s="83" t="s">
        <v>511</v>
      </c>
      <c r="N2" s="78">
        <v>1</v>
      </c>
      <c r="O2" s="83" t="s">
        <v>514</v>
      </c>
      <c r="P2" s="78">
        <v>1</v>
      </c>
      <c r="Q2" s="83" t="s">
        <v>510</v>
      </c>
      <c r="R2" s="78">
        <v>1</v>
      </c>
      <c r="S2" s="78"/>
      <c r="T2" s="78"/>
      <c r="U2" s="78"/>
      <c r="V2" s="78"/>
    </row>
    <row r="3" spans="1:22" ht="15">
      <c r="A3" s="83" t="s">
        <v>505</v>
      </c>
      <c r="B3" s="78">
        <v>5</v>
      </c>
      <c r="C3" s="83" t="s">
        <v>520</v>
      </c>
      <c r="D3" s="78">
        <v>2</v>
      </c>
      <c r="E3" s="83" t="s">
        <v>505</v>
      </c>
      <c r="F3" s="78">
        <v>4</v>
      </c>
      <c r="G3" s="83" t="s">
        <v>528</v>
      </c>
      <c r="H3" s="78">
        <v>1</v>
      </c>
      <c r="I3" s="78"/>
      <c r="J3" s="78"/>
      <c r="K3" s="78"/>
      <c r="L3" s="78"/>
      <c r="M3" s="78"/>
      <c r="N3" s="78"/>
      <c r="O3" s="78"/>
      <c r="P3" s="78"/>
      <c r="Q3" s="78"/>
      <c r="R3" s="78"/>
      <c r="S3" s="78"/>
      <c r="T3" s="78"/>
      <c r="U3" s="78"/>
      <c r="V3" s="78"/>
    </row>
    <row r="4" spans="1:22" ht="15">
      <c r="A4" s="83" t="s">
        <v>538</v>
      </c>
      <c r="B4" s="78">
        <v>3</v>
      </c>
      <c r="C4" s="83" t="s">
        <v>519</v>
      </c>
      <c r="D4" s="78">
        <v>2</v>
      </c>
      <c r="E4" s="83" t="s">
        <v>538</v>
      </c>
      <c r="F4" s="78">
        <v>3</v>
      </c>
      <c r="G4" s="83" t="s">
        <v>529</v>
      </c>
      <c r="H4" s="78">
        <v>1</v>
      </c>
      <c r="I4" s="78"/>
      <c r="J4" s="78"/>
      <c r="K4" s="78"/>
      <c r="L4" s="78"/>
      <c r="M4" s="78"/>
      <c r="N4" s="78"/>
      <c r="O4" s="78"/>
      <c r="P4" s="78"/>
      <c r="Q4" s="78"/>
      <c r="R4" s="78"/>
      <c r="S4" s="78"/>
      <c r="T4" s="78"/>
      <c r="U4" s="78"/>
      <c r="V4" s="78"/>
    </row>
    <row r="5" spans="1:22" ht="15">
      <c r="A5" s="83" t="s">
        <v>501</v>
      </c>
      <c r="B5" s="78">
        <v>3</v>
      </c>
      <c r="C5" s="83" t="s">
        <v>544</v>
      </c>
      <c r="D5" s="78">
        <v>2</v>
      </c>
      <c r="E5" s="83" t="s">
        <v>540</v>
      </c>
      <c r="F5" s="78">
        <v>2</v>
      </c>
      <c r="G5" s="83" t="s">
        <v>530</v>
      </c>
      <c r="H5" s="78">
        <v>1</v>
      </c>
      <c r="I5" s="78"/>
      <c r="J5" s="78"/>
      <c r="K5" s="78"/>
      <c r="L5" s="78"/>
      <c r="M5" s="78"/>
      <c r="N5" s="78"/>
      <c r="O5" s="78"/>
      <c r="P5" s="78"/>
      <c r="Q5" s="78"/>
      <c r="R5" s="78"/>
      <c r="S5" s="78"/>
      <c r="T5" s="78"/>
      <c r="U5" s="78"/>
      <c r="V5" s="78"/>
    </row>
    <row r="6" spans="1:22" ht="15">
      <c r="A6" s="83" t="s">
        <v>521</v>
      </c>
      <c r="B6" s="78">
        <v>3</v>
      </c>
      <c r="C6" s="83" t="s">
        <v>504</v>
      </c>
      <c r="D6" s="78">
        <v>2</v>
      </c>
      <c r="E6" s="83" t="s">
        <v>549</v>
      </c>
      <c r="F6" s="78">
        <v>1</v>
      </c>
      <c r="G6" s="83" t="s">
        <v>531</v>
      </c>
      <c r="H6" s="78">
        <v>1</v>
      </c>
      <c r="I6" s="78"/>
      <c r="J6" s="78"/>
      <c r="K6" s="78"/>
      <c r="L6" s="78"/>
      <c r="M6" s="78"/>
      <c r="N6" s="78"/>
      <c r="O6" s="78"/>
      <c r="P6" s="78"/>
      <c r="Q6" s="78"/>
      <c r="R6" s="78"/>
      <c r="S6" s="78"/>
      <c r="T6" s="78"/>
      <c r="U6" s="78"/>
      <c r="V6" s="78"/>
    </row>
    <row r="7" spans="1:22" ht="15">
      <c r="A7" s="83" t="s">
        <v>504</v>
      </c>
      <c r="B7" s="78">
        <v>3</v>
      </c>
      <c r="C7" s="83" t="s">
        <v>502</v>
      </c>
      <c r="D7" s="78">
        <v>2</v>
      </c>
      <c r="E7" s="83" t="s">
        <v>546</v>
      </c>
      <c r="F7" s="78">
        <v>1</v>
      </c>
      <c r="G7" s="83" t="s">
        <v>532</v>
      </c>
      <c r="H7" s="78">
        <v>1</v>
      </c>
      <c r="I7" s="78"/>
      <c r="J7" s="78"/>
      <c r="K7" s="78"/>
      <c r="L7" s="78"/>
      <c r="M7" s="78"/>
      <c r="N7" s="78"/>
      <c r="O7" s="78"/>
      <c r="P7" s="78"/>
      <c r="Q7" s="78"/>
      <c r="R7" s="78"/>
      <c r="S7" s="78"/>
      <c r="T7" s="78"/>
      <c r="U7" s="78"/>
      <c r="V7" s="78"/>
    </row>
    <row r="8" spans="1:22" ht="15">
      <c r="A8" s="83" t="s">
        <v>544</v>
      </c>
      <c r="B8" s="78">
        <v>2</v>
      </c>
      <c r="C8" s="83" t="s">
        <v>503</v>
      </c>
      <c r="D8" s="78">
        <v>2</v>
      </c>
      <c r="E8" s="83" t="s">
        <v>545</v>
      </c>
      <c r="F8" s="78">
        <v>1</v>
      </c>
      <c r="G8" s="83" t="s">
        <v>533</v>
      </c>
      <c r="H8" s="78">
        <v>1</v>
      </c>
      <c r="I8" s="78"/>
      <c r="J8" s="78"/>
      <c r="K8" s="78"/>
      <c r="L8" s="78"/>
      <c r="M8" s="78"/>
      <c r="N8" s="78"/>
      <c r="O8" s="78"/>
      <c r="P8" s="78"/>
      <c r="Q8" s="78"/>
      <c r="R8" s="78"/>
      <c r="S8" s="78"/>
      <c r="T8" s="78"/>
      <c r="U8" s="78"/>
      <c r="V8" s="78"/>
    </row>
    <row r="9" spans="1:22" ht="15">
      <c r="A9" s="83" t="s">
        <v>520</v>
      </c>
      <c r="B9" s="78">
        <v>2</v>
      </c>
      <c r="C9" s="83" t="s">
        <v>550</v>
      </c>
      <c r="D9" s="78">
        <v>1</v>
      </c>
      <c r="E9" s="83" t="s">
        <v>537</v>
      </c>
      <c r="F9" s="78">
        <v>1</v>
      </c>
      <c r="G9" s="83" t="s">
        <v>518</v>
      </c>
      <c r="H9" s="78">
        <v>1</v>
      </c>
      <c r="I9" s="78"/>
      <c r="J9" s="78"/>
      <c r="K9" s="78"/>
      <c r="L9" s="78"/>
      <c r="M9" s="78"/>
      <c r="N9" s="78"/>
      <c r="O9" s="78"/>
      <c r="P9" s="78"/>
      <c r="Q9" s="78"/>
      <c r="R9" s="78"/>
      <c r="S9" s="78"/>
      <c r="T9" s="78"/>
      <c r="U9" s="78"/>
      <c r="V9" s="78"/>
    </row>
    <row r="10" spans="1:22" ht="15">
      <c r="A10" s="83" t="s">
        <v>519</v>
      </c>
      <c r="B10" s="78">
        <v>2</v>
      </c>
      <c r="C10" s="83" t="s">
        <v>551</v>
      </c>
      <c r="D10" s="78">
        <v>1</v>
      </c>
      <c r="E10" s="83" t="s">
        <v>541</v>
      </c>
      <c r="F10" s="78">
        <v>1</v>
      </c>
      <c r="G10" s="83" t="s">
        <v>534</v>
      </c>
      <c r="H10" s="78">
        <v>1</v>
      </c>
      <c r="I10" s="78"/>
      <c r="J10" s="78"/>
      <c r="K10" s="78"/>
      <c r="L10" s="78"/>
      <c r="M10" s="78"/>
      <c r="N10" s="78"/>
      <c r="O10" s="78"/>
      <c r="P10" s="78"/>
      <c r="Q10" s="78"/>
      <c r="R10" s="78"/>
      <c r="S10" s="78"/>
      <c r="T10" s="78"/>
      <c r="U10" s="78"/>
      <c r="V10" s="78"/>
    </row>
    <row r="11" spans="1:22" ht="15">
      <c r="A11" s="83" t="s">
        <v>518</v>
      </c>
      <c r="B11" s="78">
        <v>2</v>
      </c>
      <c r="C11" s="83" t="s">
        <v>552</v>
      </c>
      <c r="D11" s="78">
        <v>1</v>
      </c>
      <c r="E11" s="83" t="s">
        <v>521</v>
      </c>
      <c r="F11" s="78">
        <v>1</v>
      </c>
      <c r="G11" s="83" t="s">
        <v>535</v>
      </c>
      <c r="H11" s="78">
        <v>1</v>
      </c>
      <c r="I11" s="78"/>
      <c r="J11" s="78"/>
      <c r="K11" s="78"/>
      <c r="L11" s="78"/>
      <c r="M11" s="78"/>
      <c r="N11" s="78"/>
      <c r="O11" s="78"/>
      <c r="P11" s="78"/>
      <c r="Q11" s="78"/>
      <c r="R11" s="78"/>
      <c r="S11" s="78"/>
      <c r="T11" s="78"/>
      <c r="U11" s="78"/>
      <c r="V11" s="78"/>
    </row>
    <row r="14" spans="1:22" ht="15" customHeight="1">
      <c r="A14" s="13" t="s">
        <v>2147</v>
      </c>
      <c r="B14" s="13" t="s">
        <v>2122</v>
      </c>
      <c r="C14" s="13" t="s">
        <v>2148</v>
      </c>
      <c r="D14" s="13" t="s">
        <v>2125</v>
      </c>
      <c r="E14" s="13" t="s">
        <v>2149</v>
      </c>
      <c r="F14" s="13" t="s">
        <v>2127</v>
      </c>
      <c r="G14" s="13" t="s">
        <v>2150</v>
      </c>
      <c r="H14" s="13" t="s">
        <v>2129</v>
      </c>
      <c r="I14" s="78" t="s">
        <v>2152</v>
      </c>
      <c r="J14" s="78" t="s">
        <v>2131</v>
      </c>
      <c r="K14" s="78" t="s">
        <v>2153</v>
      </c>
      <c r="L14" s="78" t="s">
        <v>2133</v>
      </c>
      <c r="M14" s="13" t="s">
        <v>2154</v>
      </c>
      <c r="N14" s="13" t="s">
        <v>2135</v>
      </c>
      <c r="O14" s="13" t="s">
        <v>2155</v>
      </c>
      <c r="P14" s="13" t="s">
        <v>2137</v>
      </c>
      <c r="Q14" s="13" t="s">
        <v>2156</v>
      </c>
      <c r="R14" s="13" t="s">
        <v>2139</v>
      </c>
      <c r="S14" s="78" t="s">
        <v>2157</v>
      </c>
      <c r="T14" s="78" t="s">
        <v>2141</v>
      </c>
      <c r="U14" s="78" t="s">
        <v>2158</v>
      </c>
      <c r="V14" s="78" t="s">
        <v>2142</v>
      </c>
    </row>
    <row r="15" spans="1:22" ht="15">
      <c r="A15" s="78" t="s">
        <v>553</v>
      </c>
      <c r="B15" s="78">
        <v>33</v>
      </c>
      <c r="C15" s="78" t="s">
        <v>553</v>
      </c>
      <c r="D15" s="78">
        <v>18</v>
      </c>
      <c r="E15" s="78" t="s">
        <v>559</v>
      </c>
      <c r="F15" s="78">
        <v>7</v>
      </c>
      <c r="G15" s="78" t="s">
        <v>553</v>
      </c>
      <c r="H15" s="78">
        <v>12</v>
      </c>
      <c r="I15" s="78"/>
      <c r="J15" s="78"/>
      <c r="K15" s="78"/>
      <c r="L15" s="78"/>
      <c r="M15" s="78" t="s">
        <v>559</v>
      </c>
      <c r="N15" s="78">
        <v>1</v>
      </c>
      <c r="O15" s="78" t="s">
        <v>560</v>
      </c>
      <c r="P15" s="78">
        <v>1</v>
      </c>
      <c r="Q15" s="78" t="s">
        <v>558</v>
      </c>
      <c r="R15" s="78">
        <v>1</v>
      </c>
      <c r="S15" s="78"/>
      <c r="T15" s="78"/>
      <c r="U15" s="78"/>
      <c r="V15" s="78"/>
    </row>
    <row r="16" spans="1:22" ht="15">
      <c r="A16" s="78" t="s">
        <v>559</v>
      </c>
      <c r="B16" s="78">
        <v>10</v>
      </c>
      <c r="C16" s="78" t="s">
        <v>563</v>
      </c>
      <c r="D16" s="78">
        <v>4</v>
      </c>
      <c r="E16" s="78" t="s">
        <v>554</v>
      </c>
      <c r="F16" s="78">
        <v>4</v>
      </c>
      <c r="G16" s="78" t="s">
        <v>567</v>
      </c>
      <c r="H16" s="78">
        <v>2</v>
      </c>
      <c r="I16" s="78"/>
      <c r="J16" s="78"/>
      <c r="K16" s="78"/>
      <c r="L16" s="78"/>
      <c r="M16" s="78"/>
      <c r="N16" s="78"/>
      <c r="O16" s="78"/>
      <c r="P16" s="78"/>
      <c r="Q16" s="78"/>
      <c r="R16" s="78"/>
      <c r="S16" s="78"/>
      <c r="T16" s="78"/>
      <c r="U16" s="78"/>
      <c r="V16" s="78"/>
    </row>
    <row r="17" spans="1:22" ht="15">
      <c r="A17" s="78" t="s">
        <v>567</v>
      </c>
      <c r="B17" s="78">
        <v>6</v>
      </c>
      <c r="C17" s="78" t="s">
        <v>555</v>
      </c>
      <c r="D17" s="78">
        <v>4</v>
      </c>
      <c r="E17" s="78" t="s">
        <v>557</v>
      </c>
      <c r="F17" s="78">
        <v>4</v>
      </c>
      <c r="G17" s="78" t="s">
        <v>554</v>
      </c>
      <c r="H17" s="78">
        <v>1</v>
      </c>
      <c r="I17" s="78"/>
      <c r="J17" s="78"/>
      <c r="K17" s="78"/>
      <c r="L17" s="78"/>
      <c r="M17" s="78"/>
      <c r="N17" s="78"/>
      <c r="O17" s="78"/>
      <c r="P17" s="78"/>
      <c r="Q17" s="78"/>
      <c r="R17" s="78"/>
      <c r="S17" s="78"/>
      <c r="T17" s="78"/>
      <c r="U17" s="78"/>
      <c r="V17" s="78"/>
    </row>
    <row r="18" spans="1:22" ht="15">
      <c r="A18" s="78" t="s">
        <v>554</v>
      </c>
      <c r="B18" s="78">
        <v>6</v>
      </c>
      <c r="C18" s="78" t="s">
        <v>570</v>
      </c>
      <c r="D18" s="78">
        <v>2</v>
      </c>
      <c r="E18" s="78" t="s">
        <v>567</v>
      </c>
      <c r="F18" s="78">
        <v>3</v>
      </c>
      <c r="G18" s="78" t="s">
        <v>562</v>
      </c>
      <c r="H18" s="78">
        <v>1</v>
      </c>
      <c r="I18" s="78"/>
      <c r="J18" s="78"/>
      <c r="K18" s="78"/>
      <c r="L18" s="78"/>
      <c r="M18" s="78"/>
      <c r="N18" s="78"/>
      <c r="O18" s="78"/>
      <c r="P18" s="78"/>
      <c r="Q18" s="78"/>
      <c r="R18" s="78"/>
      <c r="S18" s="78"/>
      <c r="T18" s="78"/>
      <c r="U18" s="78"/>
      <c r="V18" s="78"/>
    </row>
    <row r="19" spans="1:22" ht="15">
      <c r="A19" s="78" t="s">
        <v>557</v>
      </c>
      <c r="B19" s="78">
        <v>5</v>
      </c>
      <c r="C19" s="78" t="s">
        <v>556</v>
      </c>
      <c r="D19" s="78">
        <v>2</v>
      </c>
      <c r="E19" s="78" t="s">
        <v>553</v>
      </c>
      <c r="F19" s="78">
        <v>3</v>
      </c>
      <c r="G19" s="78" t="s">
        <v>2151</v>
      </c>
      <c r="H19" s="78">
        <v>1</v>
      </c>
      <c r="I19" s="78"/>
      <c r="J19" s="78"/>
      <c r="K19" s="78"/>
      <c r="L19" s="78"/>
      <c r="M19" s="78"/>
      <c r="N19" s="78"/>
      <c r="O19" s="78"/>
      <c r="P19" s="78"/>
      <c r="Q19" s="78"/>
      <c r="R19" s="78"/>
      <c r="S19" s="78"/>
      <c r="T19" s="78"/>
      <c r="U19" s="78"/>
      <c r="V19" s="78"/>
    </row>
    <row r="20" spans="1:22" ht="15">
      <c r="A20" s="78" t="s">
        <v>555</v>
      </c>
      <c r="B20" s="78">
        <v>5</v>
      </c>
      <c r="C20" s="78" t="s">
        <v>559</v>
      </c>
      <c r="D20" s="78">
        <v>1</v>
      </c>
      <c r="E20" s="78" t="s">
        <v>555</v>
      </c>
      <c r="F20" s="78">
        <v>1</v>
      </c>
      <c r="G20" s="78" t="s">
        <v>557</v>
      </c>
      <c r="H20" s="78">
        <v>1</v>
      </c>
      <c r="I20" s="78"/>
      <c r="J20" s="78"/>
      <c r="K20" s="78"/>
      <c r="L20" s="78"/>
      <c r="M20" s="78"/>
      <c r="N20" s="78"/>
      <c r="O20" s="78"/>
      <c r="P20" s="78"/>
      <c r="Q20" s="78"/>
      <c r="R20" s="78"/>
      <c r="S20" s="78"/>
      <c r="T20" s="78"/>
      <c r="U20" s="78"/>
      <c r="V20" s="78"/>
    </row>
    <row r="21" spans="1:22" ht="15">
      <c r="A21" s="78" t="s">
        <v>563</v>
      </c>
      <c r="B21" s="78">
        <v>4</v>
      </c>
      <c r="C21" s="78" t="s">
        <v>567</v>
      </c>
      <c r="D21" s="78">
        <v>1</v>
      </c>
      <c r="E21" s="78"/>
      <c r="F21" s="78"/>
      <c r="G21" s="78" t="s">
        <v>565</v>
      </c>
      <c r="H21" s="78">
        <v>1</v>
      </c>
      <c r="I21" s="78"/>
      <c r="J21" s="78"/>
      <c r="K21" s="78"/>
      <c r="L21" s="78"/>
      <c r="M21" s="78"/>
      <c r="N21" s="78"/>
      <c r="O21" s="78"/>
      <c r="P21" s="78"/>
      <c r="Q21" s="78"/>
      <c r="R21" s="78"/>
      <c r="S21" s="78"/>
      <c r="T21" s="78"/>
      <c r="U21" s="78"/>
      <c r="V21" s="78"/>
    </row>
    <row r="22" spans="1:22" ht="15">
      <c r="A22" s="78" t="s">
        <v>570</v>
      </c>
      <c r="B22" s="78">
        <v>2</v>
      </c>
      <c r="C22" s="78" t="s">
        <v>569</v>
      </c>
      <c r="D22" s="78">
        <v>1</v>
      </c>
      <c r="E22" s="78"/>
      <c r="F22" s="78"/>
      <c r="G22" s="78" t="s">
        <v>561</v>
      </c>
      <c r="H22" s="78">
        <v>1</v>
      </c>
      <c r="I22" s="78"/>
      <c r="J22" s="78"/>
      <c r="K22" s="78"/>
      <c r="L22" s="78"/>
      <c r="M22" s="78"/>
      <c r="N22" s="78"/>
      <c r="O22" s="78"/>
      <c r="P22" s="78"/>
      <c r="Q22" s="78"/>
      <c r="R22" s="78"/>
      <c r="S22" s="78"/>
      <c r="T22" s="78"/>
      <c r="U22" s="78"/>
      <c r="V22" s="78"/>
    </row>
    <row r="23" spans="1:22" ht="15">
      <c r="A23" s="78" t="s">
        <v>556</v>
      </c>
      <c r="B23" s="78">
        <v>2</v>
      </c>
      <c r="C23" s="78" t="s">
        <v>568</v>
      </c>
      <c r="D23" s="78">
        <v>1</v>
      </c>
      <c r="E23" s="78"/>
      <c r="F23" s="78"/>
      <c r="G23" s="78"/>
      <c r="H23" s="78"/>
      <c r="I23" s="78"/>
      <c r="J23" s="78"/>
      <c r="K23" s="78"/>
      <c r="L23" s="78"/>
      <c r="M23" s="78"/>
      <c r="N23" s="78"/>
      <c r="O23" s="78"/>
      <c r="P23" s="78"/>
      <c r="Q23" s="78"/>
      <c r="R23" s="78"/>
      <c r="S23" s="78"/>
      <c r="T23" s="78"/>
      <c r="U23" s="78"/>
      <c r="V23" s="78"/>
    </row>
    <row r="24" spans="1:22" ht="15">
      <c r="A24" s="78" t="s">
        <v>569</v>
      </c>
      <c r="B24" s="78">
        <v>1</v>
      </c>
      <c r="C24" s="78" t="s">
        <v>564</v>
      </c>
      <c r="D24" s="78">
        <v>1</v>
      </c>
      <c r="E24" s="78"/>
      <c r="F24" s="78"/>
      <c r="G24" s="78"/>
      <c r="H24" s="78"/>
      <c r="I24" s="78"/>
      <c r="J24" s="78"/>
      <c r="K24" s="78"/>
      <c r="L24" s="78"/>
      <c r="M24" s="78"/>
      <c r="N24" s="78"/>
      <c r="O24" s="78"/>
      <c r="P24" s="78"/>
      <c r="Q24" s="78"/>
      <c r="R24" s="78"/>
      <c r="S24" s="78"/>
      <c r="T24" s="78"/>
      <c r="U24" s="78"/>
      <c r="V24" s="78"/>
    </row>
    <row r="27" spans="1:22" ht="15" customHeight="1">
      <c r="A27" s="13" t="s">
        <v>2163</v>
      </c>
      <c r="B27" s="13" t="s">
        <v>2122</v>
      </c>
      <c r="C27" s="13" t="s">
        <v>2167</v>
      </c>
      <c r="D27" s="13" t="s">
        <v>2125</v>
      </c>
      <c r="E27" s="13" t="s">
        <v>2171</v>
      </c>
      <c r="F27" s="13" t="s">
        <v>2127</v>
      </c>
      <c r="G27" s="13" t="s">
        <v>2175</v>
      </c>
      <c r="H27" s="13" t="s">
        <v>2129</v>
      </c>
      <c r="I27" s="13" t="s">
        <v>2181</v>
      </c>
      <c r="J27" s="13" t="s">
        <v>2131</v>
      </c>
      <c r="K27" s="13" t="s">
        <v>2184</v>
      </c>
      <c r="L27" s="13" t="s">
        <v>2133</v>
      </c>
      <c r="M27" s="78" t="s">
        <v>2187</v>
      </c>
      <c r="N27" s="78" t="s">
        <v>2135</v>
      </c>
      <c r="O27" s="78" t="s">
        <v>2188</v>
      </c>
      <c r="P27" s="78" t="s">
        <v>2137</v>
      </c>
      <c r="Q27" s="13" t="s">
        <v>2189</v>
      </c>
      <c r="R27" s="13" t="s">
        <v>2139</v>
      </c>
      <c r="S27" s="78" t="s">
        <v>2191</v>
      </c>
      <c r="T27" s="78" t="s">
        <v>2141</v>
      </c>
      <c r="U27" s="78" t="s">
        <v>2192</v>
      </c>
      <c r="V27" s="78" t="s">
        <v>2142</v>
      </c>
    </row>
    <row r="28" spans="1:22" ht="15">
      <c r="A28" s="78" t="s">
        <v>2164</v>
      </c>
      <c r="B28" s="78">
        <v>18</v>
      </c>
      <c r="C28" s="78" t="s">
        <v>575</v>
      </c>
      <c r="D28" s="78">
        <v>5</v>
      </c>
      <c r="E28" s="78" t="s">
        <v>608</v>
      </c>
      <c r="F28" s="78">
        <v>5</v>
      </c>
      <c r="G28" s="78" t="s">
        <v>2164</v>
      </c>
      <c r="H28" s="78">
        <v>14</v>
      </c>
      <c r="I28" s="78" t="s">
        <v>223</v>
      </c>
      <c r="J28" s="78">
        <v>8</v>
      </c>
      <c r="K28" s="78" t="s">
        <v>2185</v>
      </c>
      <c r="L28" s="78">
        <v>1</v>
      </c>
      <c r="M28" s="78"/>
      <c r="N28" s="78"/>
      <c r="O28" s="78"/>
      <c r="P28" s="78"/>
      <c r="Q28" s="78" t="s">
        <v>2190</v>
      </c>
      <c r="R28" s="78">
        <v>3</v>
      </c>
      <c r="S28" s="78"/>
      <c r="T28" s="78"/>
      <c r="U28" s="78"/>
      <c r="V28" s="78"/>
    </row>
    <row r="29" spans="1:22" ht="15">
      <c r="A29" s="78" t="s">
        <v>575</v>
      </c>
      <c r="B29" s="78">
        <v>16</v>
      </c>
      <c r="C29" s="78" t="s">
        <v>576</v>
      </c>
      <c r="D29" s="78">
        <v>5</v>
      </c>
      <c r="E29" s="78" t="s">
        <v>580</v>
      </c>
      <c r="F29" s="78">
        <v>5</v>
      </c>
      <c r="G29" s="78" t="s">
        <v>575</v>
      </c>
      <c r="H29" s="78">
        <v>9</v>
      </c>
      <c r="I29" s="78" t="s">
        <v>2182</v>
      </c>
      <c r="J29" s="78">
        <v>5</v>
      </c>
      <c r="K29" s="78" t="s">
        <v>2186</v>
      </c>
      <c r="L29" s="78">
        <v>1</v>
      </c>
      <c r="M29" s="78"/>
      <c r="N29" s="78"/>
      <c r="O29" s="78"/>
      <c r="P29" s="78"/>
      <c r="Q29" s="78" t="s">
        <v>2166</v>
      </c>
      <c r="R29" s="78">
        <v>3</v>
      </c>
      <c r="S29" s="78"/>
      <c r="T29" s="78"/>
      <c r="U29" s="78"/>
      <c r="V29" s="78"/>
    </row>
    <row r="30" spans="1:22" ht="15">
      <c r="A30" s="78" t="s">
        <v>580</v>
      </c>
      <c r="B30" s="78">
        <v>11</v>
      </c>
      <c r="C30" s="78" t="s">
        <v>2164</v>
      </c>
      <c r="D30" s="78">
        <v>4</v>
      </c>
      <c r="E30" s="78" t="s">
        <v>586</v>
      </c>
      <c r="F30" s="78">
        <v>4</v>
      </c>
      <c r="G30" s="78" t="s">
        <v>2165</v>
      </c>
      <c r="H30" s="78">
        <v>7</v>
      </c>
      <c r="I30" s="78" t="s">
        <v>2183</v>
      </c>
      <c r="J30" s="78">
        <v>5</v>
      </c>
      <c r="K30" s="78"/>
      <c r="L30" s="78"/>
      <c r="M30" s="78"/>
      <c r="N30" s="78"/>
      <c r="O30" s="78"/>
      <c r="P30" s="78"/>
      <c r="Q30" s="78"/>
      <c r="R30" s="78"/>
      <c r="S30" s="78"/>
      <c r="T30" s="78"/>
      <c r="U30" s="78"/>
      <c r="V30" s="78"/>
    </row>
    <row r="31" spans="1:22" ht="15">
      <c r="A31" s="78" t="s">
        <v>2165</v>
      </c>
      <c r="B31" s="78">
        <v>11</v>
      </c>
      <c r="C31" s="78" t="s">
        <v>2166</v>
      </c>
      <c r="D31" s="78">
        <v>4</v>
      </c>
      <c r="E31" s="78" t="s">
        <v>295</v>
      </c>
      <c r="F31" s="78">
        <v>3</v>
      </c>
      <c r="G31" s="78" t="s">
        <v>580</v>
      </c>
      <c r="H31" s="78">
        <v>4</v>
      </c>
      <c r="I31" s="78"/>
      <c r="J31" s="78"/>
      <c r="K31" s="78"/>
      <c r="L31" s="78"/>
      <c r="M31" s="78"/>
      <c r="N31" s="78"/>
      <c r="O31" s="78"/>
      <c r="P31" s="78"/>
      <c r="Q31" s="78"/>
      <c r="R31" s="78"/>
      <c r="S31" s="78"/>
      <c r="T31" s="78"/>
      <c r="U31" s="78"/>
      <c r="V31" s="78"/>
    </row>
    <row r="32" spans="1:22" ht="15">
      <c r="A32" s="78" t="s">
        <v>576</v>
      </c>
      <c r="B32" s="78">
        <v>8</v>
      </c>
      <c r="C32" s="78" t="s">
        <v>2165</v>
      </c>
      <c r="D32" s="78">
        <v>3</v>
      </c>
      <c r="E32" s="78" t="s">
        <v>576</v>
      </c>
      <c r="F32" s="78">
        <v>3</v>
      </c>
      <c r="G32" s="78" t="s">
        <v>584</v>
      </c>
      <c r="H32" s="78">
        <v>2</v>
      </c>
      <c r="I32" s="78"/>
      <c r="J32" s="78"/>
      <c r="K32" s="78"/>
      <c r="L32" s="78"/>
      <c r="M32" s="78"/>
      <c r="N32" s="78"/>
      <c r="O32" s="78"/>
      <c r="P32" s="78"/>
      <c r="Q32" s="78"/>
      <c r="R32" s="78"/>
      <c r="S32" s="78"/>
      <c r="T32" s="78"/>
      <c r="U32" s="78"/>
      <c r="V32" s="78"/>
    </row>
    <row r="33" spans="1:22" ht="15">
      <c r="A33" s="78" t="s">
        <v>223</v>
      </c>
      <c r="B33" s="78">
        <v>8</v>
      </c>
      <c r="C33" s="78" t="s">
        <v>580</v>
      </c>
      <c r="D33" s="78">
        <v>2</v>
      </c>
      <c r="E33" s="78" t="s">
        <v>606</v>
      </c>
      <c r="F33" s="78">
        <v>3</v>
      </c>
      <c r="G33" s="78" t="s">
        <v>2176</v>
      </c>
      <c r="H33" s="78">
        <v>1</v>
      </c>
      <c r="I33" s="78"/>
      <c r="J33" s="78"/>
      <c r="K33" s="78"/>
      <c r="L33" s="78"/>
      <c r="M33" s="78"/>
      <c r="N33" s="78"/>
      <c r="O33" s="78"/>
      <c r="P33" s="78"/>
      <c r="Q33" s="78"/>
      <c r="R33" s="78"/>
      <c r="S33" s="78"/>
      <c r="T33" s="78"/>
      <c r="U33" s="78"/>
      <c r="V33" s="78"/>
    </row>
    <row r="34" spans="1:22" ht="15">
      <c r="A34" s="78" t="s">
        <v>2166</v>
      </c>
      <c r="B34" s="78">
        <v>7</v>
      </c>
      <c r="C34" s="78" t="s">
        <v>615</v>
      </c>
      <c r="D34" s="78">
        <v>2</v>
      </c>
      <c r="E34" s="78" t="s">
        <v>587</v>
      </c>
      <c r="F34" s="78">
        <v>3</v>
      </c>
      <c r="G34" s="78" t="s">
        <v>2177</v>
      </c>
      <c r="H34" s="78">
        <v>1</v>
      </c>
      <c r="I34" s="78"/>
      <c r="J34" s="78"/>
      <c r="K34" s="78"/>
      <c r="L34" s="78"/>
      <c r="M34" s="78"/>
      <c r="N34" s="78"/>
      <c r="O34" s="78"/>
      <c r="P34" s="78"/>
      <c r="Q34" s="78"/>
      <c r="R34" s="78"/>
      <c r="S34" s="78"/>
      <c r="T34" s="78"/>
      <c r="U34" s="78"/>
      <c r="V34" s="78"/>
    </row>
    <row r="35" spans="1:22" ht="15">
      <c r="A35" s="78" t="s">
        <v>586</v>
      </c>
      <c r="B35" s="78">
        <v>5</v>
      </c>
      <c r="C35" s="78" t="s">
        <v>2168</v>
      </c>
      <c r="D35" s="78">
        <v>2</v>
      </c>
      <c r="E35" s="78" t="s">
        <v>2172</v>
      </c>
      <c r="F35" s="78">
        <v>2</v>
      </c>
      <c r="G35" s="78" t="s">
        <v>2178</v>
      </c>
      <c r="H35" s="78">
        <v>1</v>
      </c>
      <c r="I35" s="78"/>
      <c r="J35" s="78"/>
      <c r="K35" s="78"/>
      <c r="L35" s="78"/>
      <c r="M35" s="78"/>
      <c r="N35" s="78"/>
      <c r="O35" s="78"/>
      <c r="P35" s="78"/>
      <c r="Q35" s="78"/>
      <c r="R35" s="78"/>
      <c r="S35" s="78"/>
      <c r="T35" s="78"/>
      <c r="U35" s="78"/>
      <c r="V35" s="78"/>
    </row>
    <row r="36" spans="1:22" ht="15">
      <c r="A36" s="78" t="s">
        <v>608</v>
      </c>
      <c r="B36" s="78">
        <v>5</v>
      </c>
      <c r="C36" s="78" t="s">
        <v>2169</v>
      </c>
      <c r="D36" s="78">
        <v>2</v>
      </c>
      <c r="E36" s="78" t="s">
        <v>2173</v>
      </c>
      <c r="F36" s="78">
        <v>2</v>
      </c>
      <c r="G36" s="78" t="s">
        <v>2179</v>
      </c>
      <c r="H36" s="78">
        <v>1</v>
      </c>
      <c r="I36" s="78"/>
      <c r="J36" s="78"/>
      <c r="K36" s="78"/>
      <c r="L36" s="78"/>
      <c r="M36" s="78"/>
      <c r="N36" s="78"/>
      <c r="O36" s="78"/>
      <c r="P36" s="78"/>
      <c r="Q36" s="78"/>
      <c r="R36" s="78"/>
      <c r="S36" s="78"/>
      <c r="T36" s="78"/>
      <c r="U36" s="78"/>
      <c r="V36" s="78"/>
    </row>
    <row r="37" spans="1:22" ht="15">
      <c r="A37" s="78" t="s">
        <v>606</v>
      </c>
      <c r="B37" s="78">
        <v>5</v>
      </c>
      <c r="C37" s="78" t="s">
        <v>2170</v>
      </c>
      <c r="D37" s="78">
        <v>2</v>
      </c>
      <c r="E37" s="78" t="s">
        <v>2174</v>
      </c>
      <c r="F37" s="78">
        <v>1</v>
      </c>
      <c r="G37" s="78" t="s">
        <v>2180</v>
      </c>
      <c r="H37" s="78">
        <v>1</v>
      </c>
      <c r="I37" s="78"/>
      <c r="J37" s="78"/>
      <c r="K37" s="78"/>
      <c r="L37" s="78"/>
      <c r="M37" s="78"/>
      <c r="N37" s="78"/>
      <c r="O37" s="78"/>
      <c r="P37" s="78"/>
      <c r="Q37" s="78"/>
      <c r="R37" s="78"/>
      <c r="S37" s="78"/>
      <c r="T37" s="78"/>
      <c r="U37" s="78"/>
      <c r="V37" s="78"/>
    </row>
    <row r="40" spans="1:22" ht="15" customHeight="1">
      <c r="A40" s="13" t="s">
        <v>2197</v>
      </c>
      <c r="B40" s="13" t="s">
        <v>2122</v>
      </c>
      <c r="C40" s="13" t="s">
        <v>2206</v>
      </c>
      <c r="D40" s="13" t="s">
        <v>2125</v>
      </c>
      <c r="E40" s="13" t="s">
        <v>2212</v>
      </c>
      <c r="F40" s="13" t="s">
        <v>2127</v>
      </c>
      <c r="G40" s="13" t="s">
        <v>2214</v>
      </c>
      <c r="H40" s="13" t="s">
        <v>2129</v>
      </c>
      <c r="I40" s="13" t="s">
        <v>2220</v>
      </c>
      <c r="J40" s="13" t="s">
        <v>2131</v>
      </c>
      <c r="K40" s="13" t="s">
        <v>2225</v>
      </c>
      <c r="L40" s="13" t="s">
        <v>2133</v>
      </c>
      <c r="M40" s="78" t="s">
        <v>2229</v>
      </c>
      <c r="N40" s="78" t="s">
        <v>2135</v>
      </c>
      <c r="O40" s="13" t="s">
        <v>2230</v>
      </c>
      <c r="P40" s="13" t="s">
        <v>2137</v>
      </c>
      <c r="Q40" s="13" t="s">
        <v>2239</v>
      </c>
      <c r="R40" s="13" t="s">
        <v>2139</v>
      </c>
      <c r="S40" s="13" t="s">
        <v>2250</v>
      </c>
      <c r="T40" s="13" t="s">
        <v>2141</v>
      </c>
      <c r="U40" s="78" t="s">
        <v>2258</v>
      </c>
      <c r="V40" s="78" t="s">
        <v>2142</v>
      </c>
    </row>
    <row r="41" spans="1:22" ht="15">
      <c r="A41" s="84" t="s">
        <v>2198</v>
      </c>
      <c r="B41" s="84">
        <v>105</v>
      </c>
      <c r="C41" s="84" t="s">
        <v>279</v>
      </c>
      <c r="D41" s="84">
        <v>63</v>
      </c>
      <c r="E41" s="84" t="s">
        <v>279</v>
      </c>
      <c r="F41" s="84">
        <v>38</v>
      </c>
      <c r="G41" s="84" t="s">
        <v>279</v>
      </c>
      <c r="H41" s="84">
        <v>28</v>
      </c>
      <c r="I41" s="84" t="s">
        <v>2221</v>
      </c>
      <c r="J41" s="84">
        <v>9</v>
      </c>
      <c r="K41" s="84" t="s">
        <v>279</v>
      </c>
      <c r="L41" s="84">
        <v>5</v>
      </c>
      <c r="M41" s="84"/>
      <c r="N41" s="84"/>
      <c r="O41" s="84" t="s">
        <v>2231</v>
      </c>
      <c r="P41" s="84">
        <v>3</v>
      </c>
      <c r="Q41" s="84" t="s">
        <v>2240</v>
      </c>
      <c r="R41" s="84">
        <v>6</v>
      </c>
      <c r="S41" s="84" t="s">
        <v>2251</v>
      </c>
      <c r="T41" s="84">
        <v>3</v>
      </c>
      <c r="U41" s="84"/>
      <c r="V41" s="84"/>
    </row>
    <row r="42" spans="1:22" ht="15">
      <c r="A42" s="84" t="s">
        <v>2199</v>
      </c>
      <c r="B42" s="84">
        <v>11</v>
      </c>
      <c r="C42" s="84" t="s">
        <v>2203</v>
      </c>
      <c r="D42" s="84">
        <v>20</v>
      </c>
      <c r="E42" s="84" t="s">
        <v>2205</v>
      </c>
      <c r="F42" s="84">
        <v>23</v>
      </c>
      <c r="G42" s="84" t="s">
        <v>2215</v>
      </c>
      <c r="H42" s="84">
        <v>14</v>
      </c>
      <c r="I42" s="84" t="s">
        <v>2222</v>
      </c>
      <c r="J42" s="84">
        <v>9</v>
      </c>
      <c r="K42" s="84" t="s">
        <v>311</v>
      </c>
      <c r="L42" s="84">
        <v>4</v>
      </c>
      <c r="M42" s="84"/>
      <c r="N42" s="84"/>
      <c r="O42" s="84" t="s">
        <v>264</v>
      </c>
      <c r="P42" s="84">
        <v>3</v>
      </c>
      <c r="Q42" s="84" t="s">
        <v>2241</v>
      </c>
      <c r="R42" s="84">
        <v>3</v>
      </c>
      <c r="S42" s="84" t="s">
        <v>2252</v>
      </c>
      <c r="T42" s="84">
        <v>3</v>
      </c>
      <c r="U42" s="84"/>
      <c r="V42" s="84"/>
    </row>
    <row r="43" spans="1:22" ht="15">
      <c r="A43" s="84" t="s">
        <v>2200</v>
      </c>
      <c r="B43" s="84">
        <v>0</v>
      </c>
      <c r="C43" s="84" t="s">
        <v>2207</v>
      </c>
      <c r="D43" s="84">
        <v>15</v>
      </c>
      <c r="E43" s="84" t="s">
        <v>282</v>
      </c>
      <c r="F43" s="84">
        <v>20</v>
      </c>
      <c r="G43" s="84" t="s">
        <v>2203</v>
      </c>
      <c r="H43" s="84">
        <v>11</v>
      </c>
      <c r="I43" s="84" t="s">
        <v>279</v>
      </c>
      <c r="J43" s="84">
        <v>9</v>
      </c>
      <c r="K43" s="84" t="s">
        <v>310</v>
      </c>
      <c r="L43" s="84">
        <v>4</v>
      </c>
      <c r="M43" s="84"/>
      <c r="N43" s="84"/>
      <c r="O43" s="84" t="s">
        <v>2232</v>
      </c>
      <c r="P43" s="84">
        <v>3</v>
      </c>
      <c r="Q43" s="84" t="s">
        <v>2242</v>
      </c>
      <c r="R43" s="84">
        <v>3</v>
      </c>
      <c r="S43" s="84" t="s">
        <v>2253</v>
      </c>
      <c r="T43" s="84">
        <v>2</v>
      </c>
      <c r="U43" s="84"/>
      <c r="V43" s="84"/>
    </row>
    <row r="44" spans="1:22" ht="15">
      <c r="A44" s="84" t="s">
        <v>2201</v>
      </c>
      <c r="B44" s="84">
        <v>2833</v>
      </c>
      <c r="C44" s="84" t="s">
        <v>2208</v>
      </c>
      <c r="D44" s="84">
        <v>15</v>
      </c>
      <c r="E44" s="84" t="s">
        <v>2204</v>
      </c>
      <c r="F44" s="84">
        <v>19</v>
      </c>
      <c r="G44" s="84" t="s">
        <v>2216</v>
      </c>
      <c r="H44" s="84">
        <v>10</v>
      </c>
      <c r="I44" s="84" t="s">
        <v>2223</v>
      </c>
      <c r="J44" s="84">
        <v>8</v>
      </c>
      <c r="K44" s="84" t="s">
        <v>2226</v>
      </c>
      <c r="L44" s="84">
        <v>2</v>
      </c>
      <c r="M44" s="84"/>
      <c r="N44" s="84"/>
      <c r="O44" s="84" t="s">
        <v>2233</v>
      </c>
      <c r="P44" s="84">
        <v>3</v>
      </c>
      <c r="Q44" s="84" t="s">
        <v>2243</v>
      </c>
      <c r="R44" s="84">
        <v>3</v>
      </c>
      <c r="S44" s="84" t="s">
        <v>2254</v>
      </c>
      <c r="T44" s="84">
        <v>2</v>
      </c>
      <c r="U44" s="84"/>
      <c r="V44" s="84"/>
    </row>
    <row r="45" spans="1:22" ht="15">
      <c r="A45" s="84" t="s">
        <v>2202</v>
      </c>
      <c r="B45" s="84">
        <v>2949</v>
      </c>
      <c r="C45" s="84" t="s">
        <v>274</v>
      </c>
      <c r="D45" s="84">
        <v>12</v>
      </c>
      <c r="E45" s="84" t="s">
        <v>286</v>
      </c>
      <c r="F45" s="84">
        <v>17</v>
      </c>
      <c r="G45" s="84" t="s">
        <v>2217</v>
      </c>
      <c r="H45" s="84">
        <v>9</v>
      </c>
      <c r="I45" s="84" t="s">
        <v>2224</v>
      </c>
      <c r="J45" s="84">
        <v>8</v>
      </c>
      <c r="K45" s="84" t="s">
        <v>2227</v>
      </c>
      <c r="L45" s="84">
        <v>2</v>
      </c>
      <c r="M45" s="84"/>
      <c r="N45" s="84"/>
      <c r="O45" s="84" t="s">
        <v>2234</v>
      </c>
      <c r="P45" s="84">
        <v>3</v>
      </c>
      <c r="Q45" s="84" t="s">
        <v>2244</v>
      </c>
      <c r="R45" s="84">
        <v>3</v>
      </c>
      <c r="S45" s="84" t="s">
        <v>2255</v>
      </c>
      <c r="T45" s="84">
        <v>2</v>
      </c>
      <c r="U45" s="84"/>
      <c r="V45" s="84"/>
    </row>
    <row r="46" spans="1:22" ht="15">
      <c r="A46" s="84" t="s">
        <v>279</v>
      </c>
      <c r="B46" s="84">
        <v>149</v>
      </c>
      <c r="C46" s="84" t="s">
        <v>2209</v>
      </c>
      <c r="D46" s="84">
        <v>11</v>
      </c>
      <c r="E46" s="84" t="s">
        <v>2207</v>
      </c>
      <c r="F46" s="84">
        <v>11</v>
      </c>
      <c r="G46" s="84" t="s">
        <v>274</v>
      </c>
      <c r="H46" s="84">
        <v>8</v>
      </c>
      <c r="I46" s="84" t="s">
        <v>2204</v>
      </c>
      <c r="J46" s="84">
        <v>8</v>
      </c>
      <c r="K46" s="84" t="s">
        <v>2228</v>
      </c>
      <c r="L46" s="84">
        <v>2</v>
      </c>
      <c r="M46" s="84"/>
      <c r="N46" s="84"/>
      <c r="O46" s="84" t="s">
        <v>2235</v>
      </c>
      <c r="P46" s="84">
        <v>3</v>
      </c>
      <c r="Q46" s="84" t="s">
        <v>2245</v>
      </c>
      <c r="R46" s="84">
        <v>3</v>
      </c>
      <c r="S46" s="84" t="s">
        <v>2256</v>
      </c>
      <c r="T46" s="84">
        <v>2</v>
      </c>
      <c r="U46" s="84"/>
      <c r="V46" s="84"/>
    </row>
    <row r="47" spans="1:22" ht="15">
      <c r="A47" s="84" t="s">
        <v>2203</v>
      </c>
      <c r="B47" s="84">
        <v>36</v>
      </c>
      <c r="C47" s="84" t="s">
        <v>586</v>
      </c>
      <c r="D47" s="84">
        <v>10</v>
      </c>
      <c r="E47" s="84" t="s">
        <v>294</v>
      </c>
      <c r="F47" s="84">
        <v>10</v>
      </c>
      <c r="G47" s="84" t="s">
        <v>2218</v>
      </c>
      <c r="H47" s="84">
        <v>7</v>
      </c>
      <c r="I47" s="84" t="s">
        <v>300</v>
      </c>
      <c r="J47" s="84">
        <v>8</v>
      </c>
      <c r="K47" s="84" t="s">
        <v>309</v>
      </c>
      <c r="L47" s="84">
        <v>2</v>
      </c>
      <c r="M47" s="84"/>
      <c r="N47" s="84"/>
      <c r="O47" s="84" t="s">
        <v>2236</v>
      </c>
      <c r="P47" s="84">
        <v>3</v>
      </c>
      <c r="Q47" s="84" t="s">
        <v>2246</v>
      </c>
      <c r="R47" s="84">
        <v>3</v>
      </c>
      <c r="S47" s="84" t="s">
        <v>2257</v>
      </c>
      <c r="T47" s="84">
        <v>2</v>
      </c>
      <c r="U47" s="84"/>
      <c r="V47" s="84"/>
    </row>
    <row r="48" spans="1:22" ht="15">
      <c r="A48" s="84" t="s">
        <v>282</v>
      </c>
      <c r="B48" s="84">
        <v>32</v>
      </c>
      <c r="C48" s="84" t="s">
        <v>2210</v>
      </c>
      <c r="D48" s="84">
        <v>10</v>
      </c>
      <c r="E48" s="84" t="s">
        <v>2213</v>
      </c>
      <c r="F48" s="84">
        <v>10</v>
      </c>
      <c r="G48" s="84" t="s">
        <v>2219</v>
      </c>
      <c r="H48" s="84">
        <v>6</v>
      </c>
      <c r="I48" s="84" t="s">
        <v>299</v>
      </c>
      <c r="J48" s="84">
        <v>8</v>
      </c>
      <c r="K48" s="84"/>
      <c r="L48" s="84"/>
      <c r="M48" s="84"/>
      <c r="N48" s="84"/>
      <c r="O48" s="84" t="s">
        <v>2166</v>
      </c>
      <c r="P48" s="84">
        <v>3</v>
      </c>
      <c r="Q48" s="84" t="s">
        <v>2247</v>
      </c>
      <c r="R48" s="84">
        <v>3</v>
      </c>
      <c r="S48" s="84" t="s">
        <v>279</v>
      </c>
      <c r="T48" s="84">
        <v>2</v>
      </c>
      <c r="U48" s="84"/>
      <c r="V48" s="84"/>
    </row>
    <row r="49" spans="1:22" ht="15">
      <c r="A49" s="84" t="s">
        <v>2204</v>
      </c>
      <c r="B49" s="84">
        <v>32</v>
      </c>
      <c r="C49" s="84" t="s">
        <v>2211</v>
      </c>
      <c r="D49" s="84">
        <v>10</v>
      </c>
      <c r="E49" s="84" t="s">
        <v>238</v>
      </c>
      <c r="F49" s="84">
        <v>9</v>
      </c>
      <c r="G49" s="84" t="s">
        <v>282</v>
      </c>
      <c r="H49" s="84">
        <v>6</v>
      </c>
      <c r="I49" s="84" t="s">
        <v>298</v>
      </c>
      <c r="J49" s="84">
        <v>8</v>
      </c>
      <c r="K49" s="84"/>
      <c r="L49" s="84"/>
      <c r="M49" s="84"/>
      <c r="N49" s="84"/>
      <c r="O49" s="84" t="s">
        <v>2237</v>
      </c>
      <c r="P49" s="84">
        <v>3</v>
      </c>
      <c r="Q49" s="84" t="s">
        <v>2248</v>
      </c>
      <c r="R49" s="84">
        <v>3</v>
      </c>
      <c r="S49" s="84" t="s">
        <v>339</v>
      </c>
      <c r="T49" s="84">
        <v>2</v>
      </c>
      <c r="U49" s="84"/>
      <c r="V49" s="84"/>
    </row>
    <row r="50" spans="1:22" ht="15">
      <c r="A50" s="84" t="s">
        <v>2205</v>
      </c>
      <c r="B50" s="84">
        <v>31</v>
      </c>
      <c r="C50" s="84" t="s">
        <v>296</v>
      </c>
      <c r="D50" s="84">
        <v>10</v>
      </c>
      <c r="E50" s="84" t="s">
        <v>328</v>
      </c>
      <c r="F50" s="84">
        <v>9</v>
      </c>
      <c r="G50" s="84" t="s">
        <v>2168</v>
      </c>
      <c r="H50" s="84">
        <v>5</v>
      </c>
      <c r="I50" s="84" t="s">
        <v>297</v>
      </c>
      <c r="J50" s="84">
        <v>8</v>
      </c>
      <c r="K50" s="84"/>
      <c r="L50" s="84"/>
      <c r="M50" s="84"/>
      <c r="N50" s="84"/>
      <c r="O50" s="84" t="s">
        <v>2238</v>
      </c>
      <c r="P50" s="84">
        <v>3</v>
      </c>
      <c r="Q50" s="84" t="s">
        <v>2249</v>
      </c>
      <c r="R50" s="84">
        <v>3</v>
      </c>
      <c r="S50" s="84" t="s">
        <v>338</v>
      </c>
      <c r="T50" s="84">
        <v>2</v>
      </c>
      <c r="U50" s="84"/>
      <c r="V50" s="84"/>
    </row>
    <row r="53" spans="1:22" ht="15" customHeight="1">
      <c r="A53" s="13" t="s">
        <v>2268</v>
      </c>
      <c r="B53" s="13" t="s">
        <v>2122</v>
      </c>
      <c r="C53" s="13" t="s">
        <v>2279</v>
      </c>
      <c r="D53" s="13" t="s">
        <v>2125</v>
      </c>
      <c r="E53" s="13" t="s">
        <v>2285</v>
      </c>
      <c r="F53" s="13" t="s">
        <v>2127</v>
      </c>
      <c r="G53" s="13" t="s">
        <v>2291</v>
      </c>
      <c r="H53" s="13" t="s">
        <v>2129</v>
      </c>
      <c r="I53" s="13" t="s">
        <v>2302</v>
      </c>
      <c r="J53" s="13" t="s">
        <v>2131</v>
      </c>
      <c r="K53" s="13" t="s">
        <v>2313</v>
      </c>
      <c r="L53" s="13" t="s">
        <v>2133</v>
      </c>
      <c r="M53" s="78" t="s">
        <v>2317</v>
      </c>
      <c r="N53" s="78" t="s">
        <v>2135</v>
      </c>
      <c r="O53" s="13" t="s">
        <v>2318</v>
      </c>
      <c r="P53" s="13" t="s">
        <v>2137</v>
      </c>
      <c r="Q53" s="13" t="s">
        <v>2329</v>
      </c>
      <c r="R53" s="13" t="s">
        <v>2139</v>
      </c>
      <c r="S53" s="13" t="s">
        <v>2340</v>
      </c>
      <c r="T53" s="13" t="s">
        <v>2141</v>
      </c>
      <c r="U53" s="78" t="s">
        <v>2344</v>
      </c>
      <c r="V53" s="78" t="s">
        <v>2142</v>
      </c>
    </row>
    <row r="54" spans="1:22" ht="15">
      <c r="A54" s="84" t="s">
        <v>2269</v>
      </c>
      <c r="B54" s="84">
        <v>18</v>
      </c>
      <c r="C54" s="84" t="s">
        <v>2272</v>
      </c>
      <c r="D54" s="84">
        <v>10</v>
      </c>
      <c r="E54" s="84" t="s">
        <v>2269</v>
      </c>
      <c r="F54" s="84">
        <v>14</v>
      </c>
      <c r="G54" s="84" t="s">
        <v>2292</v>
      </c>
      <c r="H54" s="84">
        <v>4</v>
      </c>
      <c r="I54" s="84" t="s">
        <v>2303</v>
      </c>
      <c r="J54" s="84">
        <v>8</v>
      </c>
      <c r="K54" s="84" t="s">
        <v>2314</v>
      </c>
      <c r="L54" s="84">
        <v>4</v>
      </c>
      <c r="M54" s="84"/>
      <c r="N54" s="84"/>
      <c r="O54" s="84" t="s">
        <v>2319</v>
      </c>
      <c r="P54" s="84">
        <v>3</v>
      </c>
      <c r="Q54" s="84" t="s">
        <v>2330</v>
      </c>
      <c r="R54" s="84">
        <v>3</v>
      </c>
      <c r="S54" s="84" t="s">
        <v>2341</v>
      </c>
      <c r="T54" s="84">
        <v>2</v>
      </c>
      <c r="U54" s="84"/>
      <c r="V54" s="84"/>
    </row>
    <row r="55" spans="1:22" ht="15">
      <c r="A55" s="84" t="s">
        <v>2270</v>
      </c>
      <c r="B55" s="84">
        <v>17</v>
      </c>
      <c r="C55" s="84" t="s">
        <v>2273</v>
      </c>
      <c r="D55" s="84">
        <v>9</v>
      </c>
      <c r="E55" s="84" t="s">
        <v>2270</v>
      </c>
      <c r="F55" s="84">
        <v>13</v>
      </c>
      <c r="G55" s="84" t="s">
        <v>2293</v>
      </c>
      <c r="H55" s="84">
        <v>4</v>
      </c>
      <c r="I55" s="84" t="s">
        <v>2304</v>
      </c>
      <c r="J55" s="84">
        <v>8</v>
      </c>
      <c r="K55" s="84" t="s">
        <v>2315</v>
      </c>
      <c r="L55" s="84">
        <v>2</v>
      </c>
      <c r="M55" s="84"/>
      <c r="N55" s="84"/>
      <c r="O55" s="84" t="s">
        <v>2320</v>
      </c>
      <c r="P55" s="84">
        <v>3</v>
      </c>
      <c r="Q55" s="84" t="s">
        <v>2331</v>
      </c>
      <c r="R55" s="84">
        <v>3</v>
      </c>
      <c r="S55" s="84" t="s">
        <v>2342</v>
      </c>
      <c r="T55" s="84">
        <v>2</v>
      </c>
      <c r="U55" s="84"/>
      <c r="V55" s="84"/>
    </row>
    <row r="56" spans="1:22" ht="15">
      <c r="A56" s="84" t="s">
        <v>2271</v>
      </c>
      <c r="B56" s="84">
        <v>14</v>
      </c>
      <c r="C56" s="84" t="s">
        <v>2271</v>
      </c>
      <c r="D56" s="84">
        <v>8</v>
      </c>
      <c r="E56" s="84" t="s">
        <v>2274</v>
      </c>
      <c r="F56" s="84">
        <v>9</v>
      </c>
      <c r="G56" s="84" t="s">
        <v>2294</v>
      </c>
      <c r="H56" s="84">
        <v>4</v>
      </c>
      <c r="I56" s="84" t="s">
        <v>2305</v>
      </c>
      <c r="J56" s="84">
        <v>8</v>
      </c>
      <c r="K56" s="84" t="s">
        <v>2316</v>
      </c>
      <c r="L56" s="84">
        <v>2</v>
      </c>
      <c r="M56" s="84"/>
      <c r="N56" s="84"/>
      <c r="O56" s="84" t="s">
        <v>2321</v>
      </c>
      <c r="P56" s="84">
        <v>3</v>
      </c>
      <c r="Q56" s="84" t="s">
        <v>2332</v>
      </c>
      <c r="R56" s="84">
        <v>3</v>
      </c>
      <c r="S56" s="84" t="s">
        <v>2343</v>
      </c>
      <c r="T56" s="84">
        <v>2</v>
      </c>
      <c r="U56" s="84"/>
      <c r="V56" s="84"/>
    </row>
    <row r="57" spans="1:22" ht="15">
      <c r="A57" s="84" t="s">
        <v>2272</v>
      </c>
      <c r="B57" s="84">
        <v>14</v>
      </c>
      <c r="C57" s="84" t="s">
        <v>2275</v>
      </c>
      <c r="D57" s="84">
        <v>8</v>
      </c>
      <c r="E57" s="84" t="s">
        <v>2276</v>
      </c>
      <c r="F57" s="84">
        <v>8</v>
      </c>
      <c r="G57" s="84" t="s">
        <v>2295</v>
      </c>
      <c r="H57" s="84">
        <v>3</v>
      </c>
      <c r="I57" s="84" t="s">
        <v>2306</v>
      </c>
      <c r="J57" s="84">
        <v>8</v>
      </c>
      <c r="K57" s="84"/>
      <c r="L57" s="84"/>
      <c r="M57" s="84"/>
      <c r="N57" s="84"/>
      <c r="O57" s="84" t="s">
        <v>2322</v>
      </c>
      <c r="P57" s="84">
        <v>3</v>
      </c>
      <c r="Q57" s="84" t="s">
        <v>2333</v>
      </c>
      <c r="R57" s="84">
        <v>3</v>
      </c>
      <c r="S57" s="84"/>
      <c r="T57" s="84"/>
      <c r="U57" s="84"/>
      <c r="V57" s="84"/>
    </row>
    <row r="58" spans="1:22" ht="15">
      <c r="A58" s="84" t="s">
        <v>2273</v>
      </c>
      <c r="B58" s="84">
        <v>13</v>
      </c>
      <c r="C58" s="84" t="s">
        <v>2277</v>
      </c>
      <c r="D58" s="84">
        <v>7</v>
      </c>
      <c r="E58" s="84" t="s">
        <v>2286</v>
      </c>
      <c r="F58" s="84">
        <v>7</v>
      </c>
      <c r="G58" s="84" t="s">
        <v>2296</v>
      </c>
      <c r="H58" s="84">
        <v>3</v>
      </c>
      <c r="I58" s="84" t="s">
        <v>2307</v>
      </c>
      <c r="J58" s="84">
        <v>8</v>
      </c>
      <c r="K58" s="84"/>
      <c r="L58" s="84"/>
      <c r="M58" s="84"/>
      <c r="N58" s="84"/>
      <c r="O58" s="84" t="s">
        <v>2323</v>
      </c>
      <c r="P58" s="84">
        <v>3</v>
      </c>
      <c r="Q58" s="84" t="s">
        <v>2334</v>
      </c>
      <c r="R58" s="84">
        <v>3</v>
      </c>
      <c r="S58" s="84"/>
      <c r="T58" s="84"/>
      <c r="U58" s="84"/>
      <c r="V58" s="84"/>
    </row>
    <row r="59" spans="1:22" ht="15">
      <c r="A59" s="84" t="s">
        <v>2274</v>
      </c>
      <c r="B59" s="84">
        <v>10</v>
      </c>
      <c r="C59" s="84" t="s">
        <v>2280</v>
      </c>
      <c r="D59" s="84">
        <v>6</v>
      </c>
      <c r="E59" s="84" t="s">
        <v>2287</v>
      </c>
      <c r="F59" s="84">
        <v>7</v>
      </c>
      <c r="G59" s="84" t="s">
        <v>2297</v>
      </c>
      <c r="H59" s="84">
        <v>3</v>
      </c>
      <c r="I59" s="84" t="s">
        <v>2308</v>
      </c>
      <c r="J59" s="84">
        <v>8</v>
      </c>
      <c r="K59" s="84"/>
      <c r="L59" s="84"/>
      <c r="M59" s="84"/>
      <c r="N59" s="84"/>
      <c r="O59" s="84" t="s">
        <v>2324</v>
      </c>
      <c r="P59" s="84">
        <v>3</v>
      </c>
      <c r="Q59" s="84" t="s">
        <v>2335</v>
      </c>
      <c r="R59" s="84">
        <v>3</v>
      </c>
      <c r="S59" s="84"/>
      <c r="T59" s="84"/>
      <c r="U59" s="84"/>
      <c r="V59" s="84"/>
    </row>
    <row r="60" spans="1:22" ht="15">
      <c r="A60" s="84" t="s">
        <v>2275</v>
      </c>
      <c r="B60" s="84">
        <v>9</v>
      </c>
      <c r="C60" s="84" t="s">
        <v>2281</v>
      </c>
      <c r="D60" s="84">
        <v>5</v>
      </c>
      <c r="E60" s="84" t="s">
        <v>2288</v>
      </c>
      <c r="F60" s="84">
        <v>5</v>
      </c>
      <c r="G60" s="84" t="s">
        <v>2298</v>
      </c>
      <c r="H60" s="84">
        <v>3</v>
      </c>
      <c r="I60" s="84" t="s">
        <v>2309</v>
      </c>
      <c r="J60" s="84">
        <v>8</v>
      </c>
      <c r="K60" s="84"/>
      <c r="L60" s="84"/>
      <c r="M60" s="84"/>
      <c r="N60" s="84"/>
      <c r="O60" s="84" t="s">
        <v>2325</v>
      </c>
      <c r="P60" s="84">
        <v>3</v>
      </c>
      <c r="Q60" s="84" t="s">
        <v>2336</v>
      </c>
      <c r="R60" s="84">
        <v>3</v>
      </c>
      <c r="S60" s="84"/>
      <c r="T60" s="84"/>
      <c r="U60" s="84"/>
      <c r="V60" s="84"/>
    </row>
    <row r="61" spans="1:22" ht="15">
      <c r="A61" s="84" t="s">
        <v>2276</v>
      </c>
      <c r="B61" s="84">
        <v>9</v>
      </c>
      <c r="C61" s="84" t="s">
        <v>2282</v>
      </c>
      <c r="D61" s="84">
        <v>5</v>
      </c>
      <c r="E61" s="84" t="s">
        <v>2271</v>
      </c>
      <c r="F61" s="84">
        <v>4</v>
      </c>
      <c r="G61" s="84" t="s">
        <v>2299</v>
      </c>
      <c r="H61" s="84">
        <v>3</v>
      </c>
      <c r="I61" s="84" t="s">
        <v>2310</v>
      </c>
      <c r="J61" s="84">
        <v>8</v>
      </c>
      <c r="K61" s="84"/>
      <c r="L61" s="84"/>
      <c r="M61" s="84"/>
      <c r="N61" s="84"/>
      <c r="O61" s="84" t="s">
        <v>2326</v>
      </c>
      <c r="P61" s="84">
        <v>3</v>
      </c>
      <c r="Q61" s="84" t="s">
        <v>2337</v>
      </c>
      <c r="R61" s="84">
        <v>3</v>
      </c>
      <c r="S61" s="84"/>
      <c r="T61" s="84"/>
      <c r="U61" s="84"/>
      <c r="V61" s="84"/>
    </row>
    <row r="62" spans="1:22" ht="15">
      <c r="A62" s="84" t="s">
        <v>2277</v>
      </c>
      <c r="B62" s="84">
        <v>9</v>
      </c>
      <c r="C62" s="84" t="s">
        <v>2283</v>
      </c>
      <c r="D62" s="84">
        <v>5</v>
      </c>
      <c r="E62" s="84" t="s">
        <v>2289</v>
      </c>
      <c r="F62" s="84">
        <v>4</v>
      </c>
      <c r="G62" s="84" t="s">
        <v>2300</v>
      </c>
      <c r="H62" s="84">
        <v>3</v>
      </c>
      <c r="I62" s="84" t="s">
        <v>2311</v>
      </c>
      <c r="J62" s="84">
        <v>8</v>
      </c>
      <c r="K62" s="84"/>
      <c r="L62" s="84"/>
      <c r="M62" s="84"/>
      <c r="N62" s="84"/>
      <c r="O62" s="84" t="s">
        <v>2327</v>
      </c>
      <c r="P62" s="84">
        <v>3</v>
      </c>
      <c r="Q62" s="84" t="s">
        <v>2338</v>
      </c>
      <c r="R62" s="84">
        <v>3</v>
      </c>
      <c r="S62" s="84"/>
      <c r="T62" s="84"/>
      <c r="U62" s="84"/>
      <c r="V62" s="84"/>
    </row>
    <row r="63" spans="1:22" ht="15">
      <c r="A63" s="84" t="s">
        <v>2278</v>
      </c>
      <c r="B63" s="84">
        <v>8</v>
      </c>
      <c r="C63" s="84" t="s">
        <v>2284</v>
      </c>
      <c r="D63" s="84">
        <v>5</v>
      </c>
      <c r="E63" s="84" t="s">
        <v>2290</v>
      </c>
      <c r="F63" s="84">
        <v>4</v>
      </c>
      <c r="G63" s="84" t="s">
        <v>2301</v>
      </c>
      <c r="H63" s="84">
        <v>3</v>
      </c>
      <c r="I63" s="84" t="s">
        <v>2312</v>
      </c>
      <c r="J63" s="84">
        <v>5</v>
      </c>
      <c r="K63" s="84"/>
      <c r="L63" s="84"/>
      <c r="M63" s="84"/>
      <c r="N63" s="84"/>
      <c r="O63" s="84" t="s">
        <v>2328</v>
      </c>
      <c r="P63" s="84">
        <v>3</v>
      </c>
      <c r="Q63" s="84" t="s">
        <v>2339</v>
      </c>
      <c r="R63" s="84">
        <v>3</v>
      </c>
      <c r="S63" s="84"/>
      <c r="T63" s="84"/>
      <c r="U63" s="84"/>
      <c r="V63" s="84"/>
    </row>
    <row r="66" spans="1:22" ht="15" customHeight="1">
      <c r="A66" s="13" t="s">
        <v>2354</v>
      </c>
      <c r="B66" s="13" t="s">
        <v>2122</v>
      </c>
      <c r="C66" s="13" t="s">
        <v>2356</v>
      </c>
      <c r="D66" s="13" t="s">
        <v>2125</v>
      </c>
      <c r="E66" s="13" t="s">
        <v>2357</v>
      </c>
      <c r="F66" s="13" t="s">
        <v>2127</v>
      </c>
      <c r="G66" s="13" t="s">
        <v>2360</v>
      </c>
      <c r="H66" s="13" t="s">
        <v>2129</v>
      </c>
      <c r="I66" s="78" t="s">
        <v>2362</v>
      </c>
      <c r="J66" s="78" t="s">
        <v>2131</v>
      </c>
      <c r="K66" s="13" t="s">
        <v>2364</v>
      </c>
      <c r="L66" s="13" t="s">
        <v>2133</v>
      </c>
      <c r="M66" s="13" t="s">
        <v>2367</v>
      </c>
      <c r="N66" s="13" t="s">
        <v>2135</v>
      </c>
      <c r="O66" s="78" t="s">
        <v>2369</v>
      </c>
      <c r="P66" s="78" t="s">
        <v>2137</v>
      </c>
      <c r="Q66" s="78" t="s">
        <v>2371</v>
      </c>
      <c r="R66" s="78" t="s">
        <v>2139</v>
      </c>
      <c r="S66" s="78" t="s">
        <v>2373</v>
      </c>
      <c r="T66" s="78" t="s">
        <v>2141</v>
      </c>
      <c r="U66" s="13" t="s">
        <v>2375</v>
      </c>
      <c r="V66" s="13" t="s">
        <v>2142</v>
      </c>
    </row>
    <row r="67" spans="1:22" ht="15">
      <c r="A67" s="78" t="s">
        <v>279</v>
      </c>
      <c r="B67" s="78">
        <v>28</v>
      </c>
      <c r="C67" s="78" t="s">
        <v>279</v>
      </c>
      <c r="D67" s="78">
        <v>24</v>
      </c>
      <c r="E67" s="78" t="s">
        <v>279</v>
      </c>
      <c r="F67" s="78">
        <v>4</v>
      </c>
      <c r="G67" s="78" t="s">
        <v>274</v>
      </c>
      <c r="H67" s="78">
        <v>2</v>
      </c>
      <c r="I67" s="78"/>
      <c r="J67" s="78"/>
      <c r="K67" s="78" t="s">
        <v>313</v>
      </c>
      <c r="L67" s="78">
        <v>1</v>
      </c>
      <c r="M67" s="78" t="s">
        <v>326</v>
      </c>
      <c r="N67" s="78">
        <v>1</v>
      </c>
      <c r="O67" s="78"/>
      <c r="P67" s="78"/>
      <c r="Q67" s="78"/>
      <c r="R67" s="78"/>
      <c r="S67" s="78"/>
      <c r="T67" s="78"/>
      <c r="U67" s="78" t="s">
        <v>331</v>
      </c>
      <c r="V67" s="78">
        <v>1</v>
      </c>
    </row>
    <row r="68" spans="1:22" ht="15">
      <c r="A68" s="78" t="s">
        <v>274</v>
      </c>
      <c r="B68" s="78">
        <v>3</v>
      </c>
      <c r="C68" s="78"/>
      <c r="D68" s="78"/>
      <c r="E68" s="78" t="s">
        <v>238</v>
      </c>
      <c r="F68" s="78">
        <v>1</v>
      </c>
      <c r="G68" s="78" t="s">
        <v>287</v>
      </c>
      <c r="H68" s="78">
        <v>1</v>
      </c>
      <c r="I68" s="78"/>
      <c r="J68" s="78"/>
      <c r="K68" s="78"/>
      <c r="L68" s="78"/>
      <c r="M68" s="78"/>
      <c r="N68" s="78"/>
      <c r="O68" s="78"/>
      <c r="P68" s="78"/>
      <c r="Q68" s="78"/>
      <c r="R68" s="78"/>
      <c r="S68" s="78"/>
      <c r="T68" s="78"/>
      <c r="U68" s="78"/>
      <c r="V68" s="78"/>
    </row>
    <row r="69" spans="1:22" ht="15">
      <c r="A69" s="78" t="s">
        <v>238</v>
      </c>
      <c r="B69" s="78">
        <v>1</v>
      </c>
      <c r="C69" s="78"/>
      <c r="D69" s="78"/>
      <c r="E69" s="78" t="s">
        <v>274</v>
      </c>
      <c r="F69" s="78">
        <v>1</v>
      </c>
      <c r="G69" s="78" t="s">
        <v>273</v>
      </c>
      <c r="H69" s="78">
        <v>1</v>
      </c>
      <c r="I69" s="78"/>
      <c r="J69" s="78"/>
      <c r="K69" s="78"/>
      <c r="L69" s="78"/>
      <c r="M69" s="78"/>
      <c r="N69" s="78"/>
      <c r="O69" s="78"/>
      <c r="P69" s="78"/>
      <c r="Q69" s="78"/>
      <c r="R69" s="78"/>
      <c r="S69" s="78"/>
      <c r="T69" s="78"/>
      <c r="U69" s="78"/>
      <c r="V69" s="78"/>
    </row>
    <row r="70" spans="1:22" ht="15">
      <c r="A70" s="78" t="s">
        <v>273</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287</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331</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326</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313</v>
      </c>
      <c r="B74" s="78">
        <v>1</v>
      </c>
      <c r="C74" s="78"/>
      <c r="D74" s="78"/>
      <c r="E74" s="78"/>
      <c r="F74" s="78"/>
      <c r="G74" s="78"/>
      <c r="H74" s="78"/>
      <c r="I74" s="78"/>
      <c r="J74" s="78"/>
      <c r="K74" s="78"/>
      <c r="L74" s="78"/>
      <c r="M74" s="78"/>
      <c r="N74" s="78"/>
      <c r="O74" s="78"/>
      <c r="P74" s="78"/>
      <c r="Q74" s="78"/>
      <c r="R74" s="78"/>
      <c r="S74" s="78"/>
      <c r="T74" s="78"/>
      <c r="U74" s="78"/>
      <c r="V74" s="78"/>
    </row>
    <row r="77" spans="1:22" ht="15" customHeight="1">
      <c r="A77" s="13" t="s">
        <v>2355</v>
      </c>
      <c r="B77" s="13" t="s">
        <v>2122</v>
      </c>
      <c r="C77" s="13" t="s">
        <v>2358</v>
      </c>
      <c r="D77" s="13" t="s">
        <v>2125</v>
      </c>
      <c r="E77" s="13" t="s">
        <v>2359</v>
      </c>
      <c r="F77" s="13" t="s">
        <v>2127</v>
      </c>
      <c r="G77" s="13" t="s">
        <v>2361</v>
      </c>
      <c r="H77" s="13" t="s">
        <v>2129</v>
      </c>
      <c r="I77" s="13" t="s">
        <v>2363</v>
      </c>
      <c r="J77" s="13" t="s">
        <v>2131</v>
      </c>
      <c r="K77" s="13" t="s">
        <v>2366</v>
      </c>
      <c r="L77" s="13" t="s">
        <v>2133</v>
      </c>
      <c r="M77" s="13" t="s">
        <v>2368</v>
      </c>
      <c r="N77" s="13" t="s">
        <v>2135</v>
      </c>
      <c r="O77" s="13" t="s">
        <v>2370</v>
      </c>
      <c r="P77" s="13" t="s">
        <v>2137</v>
      </c>
      <c r="Q77" s="13" t="s">
        <v>2372</v>
      </c>
      <c r="R77" s="13" t="s">
        <v>2139</v>
      </c>
      <c r="S77" s="13" t="s">
        <v>2374</v>
      </c>
      <c r="T77" s="13" t="s">
        <v>2141</v>
      </c>
      <c r="U77" s="13" t="s">
        <v>2376</v>
      </c>
      <c r="V77" s="13" t="s">
        <v>2142</v>
      </c>
    </row>
    <row r="78" spans="1:22" ht="15">
      <c r="A78" s="78" t="s">
        <v>279</v>
      </c>
      <c r="B78" s="78">
        <v>123</v>
      </c>
      <c r="C78" s="78" t="s">
        <v>279</v>
      </c>
      <c r="D78" s="78">
        <v>39</v>
      </c>
      <c r="E78" s="78" t="s">
        <v>279</v>
      </c>
      <c r="F78" s="78">
        <v>36</v>
      </c>
      <c r="G78" s="78" t="s">
        <v>279</v>
      </c>
      <c r="H78" s="78">
        <v>28</v>
      </c>
      <c r="I78" s="78" t="s">
        <v>279</v>
      </c>
      <c r="J78" s="78">
        <v>9</v>
      </c>
      <c r="K78" s="78" t="s">
        <v>279</v>
      </c>
      <c r="L78" s="78">
        <v>5</v>
      </c>
      <c r="M78" s="78" t="s">
        <v>279</v>
      </c>
      <c r="N78" s="78">
        <v>1</v>
      </c>
      <c r="O78" s="78" t="s">
        <v>264</v>
      </c>
      <c r="P78" s="78">
        <v>3</v>
      </c>
      <c r="Q78" s="78" t="s">
        <v>250</v>
      </c>
      <c r="R78" s="78">
        <v>2</v>
      </c>
      <c r="S78" s="78" t="s">
        <v>279</v>
      </c>
      <c r="T78" s="78">
        <v>2</v>
      </c>
      <c r="U78" s="78" t="s">
        <v>282</v>
      </c>
      <c r="V78" s="78">
        <v>1</v>
      </c>
    </row>
    <row r="79" spans="1:22" ht="15">
      <c r="A79" s="78" t="s">
        <v>282</v>
      </c>
      <c r="B79" s="78">
        <v>32</v>
      </c>
      <c r="C79" s="78" t="s">
        <v>274</v>
      </c>
      <c r="D79" s="78">
        <v>12</v>
      </c>
      <c r="E79" s="78" t="s">
        <v>282</v>
      </c>
      <c r="F79" s="78">
        <v>20</v>
      </c>
      <c r="G79" s="78" t="s">
        <v>274</v>
      </c>
      <c r="H79" s="78">
        <v>6</v>
      </c>
      <c r="I79" s="78" t="s">
        <v>300</v>
      </c>
      <c r="J79" s="78">
        <v>8</v>
      </c>
      <c r="K79" s="78" t="s">
        <v>311</v>
      </c>
      <c r="L79" s="78">
        <v>4</v>
      </c>
      <c r="M79" s="78" t="s">
        <v>325</v>
      </c>
      <c r="N79" s="78">
        <v>1</v>
      </c>
      <c r="O79" s="78" t="s">
        <v>263</v>
      </c>
      <c r="P79" s="78">
        <v>2</v>
      </c>
      <c r="Q79" s="78" t="s">
        <v>319</v>
      </c>
      <c r="R79" s="78">
        <v>1</v>
      </c>
      <c r="S79" s="78" t="s">
        <v>339</v>
      </c>
      <c r="T79" s="78">
        <v>2</v>
      </c>
      <c r="U79" s="78" t="s">
        <v>332</v>
      </c>
      <c r="V79" s="78">
        <v>1</v>
      </c>
    </row>
    <row r="80" spans="1:22" ht="15">
      <c r="A80" s="78" t="s">
        <v>286</v>
      </c>
      <c r="B80" s="78">
        <v>25</v>
      </c>
      <c r="C80" s="78" t="s">
        <v>296</v>
      </c>
      <c r="D80" s="78">
        <v>10</v>
      </c>
      <c r="E80" s="78" t="s">
        <v>286</v>
      </c>
      <c r="F80" s="78">
        <v>19</v>
      </c>
      <c r="G80" s="78" t="s">
        <v>282</v>
      </c>
      <c r="H80" s="78">
        <v>6</v>
      </c>
      <c r="I80" s="78" t="s">
        <v>299</v>
      </c>
      <c r="J80" s="78">
        <v>8</v>
      </c>
      <c r="K80" s="78" t="s">
        <v>310</v>
      </c>
      <c r="L80" s="78">
        <v>4</v>
      </c>
      <c r="M80" s="78" t="s">
        <v>324</v>
      </c>
      <c r="N80" s="78">
        <v>1</v>
      </c>
      <c r="O80" s="78" t="s">
        <v>335</v>
      </c>
      <c r="P80" s="78">
        <v>1</v>
      </c>
      <c r="Q80" s="78" t="s">
        <v>279</v>
      </c>
      <c r="R80" s="78">
        <v>1</v>
      </c>
      <c r="S80" s="78" t="s">
        <v>338</v>
      </c>
      <c r="T80" s="78">
        <v>2</v>
      </c>
      <c r="U80" s="78" t="s">
        <v>330</v>
      </c>
      <c r="V80" s="78">
        <v>1</v>
      </c>
    </row>
    <row r="81" spans="1:22" ht="15">
      <c r="A81" s="78" t="s">
        <v>274</v>
      </c>
      <c r="B81" s="78">
        <v>21</v>
      </c>
      <c r="C81" s="78" t="s">
        <v>282</v>
      </c>
      <c r="D81" s="78">
        <v>5</v>
      </c>
      <c r="E81" s="78" t="s">
        <v>294</v>
      </c>
      <c r="F81" s="78">
        <v>9</v>
      </c>
      <c r="G81" s="78" t="s">
        <v>340</v>
      </c>
      <c r="H81" s="78">
        <v>3</v>
      </c>
      <c r="I81" s="78" t="s">
        <v>298</v>
      </c>
      <c r="J81" s="78">
        <v>8</v>
      </c>
      <c r="K81" s="78" t="s">
        <v>309</v>
      </c>
      <c r="L81" s="78">
        <v>2</v>
      </c>
      <c r="M81" s="78" t="s">
        <v>323</v>
      </c>
      <c r="N81" s="78">
        <v>1</v>
      </c>
      <c r="O81" s="78" t="s">
        <v>334</v>
      </c>
      <c r="P81" s="78">
        <v>1</v>
      </c>
      <c r="Q81" s="78" t="s">
        <v>318</v>
      </c>
      <c r="R81" s="78">
        <v>1</v>
      </c>
      <c r="S81" s="78" t="s">
        <v>337</v>
      </c>
      <c r="T81" s="78">
        <v>2</v>
      </c>
      <c r="U81" s="78" t="s">
        <v>279</v>
      </c>
      <c r="V81" s="78">
        <v>1</v>
      </c>
    </row>
    <row r="82" spans="1:22" ht="15">
      <c r="A82" s="78" t="s">
        <v>294</v>
      </c>
      <c r="B82" s="78">
        <v>14</v>
      </c>
      <c r="C82" s="78" t="s">
        <v>294</v>
      </c>
      <c r="D82" s="78">
        <v>4</v>
      </c>
      <c r="E82" s="78" t="s">
        <v>328</v>
      </c>
      <c r="F82" s="78">
        <v>9</v>
      </c>
      <c r="G82" s="78" t="s">
        <v>295</v>
      </c>
      <c r="H82" s="78">
        <v>2</v>
      </c>
      <c r="I82" s="78" t="s">
        <v>297</v>
      </c>
      <c r="J82" s="78">
        <v>8</v>
      </c>
      <c r="K82" s="78" t="s">
        <v>312</v>
      </c>
      <c r="L82" s="78">
        <v>1</v>
      </c>
      <c r="M82" s="78" t="s">
        <v>322</v>
      </c>
      <c r="N82" s="78">
        <v>1</v>
      </c>
      <c r="O82" s="78" t="s">
        <v>333</v>
      </c>
      <c r="P82" s="78">
        <v>1</v>
      </c>
      <c r="Q82" s="78" t="s">
        <v>317</v>
      </c>
      <c r="R82" s="78">
        <v>1</v>
      </c>
      <c r="S82" s="78" t="s">
        <v>268</v>
      </c>
      <c r="T82" s="78">
        <v>1</v>
      </c>
      <c r="U82" s="78" t="s">
        <v>329</v>
      </c>
      <c r="V82" s="78">
        <v>1</v>
      </c>
    </row>
    <row r="83" spans="1:22" ht="15">
      <c r="A83" s="78" t="s">
        <v>296</v>
      </c>
      <c r="B83" s="78">
        <v>12</v>
      </c>
      <c r="C83" s="78" t="s">
        <v>286</v>
      </c>
      <c r="D83" s="78">
        <v>4</v>
      </c>
      <c r="E83" s="78" t="s">
        <v>238</v>
      </c>
      <c r="F83" s="78">
        <v>8</v>
      </c>
      <c r="G83" s="78" t="s">
        <v>301</v>
      </c>
      <c r="H83" s="78">
        <v>2</v>
      </c>
      <c r="I83" s="78" t="s">
        <v>223</v>
      </c>
      <c r="J83" s="78">
        <v>5</v>
      </c>
      <c r="K83" s="78" t="s">
        <v>304</v>
      </c>
      <c r="L83" s="78">
        <v>1</v>
      </c>
      <c r="M83" s="78" t="s">
        <v>321</v>
      </c>
      <c r="N83" s="78">
        <v>1</v>
      </c>
      <c r="O83" s="78" t="s">
        <v>279</v>
      </c>
      <c r="P83" s="78">
        <v>1</v>
      </c>
      <c r="Q83" s="78"/>
      <c r="R83" s="78"/>
      <c r="S83" s="78"/>
      <c r="T83" s="78"/>
      <c r="U83" s="78"/>
      <c r="V83" s="78"/>
    </row>
    <row r="84" spans="1:22" ht="15">
      <c r="A84" s="78" t="s">
        <v>328</v>
      </c>
      <c r="B84" s="78">
        <v>10</v>
      </c>
      <c r="C84" s="78" t="s">
        <v>281</v>
      </c>
      <c r="D84" s="78">
        <v>2</v>
      </c>
      <c r="E84" s="78" t="s">
        <v>287</v>
      </c>
      <c r="F84" s="78">
        <v>5</v>
      </c>
      <c r="G84" s="78" t="s">
        <v>275</v>
      </c>
      <c r="H84" s="78">
        <v>2</v>
      </c>
      <c r="I84" s="78" t="s">
        <v>224</v>
      </c>
      <c r="J84" s="78">
        <v>4</v>
      </c>
      <c r="K84" s="78" t="s">
        <v>303</v>
      </c>
      <c r="L84" s="78">
        <v>1</v>
      </c>
      <c r="M84" s="78" t="s">
        <v>320</v>
      </c>
      <c r="N84" s="78">
        <v>1</v>
      </c>
      <c r="O84" s="78"/>
      <c r="P84" s="78"/>
      <c r="Q84" s="78"/>
      <c r="R84" s="78"/>
      <c r="S84" s="78"/>
      <c r="T84" s="78"/>
      <c r="U84" s="78"/>
      <c r="V84" s="78"/>
    </row>
    <row r="85" spans="1:22" ht="15">
      <c r="A85" s="78" t="s">
        <v>238</v>
      </c>
      <c r="B85" s="78">
        <v>9</v>
      </c>
      <c r="C85" s="78" t="s">
        <v>316</v>
      </c>
      <c r="D85" s="78">
        <v>2</v>
      </c>
      <c r="E85" s="78" t="s">
        <v>346</v>
      </c>
      <c r="F85" s="78">
        <v>4</v>
      </c>
      <c r="G85" s="78" t="s">
        <v>316</v>
      </c>
      <c r="H85" s="78">
        <v>2</v>
      </c>
      <c r="I85" s="78" t="s">
        <v>2365</v>
      </c>
      <c r="J85" s="78">
        <v>4</v>
      </c>
      <c r="K85" s="78" t="s">
        <v>308</v>
      </c>
      <c r="L85" s="78">
        <v>1</v>
      </c>
      <c r="M85" s="78"/>
      <c r="N85" s="78"/>
      <c r="O85" s="78"/>
      <c r="P85" s="78"/>
      <c r="Q85" s="78"/>
      <c r="R85" s="78"/>
      <c r="S85" s="78"/>
      <c r="T85" s="78"/>
      <c r="U85" s="78"/>
      <c r="V85" s="78"/>
    </row>
    <row r="86" spans="1:22" ht="15">
      <c r="A86" s="78" t="s">
        <v>300</v>
      </c>
      <c r="B86" s="78">
        <v>8</v>
      </c>
      <c r="C86" s="78" t="s">
        <v>302</v>
      </c>
      <c r="D86" s="78">
        <v>2</v>
      </c>
      <c r="E86" s="78" t="s">
        <v>288</v>
      </c>
      <c r="F86" s="78">
        <v>3</v>
      </c>
      <c r="G86" s="78" t="s">
        <v>286</v>
      </c>
      <c r="H86" s="78">
        <v>2</v>
      </c>
      <c r="I86" s="78"/>
      <c r="J86" s="78"/>
      <c r="K86" s="78" t="s">
        <v>307</v>
      </c>
      <c r="L86" s="78">
        <v>1</v>
      </c>
      <c r="M86" s="78"/>
      <c r="N86" s="78"/>
      <c r="O86" s="78"/>
      <c r="P86" s="78"/>
      <c r="Q86" s="78"/>
      <c r="R86" s="78"/>
      <c r="S86" s="78"/>
      <c r="T86" s="78"/>
      <c r="U86" s="78"/>
      <c r="V86" s="78"/>
    </row>
    <row r="87" spans="1:22" ht="15">
      <c r="A87" s="78" t="s">
        <v>299</v>
      </c>
      <c r="B87" s="78">
        <v>8</v>
      </c>
      <c r="C87" s="78" t="s">
        <v>266</v>
      </c>
      <c r="D87" s="78">
        <v>2</v>
      </c>
      <c r="E87" s="78" t="s">
        <v>274</v>
      </c>
      <c r="F87" s="78">
        <v>3</v>
      </c>
      <c r="G87" s="78" t="s">
        <v>284</v>
      </c>
      <c r="H87" s="78">
        <v>1</v>
      </c>
      <c r="I87" s="78"/>
      <c r="J87" s="78"/>
      <c r="K87" s="78" t="s">
        <v>306</v>
      </c>
      <c r="L87" s="78">
        <v>1</v>
      </c>
      <c r="M87" s="78"/>
      <c r="N87" s="78"/>
      <c r="O87" s="78"/>
      <c r="P87" s="78"/>
      <c r="Q87" s="78"/>
      <c r="R87" s="78"/>
      <c r="S87" s="78"/>
      <c r="T87" s="78"/>
      <c r="U87" s="78"/>
      <c r="V87" s="78"/>
    </row>
    <row r="90" spans="1:22" ht="15" customHeight="1">
      <c r="A90" s="13" t="s">
        <v>2391</v>
      </c>
      <c r="B90" s="13" t="s">
        <v>2122</v>
      </c>
      <c r="C90" s="13" t="s">
        <v>2392</v>
      </c>
      <c r="D90" s="13" t="s">
        <v>2125</v>
      </c>
      <c r="E90" s="13" t="s">
        <v>2393</v>
      </c>
      <c r="F90" s="13" t="s">
        <v>2127</v>
      </c>
      <c r="G90" s="13" t="s">
        <v>2394</v>
      </c>
      <c r="H90" s="13" t="s">
        <v>2129</v>
      </c>
      <c r="I90" s="13" t="s">
        <v>2395</v>
      </c>
      <c r="J90" s="13" t="s">
        <v>2131</v>
      </c>
      <c r="K90" s="13" t="s">
        <v>2396</v>
      </c>
      <c r="L90" s="13" t="s">
        <v>2133</v>
      </c>
      <c r="M90" s="13" t="s">
        <v>2397</v>
      </c>
      <c r="N90" s="13" t="s">
        <v>2135</v>
      </c>
      <c r="O90" s="13" t="s">
        <v>2398</v>
      </c>
      <c r="P90" s="13" t="s">
        <v>2137</v>
      </c>
      <c r="Q90" s="13" t="s">
        <v>2399</v>
      </c>
      <c r="R90" s="13" t="s">
        <v>2139</v>
      </c>
      <c r="S90" s="13" t="s">
        <v>2400</v>
      </c>
      <c r="T90" s="13" t="s">
        <v>2141</v>
      </c>
      <c r="U90" s="13" t="s">
        <v>2401</v>
      </c>
      <c r="V90" s="13" t="s">
        <v>2142</v>
      </c>
    </row>
    <row r="91" spans="1:22" ht="15">
      <c r="A91" s="115" t="s">
        <v>313</v>
      </c>
      <c r="B91" s="78">
        <v>1077383</v>
      </c>
      <c r="C91" s="115" t="s">
        <v>230</v>
      </c>
      <c r="D91" s="78">
        <v>690064</v>
      </c>
      <c r="E91" s="115" t="s">
        <v>346</v>
      </c>
      <c r="F91" s="78">
        <v>264111</v>
      </c>
      <c r="G91" s="115" t="s">
        <v>345</v>
      </c>
      <c r="H91" s="78">
        <v>70771</v>
      </c>
      <c r="I91" s="115" t="s">
        <v>300</v>
      </c>
      <c r="J91" s="78">
        <v>56607</v>
      </c>
      <c r="K91" s="115" t="s">
        <v>313</v>
      </c>
      <c r="L91" s="78">
        <v>1077383</v>
      </c>
      <c r="M91" s="115" t="s">
        <v>323</v>
      </c>
      <c r="N91" s="78">
        <v>31323</v>
      </c>
      <c r="O91" s="115" t="s">
        <v>263</v>
      </c>
      <c r="P91" s="78">
        <v>24612</v>
      </c>
      <c r="Q91" s="115" t="s">
        <v>251</v>
      </c>
      <c r="R91" s="78">
        <v>68133</v>
      </c>
      <c r="S91" s="115" t="s">
        <v>337</v>
      </c>
      <c r="T91" s="78">
        <v>2565</v>
      </c>
      <c r="U91" s="115" t="s">
        <v>330</v>
      </c>
      <c r="V91" s="78">
        <v>3555</v>
      </c>
    </row>
    <row r="92" spans="1:22" ht="15">
      <c r="A92" s="115" t="s">
        <v>230</v>
      </c>
      <c r="B92" s="78">
        <v>690064</v>
      </c>
      <c r="C92" s="115" t="s">
        <v>302</v>
      </c>
      <c r="D92" s="78">
        <v>38964</v>
      </c>
      <c r="E92" s="115" t="s">
        <v>255</v>
      </c>
      <c r="F92" s="78">
        <v>111859</v>
      </c>
      <c r="G92" s="115" t="s">
        <v>341</v>
      </c>
      <c r="H92" s="78">
        <v>27058</v>
      </c>
      <c r="I92" s="115" t="s">
        <v>223</v>
      </c>
      <c r="J92" s="78">
        <v>46356</v>
      </c>
      <c r="K92" s="115" t="s">
        <v>303</v>
      </c>
      <c r="L92" s="78">
        <v>296111</v>
      </c>
      <c r="M92" s="115" t="s">
        <v>321</v>
      </c>
      <c r="N92" s="78">
        <v>16682</v>
      </c>
      <c r="O92" s="115" t="s">
        <v>265</v>
      </c>
      <c r="P92" s="78">
        <v>22267</v>
      </c>
      <c r="Q92" s="115" t="s">
        <v>254</v>
      </c>
      <c r="R92" s="78">
        <v>45255</v>
      </c>
      <c r="S92" s="115" t="s">
        <v>269</v>
      </c>
      <c r="T92" s="78">
        <v>853</v>
      </c>
      <c r="U92" s="115" t="s">
        <v>331</v>
      </c>
      <c r="V92" s="78">
        <v>1591</v>
      </c>
    </row>
    <row r="93" spans="1:22" ht="15">
      <c r="A93" s="115" t="s">
        <v>303</v>
      </c>
      <c r="B93" s="78">
        <v>296111</v>
      </c>
      <c r="C93" s="115" t="s">
        <v>239</v>
      </c>
      <c r="D93" s="78">
        <v>26173</v>
      </c>
      <c r="E93" s="115" t="s">
        <v>347</v>
      </c>
      <c r="F93" s="78">
        <v>61534</v>
      </c>
      <c r="G93" s="115" t="s">
        <v>275</v>
      </c>
      <c r="H93" s="78">
        <v>18552</v>
      </c>
      <c r="I93" s="115" t="s">
        <v>298</v>
      </c>
      <c r="J93" s="78">
        <v>27724</v>
      </c>
      <c r="K93" s="115" t="s">
        <v>305</v>
      </c>
      <c r="L93" s="78">
        <v>99594</v>
      </c>
      <c r="M93" s="115" t="s">
        <v>324</v>
      </c>
      <c r="N93" s="78">
        <v>5187</v>
      </c>
      <c r="O93" s="115" t="s">
        <v>333</v>
      </c>
      <c r="P93" s="78">
        <v>22079</v>
      </c>
      <c r="Q93" s="115" t="s">
        <v>319</v>
      </c>
      <c r="R93" s="78">
        <v>16021</v>
      </c>
      <c r="S93" s="115" t="s">
        <v>338</v>
      </c>
      <c r="T93" s="78">
        <v>184</v>
      </c>
      <c r="U93" s="115" t="s">
        <v>257</v>
      </c>
      <c r="V93" s="78">
        <v>934</v>
      </c>
    </row>
    <row r="94" spans="1:22" ht="15">
      <c r="A94" s="115" t="s">
        <v>346</v>
      </c>
      <c r="B94" s="78">
        <v>264111</v>
      </c>
      <c r="C94" s="115" t="s">
        <v>283</v>
      </c>
      <c r="D94" s="78">
        <v>21744</v>
      </c>
      <c r="E94" s="115" t="s">
        <v>280</v>
      </c>
      <c r="F94" s="78">
        <v>49553</v>
      </c>
      <c r="G94" s="115" t="s">
        <v>301</v>
      </c>
      <c r="H94" s="78">
        <v>9372</v>
      </c>
      <c r="I94" s="115" t="s">
        <v>299</v>
      </c>
      <c r="J94" s="78">
        <v>23123</v>
      </c>
      <c r="K94" s="115" t="s">
        <v>304</v>
      </c>
      <c r="L94" s="78">
        <v>28709</v>
      </c>
      <c r="M94" s="115" t="s">
        <v>326</v>
      </c>
      <c r="N94" s="78">
        <v>3532</v>
      </c>
      <c r="O94" s="115" t="s">
        <v>335</v>
      </c>
      <c r="P94" s="78">
        <v>12644</v>
      </c>
      <c r="Q94" s="115" t="s">
        <v>250</v>
      </c>
      <c r="R94" s="78">
        <v>7293</v>
      </c>
      <c r="S94" s="115" t="s">
        <v>268</v>
      </c>
      <c r="T94" s="78">
        <v>11</v>
      </c>
      <c r="U94" s="115" t="s">
        <v>329</v>
      </c>
      <c r="V94" s="78">
        <v>254</v>
      </c>
    </row>
    <row r="95" spans="1:22" ht="15">
      <c r="A95" s="115" t="s">
        <v>255</v>
      </c>
      <c r="B95" s="78">
        <v>111859</v>
      </c>
      <c r="C95" s="115" t="s">
        <v>229</v>
      </c>
      <c r="D95" s="78">
        <v>19382</v>
      </c>
      <c r="E95" s="115" t="s">
        <v>314</v>
      </c>
      <c r="F95" s="78">
        <v>35619</v>
      </c>
      <c r="G95" s="115" t="s">
        <v>245</v>
      </c>
      <c r="H95" s="78">
        <v>9238</v>
      </c>
      <c r="I95" s="115" t="s">
        <v>297</v>
      </c>
      <c r="J95" s="78">
        <v>4601</v>
      </c>
      <c r="K95" s="115" t="s">
        <v>309</v>
      </c>
      <c r="L95" s="78">
        <v>23992</v>
      </c>
      <c r="M95" s="115" t="s">
        <v>252</v>
      </c>
      <c r="N95" s="78">
        <v>143</v>
      </c>
      <c r="O95" s="115" t="s">
        <v>334</v>
      </c>
      <c r="P95" s="78">
        <v>4415</v>
      </c>
      <c r="Q95" s="115" t="s">
        <v>318</v>
      </c>
      <c r="R95" s="78">
        <v>5649</v>
      </c>
      <c r="S95" s="115" t="s">
        <v>339</v>
      </c>
      <c r="T95" s="78">
        <v>4</v>
      </c>
      <c r="U95" s="115" t="s">
        <v>332</v>
      </c>
      <c r="V95" s="78">
        <v>3</v>
      </c>
    </row>
    <row r="96" spans="1:22" ht="15">
      <c r="A96" s="115" t="s">
        <v>305</v>
      </c>
      <c r="B96" s="78">
        <v>99594</v>
      </c>
      <c r="C96" s="115" t="s">
        <v>316</v>
      </c>
      <c r="D96" s="78">
        <v>17572</v>
      </c>
      <c r="E96" s="115" t="s">
        <v>214</v>
      </c>
      <c r="F96" s="78">
        <v>32579</v>
      </c>
      <c r="G96" s="115" t="s">
        <v>344</v>
      </c>
      <c r="H96" s="78">
        <v>7922</v>
      </c>
      <c r="I96" s="115" t="s">
        <v>222</v>
      </c>
      <c r="J96" s="78">
        <v>3377</v>
      </c>
      <c r="K96" s="115" t="s">
        <v>311</v>
      </c>
      <c r="L96" s="78">
        <v>12147</v>
      </c>
      <c r="M96" s="115" t="s">
        <v>320</v>
      </c>
      <c r="N96" s="78">
        <v>111</v>
      </c>
      <c r="O96" s="115" t="s">
        <v>264</v>
      </c>
      <c r="P96" s="78">
        <v>33</v>
      </c>
      <c r="Q96" s="115" t="s">
        <v>317</v>
      </c>
      <c r="R96" s="78">
        <v>2817</v>
      </c>
      <c r="S96" s="115"/>
      <c r="T96" s="78"/>
      <c r="U96" s="115"/>
      <c r="V96" s="78"/>
    </row>
    <row r="97" spans="1:22" ht="15">
      <c r="A97" s="115" t="s">
        <v>345</v>
      </c>
      <c r="B97" s="78">
        <v>70771</v>
      </c>
      <c r="C97" s="115" t="s">
        <v>291</v>
      </c>
      <c r="D97" s="78">
        <v>13801</v>
      </c>
      <c r="E97" s="115" t="s">
        <v>261</v>
      </c>
      <c r="F97" s="78">
        <v>12183</v>
      </c>
      <c r="G97" s="115" t="s">
        <v>343</v>
      </c>
      <c r="H97" s="78">
        <v>7162</v>
      </c>
      <c r="I97" s="115" t="s">
        <v>224</v>
      </c>
      <c r="J97" s="78">
        <v>1327</v>
      </c>
      <c r="K97" s="115" t="s">
        <v>312</v>
      </c>
      <c r="L97" s="78">
        <v>5461</v>
      </c>
      <c r="M97" s="115" t="s">
        <v>322</v>
      </c>
      <c r="N97" s="78">
        <v>17</v>
      </c>
      <c r="O97" s="115"/>
      <c r="P97" s="78"/>
      <c r="Q97" s="115"/>
      <c r="R97" s="78"/>
      <c r="S97" s="115"/>
      <c r="T97" s="78"/>
      <c r="U97" s="115"/>
      <c r="V97" s="78"/>
    </row>
    <row r="98" spans="1:22" ht="15">
      <c r="A98" s="115" t="s">
        <v>251</v>
      </c>
      <c r="B98" s="78">
        <v>68133</v>
      </c>
      <c r="C98" s="115" t="s">
        <v>290</v>
      </c>
      <c r="D98" s="78">
        <v>10331</v>
      </c>
      <c r="E98" s="115" t="s">
        <v>287</v>
      </c>
      <c r="F98" s="78">
        <v>3262</v>
      </c>
      <c r="G98" s="115" t="s">
        <v>274</v>
      </c>
      <c r="H98" s="78">
        <v>7009</v>
      </c>
      <c r="I98" s="115" t="s">
        <v>221</v>
      </c>
      <c r="J98" s="78">
        <v>839</v>
      </c>
      <c r="K98" s="115" t="s">
        <v>310</v>
      </c>
      <c r="L98" s="78">
        <v>1078</v>
      </c>
      <c r="M98" s="115" t="s">
        <v>325</v>
      </c>
      <c r="N98" s="78">
        <v>1</v>
      </c>
      <c r="O98" s="115"/>
      <c r="P98" s="78"/>
      <c r="Q98" s="115"/>
      <c r="R98" s="78"/>
      <c r="S98" s="115"/>
      <c r="T98" s="78"/>
      <c r="U98" s="115"/>
      <c r="V98" s="78"/>
    </row>
    <row r="99" spans="1:22" ht="15">
      <c r="A99" s="115" t="s">
        <v>347</v>
      </c>
      <c r="B99" s="78">
        <v>61534</v>
      </c>
      <c r="C99" s="115" t="s">
        <v>296</v>
      </c>
      <c r="D99" s="78">
        <v>8880</v>
      </c>
      <c r="E99" s="115" t="s">
        <v>295</v>
      </c>
      <c r="F99" s="78">
        <v>3120</v>
      </c>
      <c r="G99" s="115" t="s">
        <v>340</v>
      </c>
      <c r="H99" s="78">
        <v>1680</v>
      </c>
      <c r="I99" s="115" t="s">
        <v>220</v>
      </c>
      <c r="J99" s="78">
        <v>142</v>
      </c>
      <c r="K99" s="115" t="s">
        <v>306</v>
      </c>
      <c r="L99" s="78">
        <v>834</v>
      </c>
      <c r="M99" s="115"/>
      <c r="N99" s="78"/>
      <c r="O99" s="115"/>
      <c r="P99" s="78"/>
      <c r="Q99" s="115"/>
      <c r="R99" s="78"/>
      <c r="S99" s="115"/>
      <c r="T99" s="78"/>
      <c r="U99" s="115"/>
      <c r="V99" s="78"/>
    </row>
    <row r="100" spans="1:22" ht="15">
      <c r="A100" s="115" t="s">
        <v>300</v>
      </c>
      <c r="B100" s="78">
        <v>56607</v>
      </c>
      <c r="C100" s="115" t="s">
        <v>289</v>
      </c>
      <c r="D100" s="78">
        <v>8584</v>
      </c>
      <c r="E100" s="115" t="s">
        <v>215</v>
      </c>
      <c r="F100" s="78">
        <v>2744</v>
      </c>
      <c r="G100" s="115" t="s">
        <v>285</v>
      </c>
      <c r="H100" s="78">
        <v>1453</v>
      </c>
      <c r="I100" s="115" t="s">
        <v>227</v>
      </c>
      <c r="J100" s="78">
        <v>94</v>
      </c>
      <c r="K100" s="115" t="s">
        <v>307</v>
      </c>
      <c r="L100" s="78">
        <v>588</v>
      </c>
      <c r="M100" s="115"/>
      <c r="N100" s="78"/>
      <c r="O100" s="115"/>
      <c r="P100" s="78"/>
      <c r="Q100" s="115"/>
      <c r="R100" s="78"/>
      <c r="S100" s="115"/>
      <c r="T100" s="78"/>
      <c r="U100" s="115"/>
      <c r="V100" s="78"/>
    </row>
  </sheetData>
  <hyperlinks>
    <hyperlink ref="A2" r:id="rId1" display="https://www.broadcastingcable.com/news/4c-extends-deal-with-placed-to-tv-and-ott"/>
    <hyperlink ref="A3" r:id="rId2" display="https://variety.com/video/sequential-messaging-lance-neuheuser-adam-helfgott/"/>
    <hyperlink ref="A4" r:id="rId3" display="https://twitter.com/aarongoldman/status/1144268734674145281"/>
    <hyperlink ref="A5" r:id="rId4" display="https://www.4cinsights.com/snapchat"/>
    <hyperlink ref="A6" r:id="rId5" display="https://www.4cinsights.com/2019/07/01/episode-18-who-likes-adulting-feat-beri-meric/"/>
    <hyperlink ref="A7" r:id="rId6" display="https://www.4cinsights.com/2019/06/18/4c-and-iri-deepen-relationship-for-linear-tv-and-ott/"/>
    <hyperlink ref="A8" r:id="rId7" display="https://www.cdpinstitute.org/newsletter/Blog929/08-13-19-4C-Adds-Bring-Your-Own-Data-Video-Ad-Measurement"/>
    <hyperlink ref="A9" r:id="rId8" display="http://foundremote.com/disney-and-dior-top-may-tv-social-lift-rankings/"/>
    <hyperlink ref="A10" r:id="rId9" display="http://foundremote.com/att-and-olive-garden-top-april-tv-social-lift-rankings/"/>
    <hyperlink ref="A11" r:id="rId10" display="https://www.4cinsights.com/2019/06/27/4c-launches-new-cross-channel-video-solution-to-help-marketers-reach-cord-cutters-and-cord-nevers-across-streaming-environments/"/>
    <hyperlink ref="C2" r:id="rId11" display="https://www.4cinsights.com/snapchat"/>
    <hyperlink ref="C3" r:id="rId12" display="http://foundremote.com/disney-and-dior-top-may-tv-social-lift-rankings/"/>
    <hyperlink ref="C4" r:id="rId13" display="http://foundremote.com/att-and-olive-garden-top-april-tv-social-lift-rankings/"/>
    <hyperlink ref="C5" r:id="rId14" display="https://www.cdpinstitute.org/newsletter/Blog929/08-13-19-4C-Adds-Bring-Your-Own-Data-Video-Ad-Measurement"/>
    <hyperlink ref="C6" r:id="rId15" display="https://www.4cinsights.com/2019/06/18/4c-and-iri-deepen-relationship-for-linear-tv-and-ott/"/>
    <hyperlink ref="C7" r:id="rId16" display="https://martechseries.com/analytics/behavioral-marketing/location-data/4c-expands-partnership-placed-tv-ott-audiences-measurement/"/>
    <hyperlink ref="C8" r:id="rId17" display="https://www.businesswire.com/news/home/20190618005121/en/4C-IRI-Deepen-Relationship-Linear-TV-OTT#.XQjjcpHFBLc.twitter"/>
    <hyperlink ref="C9" r:id="rId18" display="https://www.4cinsights.com/resource/relaunch-video-refuel/?utm_source=twitter&amp;utm_medium=organic_social&amp;utm_campaign=wp+refuel&amp;utm_content=refuel1"/>
    <hyperlink ref="C10" r:id="rId19" display="https://www.4cinsights.com/relaunch/?utm_source=twitter&amp;utm_medium=organic_social&amp;utm_campaign=wp_refocus"/>
    <hyperlink ref="C11" r:id="rId20" display="https://www.4cinsights.com/4c-launches-source-of-truth-attribution-for-linear-tv-ott-and-social-video/?utm_source=twitter&amp;utm_medium=organic_social&amp;utm_campaign=pressrelease&amp;utm_content=byod"/>
    <hyperlink ref="E2" r:id="rId21" display="https://www.broadcastingcable.com/news/4c-extends-deal-with-placed-to-tv-and-ott"/>
    <hyperlink ref="E3" r:id="rId22" display="https://variety.com/video/sequential-messaging-lance-neuheuser-adam-helfgott/"/>
    <hyperlink ref="E4" r:id="rId23" display="https://twitter.com/aarongoldman/status/1144268734674145281"/>
    <hyperlink ref="E5" r:id="rId24" display="https://twitter.com/AaronGoldman/status/1136294101819777026"/>
    <hyperlink ref="E6" r:id="rId25" display="https://www.martechadvisor.com/news/ads/4c-introduces-a-data-attribution-solution-to-optimize-ad-campaigns?utm_source=twitter&amp;utm_medium=social&amp;utm_campaign=mta_130819_Xbc_Link&amp;utm_content=4C&amp;utm_term=nina"/>
    <hyperlink ref="E7" r:id="rId26" display="https://www.martechadvisor.com/news/ads/4c-partners-with-iri-enhances-targeting-for-advertisers?utm_source=twitter&amp;utm_medium=social&amp;utm_campaign=mta_210619_Xbc_Link&amp;utm_content=4c&amp;utm_term=nina"/>
    <hyperlink ref="E8" r:id="rId27" display="https://www.martechadvisor.com/news/geolocation/4c-integrates-with-placed-expands-its-location-based-solution?utm_source=twitter&amp;utm_medium=social&amp;utm_campaign=mta_070619_Xbc_Link&amp;utm_content=$C&amp;utm_term=nina"/>
    <hyperlink ref="E9" r:id="rId28" display="https://twitter.com/Variety/status/1144077894785753088"/>
    <hyperlink ref="E10" r:id="rId29" display="https://twitter.com/RapidTVNews/status/1160972902147264513"/>
    <hyperlink ref="E11" r:id="rId30" display="https://www.4cinsights.com/2019/07/01/episode-18-who-likes-adulting-feat-beri-meric/"/>
    <hyperlink ref="G2" r:id="rId31" display="https://www.broadcastingcable.com/news/4c-extends-deal-with-placed-to-tv-and-ott"/>
    <hyperlink ref="G3" r:id="rId32" display="https://www.martechadvisor.com/news/ads/4c-introduces-a-data-attribution-solution-to-optimize-ad-campaigns/"/>
    <hyperlink ref="G4" r:id="rId33" display="https://www.4cinsights.com/stateofmedia/"/>
    <hyperlink ref="G5" r:id="rId34" display="https://www.4cinsights.com/cannes/"/>
    <hyperlink ref="G6" r:id="rId35" display="https://www.martechadvisor.com/news/geolocation/4c-integrates-with-placed-expands-its-location-based-solution/"/>
    <hyperlink ref="G7" r:id="rId36" display="https://www.4cinsights.com/2019/06/06/coming-focus-cannes-crosschannelvideo-crossingthecroisette/"/>
    <hyperlink ref="G8" r:id="rId37" display="https://www.4cinsights.com/relaunch"/>
    <hyperlink ref="G9" r:id="rId38" display="https://www.4cinsights.com/2019/06/27/4c-launches-new-cross-channel-video-solution-to-help-marketers-reach-cord-cutters-and-cord-nevers-across-streaming-environments/"/>
    <hyperlink ref="G10" r:id="rId39" display="https://www.4cinsights.com/2019/08/01/the-well-manicured-walled-gardens-of-video/"/>
    <hyperlink ref="G11" r:id="rId40" display="https://www.4cinsights.com/2019/08/08/marketinglessonsfromlollapalooza/"/>
    <hyperlink ref="M2" r:id="rId41" display="https://twitter.com/AmatielleSativa/status/1150468047230164994"/>
    <hyperlink ref="O2" r:id="rId42" display="https://mobilemarketingmagazine.com/facebook-ad-transparency-ftc-fine-cambridge-analytica-q2-2019-earnings-libra-mozilla-croud-socialbakers-4c-insights"/>
    <hyperlink ref="Q2" r:id="rId43" display="https://www.builtinchicago.org/2018/03/22/chicago-tech-founding-stories"/>
  </hyperlinks>
  <printOptions/>
  <pageMargins left="0.7" right="0.7" top="0.75" bottom="0.75" header="0.3" footer="0.3"/>
  <pageSetup orientation="portrait" paperSize="9"/>
  <tableParts>
    <tablePart r:id="rId47"/>
    <tablePart r:id="rId51"/>
    <tablePart r:id="rId44"/>
    <tablePart r:id="rId45"/>
    <tablePart r:id="rId46"/>
    <tablePart r:id="rId48"/>
    <tablePart r:id="rId49"/>
    <tablePart r:id="rId50"/>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2608</v>
      </c>
      <c r="B1" s="13" t="s">
        <v>2836</v>
      </c>
      <c r="C1" s="13" t="s">
        <v>2837</v>
      </c>
      <c r="D1" s="13" t="s">
        <v>144</v>
      </c>
      <c r="E1" s="13" t="s">
        <v>2839</v>
      </c>
      <c r="F1" s="13" t="s">
        <v>2840</v>
      </c>
      <c r="G1" s="13" t="s">
        <v>2841</v>
      </c>
    </row>
    <row r="2" spans="1:7" ht="15">
      <c r="A2" s="78" t="s">
        <v>2198</v>
      </c>
      <c r="B2" s="78">
        <v>105</v>
      </c>
      <c r="C2" s="118">
        <v>0.03560528992878942</v>
      </c>
      <c r="D2" s="78" t="s">
        <v>2838</v>
      </c>
      <c r="E2" s="78"/>
      <c r="F2" s="78"/>
      <c r="G2" s="78"/>
    </row>
    <row r="3" spans="1:7" ht="15">
      <c r="A3" s="78" t="s">
        <v>2199</v>
      </c>
      <c r="B3" s="78">
        <v>11</v>
      </c>
      <c r="C3" s="118">
        <v>0.003730077992539844</v>
      </c>
      <c r="D3" s="78" t="s">
        <v>2838</v>
      </c>
      <c r="E3" s="78"/>
      <c r="F3" s="78"/>
      <c r="G3" s="78"/>
    </row>
    <row r="4" spans="1:7" ht="15">
      <c r="A4" s="78" t="s">
        <v>2200</v>
      </c>
      <c r="B4" s="78">
        <v>0</v>
      </c>
      <c r="C4" s="118">
        <v>0</v>
      </c>
      <c r="D4" s="78" t="s">
        <v>2838</v>
      </c>
      <c r="E4" s="78"/>
      <c r="F4" s="78"/>
      <c r="G4" s="78"/>
    </row>
    <row r="5" spans="1:7" ht="15">
      <c r="A5" s="78" t="s">
        <v>2201</v>
      </c>
      <c r="B5" s="78">
        <v>2833</v>
      </c>
      <c r="C5" s="118">
        <v>0.9606646320786707</v>
      </c>
      <c r="D5" s="78" t="s">
        <v>2838</v>
      </c>
      <c r="E5" s="78"/>
      <c r="F5" s="78"/>
      <c r="G5" s="78"/>
    </row>
    <row r="6" spans="1:7" ht="15">
      <c r="A6" s="78" t="s">
        <v>2202</v>
      </c>
      <c r="B6" s="78">
        <v>2949</v>
      </c>
      <c r="C6" s="118">
        <v>1</v>
      </c>
      <c r="D6" s="78" t="s">
        <v>2838</v>
      </c>
      <c r="E6" s="78"/>
      <c r="F6" s="78"/>
      <c r="G6" s="78"/>
    </row>
    <row r="7" spans="1:7" ht="15">
      <c r="A7" s="84" t="s">
        <v>279</v>
      </c>
      <c r="B7" s="84">
        <v>149</v>
      </c>
      <c r="C7" s="119">
        <v>0.0062416230352402855</v>
      </c>
      <c r="D7" s="84" t="s">
        <v>2838</v>
      </c>
      <c r="E7" s="84" t="b">
        <v>0</v>
      </c>
      <c r="F7" s="84" t="b">
        <v>0</v>
      </c>
      <c r="G7" s="84" t="b">
        <v>0</v>
      </c>
    </row>
    <row r="8" spans="1:7" ht="15">
      <c r="A8" s="84" t="s">
        <v>2203</v>
      </c>
      <c r="B8" s="84">
        <v>36</v>
      </c>
      <c r="C8" s="119">
        <v>0.013431348277528024</v>
      </c>
      <c r="D8" s="84" t="s">
        <v>2838</v>
      </c>
      <c r="E8" s="84" t="b">
        <v>0</v>
      </c>
      <c r="F8" s="84" t="b">
        <v>0</v>
      </c>
      <c r="G8" s="84" t="b">
        <v>0</v>
      </c>
    </row>
    <row r="9" spans="1:7" ht="15">
      <c r="A9" s="84" t="s">
        <v>282</v>
      </c>
      <c r="B9" s="84">
        <v>32</v>
      </c>
      <c r="C9" s="119">
        <v>0.011938976246691577</v>
      </c>
      <c r="D9" s="84" t="s">
        <v>2838</v>
      </c>
      <c r="E9" s="84" t="b">
        <v>0</v>
      </c>
      <c r="F9" s="84" t="b">
        <v>0</v>
      </c>
      <c r="G9" s="84" t="b">
        <v>0</v>
      </c>
    </row>
    <row r="10" spans="1:7" ht="15">
      <c r="A10" s="84" t="s">
        <v>2204</v>
      </c>
      <c r="B10" s="84">
        <v>32</v>
      </c>
      <c r="C10" s="119">
        <v>0.011938976246691577</v>
      </c>
      <c r="D10" s="84" t="s">
        <v>2838</v>
      </c>
      <c r="E10" s="84" t="b">
        <v>0</v>
      </c>
      <c r="F10" s="84" t="b">
        <v>0</v>
      </c>
      <c r="G10" s="84" t="b">
        <v>0</v>
      </c>
    </row>
    <row r="11" spans="1:7" ht="15">
      <c r="A11" s="84" t="s">
        <v>2205</v>
      </c>
      <c r="B11" s="84">
        <v>31</v>
      </c>
      <c r="C11" s="119">
        <v>0.014066897727048253</v>
      </c>
      <c r="D11" s="84" t="s">
        <v>2838</v>
      </c>
      <c r="E11" s="84" t="b">
        <v>0</v>
      </c>
      <c r="F11" s="84" t="b">
        <v>0</v>
      </c>
      <c r="G11" s="84" t="b">
        <v>0</v>
      </c>
    </row>
    <row r="12" spans="1:7" ht="15">
      <c r="A12" s="84" t="s">
        <v>2207</v>
      </c>
      <c r="B12" s="84">
        <v>29</v>
      </c>
      <c r="C12" s="119">
        <v>0.011653493189034206</v>
      </c>
      <c r="D12" s="84" t="s">
        <v>2838</v>
      </c>
      <c r="E12" s="84" t="b">
        <v>0</v>
      </c>
      <c r="F12" s="84" t="b">
        <v>0</v>
      </c>
      <c r="G12" s="84" t="b">
        <v>0</v>
      </c>
    </row>
    <row r="13" spans="1:7" ht="15">
      <c r="A13" s="84" t="s">
        <v>274</v>
      </c>
      <c r="B13" s="84">
        <v>24</v>
      </c>
      <c r="C13" s="119">
        <v>0.01044086068209315</v>
      </c>
      <c r="D13" s="84" t="s">
        <v>2838</v>
      </c>
      <c r="E13" s="84" t="b">
        <v>0</v>
      </c>
      <c r="F13" s="84" t="b">
        <v>0</v>
      </c>
      <c r="G13" s="84" t="b">
        <v>0</v>
      </c>
    </row>
    <row r="14" spans="1:7" ht="15">
      <c r="A14" s="84" t="s">
        <v>286</v>
      </c>
      <c r="B14" s="84">
        <v>22</v>
      </c>
      <c r="C14" s="119">
        <v>0.00998295967726005</v>
      </c>
      <c r="D14" s="84" t="s">
        <v>2838</v>
      </c>
      <c r="E14" s="84" t="b">
        <v>0</v>
      </c>
      <c r="F14" s="84" t="b">
        <v>0</v>
      </c>
      <c r="G14" s="84" t="b">
        <v>0</v>
      </c>
    </row>
    <row r="15" spans="1:7" ht="15">
      <c r="A15" s="84" t="s">
        <v>2208</v>
      </c>
      <c r="B15" s="84">
        <v>20</v>
      </c>
      <c r="C15" s="119">
        <v>0.009485856015916741</v>
      </c>
      <c r="D15" s="84" t="s">
        <v>2838</v>
      </c>
      <c r="E15" s="84" t="b">
        <v>0</v>
      </c>
      <c r="F15" s="84" t="b">
        <v>0</v>
      </c>
      <c r="G15" s="84" t="b">
        <v>0</v>
      </c>
    </row>
    <row r="16" spans="1:7" ht="15">
      <c r="A16" s="84" t="s">
        <v>2216</v>
      </c>
      <c r="B16" s="84">
        <v>20</v>
      </c>
      <c r="C16" s="119">
        <v>0.010185717932483001</v>
      </c>
      <c r="D16" s="84" t="s">
        <v>2838</v>
      </c>
      <c r="E16" s="84" t="b">
        <v>0</v>
      </c>
      <c r="F16" s="84" t="b">
        <v>0</v>
      </c>
      <c r="G16" s="84" t="b">
        <v>0</v>
      </c>
    </row>
    <row r="17" spans="1:7" ht="15">
      <c r="A17" s="84" t="s">
        <v>586</v>
      </c>
      <c r="B17" s="84">
        <v>19</v>
      </c>
      <c r="C17" s="119">
        <v>0.00922140530709507</v>
      </c>
      <c r="D17" s="84" t="s">
        <v>2838</v>
      </c>
      <c r="E17" s="84" t="b">
        <v>0</v>
      </c>
      <c r="F17" s="84" t="b">
        <v>0</v>
      </c>
      <c r="G17" s="84" t="b">
        <v>0</v>
      </c>
    </row>
    <row r="18" spans="1:7" ht="15">
      <c r="A18" s="84" t="s">
        <v>2215</v>
      </c>
      <c r="B18" s="84">
        <v>18</v>
      </c>
      <c r="C18" s="119">
        <v>0.008945616884375713</v>
      </c>
      <c r="D18" s="84" t="s">
        <v>2838</v>
      </c>
      <c r="E18" s="84" t="b">
        <v>0</v>
      </c>
      <c r="F18" s="84" t="b">
        <v>0</v>
      </c>
      <c r="G18" s="84" t="b">
        <v>0</v>
      </c>
    </row>
    <row r="19" spans="1:7" ht="15">
      <c r="A19" s="84" t="s">
        <v>294</v>
      </c>
      <c r="B19" s="84">
        <v>17</v>
      </c>
      <c r="C19" s="119">
        <v>0.008879769988906999</v>
      </c>
      <c r="D19" s="84" t="s">
        <v>2838</v>
      </c>
      <c r="E19" s="84" t="b">
        <v>0</v>
      </c>
      <c r="F19" s="84" t="b">
        <v>0</v>
      </c>
      <c r="G19" s="84" t="b">
        <v>0</v>
      </c>
    </row>
    <row r="20" spans="1:7" ht="15">
      <c r="A20" s="84" t="s">
        <v>2217</v>
      </c>
      <c r="B20" s="84">
        <v>16</v>
      </c>
      <c r="C20" s="119">
        <v>0.008357430577794821</v>
      </c>
      <c r="D20" s="84" t="s">
        <v>2838</v>
      </c>
      <c r="E20" s="84" t="b">
        <v>0</v>
      </c>
      <c r="F20" s="84" t="b">
        <v>0</v>
      </c>
      <c r="G20" s="84" t="b">
        <v>0</v>
      </c>
    </row>
    <row r="21" spans="1:7" ht="15">
      <c r="A21" s="84" t="s">
        <v>2209</v>
      </c>
      <c r="B21" s="84">
        <v>14</v>
      </c>
      <c r="C21" s="119">
        <v>0.007715273945797348</v>
      </c>
      <c r="D21" s="84" t="s">
        <v>2838</v>
      </c>
      <c r="E21" s="84" t="b">
        <v>0</v>
      </c>
      <c r="F21" s="84" t="b">
        <v>0</v>
      </c>
      <c r="G21" s="84" t="b">
        <v>0</v>
      </c>
    </row>
    <row r="22" spans="1:7" ht="15">
      <c r="A22" s="84" t="s">
        <v>347</v>
      </c>
      <c r="B22" s="84">
        <v>14</v>
      </c>
      <c r="C22" s="119">
        <v>0.007715273945797348</v>
      </c>
      <c r="D22" s="84" t="s">
        <v>2838</v>
      </c>
      <c r="E22" s="84" t="b">
        <v>0</v>
      </c>
      <c r="F22" s="84" t="b">
        <v>0</v>
      </c>
      <c r="G22" s="84" t="b">
        <v>0</v>
      </c>
    </row>
    <row r="23" spans="1:7" ht="15">
      <c r="A23" s="84" t="s">
        <v>2609</v>
      </c>
      <c r="B23" s="84">
        <v>14</v>
      </c>
      <c r="C23" s="119">
        <v>0.007715273945797348</v>
      </c>
      <c r="D23" s="84" t="s">
        <v>2838</v>
      </c>
      <c r="E23" s="84" t="b">
        <v>0</v>
      </c>
      <c r="F23" s="84" t="b">
        <v>0</v>
      </c>
      <c r="G23" s="84" t="b">
        <v>0</v>
      </c>
    </row>
    <row r="24" spans="1:7" ht="15">
      <c r="A24" s="84" t="s">
        <v>2210</v>
      </c>
      <c r="B24" s="84">
        <v>14</v>
      </c>
      <c r="C24" s="119">
        <v>0.007715273945797348</v>
      </c>
      <c r="D24" s="84" t="s">
        <v>2838</v>
      </c>
      <c r="E24" s="84" t="b">
        <v>0</v>
      </c>
      <c r="F24" s="84" t="b">
        <v>0</v>
      </c>
      <c r="G24" s="84" t="b">
        <v>0</v>
      </c>
    </row>
    <row r="25" spans="1:7" ht="15">
      <c r="A25" s="84" t="s">
        <v>2211</v>
      </c>
      <c r="B25" s="84">
        <v>14</v>
      </c>
      <c r="C25" s="119">
        <v>0.007715273945797348</v>
      </c>
      <c r="D25" s="84" t="s">
        <v>2838</v>
      </c>
      <c r="E25" s="84" t="b">
        <v>0</v>
      </c>
      <c r="F25" s="84" t="b">
        <v>0</v>
      </c>
      <c r="G25" s="84" t="b">
        <v>0</v>
      </c>
    </row>
    <row r="26" spans="1:7" ht="15">
      <c r="A26" s="84" t="s">
        <v>2213</v>
      </c>
      <c r="B26" s="84">
        <v>13</v>
      </c>
      <c r="C26" s="119">
        <v>0.007371620175166347</v>
      </c>
      <c r="D26" s="84" t="s">
        <v>2838</v>
      </c>
      <c r="E26" s="84" t="b">
        <v>0</v>
      </c>
      <c r="F26" s="84" t="b">
        <v>0</v>
      </c>
      <c r="G26" s="84" t="b">
        <v>0</v>
      </c>
    </row>
    <row r="27" spans="1:7" ht="15">
      <c r="A27" s="84" t="s">
        <v>2610</v>
      </c>
      <c r="B27" s="84">
        <v>13</v>
      </c>
      <c r="C27" s="119">
        <v>0.007371620175166347</v>
      </c>
      <c r="D27" s="84" t="s">
        <v>2838</v>
      </c>
      <c r="E27" s="84" t="b">
        <v>0</v>
      </c>
      <c r="F27" s="84" t="b">
        <v>0</v>
      </c>
      <c r="G27" s="84" t="b">
        <v>0</v>
      </c>
    </row>
    <row r="28" spans="1:7" ht="15">
      <c r="A28" s="84" t="s">
        <v>2168</v>
      </c>
      <c r="B28" s="84">
        <v>13</v>
      </c>
      <c r="C28" s="119">
        <v>0.007371620175166347</v>
      </c>
      <c r="D28" s="84" t="s">
        <v>2838</v>
      </c>
      <c r="E28" s="84" t="b">
        <v>0</v>
      </c>
      <c r="F28" s="84" t="b">
        <v>0</v>
      </c>
      <c r="G28" s="84" t="b">
        <v>0</v>
      </c>
    </row>
    <row r="29" spans="1:7" ht="15">
      <c r="A29" s="84" t="s">
        <v>2221</v>
      </c>
      <c r="B29" s="84">
        <v>13</v>
      </c>
      <c r="C29" s="119">
        <v>0.007371620175166347</v>
      </c>
      <c r="D29" s="84" t="s">
        <v>2838</v>
      </c>
      <c r="E29" s="84" t="b">
        <v>0</v>
      </c>
      <c r="F29" s="84" t="b">
        <v>0</v>
      </c>
      <c r="G29" s="84" t="b">
        <v>0</v>
      </c>
    </row>
    <row r="30" spans="1:7" ht="15">
      <c r="A30" s="84" t="s">
        <v>2240</v>
      </c>
      <c r="B30" s="84">
        <v>12</v>
      </c>
      <c r="C30" s="119">
        <v>0.007754701430420582</v>
      </c>
      <c r="D30" s="84" t="s">
        <v>2838</v>
      </c>
      <c r="E30" s="84" t="b">
        <v>1</v>
      </c>
      <c r="F30" s="84" t="b">
        <v>0</v>
      </c>
      <c r="G30" s="84" t="b">
        <v>0</v>
      </c>
    </row>
    <row r="31" spans="1:7" ht="15">
      <c r="A31" s="84" t="s">
        <v>296</v>
      </c>
      <c r="B31" s="84">
        <v>12</v>
      </c>
      <c r="C31" s="119">
        <v>0.0070113871818833495</v>
      </c>
      <c r="D31" s="84" t="s">
        <v>2838</v>
      </c>
      <c r="E31" s="84" t="b">
        <v>0</v>
      </c>
      <c r="F31" s="84" t="b">
        <v>0</v>
      </c>
      <c r="G31" s="84" t="b">
        <v>0</v>
      </c>
    </row>
    <row r="32" spans="1:7" ht="15">
      <c r="A32" s="84" t="s">
        <v>2223</v>
      </c>
      <c r="B32" s="84">
        <v>12</v>
      </c>
      <c r="C32" s="119">
        <v>0.0070113871818833495</v>
      </c>
      <c r="D32" s="84" t="s">
        <v>2838</v>
      </c>
      <c r="E32" s="84" t="b">
        <v>0</v>
      </c>
      <c r="F32" s="84" t="b">
        <v>0</v>
      </c>
      <c r="G32" s="84" t="b">
        <v>0</v>
      </c>
    </row>
    <row r="33" spans="1:7" ht="15">
      <c r="A33" s="84" t="s">
        <v>2611</v>
      </c>
      <c r="B33" s="84">
        <v>11</v>
      </c>
      <c r="C33" s="119">
        <v>0.006633190276063735</v>
      </c>
      <c r="D33" s="84" t="s">
        <v>2838</v>
      </c>
      <c r="E33" s="84" t="b">
        <v>0</v>
      </c>
      <c r="F33" s="84" t="b">
        <v>0</v>
      </c>
      <c r="G33" s="84" t="b">
        <v>0</v>
      </c>
    </row>
    <row r="34" spans="1:7" ht="15">
      <c r="A34" s="84" t="s">
        <v>2612</v>
      </c>
      <c r="B34" s="84">
        <v>11</v>
      </c>
      <c r="C34" s="119">
        <v>0.006633190276063735</v>
      </c>
      <c r="D34" s="84" t="s">
        <v>2838</v>
      </c>
      <c r="E34" s="84" t="b">
        <v>0</v>
      </c>
      <c r="F34" s="84" t="b">
        <v>0</v>
      </c>
      <c r="G34" s="84" t="b">
        <v>0</v>
      </c>
    </row>
    <row r="35" spans="1:7" ht="15">
      <c r="A35" s="84" t="s">
        <v>2218</v>
      </c>
      <c r="B35" s="84">
        <v>11</v>
      </c>
      <c r="C35" s="119">
        <v>0.006633190276063735</v>
      </c>
      <c r="D35" s="84" t="s">
        <v>2838</v>
      </c>
      <c r="E35" s="84" t="b">
        <v>0</v>
      </c>
      <c r="F35" s="84" t="b">
        <v>0</v>
      </c>
      <c r="G35" s="84" t="b">
        <v>0</v>
      </c>
    </row>
    <row r="36" spans="1:7" ht="15">
      <c r="A36" s="84" t="s">
        <v>2170</v>
      </c>
      <c r="B36" s="84">
        <v>10</v>
      </c>
      <c r="C36" s="119">
        <v>0.006235392041989017</v>
      </c>
      <c r="D36" s="84" t="s">
        <v>2838</v>
      </c>
      <c r="E36" s="84" t="b">
        <v>0</v>
      </c>
      <c r="F36" s="84" t="b">
        <v>0</v>
      </c>
      <c r="G36" s="84" t="b">
        <v>0</v>
      </c>
    </row>
    <row r="37" spans="1:7" ht="15">
      <c r="A37" s="84" t="s">
        <v>2613</v>
      </c>
      <c r="B37" s="84">
        <v>10</v>
      </c>
      <c r="C37" s="119">
        <v>0.006235392041989017</v>
      </c>
      <c r="D37" s="84" t="s">
        <v>2838</v>
      </c>
      <c r="E37" s="84" t="b">
        <v>0</v>
      </c>
      <c r="F37" s="84" t="b">
        <v>0</v>
      </c>
      <c r="G37" s="84" t="b">
        <v>0</v>
      </c>
    </row>
    <row r="38" spans="1:7" ht="15">
      <c r="A38" s="84" t="s">
        <v>238</v>
      </c>
      <c r="B38" s="84">
        <v>10</v>
      </c>
      <c r="C38" s="119">
        <v>0.006235392041989017</v>
      </c>
      <c r="D38" s="84" t="s">
        <v>2838</v>
      </c>
      <c r="E38" s="84" t="b">
        <v>0</v>
      </c>
      <c r="F38" s="84" t="b">
        <v>0</v>
      </c>
      <c r="G38" s="84" t="b">
        <v>0</v>
      </c>
    </row>
    <row r="39" spans="1:7" ht="15">
      <c r="A39" s="84" t="s">
        <v>328</v>
      </c>
      <c r="B39" s="84">
        <v>10</v>
      </c>
      <c r="C39" s="119">
        <v>0.006235392041989017</v>
      </c>
      <c r="D39" s="84" t="s">
        <v>2838</v>
      </c>
      <c r="E39" s="84" t="b">
        <v>0</v>
      </c>
      <c r="F39" s="84" t="b">
        <v>0</v>
      </c>
      <c r="G39" s="84" t="b">
        <v>0</v>
      </c>
    </row>
    <row r="40" spans="1:7" ht="15">
      <c r="A40" s="84" t="s">
        <v>2614</v>
      </c>
      <c r="B40" s="84">
        <v>10</v>
      </c>
      <c r="C40" s="119">
        <v>0.006235392041989017</v>
      </c>
      <c r="D40" s="84" t="s">
        <v>2838</v>
      </c>
      <c r="E40" s="84" t="b">
        <v>0</v>
      </c>
      <c r="F40" s="84" t="b">
        <v>0</v>
      </c>
      <c r="G40" s="84" t="b">
        <v>0</v>
      </c>
    </row>
    <row r="41" spans="1:7" ht="15">
      <c r="A41" s="84" t="s">
        <v>2615</v>
      </c>
      <c r="B41" s="84">
        <v>9</v>
      </c>
      <c r="C41" s="119">
        <v>0.005816026072815437</v>
      </c>
      <c r="D41" s="84" t="s">
        <v>2838</v>
      </c>
      <c r="E41" s="84" t="b">
        <v>0</v>
      </c>
      <c r="F41" s="84" t="b">
        <v>0</v>
      </c>
      <c r="G41" s="84" t="b">
        <v>0</v>
      </c>
    </row>
    <row r="42" spans="1:7" ht="15">
      <c r="A42" s="84" t="s">
        <v>2616</v>
      </c>
      <c r="B42" s="84">
        <v>9</v>
      </c>
      <c r="C42" s="119">
        <v>0.005816026072815437</v>
      </c>
      <c r="D42" s="84" t="s">
        <v>2838</v>
      </c>
      <c r="E42" s="84" t="b">
        <v>0</v>
      </c>
      <c r="F42" s="84" t="b">
        <v>0</v>
      </c>
      <c r="G42" s="84" t="b">
        <v>0</v>
      </c>
    </row>
    <row r="43" spans="1:7" ht="15">
      <c r="A43" s="84" t="s">
        <v>2617</v>
      </c>
      <c r="B43" s="84">
        <v>9</v>
      </c>
      <c r="C43" s="119">
        <v>0.005816026072815437</v>
      </c>
      <c r="D43" s="84" t="s">
        <v>2838</v>
      </c>
      <c r="E43" s="84" t="b">
        <v>0</v>
      </c>
      <c r="F43" s="84" t="b">
        <v>0</v>
      </c>
      <c r="G43" s="84" t="b">
        <v>0</v>
      </c>
    </row>
    <row r="44" spans="1:7" ht="15">
      <c r="A44" s="84" t="s">
        <v>2618</v>
      </c>
      <c r="B44" s="84">
        <v>9</v>
      </c>
      <c r="C44" s="119">
        <v>0.005816026072815437</v>
      </c>
      <c r="D44" s="84" t="s">
        <v>2838</v>
      </c>
      <c r="E44" s="84" t="b">
        <v>0</v>
      </c>
      <c r="F44" s="84" t="b">
        <v>0</v>
      </c>
      <c r="G44" s="84" t="b">
        <v>0</v>
      </c>
    </row>
    <row r="45" spans="1:7" ht="15">
      <c r="A45" s="84" t="s">
        <v>2219</v>
      </c>
      <c r="B45" s="84">
        <v>9</v>
      </c>
      <c r="C45" s="119">
        <v>0.005816026072815437</v>
      </c>
      <c r="D45" s="84" t="s">
        <v>2838</v>
      </c>
      <c r="E45" s="84" t="b">
        <v>0</v>
      </c>
      <c r="F45" s="84" t="b">
        <v>0</v>
      </c>
      <c r="G45" s="84" t="b">
        <v>0</v>
      </c>
    </row>
    <row r="46" spans="1:7" ht="15">
      <c r="A46" s="84" t="s">
        <v>2619</v>
      </c>
      <c r="B46" s="84">
        <v>9</v>
      </c>
      <c r="C46" s="119">
        <v>0.005816026072815437</v>
      </c>
      <c r="D46" s="84" t="s">
        <v>2838</v>
      </c>
      <c r="E46" s="84" t="b">
        <v>1</v>
      </c>
      <c r="F46" s="84" t="b">
        <v>0</v>
      </c>
      <c r="G46" s="84" t="b">
        <v>0</v>
      </c>
    </row>
    <row r="47" spans="1:7" ht="15">
      <c r="A47" s="84" t="s">
        <v>2620</v>
      </c>
      <c r="B47" s="84">
        <v>9</v>
      </c>
      <c r="C47" s="119">
        <v>0.005816026072815437</v>
      </c>
      <c r="D47" s="84" t="s">
        <v>2838</v>
      </c>
      <c r="E47" s="84" t="b">
        <v>0</v>
      </c>
      <c r="F47" s="84" t="b">
        <v>0</v>
      </c>
      <c r="G47" s="84" t="b">
        <v>0</v>
      </c>
    </row>
    <row r="48" spans="1:7" ht="15">
      <c r="A48" s="84" t="s">
        <v>2226</v>
      </c>
      <c r="B48" s="84">
        <v>9</v>
      </c>
      <c r="C48" s="119">
        <v>0.0060442723306371685</v>
      </c>
      <c r="D48" s="84" t="s">
        <v>2838</v>
      </c>
      <c r="E48" s="84" t="b">
        <v>0</v>
      </c>
      <c r="F48" s="84" t="b">
        <v>0</v>
      </c>
      <c r="G48" s="84" t="b">
        <v>0</v>
      </c>
    </row>
    <row r="49" spans="1:7" ht="15">
      <c r="A49" s="84" t="s">
        <v>2621</v>
      </c>
      <c r="B49" s="84">
        <v>9</v>
      </c>
      <c r="C49" s="119">
        <v>0.005816026072815437</v>
      </c>
      <c r="D49" s="84" t="s">
        <v>2838</v>
      </c>
      <c r="E49" s="84" t="b">
        <v>0</v>
      </c>
      <c r="F49" s="84" t="b">
        <v>0</v>
      </c>
      <c r="G49" s="84" t="b">
        <v>0</v>
      </c>
    </row>
    <row r="50" spans="1:7" ht="15">
      <c r="A50" s="84" t="s">
        <v>2222</v>
      </c>
      <c r="B50" s="84">
        <v>9</v>
      </c>
      <c r="C50" s="119">
        <v>0.005816026072815437</v>
      </c>
      <c r="D50" s="84" t="s">
        <v>2838</v>
      </c>
      <c r="E50" s="84" t="b">
        <v>0</v>
      </c>
      <c r="F50" s="84" t="b">
        <v>0</v>
      </c>
      <c r="G50" s="84" t="b">
        <v>0</v>
      </c>
    </row>
    <row r="51" spans="1:7" ht="15">
      <c r="A51" s="84" t="s">
        <v>2622</v>
      </c>
      <c r="B51" s="84">
        <v>8</v>
      </c>
      <c r="C51" s="119">
        <v>0.005372686516121927</v>
      </c>
      <c r="D51" s="84" t="s">
        <v>2838</v>
      </c>
      <c r="E51" s="84" t="b">
        <v>0</v>
      </c>
      <c r="F51" s="84" t="b">
        <v>0</v>
      </c>
      <c r="G51" s="84" t="b">
        <v>0</v>
      </c>
    </row>
    <row r="52" spans="1:7" ht="15">
      <c r="A52" s="84" t="s">
        <v>2623</v>
      </c>
      <c r="B52" s="84">
        <v>8</v>
      </c>
      <c r="C52" s="119">
        <v>0.005372686516121927</v>
      </c>
      <c r="D52" s="84" t="s">
        <v>2838</v>
      </c>
      <c r="E52" s="84" t="b">
        <v>0</v>
      </c>
      <c r="F52" s="84" t="b">
        <v>0</v>
      </c>
      <c r="G52" s="84" t="b">
        <v>0</v>
      </c>
    </row>
    <row r="53" spans="1:7" ht="15">
      <c r="A53" s="84" t="s">
        <v>2624</v>
      </c>
      <c r="B53" s="84">
        <v>8</v>
      </c>
      <c r="C53" s="119">
        <v>0.005372686516121927</v>
      </c>
      <c r="D53" s="84" t="s">
        <v>2838</v>
      </c>
      <c r="E53" s="84" t="b">
        <v>0</v>
      </c>
      <c r="F53" s="84" t="b">
        <v>0</v>
      </c>
      <c r="G53" s="84" t="b">
        <v>0</v>
      </c>
    </row>
    <row r="54" spans="1:7" ht="15">
      <c r="A54" s="84" t="s">
        <v>2224</v>
      </c>
      <c r="B54" s="84">
        <v>8</v>
      </c>
      <c r="C54" s="119">
        <v>0.005372686516121927</v>
      </c>
      <c r="D54" s="84" t="s">
        <v>2838</v>
      </c>
      <c r="E54" s="84" t="b">
        <v>0</v>
      </c>
      <c r="F54" s="84" t="b">
        <v>0</v>
      </c>
      <c r="G54" s="84" t="b">
        <v>0</v>
      </c>
    </row>
    <row r="55" spans="1:7" ht="15">
      <c r="A55" s="84" t="s">
        <v>300</v>
      </c>
      <c r="B55" s="84">
        <v>8</v>
      </c>
      <c r="C55" s="119">
        <v>0.005372686516121927</v>
      </c>
      <c r="D55" s="84" t="s">
        <v>2838</v>
      </c>
      <c r="E55" s="84" t="b">
        <v>0</v>
      </c>
      <c r="F55" s="84" t="b">
        <v>0</v>
      </c>
      <c r="G55" s="84" t="b">
        <v>0</v>
      </c>
    </row>
    <row r="56" spans="1:7" ht="15">
      <c r="A56" s="84" t="s">
        <v>299</v>
      </c>
      <c r="B56" s="84">
        <v>8</v>
      </c>
      <c r="C56" s="119">
        <v>0.005372686516121927</v>
      </c>
      <c r="D56" s="84" t="s">
        <v>2838</v>
      </c>
      <c r="E56" s="84" t="b">
        <v>0</v>
      </c>
      <c r="F56" s="84" t="b">
        <v>1</v>
      </c>
      <c r="G56" s="84" t="b">
        <v>0</v>
      </c>
    </row>
    <row r="57" spans="1:7" ht="15">
      <c r="A57" s="84" t="s">
        <v>298</v>
      </c>
      <c r="B57" s="84">
        <v>8</v>
      </c>
      <c r="C57" s="119">
        <v>0.005372686516121927</v>
      </c>
      <c r="D57" s="84" t="s">
        <v>2838</v>
      </c>
      <c r="E57" s="84" t="b">
        <v>0</v>
      </c>
      <c r="F57" s="84" t="b">
        <v>0</v>
      </c>
      <c r="G57" s="84" t="b">
        <v>0</v>
      </c>
    </row>
    <row r="58" spans="1:7" ht="15">
      <c r="A58" s="84" t="s">
        <v>297</v>
      </c>
      <c r="B58" s="84">
        <v>8</v>
      </c>
      <c r="C58" s="119">
        <v>0.005372686516121927</v>
      </c>
      <c r="D58" s="84" t="s">
        <v>2838</v>
      </c>
      <c r="E58" s="84" t="b">
        <v>0</v>
      </c>
      <c r="F58" s="84" t="b">
        <v>0</v>
      </c>
      <c r="G58" s="84" t="b">
        <v>0</v>
      </c>
    </row>
    <row r="59" spans="1:7" ht="15">
      <c r="A59" s="84" t="s">
        <v>2625</v>
      </c>
      <c r="B59" s="84">
        <v>7</v>
      </c>
      <c r="C59" s="119">
        <v>0.004902361796720126</v>
      </c>
      <c r="D59" s="84" t="s">
        <v>2838</v>
      </c>
      <c r="E59" s="84" t="b">
        <v>0</v>
      </c>
      <c r="F59" s="84" t="b">
        <v>0</v>
      </c>
      <c r="G59" s="84" t="b">
        <v>0</v>
      </c>
    </row>
    <row r="60" spans="1:7" ht="15">
      <c r="A60" s="84" t="s">
        <v>2249</v>
      </c>
      <c r="B60" s="84">
        <v>7</v>
      </c>
      <c r="C60" s="119">
        <v>0.004902361796720126</v>
      </c>
      <c r="D60" s="84" t="s">
        <v>2838</v>
      </c>
      <c r="E60" s="84" t="b">
        <v>0</v>
      </c>
      <c r="F60" s="84" t="b">
        <v>0</v>
      </c>
      <c r="G60" s="84" t="b">
        <v>0</v>
      </c>
    </row>
    <row r="61" spans="1:7" ht="15">
      <c r="A61" s="84" t="s">
        <v>2626</v>
      </c>
      <c r="B61" s="84">
        <v>7</v>
      </c>
      <c r="C61" s="119">
        <v>0.004902361796720126</v>
      </c>
      <c r="D61" s="84" t="s">
        <v>2838</v>
      </c>
      <c r="E61" s="84" t="b">
        <v>0</v>
      </c>
      <c r="F61" s="84" t="b">
        <v>0</v>
      </c>
      <c r="G61" s="84" t="b">
        <v>0</v>
      </c>
    </row>
    <row r="62" spans="1:7" ht="15">
      <c r="A62" s="84" t="s">
        <v>2627</v>
      </c>
      <c r="B62" s="84">
        <v>7</v>
      </c>
      <c r="C62" s="119">
        <v>0.004902361796720126</v>
      </c>
      <c r="D62" s="84" t="s">
        <v>2838</v>
      </c>
      <c r="E62" s="84" t="b">
        <v>0</v>
      </c>
      <c r="F62" s="84" t="b">
        <v>0</v>
      </c>
      <c r="G62" s="84" t="b">
        <v>0</v>
      </c>
    </row>
    <row r="63" spans="1:7" ht="15">
      <c r="A63" s="84" t="s">
        <v>2628</v>
      </c>
      <c r="B63" s="84">
        <v>7</v>
      </c>
      <c r="C63" s="119">
        <v>0.004902361796720126</v>
      </c>
      <c r="D63" s="84" t="s">
        <v>2838</v>
      </c>
      <c r="E63" s="84" t="b">
        <v>0</v>
      </c>
      <c r="F63" s="84" t="b">
        <v>0</v>
      </c>
      <c r="G63" s="84" t="b">
        <v>0</v>
      </c>
    </row>
    <row r="64" spans="1:7" ht="15">
      <c r="A64" s="84" t="s">
        <v>2629</v>
      </c>
      <c r="B64" s="84">
        <v>7</v>
      </c>
      <c r="C64" s="119">
        <v>0.004902361796720126</v>
      </c>
      <c r="D64" s="84" t="s">
        <v>2838</v>
      </c>
      <c r="E64" s="84" t="b">
        <v>0</v>
      </c>
      <c r="F64" s="84" t="b">
        <v>0</v>
      </c>
      <c r="G64" s="84" t="b">
        <v>0</v>
      </c>
    </row>
    <row r="65" spans="1:7" ht="15">
      <c r="A65" s="84" t="s">
        <v>287</v>
      </c>
      <c r="B65" s="84">
        <v>7</v>
      </c>
      <c r="C65" s="119">
        <v>0.004902361796720126</v>
      </c>
      <c r="D65" s="84" t="s">
        <v>2838</v>
      </c>
      <c r="E65" s="84" t="b">
        <v>0</v>
      </c>
      <c r="F65" s="84" t="b">
        <v>0</v>
      </c>
      <c r="G65" s="84" t="b">
        <v>0</v>
      </c>
    </row>
    <row r="66" spans="1:7" ht="15">
      <c r="A66" s="84" t="s">
        <v>2630</v>
      </c>
      <c r="B66" s="84">
        <v>6</v>
      </c>
      <c r="C66" s="119">
        <v>0.004401172011360062</v>
      </c>
      <c r="D66" s="84" t="s">
        <v>2838</v>
      </c>
      <c r="E66" s="84" t="b">
        <v>0</v>
      </c>
      <c r="F66" s="84" t="b">
        <v>0</v>
      </c>
      <c r="G66" s="84" t="b">
        <v>0</v>
      </c>
    </row>
    <row r="67" spans="1:7" ht="15">
      <c r="A67" s="84" t="s">
        <v>346</v>
      </c>
      <c r="B67" s="84">
        <v>6</v>
      </c>
      <c r="C67" s="119">
        <v>0.004924993307509833</v>
      </c>
      <c r="D67" s="84" t="s">
        <v>2838</v>
      </c>
      <c r="E67" s="84" t="b">
        <v>1</v>
      </c>
      <c r="F67" s="84" t="b">
        <v>0</v>
      </c>
      <c r="G67" s="84" t="b">
        <v>0</v>
      </c>
    </row>
    <row r="68" spans="1:7" ht="15">
      <c r="A68" s="84" t="s">
        <v>2631</v>
      </c>
      <c r="B68" s="84">
        <v>6</v>
      </c>
      <c r="C68" s="119">
        <v>0.004401172011360062</v>
      </c>
      <c r="D68" s="84" t="s">
        <v>2838</v>
      </c>
      <c r="E68" s="84" t="b">
        <v>0</v>
      </c>
      <c r="F68" s="84" t="b">
        <v>0</v>
      </c>
      <c r="G68" s="84" t="b">
        <v>0</v>
      </c>
    </row>
    <row r="69" spans="1:7" ht="15">
      <c r="A69" s="84" t="s">
        <v>2632</v>
      </c>
      <c r="B69" s="84">
        <v>6</v>
      </c>
      <c r="C69" s="119">
        <v>0.004401172011360062</v>
      </c>
      <c r="D69" s="84" t="s">
        <v>2838</v>
      </c>
      <c r="E69" s="84" t="b">
        <v>0</v>
      </c>
      <c r="F69" s="84" t="b">
        <v>0</v>
      </c>
      <c r="G69" s="84" t="b">
        <v>0</v>
      </c>
    </row>
    <row r="70" spans="1:7" ht="15">
      <c r="A70" s="84" t="s">
        <v>2633</v>
      </c>
      <c r="B70" s="84">
        <v>6</v>
      </c>
      <c r="C70" s="119">
        <v>0.004401172011360062</v>
      </c>
      <c r="D70" s="84" t="s">
        <v>2838</v>
      </c>
      <c r="E70" s="84" t="b">
        <v>0</v>
      </c>
      <c r="F70" s="84" t="b">
        <v>0</v>
      </c>
      <c r="G70" s="84" t="b">
        <v>0</v>
      </c>
    </row>
    <row r="71" spans="1:7" ht="15">
      <c r="A71" s="84" t="s">
        <v>2634</v>
      </c>
      <c r="B71" s="84">
        <v>6</v>
      </c>
      <c r="C71" s="119">
        <v>0.00529665043177845</v>
      </c>
      <c r="D71" s="84" t="s">
        <v>2838</v>
      </c>
      <c r="E71" s="84" t="b">
        <v>0</v>
      </c>
      <c r="F71" s="84" t="b">
        <v>0</v>
      </c>
      <c r="G71" s="84" t="b">
        <v>0</v>
      </c>
    </row>
    <row r="72" spans="1:7" ht="15">
      <c r="A72" s="84" t="s">
        <v>2635</v>
      </c>
      <c r="B72" s="84">
        <v>6</v>
      </c>
      <c r="C72" s="119">
        <v>0.004401172011360062</v>
      </c>
      <c r="D72" s="84" t="s">
        <v>2838</v>
      </c>
      <c r="E72" s="84" t="b">
        <v>0</v>
      </c>
      <c r="F72" s="84" t="b">
        <v>0</v>
      </c>
      <c r="G72" s="84" t="b">
        <v>0</v>
      </c>
    </row>
    <row r="73" spans="1:7" ht="15">
      <c r="A73" s="84" t="s">
        <v>2636</v>
      </c>
      <c r="B73" s="84">
        <v>6</v>
      </c>
      <c r="C73" s="119">
        <v>0.004401172011360062</v>
      </c>
      <c r="D73" s="84" t="s">
        <v>2838</v>
      </c>
      <c r="E73" s="84" t="b">
        <v>0</v>
      </c>
      <c r="F73" s="84" t="b">
        <v>0</v>
      </c>
      <c r="G73" s="84" t="b">
        <v>0</v>
      </c>
    </row>
    <row r="74" spans="1:7" ht="15">
      <c r="A74" s="84" t="s">
        <v>2637</v>
      </c>
      <c r="B74" s="84">
        <v>6</v>
      </c>
      <c r="C74" s="119">
        <v>0.004401172011360062</v>
      </c>
      <c r="D74" s="84" t="s">
        <v>2838</v>
      </c>
      <c r="E74" s="84" t="b">
        <v>0</v>
      </c>
      <c r="F74" s="84" t="b">
        <v>0</v>
      </c>
      <c r="G74" s="84" t="b">
        <v>0</v>
      </c>
    </row>
    <row r="75" spans="1:7" ht="15">
      <c r="A75" s="84" t="s">
        <v>2638</v>
      </c>
      <c r="B75" s="84">
        <v>6</v>
      </c>
      <c r="C75" s="119">
        <v>0.004401172011360062</v>
      </c>
      <c r="D75" s="84" t="s">
        <v>2838</v>
      </c>
      <c r="E75" s="84" t="b">
        <v>1</v>
      </c>
      <c r="F75" s="84" t="b">
        <v>0</v>
      </c>
      <c r="G75" s="84" t="b">
        <v>0</v>
      </c>
    </row>
    <row r="76" spans="1:7" ht="15">
      <c r="A76" s="84" t="s">
        <v>2639</v>
      </c>
      <c r="B76" s="84">
        <v>6</v>
      </c>
      <c r="C76" s="119">
        <v>0.004401172011360062</v>
      </c>
      <c r="D76" s="84" t="s">
        <v>2838</v>
      </c>
      <c r="E76" s="84" t="b">
        <v>0</v>
      </c>
      <c r="F76" s="84" t="b">
        <v>0</v>
      </c>
      <c r="G76" s="84" t="b">
        <v>0</v>
      </c>
    </row>
    <row r="77" spans="1:7" ht="15">
      <c r="A77" s="84" t="s">
        <v>2640</v>
      </c>
      <c r="B77" s="84">
        <v>6</v>
      </c>
      <c r="C77" s="119">
        <v>0.004636713645611797</v>
      </c>
      <c r="D77" s="84" t="s">
        <v>2838</v>
      </c>
      <c r="E77" s="84" t="b">
        <v>0</v>
      </c>
      <c r="F77" s="84" t="b">
        <v>0</v>
      </c>
      <c r="G77" s="84" t="b">
        <v>0</v>
      </c>
    </row>
    <row r="78" spans="1:7" ht="15">
      <c r="A78" s="84" t="s">
        <v>2641</v>
      </c>
      <c r="B78" s="84">
        <v>6</v>
      </c>
      <c r="C78" s="119">
        <v>0.004401172011360062</v>
      </c>
      <c r="D78" s="84" t="s">
        <v>2838</v>
      </c>
      <c r="E78" s="84" t="b">
        <v>0</v>
      </c>
      <c r="F78" s="84" t="b">
        <v>0</v>
      </c>
      <c r="G78" s="84" t="b">
        <v>0</v>
      </c>
    </row>
    <row r="79" spans="1:7" ht="15">
      <c r="A79" s="84" t="s">
        <v>2642</v>
      </c>
      <c r="B79" s="84">
        <v>6</v>
      </c>
      <c r="C79" s="119">
        <v>0.00529665043177845</v>
      </c>
      <c r="D79" s="84" t="s">
        <v>2838</v>
      </c>
      <c r="E79" s="84" t="b">
        <v>1</v>
      </c>
      <c r="F79" s="84" t="b">
        <v>0</v>
      </c>
      <c r="G79" s="84" t="b">
        <v>0</v>
      </c>
    </row>
    <row r="80" spans="1:7" ht="15">
      <c r="A80" s="84" t="s">
        <v>2643</v>
      </c>
      <c r="B80" s="84">
        <v>6</v>
      </c>
      <c r="C80" s="119">
        <v>0.00529665043177845</v>
      </c>
      <c r="D80" s="84" t="s">
        <v>2838</v>
      </c>
      <c r="E80" s="84" t="b">
        <v>0</v>
      </c>
      <c r="F80" s="84" t="b">
        <v>0</v>
      </c>
      <c r="G80" s="84" t="b">
        <v>0</v>
      </c>
    </row>
    <row r="81" spans="1:7" ht="15">
      <c r="A81" s="84" t="s">
        <v>2644</v>
      </c>
      <c r="B81" s="84">
        <v>5</v>
      </c>
      <c r="C81" s="119">
        <v>0.0038639280380098314</v>
      </c>
      <c r="D81" s="84" t="s">
        <v>2838</v>
      </c>
      <c r="E81" s="84" t="b">
        <v>0</v>
      </c>
      <c r="F81" s="84" t="b">
        <v>0</v>
      </c>
      <c r="G81" s="84" t="b">
        <v>0</v>
      </c>
    </row>
    <row r="82" spans="1:7" ht="15">
      <c r="A82" s="84" t="s">
        <v>2645</v>
      </c>
      <c r="B82" s="84">
        <v>5</v>
      </c>
      <c r="C82" s="119">
        <v>0.0038639280380098314</v>
      </c>
      <c r="D82" s="84" t="s">
        <v>2838</v>
      </c>
      <c r="E82" s="84" t="b">
        <v>0</v>
      </c>
      <c r="F82" s="84" t="b">
        <v>0</v>
      </c>
      <c r="G82" s="84" t="b">
        <v>0</v>
      </c>
    </row>
    <row r="83" spans="1:7" ht="15">
      <c r="A83" s="84" t="s">
        <v>2646</v>
      </c>
      <c r="B83" s="84">
        <v>5</v>
      </c>
      <c r="C83" s="119">
        <v>0.0038639280380098314</v>
      </c>
      <c r="D83" s="84" t="s">
        <v>2838</v>
      </c>
      <c r="E83" s="84" t="b">
        <v>0</v>
      </c>
      <c r="F83" s="84" t="b">
        <v>0</v>
      </c>
      <c r="G83" s="84" t="b">
        <v>0</v>
      </c>
    </row>
    <row r="84" spans="1:7" ht="15">
      <c r="A84" s="84" t="s">
        <v>2647</v>
      </c>
      <c r="B84" s="84">
        <v>5</v>
      </c>
      <c r="C84" s="119">
        <v>0.0038639280380098314</v>
      </c>
      <c r="D84" s="84" t="s">
        <v>2838</v>
      </c>
      <c r="E84" s="84" t="b">
        <v>0</v>
      </c>
      <c r="F84" s="84" t="b">
        <v>0</v>
      </c>
      <c r="G84" s="84" t="b">
        <v>0</v>
      </c>
    </row>
    <row r="85" spans="1:7" ht="15">
      <c r="A85" s="84" t="s">
        <v>2648</v>
      </c>
      <c r="B85" s="84">
        <v>5</v>
      </c>
      <c r="C85" s="119">
        <v>0.0038639280380098314</v>
      </c>
      <c r="D85" s="84" t="s">
        <v>2838</v>
      </c>
      <c r="E85" s="84" t="b">
        <v>0</v>
      </c>
      <c r="F85" s="84" t="b">
        <v>0</v>
      </c>
      <c r="G85" s="84" t="b">
        <v>0</v>
      </c>
    </row>
    <row r="86" spans="1:7" ht="15">
      <c r="A86" s="84" t="s">
        <v>2649</v>
      </c>
      <c r="B86" s="84">
        <v>5</v>
      </c>
      <c r="C86" s="119">
        <v>0.0038639280380098314</v>
      </c>
      <c r="D86" s="84" t="s">
        <v>2838</v>
      </c>
      <c r="E86" s="84" t="b">
        <v>0</v>
      </c>
      <c r="F86" s="84" t="b">
        <v>0</v>
      </c>
      <c r="G86" s="84" t="b">
        <v>0</v>
      </c>
    </row>
    <row r="87" spans="1:7" ht="15">
      <c r="A87" s="84" t="s">
        <v>2650</v>
      </c>
      <c r="B87" s="84">
        <v>5</v>
      </c>
      <c r="C87" s="119">
        <v>0.0038639280380098314</v>
      </c>
      <c r="D87" s="84" t="s">
        <v>2838</v>
      </c>
      <c r="E87" s="84" t="b">
        <v>0</v>
      </c>
      <c r="F87" s="84" t="b">
        <v>0</v>
      </c>
      <c r="G87" s="84" t="b">
        <v>0</v>
      </c>
    </row>
    <row r="88" spans="1:7" ht="15">
      <c r="A88" s="84" t="s">
        <v>2651</v>
      </c>
      <c r="B88" s="84">
        <v>5</v>
      </c>
      <c r="C88" s="119">
        <v>0.0038639280380098314</v>
      </c>
      <c r="D88" s="84" t="s">
        <v>2838</v>
      </c>
      <c r="E88" s="84" t="b">
        <v>0</v>
      </c>
      <c r="F88" s="84" t="b">
        <v>0</v>
      </c>
      <c r="G88" s="84" t="b">
        <v>0</v>
      </c>
    </row>
    <row r="89" spans="1:7" ht="15">
      <c r="A89" s="84" t="s">
        <v>2652</v>
      </c>
      <c r="B89" s="84">
        <v>5</v>
      </c>
      <c r="C89" s="119">
        <v>0.0038639280380098314</v>
      </c>
      <c r="D89" s="84" t="s">
        <v>2838</v>
      </c>
      <c r="E89" s="84" t="b">
        <v>0</v>
      </c>
      <c r="F89" s="84" t="b">
        <v>0</v>
      </c>
      <c r="G89" s="84" t="b">
        <v>0</v>
      </c>
    </row>
    <row r="90" spans="1:7" ht="15">
      <c r="A90" s="84" t="s">
        <v>2653</v>
      </c>
      <c r="B90" s="84">
        <v>5</v>
      </c>
      <c r="C90" s="119">
        <v>0.0038639280380098314</v>
      </c>
      <c r="D90" s="84" t="s">
        <v>2838</v>
      </c>
      <c r="E90" s="84" t="b">
        <v>0</v>
      </c>
      <c r="F90" s="84" t="b">
        <v>0</v>
      </c>
      <c r="G90" s="84" t="b">
        <v>0</v>
      </c>
    </row>
    <row r="91" spans="1:7" ht="15">
      <c r="A91" s="84" t="s">
        <v>2228</v>
      </c>
      <c r="B91" s="84">
        <v>5</v>
      </c>
      <c r="C91" s="119">
        <v>0.004104161089591527</v>
      </c>
      <c r="D91" s="84" t="s">
        <v>2838</v>
      </c>
      <c r="E91" s="84" t="b">
        <v>0</v>
      </c>
      <c r="F91" s="84" t="b">
        <v>0</v>
      </c>
      <c r="G91" s="84" t="b">
        <v>0</v>
      </c>
    </row>
    <row r="92" spans="1:7" ht="15">
      <c r="A92" s="84" t="s">
        <v>2654</v>
      </c>
      <c r="B92" s="84">
        <v>5</v>
      </c>
      <c r="C92" s="119">
        <v>0.0038639280380098314</v>
      </c>
      <c r="D92" s="84" t="s">
        <v>2838</v>
      </c>
      <c r="E92" s="84" t="b">
        <v>0</v>
      </c>
      <c r="F92" s="84" t="b">
        <v>0</v>
      </c>
      <c r="G92" s="84" t="b">
        <v>0</v>
      </c>
    </row>
    <row r="93" spans="1:7" ht="15">
      <c r="A93" s="84" t="s">
        <v>2655</v>
      </c>
      <c r="B93" s="84">
        <v>5</v>
      </c>
      <c r="C93" s="119">
        <v>0.0038639280380098314</v>
      </c>
      <c r="D93" s="84" t="s">
        <v>2838</v>
      </c>
      <c r="E93" s="84" t="b">
        <v>0</v>
      </c>
      <c r="F93" s="84" t="b">
        <v>0</v>
      </c>
      <c r="G93" s="84" t="b">
        <v>0</v>
      </c>
    </row>
    <row r="94" spans="1:7" ht="15">
      <c r="A94" s="84" t="s">
        <v>2241</v>
      </c>
      <c r="B94" s="84">
        <v>5</v>
      </c>
      <c r="C94" s="119">
        <v>0.0038639280380098314</v>
      </c>
      <c r="D94" s="84" t="s">
        <v>2838</v>
      </c>
      <c r="E94" s="84" t="b">
        <v>0</v>
      </c>
      <c r="F94" s="84" t="b">
        <v>0</v>
      </c>
      <c r="G94" s="84" t="b">
        <v>0</v>
      </c>
    </row>
    <row r="95" spans="1:7" ht="15">
      <c r="A95" s="84" t="s">
        <v>2656</v>
      </c>
      <c r="B95" s="84">
        <v>5</v>
      </c>
      <c r="C95" s="119">
        <v>0.0038639280380098314</v>
      </c>
      <c r="D95" s="84" t="s">
        <v>2838</v>
      </c>
      <c r="E95" s="84" t="b">
        <v>0</v>
      </c>
      <c r="F95" s="84" t="b">
        <v>0</v>
      </c>
      <c r="G95" s="84" t="b">
        <v>0</v>
      </c>
    </row>
    <row r="96" spans="1:7" ht="15">
      <c r="A96" s="84" t="s">
        <v>316</v>
      </c>
      <c r="B96" s="84">
        <v>5</v>
      </c>
      <c r="C96" s="119">
        <v>0.0038639280380098314</v>
      </c>
      <c r="D96" s="84" t="s">
        <v>2838</v>
      </c>
      <c r="E96" s="84" t="b">
        <v>0</v>
      </c>
      <c r="F96" s="84" t="b">
        <v>0</v>
      </c>
      <c r="G96" s="84" t="b">
        <v>0</v>
      </c>
    </row>
    <row r="97" spans="1:7" ht="15">
      <c r="A97" s="84" t="s">
        <v>2657</v>
      </c>
      <c r="B97" s="84">
        <v>5</v>
      </c>
      <c r="C97" s="119">
        <v>0.0038639280380098314</v>
      </c>
      <c r="D97" s="84" t="s">
        <v>2838</v>
      </c>
      <c r="E97" s="84" t="b">
        <v>0</v>
      </c>
      <c r="F97" s="84" t="b">
        <v>0</v>
      </c>
      <c r="G97" s="84" t="b">
        <v>0</v>
      </c>
    </row>
    <row r="98" spans="1:7" ht="15">
      <c r="A98" s="84" t="s">
        <v>2658</v>
      </c>
      <c r="B98" s="84">
        <v>5</v>
      </c>
      <c r="C98" s="119">
        <v>0.0038639280380098314</v>
      </c>
      <c r="D98" s="84" t="s">
        <v>2838</v>
      </c>
      <c r="E98" s="84" t="b">
        <v>0</v>
      </c>
      <c r="F98" s="84" t="b">
        <v>0</v>
      </c>
      <c r="G98" s="84" t="b">
        <v>0</v>
      </c>
    </row>
    <row r="99" spans="1:7" ht="15">
      <c r="A99" s="84" t="s">
        <v>223</v>
      </c>
      <c r="B99" s="84">
        <v>5</v>
      </c>
      <c r="C99" s="119">
        <v>0.0038639280380098314</v>
      </c>
      <c r="D99" s="84" t="s">
        <v>2838</v>
      </c>
      <c r="E99" s="84" t="b">
        <v>0</v>
      </c>
      <c r="F99" s="84" t="b">
        <v>0</v>
      </c>
      <c r="G99" s="84" t="b">
        <v>0</v>
      </c>
    </row>
    <row r="100" spans="1:7" ht="15">
      <c r="A100" s="84" t="s">
        <v>2659</v>
      </c>
      <c r="B100" s="84">
        <v>4</v>
      </c>
      <c r="C100" s="119">
        <v>0.0032833288716732213</v>
      </c>
      <c r="D100" s="84" t="s">
        <v>2838</v>
      </c>
      <c r="E100" s="84" t="b">
        <v>0</v>
      </c>
      <c r="F100" s="84" t="b">
        <v>0</v>
      </c>
      <c r="G100" s="84" t="b">
        <v>0</v>
      </c>
    </row>
    <row r="101" spans="1:7" ht="15">
      <c r="A101" s="84" t="s">
        <v>2660</v>
      </c>
      <c r="B101" s="84">
        <v>4</v>
      </c>
      <c r="C101" s="119">
        <v>0.0032833288716732213</v>
      </c>
      <c r="D101" s="84" t="s">
        <v>2838</v>
      </c>
      <c r="E101" s="84" t="b">
        <v>0</v>
      </c>
      <c r="F101" s="84" t="b">
        <v>0</v>
      </c>
      <c r="G101" s="84" t="b">
        <v>0</v>
      </c>
    </row>
    <row r="102" spans="1:7" ht="15">
      <c r="A102" s="84" t="s">
        <v>2661</v>
      </c>
      <c r="B102" s="84">
        <v>4</v>
      </c>
      <c r="C102" s="119">
        <v>0.0032833288716732213</v>
      </c>
      <c r="D102" s="84" t="s">
        <v>2838</v>
      </c>
      <c r="E102" s="84" t="b">
        <v>0</v>
      </c>
      <c r="F102" s="84" t="b">
        <v>0</v>
      </c>
      <c r="G102" s="84" t="b">
        <v>0</v>
      </c>
    </row>
    <row r="103" spans="1:7" ht="15">
      <c r="A103" s="84" t="s">
        <v>2662</v>
      </c>
      <c r="B103" s="84">
        <v>4</v>
      </c>
      <c r="C103" s="119">
        <v>0.0032833288716732213</v>
      </c>
      <c r="D103" s="84" t="s">
        <v>2838</v>
      </c>
      <c r="E103" s="84" t="b">
        <v>0</v>
      </c>
      <c r="F103" s="84" t="b">
        <v>0</v>
      </c>
      <c r="G103" s="84" t="b">
        <v>0</v>
      </c>
    </row>
    <row r="104" spans="1:7" ht="15">
      <c r="A104" s="84" t="s">
        <v>2663</v>
      </c>
      <c r="B104" s="84">
        <v>4</v>
      </c>
      <c r="C104" s="119">
        <v>0.00388031448528548</v>
      </c>
      <c r="D104" s="84" t="s">
        <v>2838</v>
      </c>
      <c r="E104" s="84" t="b">
        <v>0</v>
      </c>
      <c r="F104" s="84" t="b">
        <v>0</v>
      </c>
      <c r="G104" s="84" t="b">
        <v>0</v>
      </c>
    </row>
    <row r="105" spans="1:7" ht="15">
      <c r="A105" s="84" t="s">
        <v>2231</v>
      </c>
      <c r="B105" s="84">
        <v>4</v>
      </c>
      <c r="C105" s="119">
        <v>0.0032833288716732213</v>
      </c>
      <c r="D105" s="84" t="s">
        <v>2838</v>
      </c>
      <c r="E105" s="84" t="b">
        <v>0</v>
      </c>
      <c r="F105" s="84" t="b">
        <v>0</v>
      </c>
      <c r="G105" s="84" t="b">
        <v>0</v>
      </c>
    </row>
    <row r="106" spans="1:7" ht="15">
      <c r="A106" s="84" t="s">
        <v>2664</v>
      </c>
      <c r="B106" s="84">
        <v>4</v>
      </c>
      <c r="C106" s="119">
        <v>0.0032833288716732213</v>
      </c>
      <c r="D106" s="84" t="s">
        <v>2838</v>
      </c>
      <c r="E106" s="84" t="b">
        <v>0</v>
      </c>
      <c r="F106" s="84" t="b">
        <v>0</v>
      </c>
      <c r="G106" s="84" t="b">
        <v>0</v>
      </c>
    </row>
    <row r="107" spans="1:7" ht="15">
      <c r="A107" s="84" t="s">
        <v>2665</v>
      </c>
      <c r="B107" s="84">
        <v>4</v>
      </c>
      <c r="C107" s="119">
        <v>0.0032833288716732213</v>
      </c>
      <c r="D107" s="84" t="s">
        <v>2838</v>
      </c>
      <c r="E107" s="84" t="b">
        <v>0</v>
      </c>
      <c r="F107" s="84" t="b">
        <v>0</v>
      </c>
      <c r="G107" s="84" t="b">
        <v>0</v>
      </c>
    </row>
    <row r="108" spans="1:7" ht="15">
      <c r="A108" s="84" t="s">
        <v>2666</v>
      </c>
      <c r="B108" s="84">
        <v>4</v>
      </c>
      <c r="C108" s="119">
        <v>0.0032833288716732213</v>
      </c>
      <c r="D108" s="84" t="s">
        <v>2838</v>
      </c>
      <c r="E108" s="84" t="b">
        <v>0</v>
      </c>
      <c r="F108" s="84" t="b">
        <v>0</v>
      </c>
      <c r="G108" s="84" t="b">
        <v>0</v>
      </c>
    </row>
    <row r="109" spans="1:7" ht="15">
      <c r="A109" s="84" t="s">
        <v>2667</v>
      </c>
      <c r="B109" s="84">
        <v>4</v>
      </c>
      <c r="C109" s="119">
        <v>0.0032833288716732213</v>
      </c>
      <c r="D109" s="84" t="s">
        <v>2838</v>
      </c>
      <c r="E109" s="84" t="b">
        <v>0</v>
      </c>
      <c r="F109" s="84" t="b">
        <v>0</v>
      </c>
      <c r="G109" s="84" t="b">
        <v>0</v>
      </c>
    </row>
    <row r="110" spans="1:7" ht="15">
      <c r="A110" s="84" t="s">
        <v>2668</v>
      </c>
      <c r="B110" s="84">
        <v>4</v>
      </c>
      <c r="C110" s="119">
        <v>0.0032833288716732213</v>
      </c>
      <c r="D110" s="84" t="s">
        <v>2838</v>
      </c>
      <c r="E110" s="84" t="b">
        <v>0</v>
      </c>
      <c r="F110" s="84" t="b">
        <v>0</v>
      </c>
      <c r="G110" s="84" t="b">
        <v>0</v>
      </c>
    </row>
    <row r="111" spans="1:7" ht="15">
      <c r="A111" s="84" t="s">
        <v>2669</v>
      </c>
      <c r="B111" s="84">
        <v>4</v>
      </c>
      <c r="C111" s="119">
        <v>0.0032833288716732213</v>
      </c>
      <c r="D111" s="84" t="s">
        <v>2838</v>
      </c>
      <c r="E111" s="84" t="b">
        <v>0</v>
      </c>
      <c r="F111" s="84" t="b">
        <v>0</v>
      </c>
      <c r="G111" s="84" t="b">
        <v>0</v>
      </c>
    </row>
    <row r="112" spans="1:7" ht="15">
      <c r="A112" s="84" t="s">
        <v>2670</v>
      </c>
      <c r="B112" s="84">
        <v>4</v>
      </c>
      <c r="C112" s="119">
        <v>0.0032833288716732213</v>
      </c>
      <c r="D112" s="84" t="s">
        <v>2838</v>
      </c>
      <c r="E112" s="84" t="b">
        <v>1</v>
      </c>
      <c r="F112" s="84" t="b">
        <v>0</v>
      </c>
      <c r="G112" s="84" t="b">
        <v>0</v>
      </c>
    </row>
    <row r="113" spans="1:7" ht="15">
      <c r="A113" s="84" t="s">
        <v>2671</v>
      </c>
      <c r="B113" s="84">
        <v>4</v>
      </c>
      <c r="C113" s="119">
        <v>0.0032833288716732213</v>
      </c>
      <c r="D113" s="84" t="s">
        <v>2838</v>
      </c>
      <c r="E113" s="84" t="b">
        <v>0</v>
      </c>
      <c r="F113" s="84" t="b">
        <v>0</v>
      </c>
      <c r="G113" s="84" t="b">
        <v>0</v>
      </c>
    </row>
    <row r="114" spans="1:7" ht="15">
      <c r="A114" s="84" t="s">
        <v>2672</v>
      </c>
      <c r="B114" s="84">
        <v>4</v>
      </c>
      <c r="C114" s="119">
        <v>0.0032833288716732213</v>
      </c>
      <c r="D114" s="84" t="s">
        <v>2838</v>
      </c>
      <c r="E114" s="84" t="b">
        <v>0</v>
      </c>
      <c r="F114" s="84" t="b">
        <v>0</v>
      </c>
      <c r="G114" s="84" t="b">
        <v>0</v>
      </c>
    </row>
    <row r="115" spans="1:7" ht="15">
      <c r="A115" s="84" t="s">
        <v>2673</v>
      </c>
      <c r="B115" s="84">
        <v>4</v>
      </c>
      <c r="C115" s="119">
        <v>0.0032833288716732213</v>
      </c>
      <c r="D115" s="84" t="s">
        <v>2838</v>
      </c>
      <c r="E115" s="84" t="b">
        <v>0</v>
      </c>
      <c r="F115" s="84" t="b">
        <v>0</v>
      </c>
      <c r="G115" s="84" t="b">
        <v>0</v>
      </c>
    </row>
    <row r="116" spans="1:7" ht="15">
      <c r="A116" s="84" t="s">
        <v>2674</v>
      </c>
      <c r="B116" s="84">
        <v>4</v>
      </c>
      <c r="C116" s="119">
        <v>0.0032833288716732213</v>
      </c>
      <c r="D116" s="84" t="s">
        <v>2838</v>
      </c>
      <c r="E116" s="84" t="b">
        <v>1</v>
      </c>
      <c r="F116" s="84" t="b">
        <v>0</v>
      </c>
      <c r="G116" s="84" t="b">
        <v>0</v>
      </c>
    </row>
    <row r="117" spans="1:7" ht="15">
      <c r="A117" s="84" t="s">
        <v>2675</v>
      </c>
      <c r="B117" s="84">
        <v>4</v>
      </c>
      <c r="C117" s="119">
        <v>0.0032833288716732213</v>
      </c>
      <c r="D117" s="84" t="s">
        <v>2838</v>
      </c>
      <c r="E117" s="84" t="b">
        <v>0</v>
      </c>
      <c r="F117" s="84" t="b">
        <v>0</v>
      </c>
      <c r="G117" s="84" t="b">
        <v>0</v>
      </c>
    </row>
    <row r="118" spans="1:7" ht="15">
      <c r="A118" s="84" t="s">
        <v>2676</v>
      </c>
      <c r="B118" s="84">
        <v>4</v>
      </c>
      <c r="C118" s="119">
        <v>0.0032833288716732213</v>
      </c>
      <c r="D118" s="84" t="s">
        <v>2838</v>
      </c>
      <c r="E118" s="84" t="b">
        <v>0</v>
      </c>
      <c r="F118" s="84" t="b">
        <v>0</v>
      </c>
      <c r="G118" s="84" t="b">
        <v>0</v>
      </c>
    </row>
    <row r="119" spans="1:7" ht="15">
      <c r="A119" s="84" t="s">
        <v>2166</v>
      </c>
      <c r="B119" s="84">
        <v>4</v>
      </c>
      <c r="C119" s="119">
        <v>0.0032833288716732213</v>
      </c>
      <c r="D119" s="84" t="s">
        <v>2838</v>
      </c>
      <c r="E119" s="84" t="b">
        <v>0</v>
      </c>
      <c r="F119" s="84" t="b">
        <v>0</v>
      </c>
      <c r="G119" s="84" t="b">
        <v>0</v>
      </c>
    </row>
    <row r="120" spans="1:7" ht="15">
      <c r="A120" s="84" t="s">
        <v>2677</v>
      </c>
      <c r="B120" s="84">
        <v>4</v>
      </c>
      <c r="C120" s="119">
        <v>0.0032833288716732213</v>
      </c>
      <c r="D120" s="84" t="s">
        <v>2838</v>
      </c>
      <c r="E120" s="84" t="b">
        <v>0</v>
      </c>
      <c r="F120" s="84" t="b">
        <v>0</v>
      </c>
      <c r="G120" s="84" t="b">
        <v>0</v>
      </c>
    </row>
    <row r="121" spans="1:7" ht="15">
      <c r="A121" s="84" t="s">
        <v>2678</v>
      </c>
      <c r="B121" s="84">
        <v>4</v>
      </c>
      <c r="C121" s="119">
        <v>0.0032833288716732213</v>
      </c>
      <c r="D121" s="84" t="s">
        <v>2838</v>
      </c>
      <c r="E121" s="84" t="b">
        <v>0</v>
      </c>
      <c r="F121" s="84" t="b">
        <v>0</v>
      </c>
      <c r="G121" s="84" t="b">
        <v>0</v>
      </c>
    </row>
    <row r="122" spans="1:7" ht="15">
      <c r="A122" s="84" t="s">
        <v>2679</v>
      </c>
      <c r="B122" s="84">
        <v>4</v>
      </c>
      <c r="C122" s="119">
        <v>0.0032833288716732213</v>
      </c>
      <c r="D122" s="84" t="s">
        <v>2838</v>
      </c>
      <c r="E122" s="84" t="b">
        <v>0</v>
      </c>
      <c r="F122" s="84" t="b">
        <v>0</v>
      </c>
      <c r="G122" s="84" t="b">
        <v>0</v>
      </c>
    </row>
    <row r="123" spans="1:7" ht="15">
      <c r="A123" s="84" t="s">
        <v>2680</v>
      </c>
      <c r="B123" s="84">
        <v>4</v>
      </c>
      <c r="C123" s="119">
        <v>0.0032833288716732213</v>
      </c>
      <c r="D123" s="84" t="s">
        <v>2838</v>
      </c>
      <c r="E123" s="84" t="b">
        <v>0</v>
      </c>
      <c r="F123" s="84" t="b">
        <v>0</v>
      </c>
      <c r="G123" s="84" t="b">
        <v>0</v>
      </c>
    </row>
    <row r="124" spans="1:7" ht="15">
      <c r="A124" s="84" t="s">
        <v>2681</v>
      </c>
      <c r="B124" s="84">
        <v>4</v>
      </c>
      <c r="C124" s="119">
        <v>0.0032833288716732213</v>
      </c>
      <c r="D124" s="84" t="s">
        <v>2838</v>
      </c>
      <c r="E124" s="84" t="b">
        <v>0</v>
      </c>
      <c r="F124" s="84" t="b">
        <v>0</v>
      </c>
      <c r="G124" s="84" t="b">
        <v>0</v>
      </c>
    </row>
    <row r="125" spans="1:7" ht="15">
      <c r="A125" s="84" t="s">
        <v>2232</v>
      </c>
      <c r="B125" s="84">
        <v>4</v>
      </c>
      <c r="C125" s="119">
        <v>0.0032833288716732213</v>
      </c>
      <c r="D125" s="84" t="s">
        <v>2838</v>
      </c>
      <c r="E125" s="84" t="b">
        <v>0</v>
      </c>
      <c r="F125" s="84" t="b">
        <v>0</v>
      </c>
      <c r="G125" s="84" t="b">
        <v>0</v>
      </c>
    </row>
    <row r="126" spans="1:7" ht="15">
      <c r="A126" s="84" t="s">
        <v>2682</v>
      </c>
      <c r="B126" s="84">
        <v>4</v>
      </c>
      <c r="C126" s="119">
        <v>0.0032833288716732213</v>
      </c>
      <c r="D126" s="84" t="s">
        <v>2838</v>
      </c>
      <c r="E126" s="84" t="b">
        <v>0</v>
      </c>
      <c r="F126" s="84" t="b">
        <v>0</v>
      </c>
      <c r="G126" s="84" t="b">
        <v>0</v>
      </c>
    </row>
    <row r="127" spans="1:7" ht="15">
      <c r="A127" s="84" t="s">
        <v>332</v>
      </c>
      <c r="B127" s="84">
        <v>4</v>
      </c>
      <c r="C127" s="119">
        <v>0.0032833288716732213</v>
      </c>
      <c r="D127" s="84" t="s">
        <v>2838</v>
      </c>
      <c r="E127" s="84" t="b">
        <v>0</v>
      </c>
      <c r="F127" s="84" t="b">
        <v>0</v>
      </c>
      <c r="G127" s="84" t="b">
        <v>0</v>
      </c>
    </row>
    <row r="128" spans="1:7" ht="15">
      <c r="A128" s="84" t="s">
        <v>2683</v>
      </c>
      <c r="B128" s="84">
        <v>4</v>
      </c>
      <c r="C128" s="119">
        <v>0.0032833288716732213</v>
      </c>
      <c r="D128" s="84" t="s">
        <v>2838</v>
      </c>
      <c r="E128" s="84" t="b">
        <v>0</v>
      </c>
      <c r="F128" s="84" t="b">
        <v>0</v>
      </c>
      <c r="G128" s="84" t="b">
        <v>0</v>
      </c>
    </row>
    <row r="129" spans="1:7" ht="15">
      <c r="A129" s="84" t="s">
        <v>2684</v>
      </c>
      <c r="B129" s="84">
        <v>4</v>
      </c>
      <c r="C129" s="119">
        <v>0.0035311002878522994</v>
      </c>
      <c r="D129" s="84" t="s">
        <v>2838</v>
      </c>
      <c r="E129" s="84" t="b">
        <v>0</v>
      </c>
      <c r="F129" s="84" t="b">
        <v>0</v>
      </c>
      <c r="G129" s="84" t="b">
        <v>0</v>
      </c>
    </row>
    <row r="130" spans="1:7" ht="15">
      <c r="A130" s="84" t="s">
        <v>311</v>
      </c>
      <c r="B130" s="84">
        <v>4</v>
      </c>
      <c r="C130" s="119">
        <v>0.0032833288716732213</v>
      </c>
      <c r="D130" s="84" t="s">
        <v>2838</v>
      </c>
      <c r="E130" s="84" t="b">
        <v>0</v>
      </c>
      <c r="F130" s="84" t="b">
        <v>0</v>
      </c>
      <c r="G130" s="84" t="b">
        <v>0</v>
      </c>
    </row>
    <row r="131" spans="1:7" ht="15">
      <c r="A131" s="84" t="s">
        <v>310</v>
      </c>
      <c r="B131" s="84">
        <v>4</v>
      </c>
      <c r="C131" s="119">
        <v>0.0032833288716732213</v>
      </c>
      <c r="D131" s="84" t="s">
        <v>2838</v>
      </c>
      <c r="E131" s="84" t="b">
        <v>0</v>
      </c>
      <c r="F131" s="84" t="b">
        <v>0</v>
      </c>
      <c r="G131" s="84" t="b">
        <v>0</v>
      </c>
    </row>
    <row r="132" spans="1:7" ht="15">
      <c r="A132" s="84" t="s">
        <v>2685</v>
      </c>
      <c r="B132" s="84">
        <v>4</v>
      </c>
      <c r="C132" s="119">
        <v>0.0032833288716732213</v>
      </c>
      <c r="D132" s="84" t="s">
        <v>2838</v>
      </c>
      <c r="E132" s="84" t="b">
        <v>0</v>
      </c>
      <c r="F132" s="84" t="b">
        <v>0</v>
      </c>
      <c r="G132" s="84" t="b">
        <v>0</v>
      </c>
    </row>
    <row r="133" spans="1:7" ht="15">
      <c r="A133" s="84" t="s">
        <v>224</v>
      </c>
      <c r="B133" s="84">
        <v>4</v>
      </c>
      <c r="C133" s="119">
        <v>0.0032833288716732213</v>
      </c>
      <c r="D133" s="84" t="s">
        <v>2838</v>
      </c>
      <c r="E133" s="84" t="b">
        <v>0</v>
      </c>
      <c r="F133" s="84" t="b">
        <v>0</v>
      </c>
      <c r="G133" s="84" t="b">
        <v>0</v>
      </c>
    </row>
    <row r="134" spans="1:7" ht="15">
      <c r="A134" s="84" t="s">
        <v>2365</v>
      </c>
      <c r="B134" s="84">
        <v>4</v>
      </c>
      <c r="C134" s="119">
        <v>0.0032833288716732213</v>
      </c>
      <c r="D134" s="84" t="s">
        <v>2838</v>
      </c>
      <c r="E134" s="84" t="b">
        <v>0</v>
      </c>
      <c r="F134" s="84" t="b">
        <v>0</v>
      </c>
      <c r="G134" s="84" t="b">
        <v>0</v>
      </c>
    </row>
    <row r="135" spans="1:7" ht="15">
      <c r="A135" s="84" t="s">
        <v>295</v>
      </c>
      <c r="B135" s="84">
        <v>4</v>
      </c>
      <c r="C135" s="119">
        <v>0.0032833288716732213</v>
      </c>
      <c r="D135" s="84" t="s">
        <v>2838</v>
      </c>
      <c r="E135" s="84" t="b">
        <v>0</v>
      </c>
      <c r="F135" s="84" t="b">
        <v>0</v>
      </c>
      <c r="G135" s="84" t="b">
        <v>0</v>
      </c>
    </row>
    <row r="136" spans="1:7" ht="15">
      <c r="A136" s="84" t="s">
        <v>2686</v>
      </c>
      <c r="B136" s="84">
        <v>4</v>
      </c>
      <c r="C136" s="119">
        <v>0.0032833288716732213</v>
      </c>
      <c r="D136" s="84" t="s">
        <v>2838</v>
      </c>
      <c r="E136" s="84" t="b">
        <v>0</v>
      </c>
      <c r="F136" s="84" t="b">
        <v>0</v>
      </c>
      <c r="G136" s="84" t="b">
        <v>0</v>
      </c>
    </row>
    <row r="137" spans="1:7" ht="15">
      <c r="A137" s="84" t="s">
        <v>2687</v>
      </c>
      <c r="B137" s="84">
        <v>4</v>
      </c>
      <c r="C137" s="119">
        <v>0.00388031448528548</v>
      </c>
      <c r="D137" s="84" t="s">
        <v>2838</v>
      </c>
      <c r="E137" s="84" t="b">
        <v>0</v>
      </c>
      <c r="F137" s="84" t="b">
        <v>0</v>
      </c>
      <c r="G137" s="84" t="b">
        <v>0</v>
      </c>
    </row>
    <row r="138" spans="1:7" ht="15">
      <c r="A138" s="84" t="s">
        <v>2688</v>
      </c>
      <c r="B138" s="84">
        <v>3</v>
      </c>
      <c r="C138" s="119">
        <v>0.002648325215889225</v>
      </c>
      <c r="D138" s="84" t="s">
        <v>2838</v>
      </c>
      <c r="E138" s="84" t="b">
        <v>0</v>
      </c>
      <c r="F138" s="84" t="b">
        <v>0</v>
      </c>
      <c r="G138" s="84" t="b">
        <v>0</v>
      </c>
    </row>
    <row r="139" spans="1:7" ht="15">
      <c r="A139" s="84" t="s">
        <v>2689</v>
      </c>
      <c r="B139" s="84">
        <v>3</v>
      </c>
      <c r="C139" s="119">
        <v>0.002648325215889225</v>
      </c>
      <c r="D139" s="84" t="s">
        <v>2838</v>
      </c>
      <c r="E139" s="84" t="b">
        <v>0</v>
      </c>
      <c r="F139" s="84" t="b">
        <v>0</v>
      </c>
      <c r="G139" s="84" t="b">
        <v>0</v>
      </c>
    </row>
    <row r="140" spans="1:7" ht="15">
      <c r="A140" s="84" t="s">
        <v>2690</v>
      </c>
      <c r="B140" s="84">
        <v>3</v>
      </c>
      <c r="C140" s="119">
        <v>0.002648325215889225</v>
      </c>
      <c r="D140" s="84" t="s">
        <v>2838</v>
      </c>
      <c r="E140" s="84" t="b">
        <v>0</v>
      </c>
      <c r="F140" s="84" t="b">
        <v>0</v>
      </c>
      <c r="G140" s="84" t="b">
        <v>0</v>
      </c>
    </row>
    <row r="141" spans="1:7" ht="15">
      <c r="A141" s="84" t="s">
        <v>2691</v>
      </c>
      <c r="B141" s="84">
        <v>3</v>
      </c>
      <c r="C141" s="119">
        <v>0.002648325215889225</v>
      </c>
      <c r="D141" s="84" t="s">
        <v>2838</v>
      </c>
      <c r="E141" s="84" t="b">
        <v>0</v>
      </c>
      <c r="F141" s="84" t="b">
        <v>0</v>
      </c>
      <c r="G141" s="84" t="b">
        <v>0</v>
      </c>
    </row>
    <row r="142" spans="1:7" ht="15">
      <c r="A142" s="84" t="s">
        <v>2692</v>
      </c>
      <c r="B142" s="84">
        <v>3</v>
      </c>
      <c r="C142" s="119">
        <v>0.002648325215889225</v>
      </c>
      <c r="D142" s="84" t="s">
        <v>2838</v>
      </c>
      <c r="E142" s="84" t="b">
        <v>0</v>
      </c>
      <c r="F142" s="84" t="b">
        <v>0</v>
      </c>
      <c r="G142" s="84" t="b">
        <v>0</v>
      </c>
    </row>
    <row r="143" spans="1:7" ht="15">
      <c r="A143" s="84" t="s">
        <v>2693</v>
      </c>
      <c r="B143" s="84">
        <v>3</v>
      </c>
      <c r="C143" s="119">
        <v>0.002648325215889225</v>
      </c>
      <c r="D143" s="84" t="s">
        <v>2838</v>
      </c>
      <c r="E143" s="84" t="b">
        <v>0</v>
      </c>
      <c r="F143" s="84" t="b">
        <v>0</v>
      </c>
      <c r="G143" s="84" t="b">
        <v>0</v>
      </c>
    </row>
    <row r="144" spans="1:7" ht="15">
      <c r="A144" s="84" t="s">
        <v>2694</v>
      </c>
      <c r="B144" s="84">
        <v>3</v>
      </c>
      <c r="C144" s="119">
        <v>0.002648325215889225</v>
      </c>
      <c r="D144" s="84" t="s">
        <v>2838</v>
      </c>
      <c r="E144" s="84" t="b">
        <v>0</v>
      </c>
      <c r="F144" s="84" t="b">
        <v>0</v>
      </c>
      <c r="G144" s="84" t="b">
        <v>0</v>
      </c>
    </row>
    <row r="145" spans="1:7" ht="15">
      <c r="A145" s="84" t="s">
        <v>2695</v>
      </c>
      <c r="B145" s="84">
        <v>3</v>
      </c>
      <c r="C145" s="119">
        <v>0.002648325215889225</v>
      </c>
      <c r="D145" s="84" t="s">
        <v>2838</v>
      </c>
      <c r="E145" s="84" t="b">
        <v>0</v>
      </c>
      <c r="F145" s="84" t="b">
        <v>0</v>
      </c>
      <c r="G145" s="84" t="b">
        <v>0</v>
      </c>
    </row>
    <row r="146" spans="1:7" ht="15">
      <c r="A146" s="84" t="s">
        <v>288</v>
      </c>
      <c r="B146" s="84">
        <v>3</v>
      </c>
      <c r="C146" s="119">
        <v>0.002648325215889225</v>
      </c>
      <c r="D146" s="84" t="s">
        <v>2838</v>
      </c>
      <c r="E146" s="84" t="b">
        <v>0</v>
      </c>
      <c r="F146" s="84" t="b">
        <v>0</v>
      </c>
      <c r="G146" s="84" t="b">
        <v>0</v>
      </c>
    </row>
    <row r="147" spans="1:7" ht="15">
      <c r="A147" s="84" t="s">
        <v>2696</v>
      </c>
      <c r="B147" s="84">
        <v>3</v>
      </c>
      <c r="C147" s="119">
        <v>0.002648325215889225</v>
      </c>
      <c r="D147" s="84" t="s">
        <v>2838</v>
      </c>
      <c r="E147" s="84" t="b">
        <v>0</v>
      </c>
      <c r="F147" s="84" t="b">
        <v>0</v>
      </c>
      <c r="G147" s="84" t="b">
        <v>0</v>
      </c>
    </row>
    <row r="148" spans="1:7" ht="15">
      <c r="A148" s="84" t="s">
        <v>2697</v>
      </c>
      <c r="B148" s="84">
        <v>3</v>
      </c>
      <c r="C148" s="119">
        <v>0.002648325215889225</v>
      </c>
      <c r="D148" s="84" t="s">
        <v>2838</v>
      </c>
      <c r="E148" s="84" t="b">
        <v>0</v>
      </c>
      <c r="F148" s="84" t="b">
        <v>0</v>
      </c>
      <c r="G148" s="84" t="b">
        <v>0</v>
      </c>
    </row>
    <row r="149" spans="1:7" ht="15">
      <c r="A149" s="84" t="s">
        <v>2698</v>
      </c>
      <c r="B149" s="84">
        <v>3</v>
      </c>
      <c r="C149" s="119">
        <v>0.002648325215889225</v>
      </c>
      <c r="D149" s="84" t="s">
        <v>2838</v>
      </c>
      <c r="E149" s="84" t="b">
        <v>0</v>
      </c>
      <c r="F149" s="84" t="b">
        <v>0</v>
      </c>
      <c r="G149" s="84" t="b">
        <v>0</v>
      </c>
    </row>
    <row r="150" spans="1:7" ht="15">
      <c r="A150" s="84" t="s">
        <v>2699</v>
      </c>
      <c r="B150" s="84">
        <v>3</v>
      </c>
      <c r="C150" s="119">
        <v>0.002648325215889225</v>
      </c>
      <c r="D150" s="84" t="s">
        <v>2838</v>
      </c>
      <c r="E150" s="84" t="b">
        <v>0</v>
      </c>
      <c r="F150" s="84" t="b">
        <v>0</v>
      </c>
      <c r="G150" s="84" t="b">
        <v>0</v>
      </c>
    </row>
    <row r="151" spans="1:7" ht="15">
      <c r="A151" s="84" t="s">
        <v>572</v>
      </c>
      <c r="B151" s="84">
        <v>3</v>
      </c>
      <c r="C151" s="119">
        <v>0.002648325215889225</v>
      </c>
      <c r="D151" s="84" t="s">
        <v>2838</v>
      </c>
      <c r="E151" s="84" t="b">
        <v>0</v>
      </c>
      <c r="F151" s="84" t="b">
        <v>0</v>
      </c>
      <c r="G151" s="84" t="b">
        <v>0</v>
      </c>
    </row>
    <row r="152" spans="1:7" ht="15">
      <c r="A152" s="84" t="s">
        <v>2700</v>
      </c>
      <c r="B152" s="84">
        <v>3</v>
      </c>
      <c r="C152" s="119">
        <v>0.002648325215889225</v>
      </c>
      <c r="D152" s="84" t="s">
        <v>2838</v>
      </c>
      <c r="E152" s="84" t="b">
        <v>0</v>
      </c>
      <c r="F152" s="84" t="b">
        <v>0</v>
      </c>
      <c r="G152" s="84" t="b">
        <v>0</v>
      </c>
    </row>
    <row r="153" spans="1:7" ht="15">
      <c r="A153" s="84" t="s">
        <v>2701</v>
      </c>
      <c r="B153" s="84">
        <v>3</v>
      </c>
      <c r="C153" s="119">
        <v>0.002648325215889225</v>
      </c>
      <c r="D153" s="84" t="s">
        <v>2838</v>
      </c>
      <c r="E153" s="84" t="b">
        <v>0</v>
      </c>
      <c r="F153" s="84" t="b">
        <v>0</v>
      </c>
      <c r="G153" s="84" t="b">
        <v>0</v>
      </c>
    </row>
    <row r="154" spans="1:7" ht="15">
      <c r="A154" s="84" t="s">
        <v>2702</v>
      </c>
      <c r="B154" s="84">
        <v>3</v>
      </c>
      <c r="C154" s="119">
        <v>0.002648325215889225</v>
      </c>
      <c r="D154" s="84" t="s">
        <v>2838</v>
      </c>
      <c r="E154" s="84" t="b">
        <v>0</v>
      </c>
      <c r="F154" s="84" t="b">
        <v>0</v>
      </c>
      <c r="G154" s="84" t="b">
        <v>0</v>
      </c>
    </row>
    <row r="155" spans="1:7" ht="15">
      <c r="A155" s="84" t="s">
        <v>2703</v>
      </c>
      <c r="B155" s="84">
        <v>3</v>
      </c>
      <c r="C155" s="119">
        <v>0.002648325215889225</v>
      </c>
      <c r="D155" s="84" t="s">
        <v>2838</v>
      </c>
      <c r="E155" s="84" t="b">
        <v>1</v>
      </c>
      <c r="F155" s="84" t="b">
        <v>0</v>
      </c>
      <c r="G155" s="84" t="b">
        <v>0</v>
      </c>
    </row>
    <row r="156" spans="1:7" ht="15">
      <c r="A156" s="84" t="s">
        <v>2704</v>
      </c>
      <c r="B156" s="84">
        <v>3</v>
      </c>
      <c r="C156" s="119">
        <v>0.002648325215889225</v>
      </c>
      <c r="D156" s="84" t="s">
        <v>2838</v>
      </c>
      <c r="E156" s="84" t="b">
        <v>0</v>
      </c>
      <c r="F156" s="84" t="b">
        <v>0</v>
      </c>
      <c r="G156" s="84" t="b">
        <v>0</v>
      </c>
    </row>
    <row r="157" spans="1:7" ht="15">
      <c r="A157" s="84" t="s">
        <v>2705</v>
      </c>
      <c r="B157" s="84">
        <v>3</v>
      </c>
      <c r="C157" s="119">
        <v>0.002648325215889225</v>
      </c>
      <c r="D157" s="84" t="s">
        <v>2838</v>
      </c>
      <c r="E157" s="84" t="b">
        <v>0</v>
      </c>
      <c r="F157" s="84" t="b">
        <v>0</v>
      </c>
      <c r="G157" s="84" t="b">
        <v>0</v>
      </c>
    </row>
    <row r="158" spans="1:7" ht="15">
      <c r="A158" s="84" t="s">
        <v>2706</v>
      </c>
      <c r="B158" s="84">
        <v>3</v>
      </c>
      <c r="C158" s="119">
        <v>0.002648325215889225</v>
      </c>
      <c r="D158" s="84" t="s">
        <v>2838</v>
      </c>
      <c r="E158" s="84" t="b">
        <v>0</v>
      </c>
      <c r="F158" s="84" t="b">
        <v>0</v>
      </c>
      <c r="G158" s="84" t="b">
        <v>0</v>
      </c>
    </row>
    <row r="159" spans="1:7" ht="15">
      <c r="A159" s="84" t="s">
        <v>302</v>
      </c>
      <c r="B159" s="84">
        <v>3</v>
      </c>
      <c r="C159" s="119">
        <v>0.002648325215889225</v>
      </c>
      <c r="D159" s="84" t="s">
        <v>2838</v>
      </c>
      <c r="E159" s="84" t="b">
        <v>0</v>
      </c>
      <c r="F159" s="84" t="b">
        <v>0</v>
      </c>
      <c r="G159" s="84" t="b">
        <v>0</v>
      </c>
    </row>
    <row r="160" spans="1:7" ht="15">
      <c r="A160" s="84" t="s">
        <v>340</v>
      </c>
      <c r="B160" s="84">
        <v>3</v>
      </c>
      <c r="C160" s="119">
        <v>0.002648325215889225</v>
      </c>
      <c r="D160" s="84" t="s">
        <v>2838</v>
      </c>
      <c r="E160" s="84" t="b">
        <v>0</v>
      </c>
      <c r="F160" s="84" t="b">
        <v>0</v>
      </c>
      <c r="G160" s="84" t="b">
        <v>0</v>
      </c>
    </row>
    <row r="161" spans="1:7" ht="15">
      <c r="A161" s="84" t="s">
        <v>2707</v>
      </c>
      <c r="B161" s="84">
        <v>3</v>
      </c>
      <c r="C161" s="119">
        <v>0.002648325215889225</v>
      </c>
      <c r="D161" s="84" t="s">
        <v>2838</v>
      </c>
      <c r="E161" s="84" t="b">
        <v>0</v>
      </c>
      <c r="F161" s="84" t="b">
        <v>0</v>
      </c>
      <c r="G161" s="84" t="b">
        <v>0</v>
      </c>
    </row>
    <row r="162" spans="1:7" ht="15">
      <c r="A162" s="84" t="s">
        <v>2708</v>
      </c>
      <c r="B162" s="84">
        <v>3</v>
      </c>
      <c r="C162" s="119">
        <v>0.002648325215889225</v>
      </c>
      <c r="D162" s="84" t="s">
        <v>2838</v>
      </c>
      <c r="E162" s="84" t="b">
        <v>0</v>
      </c>
      <c r="F162" s="84" t="b">
        <v>0</v>
      </c>
      <c r="G162" s="84" t="b">
        <v>0</v>
      </c>
    </row>
    <row r="163" spans="1:7" ht="15">
      <c r="A163" s="84" t="s">
        <v>2251</v>
      </c>
      <c r="B163" s="84">
        <v>3</v>
      </c>
      <c r="C163" s="119">
        <v>0.00291023586396411</v>
      </c>
      <c r="D163" s="84" t="s">
        <v>2838</v>
      </c>
      <c r="E163" s="84" t="b">
        <v>0</v>
      </c>
      <c r="F163" s="84" t="b">
        <v>0</v>
      </c>
      <c r="G163" s="84" t="b">
        <v>0</v>
      </c>
    </row>
    <row r="164" spans="1:7" ht="15">
      <c r="A164" s="84" t="s">
        <v>2252</v>
      </c>
      <c r="B164" s="84">
        <v>3</v>
      </c>
      <c r="C164" s="119">
        <v>0.00291023586396411</v>
      </c>
      <c r="D164" s="84" t="s">
        <v>2838</v>
      </c>
      <c r="E164" s="84" t="b">
        <v>0</v>
      </c>
      <c r="F164" s="84" t="b">
        <v>0</v>
      </c>
      <c r="G164" s="84" t="b">
        <v>0</v>
      </c>
    </row>
    <row r="165" spans="1:7" ht="15">
      <c r="A165" s="84" t="s">
        <v>2709</v>
      </c>
      <c r="B165" s="84">
        <v>3</v>
      </c>
      <c r="C165" s="119">
        <v>0.002648325215889225</v>
      </c>
      <c r="D165" s="84" t="s">
        <v>2838</v>
      </c>
      <c r="E165" s="84" t="b">
        <v>0</v>
      </c>
      <c r="F165" s="84" t="b">
        <v>0</v>
      </c>
      <c r="G165" s="84" t="b">
        <v>0</v>
      </c>
    </row>
    <row r="166" spans="1:7" ht="15">
      <c r="A166" s="84" t="s">
        <v>2710</v>
      </c>
      <c r="B166" s="84">
        <v>3</v>
      </c>
      <c r="C166" s="119">
        <v>0.002648325215889225</v>
      </c>
      <c r="D166" s="84" t="s">
        <v>2838</v>
      </c>
      <c r="E166" s="84" t="b">
        <v>1</v>
      </c>
      <c r="F166" s="84" t="b">
        <v>0</v>
      </c>
      <c r="G166" s="84" t="b">
        <v>0</v>
      </c>
    </row>
    <row r="167" spans="1:7" ht="15">
      <c r="A167" s="84" t="s">
        <v>2711</v>
      </c>
      <c r="B167" s="84">
        <v>3</v>
      </c>
      <c r="C167" s="119">
        <v>0.002648325215889225</v>
      </c>
      <c r="D167" s="84" t="s">
        <v>2838</v>
      </c>
      <c r="E167" s="84" t="b">
        <v>0</v>
      </c>
      <c r="F167" s="84" t="b">
        <v>0</v>
      </c>
      <c r="G167" s="84" t="b">
        <v>0</v>
      </c>
    </row>
    <row r="168" spans="1:7" ht="15">
      <c r="A168" s="84" t="s">
        <v>2712</v>
      </c>
      <c r="B168" s="84">
        <v>3</v>
      </c>
      <c r="C168" s="119">
        <v>0.002648325215889225</v>
      </c>
      <c r="D168" s="84" t="s">
        <v>2838</v>
      </c>
      <c r="E168" s="84" t="b">
        <v>1</v>
      </c>
      <c r="F168" s="84" t="b">
        <v>0</v>
      </c>
      <c r="G168" s="84" t="b">
        <v>0</v>
      </c>
    </row>
    <row r="169" spans="1:7" ht="15">
      <c r="A169" s="84" t="s">
        <v>2713</v>
      </c>
      <c r="B169" s="84">
        <v>3</v>
      </c>
      <c r="C169" s="119">
        <v>0.002648325215889225</v>
      </c>
      <c r="D169" s="84" t="s">
        <v>2838</v>
      </c>
      <c r="E169" s="84" t="b">
        <v>0</v>
      </c>
      <c r="F169" s="84" t="b">
        <v>0</v>
      </c>
      <c r="G169" s="84" t="b">
        <v>0</v>
      </c>
    </row>
    <row r="170" spans="1:7" ht="15">
      <c r="A170" s="84" t="s">
        <v>2714</v>
      </c>
      <c r="B170" s="84">
        <v>3</v>
      </c>
      <c r="C170" s="119">
        <v>0.002648325215889225</v>
      </c>
      <c r="D170" s="84" t="s">
        <v>2838</v>
      </c>
      <c r="E170" s="84" t="b">
        <v>0</v>
      </c>
      <c r="F170" s="84" t="b">
        <v>0</v>
      </c>
      <c r="G170" s="84" t="b">
        <v>0</v>
      </c>
    </row>
    <row r="171" spans="1:7" ht="15">
      <c r="A171" s="84" t="s">
        <v>2715</v>
      </c>
      <c r="B171" s="84">
        <v>3</v>
      </c>
      <c r="C171" s="119">
        <v>0.002648325215889225</v>
      </c>
      <c r="D171" s="84" t="s">
        <v>2838</v>
      </c>
      <c r="E171" s="84" t="b">
        <v>0</v>
      </c>
      <c r="F171" s="84" t="b">
        <v>0</v>
      </c>
      <c r="G171" s="84" t="b">
        <v>0</v>
      </c>
    </row>
    <row r="172" spans="1:7" ht="15">
      <c r="A172" s="84" t="s">
        <v>2716</v>
      </c>
      <c r="B172" s="84">
        <v>3</v>
      </c>
      <c r="C172" s="119">
        <v>0.002648325215889225</v>
      </c>
      <c r="D172" s="84" t="s">
        <v>2838</v>
      </c>
      <c r="E172" s="84" t="b">
        <v>0</v>
      </c>
      <c r="F172" s="84" t="b">
        <v>0</v>
      </c>
      <c r="G172" s="84" t="b">
        <v>0</v>
      </c>
    </row>
    <row r="173" spans="1:7" ht="15">
      <c r="A173" s="84" t="s">
        <v>2717</v>
      </c>
      <c r="B173" s="84">
        <v>3</v>
      </c>
      <c r="C173" s="119">
        <v>0.002648325215889225</v>
      </c>
      <c r="D173" s="84" t="s">
        <v>2838</v>
      </c>
      <c r="E173" s="84" t="b">
        <v>0</v>
      </c>
      <c r="F173" s="84" t="b">
        <v>0</v>
      </c>
      <c r="G173" s="84" t="b">
        <v>0</v>
      </c>
    </row>
    <row r="174" spans="1:7" ht="15">
      <c r="A174" s="84" t="s">
        <v>2718</v>
      </c>
      <c r="B174" s="84">
        <v>3</v>
      </c>
      <c r="C174" s="119">
        <v>0.002648325215889225</v>
      </c>
      <c r="D174" s="84" t="s">
        <v>2838</v>
      </c>
      <c r="E174" s="84" t="b">
        <v>1</v>
      </c>
      <c r="F174" s="84" t="b">
        <v>0</v>
      </c>
      <c r="G174" s="84" t="b">
        <v>0</v>
      </c>
    </row>
    <row r="175" spans="1:7" ht="15">
      <c r="A175" s="84" t="s">
        <v>2719</v>
      </c>
      <c r="B175" s="84">
        <v>3</v>
      </c>
      <c r="C175" s="119">
        <v>0.002648325215889225</v>
      </c>
      <c r="D175" s="84" t="s">
        <v>2838</v>
      </c>
      <c r="E175" s="84" t="b">
        <v>0</v>
      </c>
      <c r="F175" s="84" t="b">
        <v>0</v>
      </c>
      <c r="G175" s="84" t="b">
        <v>0</v>
      </c>
    </row>
    <row r="176" spans="1:7" ht="15">
      <c r="A176" s="84" t="s">
        <v>2720</v>
      </c>
      <c r="B176" s="84">
        <v>3</v>
      </c>
      <c r="C176" s="119">
        <v>0.002648325215889225</v>
      </c>
      <c r="D176" s="84" t="s">
        <v>2838</v>
      </c>
      <c r="E176" s="84" t="b">
        <v>1</v>
      </c>
      <c r="F176" s="84" t="b">
        <v>0</v>
      </c>
      <c r="G176" s="84" t="b">
        <v>0</v>
      </c>
    </row>
    <row r="177" spans="1:7" ht="15">
      <c r="A177" s="84" t="s">
        <v>2721</v>
      </c>
      <c r="B177" s="84">
        <v>3</v>
      </c>
      <c r="C177" s="119">
        <v>0.002648325215889225</v>
      </c>
      <c r="D177" s="84" t="s">
        <v>2838</v>
      </c>
      <c r="E177" s="84" t="b">
        <v>0</v>
      </c>
      <c r="F177" s="84" t="b">
        <v>0</v>
      </c>
      <c r="G177" s="84" t="b">
        <v>0</v>
      </c>
    </row>
    <row r="178" spans="1:7" ht="15">
      <c r="A178" s="84" t="s">
        <v>2722</v>
      </c>
      <c r="B178" s="84">
        <v>3</v>
      </c>
      <c r="C178" s="119">
        <v>0.002648325215889225</v>
      </c>
      <c r="D178" s="84" t="s">
        <v>2838</v>
      </c>
      <c r="E178" s="84" t="b">
        <v>0</v>
      </c>
      <c r="F178" s="84" t="b">
        <v>0</v>
      </c>
      <c r="G178" s="84" t="b">
        <v>0</v>
      </c>
    </row>
    <row r="179" spans="1:7" ht="15">
      <c r="A179" s="84" t="s">
        <v>2723</v>
      </c>
      <c r="B179" s="84">
        <v>3</v>
      </c>
      <c r="C179" s="119">
        <v>0.002648325215889225</v>
      </c>
      <c r="D179" s="84" t="s">
        <v>2838</v>
      </c>
      <c r="E179" s="84" t="b">
        <v>0</v>
      </c>
      <c r="F179" s="84" t="b">
        <v>0</v>
      </c>
      <c r="G179" s="84" t="b">
        <v>0</v>
      </c>
    </row>
    <row r="180" spans="1:7" ht="15">
      <c r="A180" s="84" t="s">
        <v>2724</v>
      </c>
      <c r="B180" s="84">
        <v>3</v>
      </c>
      <c r="C180" s="119">
        <v>0.002648325215889225</v>
      </c>
      <c r="D180" s="84" t="s">
        <v>2838</v>
      </c>
      <c r="E180" s="84" t="b">
        <v>0</v>
      </c>
      <c r="F180" s="84" t="b">
        <v>0</v>
      </c>
      <c r="G180" s="84" t="b">
        <v>0</v>
      </c>
    </row>
    <row r="181" spans="1:7" ht="15">
      <c r="A181" s="84" t="s">
        <v>264</v>
      </c>
      <c r="B181" s="84">
        <v>3</v>
      </c>
      <c r="C181" s="119">
        <v>0.002648325215889225</v>
      </c>
      <c r="D181" s="84" t="s">
        <v>2838</v>
      </c>
      <c r="E181" s="84" t="b">
        <v>0</v>
      </c>
      <c r="F181" s="84" t="b">
        <v>0</v>
      </c>
      <c r="G181" s="84" t="b">
        <v>0</v>
      </c>
    </row>
    <row r="182" spans="1:7" ht="15">
      <c r="A182" s="84" t="s">
        <v>2233</v>
      </c>
      <c r="B182" s="84">
        <v>3</v>
      </c>
      <c r="C182" s="119">
        <v>0.002648325215889225</v>
      </c>
      <c r="D182" s="84" t="s">
        <v>2838</v>
      </c>
      <c r="E182" s="84" t="b">
        <v>0</v>
      </c>
      <c r="F182" s="84" t="b">
        <v>0</v>
      </c>
      <c r="G182" s="84" t="b">
        <v>0</v>
      </c>
    </row>
    <row r="183" spans="1:7" ht="15">
      <c r="A183" s="84" t="s">
        <v>2234</v>
      </c>
      <c r="B183" s="84">
        <v>3</v>
      </c>
      <c r="C183" s="119">
        <v>0.002648325215889225</v>
      </c>
      <c r="D183" s="84" t="s">
        <v>2838</v>
      </c>
      <c r="E183" s="84" t="b">
        <v>0</v>
      </c>
      <c r="F183" s="84" t="b">
        <v>0</v>
      </c>
      <c r="G183" s="84" t="b">
        <v>0</v>
      </c>
    </row>
    <row r="184" spans="1:7" ht="15">
      <c r="A184" s="84" t="s">
        <v>2235</v>
      </c>
      <c r="B184" s="84">
        <v>3</v>
      </c>
      <c r="C184" s="119">
        <v>0.002648325215889225</v>
      </c>
      <c r="D184" s="84" t="s">
        <v>2838</v>
      </c>
      <c r="E184" s="84" t="b">
        <v>0</v>
      </c>
      <c r="F184" s="84" t="b">
        <v>0</v>
      </c>
      <c r="G184" s="84" t="b">
        <v>0</v>
      </c>
    </row>
    <row r="185" spans="1:7" ht="15">
      <c r="A185" s="84" t="s">
        <v>2236</v>
      </c>
      <c r="B185" s="84">
        <v>3</v>
      </c>
      <c r="C185" s="119">
        <v>0.002648325215889225</v>
      </c>
      <c r="D185" s="84" t="s">
        <v>2838</v>
      </c>
      <c r="E185" s="84" t="b">
        <v>0</v>
      </c>
      <c r="F185" s="84" t="b">
        <v>0</v>
      </c>
      <c r="G185" s="84" t="b">
        <v>0</v>
      </c>
    </row>
    <row r="186" spans="1:7" ht="15">
      <c r="A186" s="84" t="s">
        <v>2237</v>
      </c>
      <c r="B186" s="84">
        <v>3</v>
      </c>
      <c r="C186" s="119">
        <v>0.002648325215889225</v>
      </c>
      <c r="D186" s="84" t="s">
        <v>2838</v>
      </c>
      <c r="E186" s="84" t="b">
        <v>0</v>
      </c>
      <c r="F186" s="84" t="b">
        <v>0</v>
      </c>
      <c r="G186" s="84" t="b">
        <v>0</v>
      </c>
    </row>
    <row r="187" spans="1:7" ht="15">
      <c r="A187" s="84" t="s">
        <v>2238</v>
      </c>
      <c r="B187" s="84">
        <v>3</v>
      </c>
      <c r="C187" s="119">
        <v>0.002648325215889225</v>
      </c>
      <c r="D187" s="84" t="s">
        <v>2838</v>
      </c>
      <c r="E187" s="84" t="b">
        <v>0</v>
      </c>
      <c r="F187" s="84" t="b">
        <v>0</v>
      </c>
      <c r="G187" s="84" t="b">
        <v>0</v>
      </c>
    </row>
    <row r="188" spans="1:7" ht="15">
      <c r="A188" s="84" t="s">
        <v>2725</v>
      </c>
      <c r="B188" s="84">
        <v>3</v>
      </c>
      <c r="C188" s="119">
        <v>0.002648325215889225</v>
      </c>
      <c r="D188" s="84" t="s">
        <v>2838</v>
      </c>
      <c r="E188" s="84" t="b">
        <v>1</v>
      </c>
      <c r="F188" s="84" t="b">
        <v>0</v>
      </c>
      <c r="G188" s="84" t="b">
        <v>0</v>
      </c>
    </row>
    <row r="189" spans="1:7" ht="15">
      <c r="A189" s="84" t="s">
        <v>2726</v>
      </c>
      <c r="B189" s="84">
        <v>3</v>
      </c>
      <c r="C189" s="119">
        <v>0.002648325215889225</v>
      </c>
      <c r="D189" s="84" t="s">
        <v>2838</v>
      </c>
      <c r="E189" s="84" t="b">
        <v>0</v>
      </c>
      <c r="F189" s="84" t="b">
        <v>0</v>
      </c>
      <c r="G189" s="84" t="b">
        <v>0</v>
      </c>
    </row>
    <row r="190" spans="1:7" ht="15">
      <c r="A190" s="84" t="s">
        <v>2727</v>
      </c>
      <c r="B190" s="84">
        <v>3</v>
      </c>
      <c r="C190" s="119">
        <v>0.002648325215889225</v>
      </c>
      <c r="D190" s="84" t="s">
        <v>2838</v>
      </c>
      <c r="E190" s="84" t="b">
        <v>0</v>
      </c>
      <c r="F190" s="84" t="b">
        <v>0</v>
      </c>
      <c r="G190" s="84" t="b">
        <v>0</v>
      </c>
    </row>
    <row r="191" spans="1:7" ht="15">
      <c r="A191" s="84" t="s">
        <v>2728</v>
      </c>
      <c r="B191" s="84">
        <v>3</v>
      </c>
      <c r="C191" s="119">
        <v>0.002648325215889225</v>
      </c>
      <c r="D191" s="84" t="s">
        <v>2838</v>
      </c>
      <c r="E191" s="84" t="b">
        <v>0</v>
      </c>
      <c r="F191" s="84" t="b">
        <v>0</v>
      </c>
      <c r="G191" s="84" t="b">
        <v>0</v>
      </c>
    </row>
    <row r="192" spans="1:7" ht="15">
      <c r="A192" s="84" t="s">
        <v>2729</v>
      </c>
      <c r="B192" s="84">
        <v>3</v>
      </c>
      <c r="C192" s="119">
        <v>0.002648325215889225</v>
      </c>
      <c r="D192" s="84" t="s">
        <v>2838</v>
      </c>
      <c r="E192" s="84" t="b">
        <v>0</v>
      </c>
      <c r="F192" s="84" t="b">
        <v>0</v>
      </c>
      <c r="G192" s="84" t="b">
        <v>0</v>
      </c>
    </row>
    <row r="193" spans="1:7" ht="15">
      <c r="A193" s="84" t="s">
        <v>2730</v>
      </c>
      <c r="B193" s="84">
        <v>3</v>
      </c>
      <c r="C193" s="119">
        <v>0.002648325215889225</v>
      </c>
      <c r="D193" s="84" t="s">
        <v>2838</v>
      </c>
      <c r="E193" s="84" t="b">
        <v>0</v>
      </c>
      <c r="F193" s="84" t="b">
        <v>0</v>
      </c>
      <c r="G193" s="84" t="b">
        <v>0</v>
      </c>
    </row>
    <row r="194" spans="1:7" ht="15">
      <c r="A194" s="84" t="s">
        <v>2731</v>
      </c>
      <c r="B194" s="84">
        <v>3</v>
      </c>
      <c r="C194" s="119">
        <v>0.002648325215889225</v>
      </c>
      <c r="D194" s="84" t="s">
        <v>2838</v>
      </c>
      <c r="E194" s="84" t="b">
        <v>0</v>
      </c>
      <c r="F194" s="84" t="b">
        <v>0</v>
      </c>
      <c r="G194" s="84" t="b">
        <v>0</v>
      </c>
    </row>
    <row r="195" spans="1:7" ht="15">
      <c r="A195" s="84" t="s">
        <v>2242</v>
      </c>
      <c r="B195" s="84">
        <v>3</v>
      </c>
      <c r="C195" s="119">
        <v>0.002648325215889225</v>
      </c>
      <c r="D195" s="84" t="s">
        <v>2838</v>
      </c>
      <c r="E195" s="84" t="b">
        <v>0</v>
      </c>
      <c r="F195" s="84" t="b">
        <v>0</v>
      </c>
      <c r="G195" s="84" t="b">
        <v>0</v>
      </c>
    </row>
    <row r="196" spans="1:7" ht="15">
      <c r="A196" s="84" t="s">
        <v>2243</v>
      </c>
      <c r="B196" s="84">
        <v>3</v>
      </c>
      <c r="C196" s="119">
        <v>0.002648325215889225</v>
      </c>
      <c r="D196" s="84" t="s">
        <v>2838</v>
      </c>
      <c r="E196" s="84" t="b">
        <v>0</v>
      </c>
      <c r="F196" s="84" t="b">
        <v>0</v>
      </c>
      <c r="G196" s="84" t="b">
        <v>0</v>
      </c>
    </row>
    <row r="197" spans="1:7" ht="15">
      <c r="A197" s="84" t="s">
        <v>2244</v>
      </c>
      <c r="B197" s="84">
        <v>3</v>
      </c>
      <c r="C197" s="119">
        <v>0.002648325215889225</v>
      </c>
      <c r="D197" s="84" t="s">
        <v>2838</v>
      </c>
      <c r="E197" s="84" t="b">
        <v>0</v>
      </c>
      <c r="F197" s="84" t="b">
        <v>0</v>
      </c>
      <c r="G197" s="84" t="b">
        <v>0</v>
      </c>
    </row>
    <row r="198" spans="1:7" ht="15">
      <c r="A198" s="84" t="s">
        <v>2245</v>
      </c>
      <c r="B198" s="84">
        <v>3</v>
      </c>
      <c r="C198" s="119">
        <v>0.002648325215889225</v>
      </c>
      <c r="D198" s="84" t="s">
        <v>2838</v>
      </c>
      <c r="E198" s="84" t="b">
        <v>0</v>
      </c>
      <c r="F198" s="84" t="b">
        <v>0</v>
      </c>
      <c r="G198" s="84" t="b">
        <v>0</v>
      </c>
    </row>
    <row r="199" spans="1:7" ht="15">
      <c r="A199" s="84" t="s">
        <v>2246</v>
      </c>
      <c r="B199" s="84">
        <v>3</v>
      </c>
      <c r="C199" s="119">
        <v>0.002648325215889225</v>
      </c>
      <c r="D199" s="84" t="s">
        <v>2838</v>
      </c>
      <c r="E199" s="84" t="b">
        <v>0</v>
      </c>
      <c r="F199" s="84" t="b">
        <v>0</v>
      </c>
      <c r="G199" s="84" t="b">
        <v>0</v>
      </c>
    </row>
    <row r="200" spans="1:7" ht="15">
      <c r="A200" s="84" t="s">
        <v>2247</v>
      </c>
      <c r="B200" s="84">
        <v>3</v>
      </c>
      <c r="C200" s="119">
        <v>0.002648325215889225</v>
      </c>
      <c r="D200" s="84" t="s">
        <v>2838</v>
      </c>
      <c r="E200" s="84" t="b">
        <v>1</v>
      </c>
      <c r="F200" s="84" t="b">
        <v>0</v>
      </c>
      <c r="G200" s="84" t="b">
        <v>0</v>
      </c>
    </row>
    <row r="201" spans="1:7" ht="15">
      <c r="A201" s="84" t="s">
        <v>2248</v>
      </c>
      <c r="B201" s="84">
        <v>3</v>
      </c>
      <c r="C201" s="119">
        <v>0.002648325215889225</v>
      </c>
      <c r="D201" s="84" t="s">
        <v>2838</v>
      </c>
      <c r="E201" s="84" t="b">
        <v>0</v>
      </c>
      <c r="F201" s="84" t="b">
        <v>0</v>
      </c>
      <c r="G201" s="84" t="b">
        <v>0</v>
      </c>
    </row>
    <row r="202" spans="1:7" ht="15">
      <c r="A202" s="84" t="s">
        <v>2732</v>
      </c>
      <c r="B202" s="84">
        <v>3</v>
      </c>
      <c r="C202" s="119">
        <v>0.002648325215889225</v>
      </c>
      <c r="D202" s="84" t="s">
        <v>2838</v>
      </c>
      <c r="E202" s="84" t="b">
        <v>0</v>
      </c>
      <c r="F202" s="84" t="b">
        <v>0</v>
      </c>
      <c r="G202" s="84" t="b">
        <v>0</v>
      </c>
    </row>
    <row r="203" spans="1:7" ht="15">
      <c r="A203" s="84" t="s">
        <v>2733</v>
      </c>
      <c r="B203" s="84">
        <v>3</v>
      </c>
      <c r="C203" s="119">
        <v>0.002648325215889225</v>
      </c>
      <c r="D203" s="84" t="s">
        <v>2838</v>
      </c>
      <c r="E203" s="84" t="b">
        <v>0</v>
      </c>
      <c r="F203" s="84" t="b">
        <v>0</v>
      </c>
      <c r="G203" s="84" t="b">
        <v>0</v>
      </c>
    </row>
    <row r="204" spans="1:7" ht="15">
      <c r="A204" s="84" t="s">
        <v>2734</v>
      </c>
      <c r="B204" s="84">
        <v>3</v>
      </c>
      <c r="C204" s="119">
        <v>0.00291023586396411</v>
      </c>
      <c r="D204" s="84" t="s">
        <v>2838</v>
      </c>
      <c r="E204" s="84" t="b">
        <v>0</v>
      </c>
      <c r="F204" s="84" t="b">
        <v>0</v>
      </c>
      <c r="G204" s="84" t="b">
        <v>0</v>
      </c>
    </row>
    <row r="205" spans="1:7" ht="15">
      <c r="A205" s="84" t="s">
        <v>2735</v>
      </c>
      <c r="B205" s="84">
        <v>3</v>
      </c>
      <c r="C205" s="119">
        <v>0.002648325215889225</v>
      </c>
      <c r="D205" s="84" t="s">
        <v>2838</v>
      </c>
      <c r="E205" s="84" t="b">
        <v>0</v>
      </c>
      <c r="F205" s="84" t="b">
        <v>0</v>
      </c>
      <c r="G205" s="84" t="b">
        <v>0</v>
      </c>
    </row>
    <row r="206" spans="1:7" ht="15">
      <c r="A206" s="84" t="s">
        <v>2736</v>
      </c>
      <c r="B206" s="84">
        <v>3</v>
      </c>
      <c r="C206" s="119">
        <v>0.002648325215889225</v>
      </c>
      <c r="D206" s="84" t="s">
        <v>2838</v>
      </c>
      <c r="E206" s="84" t="b">
        <v>0</v>
      </c>
      <c r="F206" s="84" t="b">
        <v>0</v>
      </c>
      <c r="G206" s="84" t="b">
        <v>0</v>
      </c>
    </row>
    <row r="207" spans="1:7" ht="15">
      <c r="A207" s="84" t="s">
        <v>2737</v>
      </c>
      <c r="B207" s="84">
        <v>3</v>
      </c>
      <c r="C207" s="119">
        <v>0.002648325215889225</v>
      </c>
      <c r="D207" s="84" t="s">
        <v>2838</v>
      </c>
      <c r="E207" s="84" t="b">
        <v>0</v>
      </c>
      <c r="F207" s="84" t="b">
        <v>0</v>
      </c>
      <c r="G207" s="84" t="b">
        <v>0</v>
      </c>
    </row>
    <row r="208" spans="1:7" ht="15">
      <c r="A208" s="84" t="s">
        <v>2738</v>
      </c>
      <c r="B208" s="84">
        <v>3</v>
      </c>
      <c r="C208" s="119">
        <v>0.002648325215889225</v>
      </c>
      <c r="D208" s="84" t="s">
        <v>2838</v>
      </c>
      <c r="E208" s="84" t="b">
        <v>0</v>
      </c>
      <c r="F208" s="84" t="b">
        <v>0</v>
      </c>
      <c r="G208" s="84" t="b">
        <v>0</v>
      </c>
    </row>
    <row r="209" spans="1:7" ht="15">
      <c r="A209" s="84" t="s">
        <v>2739</v>
      </c>
      <c r="B209" s="84">
        <v>3</v>
      </c>
      <c r="C209" s="119">
        <v>0.002648325215889225</v>
      </c>
      <c r="D209" s="84" t="s">
        <v>2838</v>
      </c>
      <c r="E209" s="84" t="b">
        <v>0</v>
      </c>
      <c r="F209" s="84" t="b">
        <v>0</v>
      </c>
      <c r="G209" s="84" t="b">
        <v>0</v>
      </c>
    </row>
    <row r="210" spans="1:7" ht="15">
      <c r="A210" s="84" t="s">
        <v>2740</v>
      </c>
      <c r="B210" s="84">
        <v>3</v>
      </c>
      <c r="C210" s="119">
        <v>0.002648325215889225</v>
      </c>
      <c r="D210" s="84" t="s">
        <v>2838</v>
      </c>
      <c r="E210" s="84" t="b">
        <v>0</v>
      </c>
      <c r="F210" s="84" t="b">
        <v>0</v>
      </c>
      <c r="G210" s="84" t="b">
        <v>0</v>
      </c>
    </row>
    <row r="211" spans="1:7" ht="15">
      <c r="A211" s="84" t="s">
        <v>2741</v>
      </c>
      <c r="B211" s="84">
        <v>3</v>
      </c>
      <c r="C211" s="119">
        <v>0.002648325215889225</v>
      </c>
      <c r="D211" s="84" t="s">
        <v>2838</v>
      </c>
      <c r="E211" s="84" t="b">
        <v>0</v>
      </c>
      <c r="F211" s="84" t="b">
        <v>0</v>
      </c>
      <c r="G211" s="84" t="b">
        <v>0</v>
      </c>
    </row>
    <row r="212" spans="1:7" ht="15">
      <c r="A212" s="84" t="s">
        <v>2742</v>
      </c>
      <c r="B212" s="84">
        <v>3</v>
      </c>
      <c r="C212" s="119">
        <v>0.002648325215889225</v>
      </c>
      <c r="D212" s="84" t="s">
        <v>2838</v>
      </c>
      <c r="E212" s="84" t="b">
        <v>0</v>
      </c>
      <c r="F212" s="84" t="b">
        <v>0</v>
      </c>
      <c r="G212" s="84" t="b">
        <v>0</v>
      </c>
    </row>
    <row r="213" spans="1:7" ht="15">
      <c r="A213" s="84" t="s">
        <v>2743</v>
      </c>
      <c r="B213" s="84">
        <v>3</v>
      </c>
      <c r="C213" s="119">
        <v>0.002648325215889225</v>
      </c>
      <c r="D213" s="84" t="s">
        <v>2838</v>
      </c>
      <c r="E213" s="84" t="b">
        <v>0</v>
      </c>
      <c r="F213" s="84" t="b">
        <v>0</v>
      </c>
      <c r="G213" s="84" t="b">
        <v>0</v>
      </c>
    </row>
    <row r="214" spans="1:7" ht="15">
      <c r="A214" s="84" t="s">
        <v>2744</v>
      </c>
      <c r="B214" s="84">
        <v>3</v>
      </c>
      <c r="C214" s="119">
        <v>0.002648325215889225</v>
      </c>
      <c r="D214" s="84" t="s">
        <v>2838</v>
      </c>
      <c r="E214" s="84" t="b">
        <v>0</v>
      </c>
      <c r="F214" s="84" t="b">
        <v>0</v>
      </c>
      <c r="G214" s="84" t="b">
        <v>0</v>
      </c>
    </row>
    <row r="215" spans="1:7" ht="15">
      <c r="A215" s="84" t="s">
        <v>2745</v>
      </c>
      <c r="B215" s="84">
        <v>3</v>
      </c>
      <c r="C215" s="119">
        <v>0.002648325215889225</v>
      </c>
      <c r="D215" s="84" t="s">
        <v>2838</v>
      </c>
      <c r="E215" s="84" t="b">
        <v>0</v>
      </c>
      <c r="F215" s="84" t="b">
        <v>0</v>
      </c>
      <c r="G215" s="84" t="b">
        <v>0</v>
      </c>
    </row>
    <row r="216" spans="1:7" ht="15">
      <c r="A216" s="84" t="s">
        <v>2746</v>
      </c>
      <c r="B216" s="84">
        <v>3</v>
      </c>
      <c r="C216" s="119">
        <v>0.002648325215889225</v>
      </c>
      <c r="D216" s="84" t="s">
        <v>2838</v>
      </c>
      <c r="E216" s="84" t="b">
        <v>0</v>
      </c>
      <c r="F216" s="84" t="b">
        <v>0</v>
      </c>
      <c r="G216" s="84" t="b">
        <v>0</v>
      </c>
    </row>
    <row r="217" spans="1:7" ht="15">
      <c r="A217" s="84" t="s">
        <v>301</v>
      </c>
      <c r="B217" s="84">
        <v>3</v>
      </c>
      <c r="C217" s="119">
        <v>0.002648325215889225</v>
      </c>
      <c r="D217" s="84" t="s">
        <v>2838</v>
      </c>
      <c r="E217" s="84" t="b">
        <v>0</v>
      </c>
      <c r="F217" s="84" t="b">
        <v>0</v>
      </c>
      <c r="G217" s="84" t="b">
        <v>0</v>
      </c>
    </row>
    <row r="218" spans="1:7" ht="15">
      <c r="A218" s="84" t="s">
        <v>2747</v>
      </c>
      <c r="B218" s="84">
        <v>3</v>
      </c>
      <c r="C218" s="119">
        <v>0.002648325215889225</v>
      </c>
      <c r="D218" s="84" t="s">
        <v>2838</v>
      </c>
      <c r="E218" s="84" t="b">
        <v>0</v>
      </c>
      <c r="F218" s="84" t="b">
        <v>0</v>
      </c>
      <c r="G218" s="84" t="b">
        <v>0</v>
      </c>
    </row>
    <row r="219" spans="1:7" ht="15">
      <c r="A219" s="84" t="s">
        <v>2748</v>
      </c>
      <c r="B219" s="84">
        <v>3</v>
      </c>
      <c r="C219" s="119">
        <v>0.002648325215889225</v>
      </c>
      <c r="D219" s="84" t="s">
        <v>2838</v>
      </c>
      <c r="E219" s="84" t="b">
        <v>0</v>
      </c>
      <c r="F219" s="84" t="b">
        <v>0</v>
      </c>
      <c r="G219" s="84" t="b">
        <v>0</v>
      </c>
    </row>
    <row r="220" spans="1:7" ht="15">
      <c r="A220" s="84" t="s">
        <v>2749</v>
      </c>
      <c r="B220" s="84">
        <v>3</v>
      </c>
      <c r="C220" s="119">
        <v>0.002648325215889225</v>
      </c>
      <c r="D220" s="84" t="s">
        <v>2838</v>
      </c>
      <c r="E220" s="84" t="b">
        <v>0</v>
      </c>
      <c r="F220" s="84" t="b">
        <v>0</v>
      </c>
      <c r="G220" s="84" t="b">
        <v>0</v>
      </c>
    </row>
    <row r="221" spans="1:7" ht="15">
      <c r="A221" s="84" t="s">
        <v>2750</v>
      </c>
      <c r="B221" s="84">
        <v>2</v>
      </c>
      <c r="C221" s="119">
        <v>0.00194015724264274</v>
      </c>
      <c r="D221" s="84" t="s">
        <v>2838</v>
      </c>
      <c r="E221" s="84" t="b">
        <v>0</v>
      </c>
      <c r="F221" s="84" t="b">
        <v>0</v>
      </c>
      <c r="G221" s="84" t="b">
        <v>0</v>
      </c>
    </row>
    <row r="222" spans="1:7" ht="15">
      <c r="A222" s="84" t="s">
        <v>2751</v>
      </c>
      <c r="B222" s="84">
        <v>2</v>
      </c>
      <c r="C222" s="119">
        <v>0.00194015724264274</v>
      </c>
      <c r="D222" s="84" t="s">
        <v>2838</v>
      </c>
      <c r="E222" s="84" t="b">
        <v>0</v>
      </c>
      <c r="F222" s="84" t="b">
        <v>0</v>
      </c>
      <c r="G222" s="84" t="b">
        <v>0</v>
      </c>
    </row>
    <row r="223" spans="1:7" ht="15">
      <c r="A223" s="84" t="s">
        <v>2752</v>
      </c>
      <c r="B223" s="84">
        <v>2</v>
      </c>
      <c r="C223" s="119">
        <v>0.00194015724264274</v>
      </c>
      <c r="D223" s="84" t="s">
        <v>2838</v>
      </c>
      <c r="E223" s="84" t="b">
        <v>0</v>
      </c>
      <c r="F223" s="84" t="b">
        <v>0</v>
      </c>
      <c r="G223" s="84" t="b">
        <v>0</v>
      </c>
    </row>
    <row r="224" spans="1:7" ht="15">
      <c r="A224" s="84" t="s">
        <v>2753</v>
      </c>
      <c r="B224" s="84">
        <v>2</v>
      </c>
      <c r="C224" s="119">
        <v>0.00194015724264274</v>
      </c>
      <c r="D224" s="84" t="s">
        <v>2838</v>
      </c>
      <c r="E224" s="84" t="b">
        <v>0</v>
      </c>
      <c r="F224" s="84" t="b">
        <v>0</v>
      </c>
      <c r="G224" s="84" t="b">
        <v>0</v>
      </c>
    </row>
    <row r="225" spans="1:7" ht="15">
      <c r="A225" s="84" t="s">
        <v>2754</v>
      </c>
      <c r="B225" s="84">
        <v>2</v>
      </c>
      <c r="C225" s="119">
        <v>0.00194015724264274</v>
      </c>
      <c r="D225" s="84" t="s">
        <v>2838</v>
      </c>
      <c r="E225" s="84" t="b">
        <v>0</v>
      </c>
      <c r="F225" s="84" t="b">
        <v>0</v>
      </c>
      <c r="G225" s="84" t="b">
        <v>0</v>
      </c>
    </row>
    <row r="226" spans="1:7" ht="15">
      <c r="A226" s="84" t="s">
        <v>2755</v>
      </c>
      <c r="B226" s="84">
        <v>2</v>
      </c>
      <c r="C226" s="119">
        <v>0.00194015724264274</v>
      </c>
      <c r="D226" s="84" t="s">
        <v>2838</v>
      </c>
      <c r="E226" s="84" t="b">
        <v>0</v>
      </c>
      <c r="F226" s="84" t="b">
        <v>0</v>
      </c>
      <c r="G226" s="84" t="b">
        <v>0</v>
      </c>
    </row>
    <row r="227" spans="1:7" ht="15">
      <c r="A227" s="84" t="s">
        <v>2756</v>
      </c>
      <c r="B227" s="84">
        <v>2</v>
      </c>
      <c r="C227" s="119">
        <v>0.00194015724264274</v>
      </c>
      <c r="D227" s="84" t="s">
        <v>2838</v>
      </c>
      <c r="E227" s="84" t="b">
        <v>0</v>
      </c>
      <c r="F227" s="84" t="b">
        <v>0</v>
      </c>
      <c r="G227" s="84" t="b">
        <v>0</v>
      </c>
    </row>
    <row r="228" spans="1:7" ht="15">
      <c r="A228" s="84" t="s">
        <v>2757</v>
      </c>
      <c r="B228" s="84">
        <v>2</v>
      </c>
      <c r="C228" s="119">
        <v>0.00194015724264274</v>
      </c>
      <c r="D228" s="84" t="s">
        <v>2838</v>
      </c>
      <c r="E228" s="84" t="b">
        <v>0</v>
      </c>
      <c r="F228" s="84" t="b">
        <v>0</v>
      </c>
      <c r="G228" s="84" t="b">
        <v>0</v>
      </c>
    </row>
    <row r="229" spans="1:7" ht="15">
      <c r="A229" s="84" t="s">
        <v>2758</v>
      </c>
      <c r="B229" s="84">
        <v>2</v>
      </c>
      <c r="C229" s="119">
        <v>0.00194015724264274</v>
      </c>
      <c r="D229" s="84" t="s">
        <v>2838</v>
      </c>
      <c r="E229" s="84" t="b">
        <v>0</v>
      </c>
      <c r="F229" s="84" t="b">
        <v>0</v>
      </c>
      <c r="G229" s="84" t="b">
        <v>0</v>
      </c>
    </row>
    <row r="230" spans="1:7" ht="15">
      <c r="A230" s="84" t="s">
        <v>2759</v>
      </c>
      <c r="B230" s="84">
        <v>2</v>
      </c>
      <c r="C230" s="119">
        <v>0.00194015724264274</v>
      </c>
      <c r="D230" s="84" t="s">
        <v>2838</v>
      </c>
      <c r="E230" s="84" t="b">
        <v>0</v>
      </c>
      <c r="F230" s="84" t="b">
        <v>0</v>
      </c>
      <c r="G230" s="84" t="b">
        <v>0</v>
      </c>
    </row>
    <row r="231" spans="1:7" ht="15">
      <c r="A231" s="84" t="s">
        <v>2760</v>
      </c>
      <c r="B231" s="84">
        <v>2</v>
      </c>
      <c r="C231" s="119">
        <v>0.00194015724264274</v>
      </c>
      <c r="D231" s="84" t="s">
        <v>2838</v>
      </c>
      <c r="E231" s="84" t="b">
        <v>0</v>
      </c>
      <c r="F231" s="84" t="b">
        <v>0</v>
      </c>
      <c r="G231" s="84" t="b">
        <v>0</v>
      </c>
    </row>
    <row r="232" spans="1:7" ht="15">
      <c r="A232" s="84" t="s">
        <v>2761</v>
      </c>
      <c r="B232" s="84">
        <v>2</v>
      </c>
      <c r="C232" s="119">
        <v>0.00194015724264274</v>
      </c>
      <c r="D232" s="84" t="s">
        <v>2838</v>
      </c>
      <c r="E232" s="84" t="b">
        <v>0</v>
      </c>
      <c r="F232" s="84" t="b">
        <v>0</v>
      </c>
      <c r="G232" s="84" t="b">
        <v>0</v>
      </c>
    </row>
    <row r="233" spans="1:7" ht="15">
      <c r="A233" s="84" t="s">
        <v>314</v>
      </c>
      <c r="B233" s="84">
        <v>2</v>
      </c>
      <c r="C233" s="119">
        <v>0.00194015724264274</v>
      </c>
      <c r="D233" s="84" t="s">
        <v>2838</v>
      </c>
      <c r="E233" s="84" t="b">
        <v>0</v>
      </c>
      <c r="F233" s="84" t="b">
        <v>0</v>
      </c>
      <c r="G233" s="84" t="b">
        <v>0</v>
      </c>
    </row>
    <row r="234" spans="1:7" ht="15">
      <c r="A234" s="84" t="s">
        <v>2762</v>
      </c>
      <c r="B234" s="84">
        <v>2</v>
      </c>
      <c r="C234" s="119">
        <v>0.00194015724264274</v>
      </c>
      <c r="D234" s="84" t="s">
        <v>2838</v>
      </c>
      <c r="E234" s="84" t="b">
        <v>0</v>
      </c>
      <c r="F234" s="84" t="b">
        <v>0</v>
      </c>
      <c r="G234" s="84" t="b">
        <v>0</v>
      </c>
    </row>
    <row r="235" spans="1:7" ht="15">
      <c r="A235" s="84" t="s">
        <v>2763</v>
      </c>
      <c r="B235" s="84">
        <v>2</v>
      </c>
      <c r="C235" s="119">
        <v>0.00194015724264274</v>
      </c>
      <c r="D235" s="84" t="s">
        <v>2838</v>
      </c>
      <c r="E235" s="84" t="b">
        <v>0</v>
      </c>
      <c r="F235" s="84" t="b">
        <v>0</v>
      </c>
      <c r="G235" s="84" t="b">
        <v>0</v>
      </c>
    </row>
    <row r="236" spans="1:7" ht="15">
      <c r="A236" s="84" t="s">
        <v>2764</v>
      </c>
      <c r="B236" s="84">
        <v>2</v>
      </c>
      <c r="C236" s="119">
        <v>0.00194015724264274</v>
      </c>
      <c r="D236" s="84" t="s">
        <v>2838</v>
      </c>
      <c r="E236" s="84" t="b">
        <v>0</v>
      </c>
      <c r="F236" s="84" t="b">
        <v>0</v>
      </c>
      <c r="G236" s="84" t="b">
        <v>0</v>
      </c>
    </row>
    <row r="237" spans="1:7" ht="15">
      <c r="A237" s="84" t="s">
        <v>2765</v>
      </c>
      <c r="B237" s="84">
        <v>2</v>
      </c>
      <c r="C237" s="119">
        <v>0.00194015724264274</v>
      </c>
      <c r="D237" s="84" t="s">
        <v>2838</v>
      </c>
      <c r="E237" s="84" t="b">
        <v>0</v>
      </c>
      <c r="F237" s="84" t="b">
        <v>0</v>
      </c>
      <c r="G237" s="84" t="b">
        <v>0</v>
      </c>
    </row>
    <row r="238" spans="1:7" ht="15">
      <c r="A238" s="84" t="s">
        <v>2766</v>
      </c>
      <c r="B238" s="84">
        <v>2</v>
      </c>
      <c r="C238" s="119">
        <v>0.00194015724264274</v>
      </c>
      <c r="D238" s="84" t="s">
        <v>2838</v>
      </c>
      <c r="E238" s="84" t="b">
        <v>0</v>
      </c>
      <c r="F238" s="84" t="b">
        <v>0</v>
      </c>
      <c r="G238" s="84" t="b">
        <v>0</v>
      </c>
    </row>
    <row r="239" spans="1:7" ht="15">
      <c r="A239" s="84" t="s">
        <v>2767</v>
      </c>
      <c r="B239" s="84">
        <v>2</v>
      </c>
      <c r="C239" s="119">
        <v>0.00194015724264274</v>
      </c>
      <c r="D239" s="84" t="s">
        <v>2838</v>
      </c>
      <c r="E239" s="84" t="b">
        <v>1</v>
      </c>
      <c r="F239" s="84" t="b">
        <v>0</v>
      </c>
      <c r="G239" s="84" t="b">
        <v>0</v>
      </c>
    </row>
    <row r="240" spans="1:7" ht="15">
      <c r="A240" s="84" t="s">
        <v>281</v>
      </c>
      <c r="B240" s="84">
        <v>2</v>
      </c>
      <c r="C240" s="119">
        <v>0.00194015724264274</v>
      </c>
      <c r="D240" s="84" t="s">
        <v>2838</v>
      </c>
      <c r="E240" s="84" t="b">
        <v>0</v>
      </c>
      <c r="F240" s="84" t="b">
        <v>0</v>
      </c>
      <c r="G240" s="84" t="b">
        <v>0</v>
      </c>
    </row>
    <row r="241" spans="1:7" ht="15">
      <c r="A241" s="84" t="s">
        <v>2768</v>
      </c>
      <c r="B241" s="84">
        <v>2</v>
      </c>
      <c r="C241" s="119">
        <v>0.00194015724264274</v>
      </c>
      <c r="D241" s="84" t="s">
        <v>2838</v>
      </c>
      <c r="E241" s="84" t="b">
        <v>0</v>
      </c>
      <c r="F241" s="84" t="b">
        <v>0</v>
      </c>
      <c r="G241" s="84" t="b">
        <v>0</v>
      </c>
    </row>
    <row r="242" spans="1:7" ht="15">
      <c r="A242" s="84" t="s">
        <v>2769</v>
      </c>
      <c r="B242" s="84">
        <v>2</v>
      </c>
      <c r="C242" s="119">
        <v>0.00194015724264274</v>
      </c>
      <c r="D242" s="84" t="s">
        <v>2838</v>
      </c>
      <c r="E242" s="84" t="b">
        <v>0</v>
      </c>
      <c r="F242" s="84" t="b">
        <v>0</v>
      </c>
      <c r="G242" s="84" t="b">
        <v>0</v>
      </c>
    </row>
    <row r="243" spans="1:7" ht="15">
      <c r="A243" s="84" t="s">
        <v>2770</v>
      </c>
      <c r="B243" s="84">
        <v>2</v>
      </c>
      <c r="C243" s="119">
        <v>0.00194015724264274</v>
      </c>
      <c r="D243" s="84" t="s">
        <v>2838</v>
      </c>
      <c r="E243" s="84" t="b">
        <v>0</v>
      </c>
      <c r="F243" s="84" t="b">
        <v>0</v>
      </c>
      <c r="G243" s="84" t="b">
        <v>0</v>
      </c>
    </row>
    <row r="244" spans="1:7" ht="15">
      <c r="A244" s="84" t="s">
        <v>2771</v>
      </c>
      <c r="B244" s="84">
        <v>2</v>
      </c>
      <c r="C244" s="119">
        <v>0.00194015724264274</v>
      </c>
      <c r="D244" s="84" t="s">
        <v>2838</v>
      </c>
      <c r="E244" s="84" t="b">
        <v>0</v>
      </c>
      <c r="F244" s="84" t="b">
        <v>0</v>
      </c>
      <c r="G244" s="84" t="b">
        <v>0</v>
      </c>
    </row>
    <row r="245" spans="1:7" ht="15">
      <c r="A245" s="84" t="s">
        <v>2772</v>
      </c>
      <c r="B245" s="84">
        <v>2</v>
      </c>
      <c r="C245" s="119">
        <v>0.00194015724264274</v>
      </c>
      <c r="D245" s="84" t="s">
        <v>2838</v>
      </c>
      <c r="E245" s="84" t="b">
        <v>0</v>
      </c>
      <c r="F245" s="84" t="b">
        <v>0</v>
      </c>
      <c r="G245" s="84" t="b">
        <v>0</v>
      </c>
    </row>
    <row r="246" spans="1:7" ht="15">
      <c r="A246" s="84" t="s">
        <v>2773</v>
      </c>
      <c r="B246" s="84">
        <v>2</v>
      </c>
      <c r="C246" s="119">
        <v>0.00194015724264274</v>
      </c>
      <c r="D246" s="84" t="s">
        <v>2838</v>
      </c>
      <c r="E246" s="84" t="b">
        <v>0</v>
      </c>
      <c r="F246" s="84" t="b">
        <v>0</v>
      </c>
      <c r="G246" s="84" t="b">
        <v>0</v>
      </c>
    </row>
    <row r="247" spans="1:7" ht="15">
      <c r="A247" s="84" t="s">
        <v>2774</v>
      </c>
      <c r="B247" s="84">
        <v>2</v>
      </c>
      <c r="C247" s="119">
        <v>0.00194015724264274</v>
      </c>
      <c r="D247" s="84" t="s">
        <v>2838</v>
      </c>
      <c r="E247" s="84" t="b">
        <v>0</v>
      </c>
      <c r="F247" s="84" t="b">
        <v>0</v>
      </c>
      <c r="G247" s="84" t="b">
        <v>0</v>
      </c>
    </row>
    <row r="248" spans="1:7" ht="15">
      <c r="A248" s="84" t="s">
        <v>2775</v>
      </c>
      <c r="B248" s="84">
        <v>2</v>
      </c>
      <c r="C248" s="119">
        <v>0.00194015724264274</v>
      </c>
      <c r="D248" s="84" t="s">
        <v>2838</v>
      </c>
      <c r="E248" s="84" t="b">
        <v>0</v>
      </c>
      <c r="F248" s="84" t="b">
        <v>0</v>
      </c>
      <c r="G248" s="84" t="b">
        <v>0</v>
      </c>
    </row>
    <row r="249" spans="1:7" ht="15">
      <c r="A249" s="84" t="s">
        <v>2776</v>
      </c>
      <c r="B249" s="84">
        <v>2</v>
      </c>
      <c r="C249" s="119">
        <v>0.00194015724264274</v>
      </c>
      <c r="D249" s="84" t="s">
        <v>2838</v>
      </c>
      <c r="E249" s="84" t="b">
        <v>1</v>
      </c>
      <c r="F249" s="84" t="b">
        <v>0</v>
      </c>
      <c r="G249" s="84" t="b">
        <v>0</v>
      </c>
    </row>
    <row r="250" spans="1:7" ht="15">
      <c r="A250" s="84" t="s">
        <v>2777</v>
      </c>
      <c r="B250" s="84">
        <v>2</v>
      </c>
      <c r="C250" s="119">
        <v>0.00194015724264274</v>
      </c>
      <c r="D250" s="84" t="s">
        <v>2838</v>
      </c>
      <c r="E250" s="84" t="b">
        <v>0</v>
      </c>
      <c r="F250" s="84" t="b">
        <v>0</v>
      </c>
      <c r="G250" s="84" t="b">
        <v>0</v>
      </c>
    </row>
    <row r="251" spans="1:7" ht="15">
      <c r="A251" s="84" t="s">
        <v>2778</v>
      </c>
      <c r="B251" s="84">
        <v>2</v>
      </c>
      <c r="C251" s="119">
        <v>0.00194015724264274</v>
      </c>
      <c r="D251" s="84" t="s">
        <v>2838</v>
      </c>
      <c r="E251" s="84" t="b">
        <v>0</v>
      </c>
      <c r="F251" s="84" t="b">
        <v>0</v>
      </c>
      <c r="G251" s="84" t="b">
        <v>0</v>
      </c>
    </row>
    <row r="252" spans="1:7" ht="15">
      <c r="A252" s="84" t="s">
        <v>343</v>
      </c>
      <c r="B252" s="84">
        <v>2</v>
      </c>
      <c r="C252" s="119">
        <v>0.00194015724264274</v>
      </c>
      <c r="D252" s="84" t="s">
        <v>2838</v>
      </c>
      <c r="E252" s="84" t="b">
        <v>0</v>
      </c>
      <c r="F252" s="84" t="b">
        <v>0</v>
      </c>
      <c r="G252" s="84" t="b">
        <v>0</v>
      </c>
    </row>
    <row r="253" spans="1:7" ht="15">
      <c r="A253" s="84" t="s">
        <v>2779</v>
      </c>
      <c r="B253" s="84">
        <v>2</v>
      </c>
      <c r="C253" s="119">
        <v>0.00194015724264274</v>
      </c>
      <c r="D253" s="84" t="s">
        <v>2838</v>
      </c>
      <c r="E253" s="84" t="b">
        <v>0</v>
      </c>
      <c r="F253" s="84" t="b">
        <v>0</v>
      </c>
      <c r="G253" s="84" t="b">
        <v>0</v>
      </c>
    </row>
    <row r="254" spans="1:7" ht="15">
      <c r="A254" s="84" t="s">
        <v>2253</v>
      </c>
      <c r="B254" s="84">
        <v>2</v>
      </c>
      <c r="C254" s="119">
        <v>0.002238650049448869</v>
      </c>
      <c r="D254" s="84" t="s">
        <v>2838</v>
      </c>
      <c r="E254" s="84" t="b">
        <v>0</v>
      </c>
      <c r="F254" s="84" t="b">
        <v>0</v>
      </c>
      <c r="G254" s="84" t="b">
        <v>0</v>
      </c>
    </row>
    <row r="255" spans="1:7" ht="15">
      <c r="A255" s="84" t="s">
        <v>2254</v>
      </c>
      <c r="B255" s="84">
        <v>2</v>
      </c>
      <c r="C255" s="119">
        <v>0.00194015724264274</v>
      </c>
      <c r="D255" s="84" t="s">
        <v>2838</v>
      </c>
      <c r="E255" s="84" t="b">
        <v>0</v>
      </c>
      <c r="F255" s="84" t="b">
        <v>0</v>
      </c>
      <c r="G255" s="84" t="b">
        <v>0</v>
      </c>
    </row>
    <row r="256" spans="1:7" ht="15">
      <c r="A256" s="84" t="s">
        <v>2255</v>
      </c>
      <c r="B256" s="84">
        <v>2</v>
      </c>
      <c r="C256" s="119">
        <v>0.00194015724264274</v>
      </c>
      <c r="D256" s="84" t="s">
        <v>2838</v>
      </c>
      <c r="E256" s="84" t="b">
        <v>0</v>
      </c>
      <c r="F256" s="84" t="b">
        <v>0</v>
      </c>
      <c r="G256" s="84" t="b">
        <v>0</v>
      </c>
    </row>
    <row r="257" spans="1:7" ht="15">
      <c r="A257" s="84" t="s">
        <v>2256</v>
      </c>
      <c r="B257" s="84">
        <v>2</v>
      </c>
      <c r="C257" s="119">
        <v>0.00194015724264274</v>
      </c>
      <c r="D257" s="84" t="s">
        <v>2838</v>
      </c>
      <c r="E257" s="84" t="b">
        <v>0</v>
      </c>
      <c r="F257" s="84" t="b">
        <v>0</v>
      </c>
      <c r="G257" s="84" t="b">
        <v>0</v>
      </c>
    </row>
    <row r="258" spans="1:7" ht="15">
      <c r="A258" s="84" t="s">
        <v>2257</v>
      </c>
      <c r="B258" s="84">
        <v>2</v>
      </c>
      <c r="C258" s="119">
        <v>0.00194015724264274</v>
      </c>
      <c r="D258" s="84" t="s">
        <v>2838</v>
      </c>
      <c r="E258" s="84" t="b">
        <v>0</v>
      </c>
      <c r="F258" s="84" t="b">
        <v>0</v>
      </c>
      <c r="G258" s="84" t="b">
        <v>0</v>
      </c>
    </row>
    <row r="259" spans="1:7" ht="15">
      <c r="A259" s="84" t="s">
        <v>339</v>
      </c>
      <c r="B259" s="84">
        <v>2</v>
      </c>
      <c r="C259" s="119">
        <v>0.00194015724264274</v>
      </c>
      <c r="D259" s="84" t="s">
        <v>2838</v>
      </c>
      <c r="E259" s="84" t="b">
        <v>0</v>
      </c>
      <c r="F259" s="84" t="b">
        <v>0</v>
      </c>
      <c r="G259" s="84" t="b">
        <v>0</v>
      </c>
    </row>
    <row r="260" spans="1:7" ht="15">
      <c r="A260" s="84" t="s">
        <v>338</v>
      </c>
      <c r="B260" s="84">
        <v>2</v>
      </c>
      <c r="C260" s="119">
        <v>0.00194015724264274</v>
      </c>
      <c r="D260" s="84" t="s">
        <v>2838</v>
      </c>
      <c r="E260" s="84" t="b">
        <v>0</v>
      </c>
      <c r="F260" s="84" t="b">
        <v>0</v>
      </c>
      <c r="G260" s="84" t="b">
        <v>0</v>
      </c>
    </row>
    <row r="261" spans="1:7" ht="15">
      <c r="A261" s="84" t="s">
        <v>337</v>
      </c>
      <c r="B261" s="84">
        <v>2</v>
      </c>
      <c r="C261" s="119">
        <v>0.00194015724264274</v>
      </c>
      <c r="D261" s="84" t="s">
        <v>2838</v>
      </c>
      <c r="E261" s="84" t="b">
        <v>0</v>
      </c>
      <c r="F261" s="84" t="b">
        <v>0</v>
      </c>
      <c r="G261" s="84" t="b">
        <v>0</v>
      </c>
    </row>
    <row r="262" spans="1:7" ht="15">
      <c r="A262" s="84" t="s">
        <v>2780</v>
      </c>
      <c r="B262" s="84">
        <v>2</v>
      </c>
      <c r="C262" s="119">
        <v>0.00194015724264274</v>
      </c>
      <c r="D262" s="84" t="s">
        <v>2838</v>
      </c>
      <c r="E262" s="84" t="b">
        <v>0</v>
      </c>
      <c r="F262" s="84" t="b">
        <v>0</v>
      </c>
      <c r="G262" s="84" t="b">
        <v>0</v>
      </c>
    </row>
    <row r="263" spans="1:7" ht="15">
      <c r="A263" s="84" t="s">
        <v>2781</v>
      </c>
      <c r="B263" s="84">
        <v>2</v>
      </c>
      <c r="C263" s="119">
        <v>0.00194015724264274</v>
      </c>
      <c r="D263" s="84" t="s">
        <v>2838</v>
      </c>
      <c r="E263" s="84" t="b">
        <v>1</v>
      </c>
      <c r="F263" s="84" t="b">
        <v>0</v>
      </c>
      <c r="G263" s="84" t="b">
        <v>0</v>
      </c>
    </row>
    <row r="264" spans="1:7" ht="15">
      <c r="A264" s="84" t="s">
        <v>2782</v>
      </c>
      <c r="B264" s="84">
        <v>2</v>
      </c>
      <c r="C264" s="119">
        <v>0.00194015724264274</v>
      </c>
      <c r="D264" s="84" t="s">
        <v>2838</v>
      </c>
      <c r="E264" s="84" t="b">
        <v>1</v>
      </c>
      <c r="F264" s="84" t="b">
        <v>0</v>
      </c>
      <c r="G264" s="84" t="b">
        <v>0</v>
      </c>
    </row>
    <row r="265" spans="1:7" ht="15">
      <c r="A265" s="84" t="s">
        <v>2783</v>
      </c>
      <c r="B265" s="84">
        <v>2</v>
      </c>
      <c r="C265" s="119">
        <v>0.00194015724264274</v>
      </c>
      <c r="D265" s="84" t="s">
        <v>2838</v>
      </c>
      <c r="E265" s="84" t="b">
        <v>0</v>
      </c>
      <c r="F265" s="84" t="b">
        <v>0</v>
      </c>
      <c r="G265" s="84" t="b">
        <v>0</v>
      </c>
    </row>
    <row r="266" spans="1:7" ht="15">
      <c r="A266" s="84" t="s">
        <v>2784</v>
      </c>
      <c r="B266" s="84">
        <v>2</v>
      </c>
      <c r="C266" s="119">
        <v>0.00194015724264274</v>
      </c>
      <c r="D266" s="84" t="s">
        <v>2838</v>
      </c>
      <c r="E266" s="84" t="b">
        <v>0</v>
      </c>
      <c r="F266" s="84" t="b">
        <v>0</v>
      </c>
      <c r="G266" s="84" t="b">
        <v>0</v>
      </c>
    </row>
    <row r="267" spans="1:7" ht="15">
      <c r="A267" s="84" t="s">
        <v>2785</v>
      </c>
      <c r="B267" s="84">
        <v>2</v>
      </c>
      <c r="C267" s="119">
        <v>0.00194015724264274</v>
      </c>
      <c r="D267" s="84" t="s">
        <v>2838</v>
      </c>
      <c r="E267" s="84" t="b">
        <v>0</v>
      </c>
      <c r="F267" s="84" t="b">
        <v>0</v>
      </c>
      <c r="G267" s="84" t="b">
        <v>0</v>
      </c>
    </row>
    <row r="268" spans="1:7" ht="15">
      <c r="A268" s="84" t="s">
        <v>2786</v>
      </c>
      <c r="B268" s="84">
        <v>2</v>
      </c>
      <c r="C268" s="119">
        <v>0.00194015724264274</v>
      </c>
      <c r="D268" s="84" t="s">
        <v>2838</v>
      </c>
      <c r="E268" s="84" t="b">
        <v>0</v>
      </c>
      <c r="F268" s="84" t="b">
        <v>0</v>
      </c>
      <c r="G268" s="84" t="b">
        <v>0</v>
      </c>
    </row>
    <row r="269" spans="1:7" ht="15">
      <c r="A269" s="84" t="s">
        <v>2787</v>
      </c>
      <c r="B269" s="84">
        <v>2</v>
      </c>
      <c r="C269" s="119">
        <v>0.00194015724264274</v>
      </c>
      <c r="D269" s="84" t="s">
        <v>2838</v>
      </c>
      <c r="E269" s="84" t="b">
        <v>0</v>
      </c>
      <c r="F269" s="84" t="b">
        <v>0</v>
      </c>
      <c r="G269" s="84" t="b">
        <v>0</v>
      </c>
    </row>
    <row r="270" spans="1:7" ht="15">
      <c r="A270" s="84" t="s">
        <v>2788</v>
      </c>
      <c r="B270" s="84">
        <v>2</v>
      </c>
      <c r="C270" s="119">
        <v>0.00194015724264274</v>
      </c>
      <c r="D270" s="84" t="s">
        <v>2838</v>
      </c>
      <c r="E270" s="84" t="b">
        <v>0</v>
      </c>
      <c r="F270" s="84" t="b">
        <v>0</v>
      </c>
      <c r="G270" s="84" t="b">
        <v>0</v>
      </c>
    </row>
    <row r="271" spans="1:7" ht="15">
      <c r="A271" s="84" t="s">
        <v>266</v>
      </c>
      <c r="B271" s="84">
        <v>2</v>
      </c>
      <c r="C271" s="119">
        <v>0.00194015724264274</v>
      </c>
      <c r="D271" s="84" t="s">
        <v>2838</v>
      </c>
      <c r="E271" s="84" t="b">
        <v>0</v>
      </c>
      <c r="F271" s="84" t="b">
        <v>0</v>
      </c>
      <c r="G271" s="84" t="b">
        <v>0</v>
      </c>
    </row>
    <row r="272" spans="1:7" ht="15">
      <c r="A272" s="84" t="s">
        <v>336</v>
      </c>
      <c r="B272" s="84">
        <v>2</v>
      </c>
      <c r="C272" s="119">
        <v>0.00194015724264274</v>
      </c>
      <c r="D272" s="84" t="s">
        <v>2838</v>
      </c>
      <c r="E272" s="84" t="b">
        <v>0</v>
      </c>
      <c r="F272" s="84" t="b">
        <v>0</v>
      </c>
      <c r="G272" s="84" t="b">
        <v>0</v>
      </c>
    </row>
    <row r="273" spans="1:7" ht="15">
      <c r="A273" s="84" t="s">
        <v>2789</v>
      </c>
      <c r="B273" s="84">
        <v>2</v>
      </c>
      <c r="C273" s="119">
        <v>0.00194015724264274</v>
      </c>
      <c r="D273" s="84" t="s">
        <v>2838</v>
      </c>
      <c r="E273" s="84" t="b">
        <v>0</v>
      </c>
      <c r="F273" s="84" t="b">
        <v>0</v>
      </c>
      <c r="G273" s="84" t="b">
        <v>0</v>
      </c>
    </row>
    <row r="274" spans="1:7" ht="15">
      <c r="A274" s="84" t="s">
        <v>2790</v>
      </c>
      <c r="B274" s="84">
        <v>2</v>
      </c>
      <c r="C274" s="119">
        <v>0.00194015724264274</v>
      </c>
      <c r="D274" s="84" t="s">
        <v>2838</v>
      </c>
      <c r="E274" s="84" t="b">
        <v>0</v>
      </c>
      <c r="F274" s="84" t="b">
        <v>0</v>
      </c>
      <c r="G274" s="84" t="b">
        <v>0</v>
      </c>
    </row>
    <row r="275" spans="1:7" ht="15">
      <c r="A275" s="84" t="s">
        <v>263</v>
      </c>
      <c r="B275" s="84">
        <v>2</v>
      </c>
      <c r="C275" s="119">
        <v>0.00194015724264274</v>
      </c>
      <c r="D275" s="84" t="s">
        <v>2838</v>
      </c>
      <c r="E275" s="84" t="b">
        <v>0</v>
      </c>
      <c r="F275" s="84" t="b">
        <v>0</v>
      </c>
      <c r="G275" s="84" t="b">
        <v>0</v>
      </c>
    </row>
    <row r="276" spans="1:7" ht="15">
      <c r="A276" s="84" t="s">
        <v>2791</v>
      </c>
      <c r="B276" s="84">
        <v>2</v>
      </c>
      <c r="C276" s="119">
        <v>0.00194015724264274</v>
      </c>
      <c r="D276" s="84" t="s">
        <v>2838</v>
      </c>
      <c r="E276" s="84" t="b">
        <v>0</v>
      </c>
      <c r="F276" s="84" t="b">
        <v>0</v>
      </c>
      <c r="G276" s="84" t="b">
        <v>0</v>
      </c>
    </row>
    <row r="277" spans="1:7" ht="15">
      <c r="A277" s="84" t="s">
        <v>2792</v>
      </c>
      <c r="B277" s="84">
        <v>2</v>
      </c>
      <c r="C277" s="119">
        <v>0.002238650049448869</v>
      </c>
      <c r="D277" s="84" t="s">
        <v>2838</v>
      </c>
      <c r="E277" s="84" t="b">
        <v>1</v>
      </c>
      <c r="F277" s="84" t="b">
        <v>0</v>
      </c>
      <c r="G277" s="84" t="b">
        <v>0</v>
      </c>
    </row>
    <row r="278" spans="1:7" ht="15">
      <c r="A278" s="84" t="s">
        <v>2793</v>
      </c>
      <c r="B278" s="84">
        <v>2</v>
      </c>
      <c r="C278" s="119">
        <v>0.00194015724264274</v>
      </c>
      <c r="D278" s="84" t="s">
        <v>2838</v>
      </c>
      <c r="E278" s="84" t="b">
        <v>0</v>
      </c>
      <c r="F278" s="84" t="b">
        <v>0</v>
      </c>
      <c r="G278" s="84" t="b">
        <v>0</v>
      </c>
    </row>
    <row r="279" spans="1:7" ht="15">
      <c r="A279" s="84" t="s">
        <v>2794</v>
      </c>
      <c r="B279" s="84">
        <v>2</v>
      </c>
      <c r="C279" s="119">
        <v>0.00194015724264274</v>
      </c>
      <c r="D279" s="84" t="s">
        <v>2838</v>
      </c>
      <c r="E279" s="84" t="b">
        <v>0</v>
      </c>
      <c r="F279" s="84" t="b">
        <v>0</v>
      </c>
      <c r="G279" s="84" t="b">
        <v>0</v>
      </c>
    </row>
    <row r="280" spans="1:7" ht="15">
      <c r="A280" s="84" t="s">
        <v>2795</v>
      </c>
      <c r="B280" s="84">
        <v>2</v>
      </c>
      <c r="C280" s="119">
        <v>0.00194015724264274</v>
      </c>
      <c r="D280" s="84" t="s">
        <v>2838</v>
      </c>
      <c r="E280" s="84" t="b">
        <v>0</v>
      </c>
      <c r="F280" s="84" t="b">
        <v>0</v>
      </c>
      <c r="G280" s="84" t="b">
        <v>0</v>
      </c>
    </row>
    <row r="281" spans="1:7" ht="15">
      <c r="A281" s="84" t="s">
        <v>2796</v>
      </c>
      <c r="B281" s="84">
        <v>2</v>
      </c>
      <c r="C281" s="119">
        <v>0.002238650049448869</v>
      </c>
      <c r="D281" s="84" t="s">
        <v>2838</v>
      </c>
      <c r="E281" s="84" t="b">
        <v>0</v>
      </c>
      <c r="F281" s="84" t="b">
        <v>0</v>
      </c>
      <c r="G281" s="84" t="b">
        <v>0</v>
      </c>
    </row>
    <row r="282" spans="1:7" ht="15">
      <c r="A282" s="84" t="s">
        <v>250</v>
      </c>
      <c r="B282" s="84">
        <v>2</v>
      </c>
      <c r="C282" s="119">
        <v>0.00194015724264274</v>
      </c>
      <c r="D282" s="84" t="s">
        <v>2838</v>
      </c>
      <c r="E282" s="84" t="b">
        <v>0</v>
      </c>
      <c r="F282" s="84" t="b">
        <v>0</v>
      </c>
      <c r="G282" s="84" t="b">
        <v>0</v>
      </c>
    </row>
    <row r="283" spans="1:7" ht="15">
      <c r="A283" s="84" t="s">
        <v>2797</v>
      </c>
      <c r="B283" s="84">
        <v>2</v>
      </c>
      <c r="C283" s="119">
        <v>0.00194015724264274</v>
      </c>
      <c r="D283" s="84" t="s">
        <v>2838</v>
      </c>
      <c r="E283" s="84" t="b">
        <v>0</v>
      </c>
      <c r="F283" s="84" t="b">
        <v>0</v>
      </c>
      <c r="G283" s="84" t="b">
        <v>0</v>
      </c>
    </row>
    <row r="284" spans="1:7" ht="15">
      <c r="A284" s="84" t="s">
        <v>2798</v>
      </c>
      <c r="B284" s="84">
        <v>2</v>
      </c>
      <c r="C284" s="119">
        <v>0.00194015724264274</v>
      </c>
      <c r="D284" s="84" t="s">
        <v>2838</v>
      </c>
      <c r="E284" s="84" t="b">
        <v>1</v>
      </c>
      <c r="F284" s="84" t="b">
        <v>0</v>
      </c>
      <c r="G284" s="84" t="b">
        <v>0</v>
      </c>
    </row>
    <row r="285" spans="1:7" ht="15">
      <c r="A285" s="84" t="s">
        <v>2799</v>
      </c>
      <c r="B285" s="84">
        <v>2</v>
      </c>
      <c r="C285" s="119">
        <v>0.00194015724264274</v>
      </c>
      <c r="D285" s="84" t="s">
        <v>2838</v>
      </c>
      <c r="E285" s="84" t="b">
        <v>0</v>
      </c>
      <c r="F285" s="84" t="b">
        <v>0</v>
      </c>
      <c r="G285" s="84" t="b">
        <v>0</v>
      </c>
    </row>
    <row r="286" spans="1:7" ht="15">
      <c r="A286" s="84" t="s">
        <v>2800</v>
      </c>
      <c r="B286" s="84">
        <v>2</v>
      </c>
      <c r="C286" s="119">
        <v>0.00194015724264274</v>
      </c>
      <c r="D286" s="84" t="s">
        <v>2838</v>
      </c>
      <c r="E286" s="84" t="b">
        <v>0</v>
      </c>
      <c r="F286" s="84" t="b">
        <v>0</v>
      </c>
      <c r="G286" s="84" t="b">
        <v>0</v>
      </c>
    </row>
    <row r="287" spans="1:7" ht="15">
      <c r="A287" s="84" t="s">
        <v>2801</v>
      </c>
      <c r="B287" s="84">
        <v>2</v>
      </c>
      <c r="C287" s="119">
        <v>0.00194015724264274</v>
      </c>
      <c r="D287" s="84" t="s">
        <v>2838</v>
      </c>
      <c r="E287" s="84" t="b">
        <v>0</v>
      </c>
      <c r="F287" s="84" t="b">
        <v>0</v>
      </c>
      <c r="G287" s="84" t="b">
        <v>0</v>
      </c>
    </row>
    <row r="288" spans="1:7" ht="15">
      <c r="A288" s="84" t="s">
        <v>2802</v>
      </c>
      <c r="B288" s="84">
        <v>2</v>
      </c>
      <c r="C288" s="119">
        <v>0.00194015724264274</v>
      </c>
      <c r="D288" s="84" t="s">
        <v>2838</v>
      </c>
      <c r="E288" s="84" t="b">
        <v>0</v>
      </c>
      <c r="F288" s="84" t="b">
        <v>0</v>
      </c>
      <c r="G288" s="84" t="b">
        <v>0</v>
      </c>
    </row>
    <row r="289" spans="1:7" ht="15">
      <c r="A289" s="84" t="s">
        <v>2803</v>
      </c>
      <c r="B289" s="84">
        <v>2</v>
      </c>
      <c r="C289" s="119">
        <v>0.00194015724264274</v>
      </c>
      <c r="D289" s="84" t="s">
        <v>2838</v>
      </c>
      <c r="E289" s="84" t="b">
        <v>0</v>
      </c>
      <c r="F289" s="84" t="b">
        <v>0</v>
      </c>
      <c r="G289" s="84" t="b">
        <v>0</v>
      </c>
    </row>
    <row r="290" spans="1:7" ht="15">
      <c r="A290" s="84" t="s">
        <v>2804</v>
      </c>
      <c r="B290" s="84">
        <v>2</v>
      </c>
      <c r="C290" s="119">
        <v>0.00194015724264274</v>
      </c>
      <c r="D290" s="84" t="s">
        <v>2838</v>
      </c>
      <c r="E290" s="84" t="b">
        <v>0</v>
      </c>
      <c r="F290" s="84" t="b">
        <v>0</v>
      </c>
      <c r="G290" s="84" t="b">
        <v>0</v>
      </c>
    </row>
    <row r="291" spans="1:7" ht="15">
      <c r="A291" s="84" t="s">
        <v>2805</v>
      </c>
      <c r="B291" s="84">
        <v>2</v>
      </c>
      <c r="C291" s="119">
        <v>0.00194015724264274</v>
      </c>
      <c r="D291" s="84" t="s">
        <v>2838</v>
      </c>
      <c r="E291" s="84" t="b">
        <v>0</v>
      </c>
      <c r="F291" s="84" t="b">
        <v>0</v>
      </c>
      <c r="G291" s="84" t="b">
        <v>0</v>
      </c>
    </row>
    <row r="292" spans="1:7" ht="15">
      <c r="A292" s="84" t="s">
        <v>2806</v>
      </c>
      <c r="B292" s="84">
        <v>2</v>
      </c>
      <c r="C292" s="119">
        <v>0.00194015724264274</v>
      </c>
      <c r="D292" s="84" t="s">
        <v>2838</v>
      </c>
      <c r="E292" s="84" t="b">
        <v>0</v>
      </c>
      <c r="F292" s="84" t="b">
        <v>0</v>
      </c>
      <c r="G292" s="84" t="b">
        <v>0</v>
      </c>
    </row>
    <row r="293" spans="1:7" ht="15">
      <c r="A293" s="84" t="s">
        <v>2807</v>
      </c>
      <c r="B293" s="84">
        <v>2</v>
      </c>
      <c r="C293" s="119">
        <v>0.00194015724264274</v>
      </c>
      <c r="D293" s="84" t="s">
        <v>2838</v>
      </c>
      <c r="E293" s="84" t="b">
        <v>0</v>
      </c>
      <c r="F293" s="84" t="b">
        <v>0</v>
      </c>
      <c r="G293" s="84" t="b">
        <v>0</v>
      </c>
    </row>
    <row r="294" spans="1:7" ht="15">
      <c r="A294" s="84" t="s">
        <v>275</v>
      </c>
      <c r="B294" s="84">
        <v>2</v>
      </c>
      <c r="C294" s="119">
        <v>0.00194015724264274</v>
      </c>
      <c r="D294" s="84" t="s">
        <v>2838</v>
      </c>
      <c r="E294" s="84" t="b">
        <v>0</v>
      </c>
      <c r="F294" s="84" t="b">
        <v>0</v>
      </c>
      <c r="G294" s="84" t="b">
        <v>0</v>
      </c>
    </row>
    <row r="295" spans="1:7" ht="15">
      <c r="A295" s="84" t="s">
        <v>2808</v>
      </c>
      <c r="B295" s="84">
        <v>2</v>
      </c>
      <c r="C295" s="119">
        <v>0.00194015724264274</v>
      </c>
      <c r="D295" s="84" t="s">
        <v>2838</v>
      </c>
      <c r="E295" s="84" t="b">
        <v>0</v>
      </c>
      <c r="F295" s="84" t="b">
        <v>0</v>
      </c>
      <c r="G295" s="84" t="b">
        <v>0</v>
      </c>
    </row>
    <row r="296" spans="1:7" ht="15">
      <c r="A296" s="84" t="s">
        <v>2809</v>
      </c>
      <c r="B296" s="84">
        <v>2</v>
      </c>
      <c r="C296" s="119">
        <v>0.00194015724264274</v>
      </c>
      <c r="D296" s="84" t="s">
        <v>2838</v>
      </c>
      <c r="E296" s="84" t="b">
        <v>0</v>
      </c>
      <c r="F296" s="84" t="b">
        <v>0</v>
      </c>
      <c r="G296" s="84" t="b">
        <v>0</v>
      </c>
    </row>
    <row r="297" spans="1:7" ht="15">
      <c r="A297" s="84" t="s">
        <v>2810</v>
      </c>
      <c r="B297" s="84">
        <v>2</v>
      </c>
      <c r="C297" s="119">
        <v>0.00194015724264274</v>
      </c>
      <c r="D297" s="84" t="s">
        <v>2838</v>
      </c>
      <c r="E297" s="84" t="b">
        <v>0</v>
      </c>
      <c r="F297" s="84" t="b">
        <v>0</v>
      </c>
      <c r="G297" s="84" t="b">
        <v>0</v>
      </c>
    </row>
    <row r="298" spans="1:7" ht="15">
      <c r="A298" s="84" t="s">
        <v>2811</v>
      </c>
      <c r="B298" s="84">
        <v>2</v>
      </c>
      <c r="C298" s="119">
        <v>0.00194015724264274</v>
      </c>
      <c r="D298" s="84" t="s">
        <v>2838</v>
      </c>
      <c r="E298" s="84" t="b">
        <v>0</v>
      </c>
      <c r="F298" s="84" t="b">
        <v>0</v>
      </c>
      <c r="G298" s="84" t="b">
        <v>0</v>
      </c>
    </row>
    <row r="299" spans="1:7" ht="15">
      <c r="A299" s="84" t="s">
        <v>2812</v>
      </c>
      <c r="B299" s="84">
        <v>2</v>
      </c>
      <c r="C299" s="119">
        <v>0.00194015724264274</v>
      </c>
      <c r="D299" s="84" t="s">
        <v>2838</v>
      </c>
      <c r="E299" s="84" t="b">
        <v>0</v>
      </c>
      <c r="F299" s="84" t="b">
        <v>0</v>
      </c>
      <c r="G299" s="84" t="b">
        <v>0</v>
      </c>
    </row>
    <row r="300" spans="1:7" ht="15">
      <c r="A300" s="84" t="s">
        <v>315</v>
      </c>
      <c r="B300" s="84">
        <v>2</v>
      </c>
      <c r="C300" s="119">
        <v>0.00194015724264274</v>
      </c>
      <c r="D300" s="84" t="s">
        <v>2838</v>
      </c>
      <c r="E300" s="84" t="b">
        <v>0</v>
      </c>
      <c r="F300" s="84" t="b">
        <v>0</v>
      </c>
      <c r="G300" s="84" t="b">
        <v>0</v>
      </c>
    </row>
    <row r="301" spans="1:7" ht="15">
      <c r="A301" s="84" t="s">
        <v>309</v>
      </c>
      <c r="B301" s="84">
        <v>2</v>
      </c>
      <c r="C301" s="119">
        <v>0.00194015724264274</v>
      </c>
      <c r="D301" s="84" t="s">
        <v>2838</v>
      </c>
      <c r="E301" s="84" t="b">
        <v>0</v>
      </c>
      <c r="F301" s="84" t="b">
        <v>0</v>
      </c>
      <c r="G301" s="84" t="b">
        <v>0</v>
      </c>
    </row>
    <row r="302" spans="1:7" ht="15">
      <c r="A302" s="84" t="s">
        <v>2813</v>
      </c>
      <c r="B302" s="84">
        <v>2</v>
      </c>
      <c r="C302" s="119">
        <v>0.00194015724264274</v>
      </c>
      <c r="D302" s="84" t="s">
        <v>2838</v>
      </c>
      <c r="E302" s="84" t="b">
        <v>0</v>
      </c>
      <c r="F302" s="84" t="b">
        <v>0</v>
      </c>
      <c r="G302" s="84" t="b">
        <v>0</v>
      </c>
    </row>
    <row r="303" spans="1:7" ht="15">
      <c r="A303" s="84" t="s">
        <v>2227</v>
      </c>
      <c r="B303" s="84">
        <v>2</v>
      </c>
      <c r="C303" s="119">
        <v>0.002238650049448869</v>
      </c>
      <c r="D303" s="84" t="s">
        <v>2838</v>
      </c>
      <c r="E303" s="84" t="b">
        <v>0</v>
      </c>
      <c r="F303" s="84" t="b">
        <v>0</v>
      </c>
      <c r="G303" s="84" t="b">
        <v>0</v>
      </c>
    </row>
    <row r="304" spans="1:7" ht="15">
      <c r="A304" s="84" t="s">
        <v>2814</v>
      </c>
      <c r="B304" s="84">
        <v>2</v>
      </c>
      <c r="C304" s="119">
        <v>0.00194015724264274</v>
      </c>
      <c r="D304" s="84" t="s">
        <v>2838</v>
      </c>
      <c r="E304" s="84" t="b">
        <v>0</v>
      </c>
      <c r="F304" s="84" t="b">
        <v>0</v>
      </c>
      <c r="G304" s="84" t="b">
        <v>0</v>
      </c>
    </row>
    <row r="305" spans="1:7" ht="15">
      <c r="A305" s="84" t="s">
        <v>2815</v>
      </c>
      <c r="B305" s="84">
        <v>2</v>
      </c>
      <c r="C305" s="119">
        <v>0.00194015724264274</v>
      </c>
      <c r="D305" s="84" t="s">
        <v>2838</v>
      </c>
      <c r="E305" s="84" t="b">
        <v>0</v>
      </c>
      <c r="F305" s="84" t="b">
        <v>0</v>
      </c>
      <c r="G305" s="84" t="b">
        <v>0</v>
      </c>
    </row>
    <row r="306" spans="1:7" ht="15">
      <c r="A306" s="84" t="s">
        <v>2816</v>
      </c>
      <c r="B306" s="84">
        <v>2</v>
      </c>
      <c r="C306" s="119">
        <v>0.00194015724264274</v>
      </c>
      <c r="D306" s="84" t="s">
        <v>2838</v>
      </c>
      <c r="E306" s="84" t="b">
        <v>0</v>
      </c>
      <c r="F306" s="84" t="b">
        <v>0</v>
      </c>
      <c r="G306" s="84" t="b">
        <v>0</v>
      </c>
    </row>
    <row r="307" spans="1:7" ht="15">
      <c r="A307" s="84" t="s">
        <v>2817</v>
      </c>
      <c r="B307" s="84">
        <v>2</v>
      </c>
      <c r="C307" s="119">
        <v>0.00194015724264274</v>
      </c>
      <c r="D307" s="84" t="s">
        <v>2838</v>
      </c>
      <c r="E307" s="84" t="b">
        <v>0</v>
      </c>
      <c r="F307" s="84" t="b">
        <v>0</v>
      </c>
      <c r="G307" s="84" t="b">
        <v>0</v>
      </c>
    </row>
    <row r="308" spans="1:7" ht="15">
      <c r="A308" s="84" t="s">
        <v>2818</v>
      </c>
      <c r="B308" s="84">
        <v>2</v>
      </c>
      <c r="C308" s="119">
        <v>0.00194015724264274</v>
      </c>
      <c r="D308" s="84" t="s">
        <v>2838</v>
      </c>
      <c r="E308" s="84" t="b">
        <v>0</v>
      </c>
      <c r="F308" s="84" t="b">
        <v>0</v>
      </c>
      <c r="G308" s="84" t="b">
        <v>0</v>
      </c>
    </row>
    <row r="309" spans="1:7" ht="15">
      <c r="A309" s="84" t="s">
        <v>2819</v>
      </c>
      <c r="B309" s="84">
        <v>2</v>
      </c>
      <c r="C309" s="119">
        <v>0.00194015724264274</v>
      </c>
      <c r="D309" s="84" t="s">
        <v>2838</v>
      </c>
      <c r="E309" s="84" t="b">
        <v>0</v>
      </c>
      <c r="F309" s="84" t="b">
        <v>0</v>
      </c>
      <c r="G309" s="84" t="b">
        <v>0</v>
      </c>
    </row>
    <row r="310" spans="1:7" ht="15">
      <c r="A310" s="84" t="s">
        <v>2820</v>
      </c>
      <c r="B310" s="84">
        <v>2</v>
      </c>
      <c r="C310" s="119">
        <v>0.00194015724264274</v>
      </c>
      <c r="D310" s="84" t="s">
        <v>2838</v>
      </c>
      <c r="E310" s="84" t="b">
        <v>0</v>
      </c>
      <c r="F310" s="84" t="b">
        <v>0</v>
      </c>
      <c r="G310" s="84" t="b">
        <v>0</v>
      </c>
    </row>
    <row r="311" spans="1:7" ht="15">
      <c r="A311" s="84" t="s">
        <v>2821</v>
      </c>
      <c r="B311" s="84">
        <v>2</v>
      </c>
      <c r="C311" s="119">
        <v>0.00194015724264274</v>
      </c>
      <c r="D311" s="84" t="s">
        <v>2838</v>
      </c>
      <c r="E311" s="84" t="b">
        <v>0</v>
      </c>
      <c r="F311" s="84" t="b">
        <v>0</v>
      </c>
      <c r="G311" s="84" t="b">
        <v>0</v>
      </c>
    </row>
    <row r="312" spans="1:7" ht="15">
      <c r="A312" s="84" t="s">
        <v>2822</v>
      </c>
      <c r="B312" s="84">
        <v>2</v>
      </c>
      <c r="C312" s="119">
        <v>0.00194015724264274</v>
      </c>
      <c r="D312" s="84" t="s">
        <v>2838</v>
      </c>
      <c r="E312" s="84" t="b">
        <v>0</v>
      </c>
      <c r="F312" s="84" t="b">
        <v>0</v>
      </c>
      <c r="G312" s="84" t="b">
        <v>0</v>
      </c>
    </row>
    <row r="313" spans="1:7" ht="15">
      <c r="A313" s="84" t="s">
        <v>2823</v>
      </c>
      <c r="B313" s="84">
        <v>2</v>
      </c>
      <c r="C313" s="119">
        <v>0.00194015724264274</v>
      </c>
      <c r="D313" s="84" t="s">
        <v>2838</v>
      </c>
      <c r="E313" s="84" t="b">
        <v>0</v>
      </c>
      <c r="F313" s="84" t="b">
        <v>0</v>
      </c>
      <c r="G313" s="84" t="b">
        <v>0</v>
      </c>
    </row>
    <row r="314" spans="1:7" ht="15">
      <c r="A314" s="84" t="s">
        <v>2824</v>
      </c>
      <c r="B314" s="84">
        <v>2</v>
      </c>
      <c r="C314" s="119">
        <v>0.00194015724264274</v>
      </c>
      <c r="D314" s="84" t="s">
        <v>2838</v>
      </c>
      <c r="E314" s="84" t="b">
        <v>0</v>
      </c>
      <c r="F314" s="84" t="b">
        <v>0</v>
      </c>
      <c r="G314" s="84" t="b">
        <v>0</v>
      </c>
    </row>
    <row r="315" spans="1:7" ht="15">
      <c r="A315" s="84" t="s">
        <v>2825</v>
      </c>
      <c r="B315" s="84">
        <v>2</v>
      </c>
      <c r="C315" s="119">
        <v>0.00194015724264274</v>
      </c>
      <c r="D315" s="84" t="s">
        <v>2838</v>
      </c>
      <c r="E315" s="84" t="b">
        <v>0</v>
      </c>
      <c r="F315" s="84" t="b">
        <v>0</v>
      </c>
      <c r="G315" s="84" t="b">
        <v>0</v>
      </c>
    </row>
    <row r="316" spans="1:7" ht="15">
      <c r="A316" s="84" t="s">
        <v>2826</v>
      </c>
      <c r="B316" s="84">
        <v>2</v>
      </c>
      <c r="C316" s="119">
        <v>0.00194015724264274</v>
      </c>
      <c r="D316" s="84" t="s">
        <v>2838</v>
      </c>
      <c r="E316" s="84" t="b">
        <v>0</v>
      </c>
      <c r="F316" s="84" t="b">
        <v>0</v>
      </c>
      <c r="G316" s="84" t="b">
        <v>0</v>
      </c>
    </row>
    <row r="317" spans="1:7" ht="15">
      <c r="A317" s="84" t="s">
        <v>2827</v>
      </c>
      <c r="B317" s="84">
        <v>2</v>
      </c>
      <c r="C317" s="119">
        <v>0.00194015724264274</v>
      </c>
      <c r="D317" s="84" t="s">
        <v>2838</v>
      </c>
      <c r="E317" s="84" t="b">
        <v>0</v>
      </c>
      <c r="F317" s="84" t="b">
        <v>0</v>
      </c>
      <c r="G317" s="84" t="b">
        <v>0</v>
      </c>
    </row>
    <row r="318" spans="1:7" ht="15">
      <c r="A318" s="84" t="s">
        <v>2828</v>
      </c>
      <c r="B318" s="84">
        <v>2</v>
      </c>
      <c r="C318" s="119">
        <v>0.00194015724264274</v>
      </c>
      <c r="D318" s="84" t="s">
        <v>2838</v>
      </c>
      <c r="E318" s="84" t="b">
        <v>0</v>
      </c>
      <c r="F318" s="84" t="b">
        <v>0</v>
      </c>
      <c r="G318" s="84" t="b">
        <v>0</v>
      </c>
    </row>
    <row r="319" spans="1:7" ht="15">
      <c r="A319" s="84" t="s">
        <v>2829</v>
      </c>
      <c r="B319" s="84">
        <v>2</v>
      </c>
      <c r="C319" s="119">
        <v>0.00194015724264274</v>
      </c>
      <c r="D319" s="84" t="s">
        <v>2838</v>
      </c>
      <c r="E319" s="84" t="b">
        <v>0</v>
      </c>
      <c r="F319" s="84" t="b">
        <v>0</v>
      </c>
      <c r="G319" s="84" t="b">
        <v>0</v>
      </c>
    </row>
    <row r="320" spans="1:7" ht="15">
      <c r="A320" s="84" t="s">
        <v>2830</v>
      </c>
      <c r="B320" s="84">
        <v>2</v>
      </c>
      <c r="C320" s="119">
        <v>0.00194015724264274</v>
      </c>
      <c r="D320" s="84" t="s">
        <v>2838</v>
      </c>
      <c r="E320" s="84" t="b">
        <v>0</v>
      </c>
      <c r="F320" s="84" t="b">
        <v>0</v>
      </c>
      <c r="G320" s="84" t="b">
        <v>0</v>
      </c>
    </row>
    <row r="321" spans="1:7" ht="15">
      <c r="A321" s="84" t="s">
        <v>2831</v>
      </c>
      <c r="B321" s="84">
        <v>2</v>
      </c>
      <c r="C321" s="119">
        <v>0.00194015724264274</v>
      </c>
      <c r="D321" s="84" t="s">
        <v>2838</v>
      </c>
      <c r="E321" s="84" t="b">
        <v>1</v>
      </c>
      <c r="F321" s="84" t="b">
        <v>0</v>
      </c>
      <c r="G321" s="84" t="b">
        <v>0</v>
      </c>
    </row>
    <row r="322" spans="1:7" ht="15">
      <c r="A322" s="84" t="s">
        <v>2832</v>
      </c>
      <c r="B322" s="84">
        <v>2</v>
      </c>
      <c r="C322" s="119">
        <v>0.00194015724264274</v>
      </c>
      <c r="D322" s="84" t="s">
        <v>2838</v>
      </c>
      <c r="E322" s="84" t="b">
        <v>0</v>
      </c>
      <c r="F322" s="84" t="b">
        <v>0</v>
      </c>
      <c r="G322" s="84" t="b">
        <v>0</v>
      </c>
    </row>
    <row r="323" spans="1:7" ht="15">
      <c r="A323" s="84" t="s">
        <v>2833</v>
      </c>
      <c r="B323" s="84">
        <v>2</v>
      </c>
      <c r="C323" s="119">
        <v>0.00194015724264274</v>
      </c>
      <c r="D323" s="84" t="s">
        <v>2838</v>
      </c>
      <c r="E323" s="84" t="b">
        <v>0</v>
      </c>
      <c r="F323" s="84" t="b">
        <v>0</v>
      </c>
      <c r="G323" s="84" t="b">
        <v>0</v>
      </c>
    </row>
    <row r="324" spans="1:7" ht="15">
      <c r="A324" s="84" t="s">
        <v>2834</v>
      </c>
      <c r="B324" s="84">
        <v>2</v>
      </c>
      <c r="C324" s="119">
        <v>0.00194015724264274</v>
      </c>
      <c r="D324" s="84" t="s">
        <v>2838</v>
      </c>
      <c r="E324" s="84" t="b">
        <v>0</v>
      </c>
      <c r="F324" s="84" t="b">
        <v>0</v>
      </c>
      <c r="G324" s="84" t="b">
        <v>0</v>
      </c>
    </row>
    <row r="325" spans="1:7" ht="15">
      <c r="A325" s="84" t="s">
        <v>2835</v>
      </c>
      <c r="B325" s="84">
        <v>2</v>
      </c>
      <c r="C325" s="119">
        <v>0.00194015724264274</v>
      </c>
      <c r="D325" s="84" t="s">
        <v>2838</v>
      </c>
      <c r="E325" s="84" t="b">
        <v>0</v>
      </c>
      <c r="F325" s="84" t="b">
        <v>0</v>
      </c>
      <c r="G325" s="84" t="b">
        <v>0</v>
      </c>
    </row>
    <row r="326" spans="1:7" ht="15">
      <c r="A326" s="84" t="s">
        <v>279</v>
      </c>
      <c r="B326" s="84">
        <v>63</v>
      </c>
      <c r="C326" s="119">
        <v>0.008758206698334034</v>
      </c>
      <c r="D326" s="84" t="s">
        <v>2095</v>
      </c>
      <c r="E326" s="84" t="b">
        <v>0</v>
      </c>
      <c r="F326" s="84" t="b">
        <v>0</v>
      </c>
      <c r="G326" s="84" t="b">
        <v>0</v>
      </c>
    </row>
    <row r="327" spans="1:7" ht="15">
      <c r="A327" s="84" t="s">
        <v>2203</v>
      </c>
      <c r="B327" s="84">
        <v>20</v>
      </c>
      <c r="C327" s="119">
        <v>0.018171275422549798</v>
      </c>
      <c r="D327" s="84" t="s">
        <v>2095</v>
      </c>
      <c r="E327" s="84" t="b">
        <v>0</v>
      </c>
      <c r="F327" s="84" t="b">
        <v>0</v>
      </c>
      <c r="G327" s="84" t="b">
        <v>0</v>
      </c>
    </row>
    <row r="328" spans="1:7" ht="15">
      <c r="A328" s="84" t="s">
        <v>2207</v>
      </c>
      <c r="B328" s="84">
        <v>15</v>
      </c>
      <c r="C328" s="119">
        <v>0.01530839813793692</v>
      </c>
      <c r="D328" s="84" t="s">
        <v>2095</v>
      </c>
      <c r="E328" s="84" t="b">
        <v>0</v>
      </c>
      <c r="F328" s="84" t="b">
        <v>0</v>
      </c>
      <c r="G328" s="84" t="b">
        <v>0</v>
      </c>
    </row>
    <row r="329" spans="1:7" ht="15">
      <c r="A329" s="84" t="s">
        <v>2208</v>
      </c>
      <c r="B329" s="84">
        <v>15</v>
      </c>
      <c r="C329" s="119">
        <v>0.01530839813793692</v>
      </c>
      <c r="D329" s="84" t="s">
        <v>2095</v>
      </c>
      <c r="E329" s="84" t="b">
        <v>0</v>
      </c>
      <c r="F329" s="84" t="b">
        <v>0</v>
      </c>
      <c r="G329" s="84" t="b">
        <v>0</v>
      </c>
    </row>
    <row r="330" spans="1:7" ht="15">
      <c r="A330" s="84" t="s">
        <v>274</v>
      </c>
      <c r="B330" s="84">
        <v>12</v>
      </c>
      <c r="C330" s="119">
        <v>0.013891584360557</v>
      </c>
      <c r="D330" s="84" t="s">
        <v>2095</v>
      </c>
      <c r="E330" s="84" t="b">
        <v>0</v>
      </c>
      <c r="F330" s="84" t="b">
        <v>0</v>
      </c>
      <c r="G330" s="84" t="b">
        <v>0</v>
      </c>
    </row>
    <row r="331" spans="1:7" ht="15">
      <c r="A331" s="84" t="s">
        <v>2209</v>
      </c>
      <c r="B331" s="84">
        <v>11</v>
      </c>
      <c r="C331" s="119">
        <v>0.013321893164716237</v>
      </c>
      <c r="D331" s="84" t="s">
        <v>2095</v>
      </c>
      <c r="E331" s="84" t="b">
        <v>0</v>
      </c>
      <c r="F331" s="84" t="b">
        <v>0</v>
      </c>
      <c r="G331" s="84" t="b">
        <v>0</v>
      </c>
    </row>
    <row r="332" spans="1:7" ht="15">
      <c r="A332" s="84" t="s">
        <v>586</v>
      </c>
      <c r="B332" s="84">
        <v>10</v>
      </c>
      <c r="C332" s="119">
        <v>0.012696281347813882</v>
      </c>
      <c r="D332" s="84" t="s">
        <v>2095</v>
      </c>
      <c r="E332" s="84" t="b">
        <v>0</v>
      </c>
      <c r="F332" s="84" t="b">
        <v>0</v>
      </c>
      <c r="G332" s="84" t="b">
        <v>0</v>
      </c>
    </row>
    <row r="333" spans="1:7" ht="15">
      <c r="A333" s="84" t="s">
        <v>2210</v>
      </c>
      <c r="B333" s="84">
        <v>10</v>
      </c>
      <c r="C333" s="119">
        <v>0.012696281347813882</v>
      </c>
      <c r="D333" s="84" t="s">
        <v>2095</v>
      </c>
      <c r="E333" s="84" t="b">
        <v>0</v>
      </c>
      <c r="F333" s="84" t="b">
        <v>0</v>
      </c>
      <c r="G333" s="84" t="b">
        <v>0</v>
      </c>
    </row>
    <row r="334" spans="1:7" ht="15">
      <c r="A334" s="84" t="s">
        <v>2211</v>
      </c>
      <c r="B334" s="84">
        <v>10</v>
      </c>
      <c r="C334" s="119">
        <v>0.012696281347813882</v>
      </c>
      <c r="D334" s="84" t="s">
        <v>2095</v>
      </c>
      <c r="E334" s="84" t="b">
        <v>0</v>
      </c>
      <c r="F334" s="84" t="b">
        <v>0</v>
      </c>
      <c r="G334" s="84" t="b">
        <v>0</v>
      </c>
    </row>
    <row r="335" spans="1:7" ht="15">
      <c r="A335" s="84" t="s">
        <v>296</v>
      </c>
      <c r="B335" s="84">
        <v>10</v>
      </c>
      <c r="C335" s="119">
        <v>0.012696281347813882</v>
      </c>
      <c r="D335" s="84" t="s">
        <v>2095</v>
      </c>
      <c r="E335" s="84" t="b">
        <v>0</v>
      </c>
      <c r="F335" s="84" t="b">
        <v>0</v>
      </c>
      <c r="G335" s="84" t="b">
        <v>0</v>
      </c>
    </row>
    <row r="336" spans="1:7" ht="15">
      <c r="A336" s="84" t="s">
        <v>2613</v>
      </c>
      <c r="B336" s="84">
        <v>8</v>
      </c>
      <c r="C336" s="119">
        <v>0.011253602311722748</v>
      </c>
      <c r="D336" s="84" t="s">
        <v>2095</v>
      </c>
      <c r="E336" s="84" t="b">
        <v>0</v>
      </c>
      <c r="F336" s="84" t="b">
        <v>0</v>
      </c>
      <c r="G336" s="84" t="b">
        <v>0</v>
      </c>
    </row>
    <row r="337" spans="1:7" ht="15">
      <c r="A337" s="84" t="s">
        <v>347</v>
      </c>
      <c r="B337" s="84">
        <v>8</v>
      </c>
      <c r="C337" s="119">
        <v>0.011253602311722748</v>
      </c>
      <c r="D337" s="84" t="s">
        <v>2095</v>
      </c>
      <c r="E337" s="84" t="b">
        <v>0</v>
      </c>
      <c r="F337" s="84" t="b">
        <v>0</v>
      </c>
      <c r="G337" s="84" t="b">
        <v>0</v>
      </c>
    </row>
    <row r="338" spans="1:7" ht="15">
      <c r="A338" s="84" t="s">
        <v>2617</v>
      </c>
      <c r="B338" s="84">
        <v>8</v>
      </c>
      <c r="C338" s="119">
        <v>0.011253602311722748</v>
      </c>
      <c r="D338" s="84" t="s">
        <v>2095</v>
      </c>
      <c r="E338" s="84" t="b">
        <v>0</v>
      </c>
      <c r="F338" s="84" t="b">
        <v>0</v>
      </c>
      <c r="G338" s="84" t="b">
        <v>0</v>
      </c>
    </row>
    <row r="339" spans="1:7" ht="15">
      <c r="A339" s="84" t="s">
        <v>2618</v>
      </c>
      <c r="B339" s="84">
        <v>8</v>
      </c>
      <c r="C339" s="119">
        <v>0.011253602311722748</v>
      </c>
      <c r="D339" s="84" t="s">
        <v>2095</v>
      </c>
      <c r="E339" s="84" t="b">
        <v>0</v>
      </c>
      <c r="F339" s="84" t="b">
        <v>0</v>
      </c>
      <c r="G339" s="84" t="b">
        <v>0</v>
      </c>
    </row>
    <row r="340" spans="1:7" ht="15">
      <c r="A340" s="84" t="s">
        <v>2619</v>
      </c>
      <c r="B340" s="84">
        <v>7</v>
      </c>
      <c r="C340" s="119">
        <v>0.01042107971560579</v>
      </c>
      <c r="D340" s="84" t="s">
        <v>2095</v>
      </c>
      <c r="E340" s="84" t="b">
        <v>1</v>
      </c>
      <c r="F340" s="84" t="b">
        <v>0</v>
      </c>
      <c r="G340" s="84" t="b">
        <v>0</v>
      </c>
    </row>
    <row r="341" spans="1:7" ht="15">
      <c r="A341" s="84" t="s">
        <v>2621</v>
      </c>
      <c r="B341" s="84">
        <v>7</v>
      </c>
      <c r="C341" s="119">
        <v>0.01042107971560579</v>
      </c>
      <c r="D341" s="84" t="s">
        <v>2095</v>
      </c>
      <c r="E341" s="84" t="b">
        <v>0</v>
      </c>
      <c r="F341" s="84" t="b">
        <v>0</v>
      </c>
      <c r="G341" s="84" t="b">
        <v>0</v>
      </c>
    </row>
    <row r="342" spans="1:7" ht="15">
      <c r="A342" s="84" t="s">
        <v>2610</v>
      </c>
      <c r="B342" s="84">
        <v>7</v>
      </c>
      <c r="C342" s="119">
        <v>0.01042107971560579</v>
      </c>
      <c r="D342" s="84" t="s">
        <v>2095</v>
      </c>
      <c r="E342" s="84" t="b">
        <v>0</v>
      </c>
      <c r="F342" s="84" t="b">
        <v>0</v>
      </c>
      <c r="G342" s="84" t="b">
        <v>0</v>
      </c>
    </row>
    <row r="343" spans="1:7" ht="15">
      <c r="A343" s="84" t="s">
        <v>2614</v>
      </c>
      <c r="B343" s="84">
        <v>7</v>
      </c>
      <c r="C343" s="119">
        <v>0.01042107971560579</v>
      </c>
      <c r="D343" s="84" t="s">
        <v>2095</v>
      </c>
      <c r="E343" s="84" t="b">
        <v>0</v>
      </c>
      <c r="F343" s="84" t="b">
        <v>0</v>
      </c>
      <c r="G343" s="84" t="b">
        <v>0</v>
      </c>
    </row>
    <row r="344" spans="1:7" ht="15">
      <c r="A344" s="84" t="s">
        <v>2616</v>
      </c>
      <c r="B344" s="84">
        <v>6</v>
      </c>
      <c r="C344" s="119">
        <v>0.009500502185913418</v>
      </c>
      <c r="D344" s="84" t="s">
        <v>2095</v>
      </c>
      <c r="E344" s="84" t="b">
        <v>0</v>
      </c>
      <c r="F344" s="84" t="b">
        <v>0</v>
      </c>
      <c r="G344" s="84" t="b">
        <v>0</v>
      </c>
    </row>
    <row r="345" spans="1:7" ht="15">
      <c r="A345" s="84" t="s">
        <v>294</v>
      </c>
      <c r="B345" s="84">
        <v>6</v>
      </c>
      <c r="C345" s="119">
        <v>0.009500502185913418</v>
      </c>
      <c r="D345" s="84" t="s">
        <v>2095</v>
      </c>
      <c r="E345" s="84" t="b">
        <v>0</v>
      </c>
      <c r="F345" s="84" t="b">
        <v>0</v>
      </c>
      <c r="G345" s="84" t="b">
        <v>0</v>
      </c>
    </row>
    <row r="346" spans="1:7" ht="15">
      <c r="A346" s="84" t="s">
        <v>2216</v>
      </c>
      <c r="B346" s="84">
        <v>6</v>
      </c>
      <c r="C346" s="119">
        <v>0.010172478814323246</v>
      </c>
      <c r="D346" s="84" t="s">
        <v>2095</v>
      </c>
      <c r="E346" s="84" t="b">
        <v>0</v>
      </c>
      <c r="F346" s="84" t="b">
        <v>0</v>
      </c>
      <c r="G346" s="84" t="b">
        <v>0</v>
      </c>
    </row>
    <row r="347" spans="1:7" ht="15">
      <c r="A347" s="84" t="s">
        <v>2641</v>
      </c>
      <c r="B347" s="84">
        <v>6</v>
      </c>
      <c r="C347" s="119">
        <v>0.009500502185913418</v>
      </c>
      <c r="D347" s="84" t="s">
        <v>2095</v>
      </c>
      <c r="E347" s="84" t="b">
        <v>0</v>
      </c>
      <c r="F347" s="84" t="b">
        <v>0</v>
      </c>
      <c r="G347" s="84" t="b">
        <v>0</v>
      </c>
    </row>
    <row r="348" spans="1:7" ht="15">
      <c r="A348" s="84" t="s">
        <v>2629</v>
      </c>
      <c r="B348" s="84">
        <v>6</v>
      </c>
      <c r="C348" s="119">
        <v>0.009500502185913418</v>
      </c>
      <c r="D348" s="84" t="s">
        <v>2095</v>
      </c>
      <c r="E348" s="84" t="b">
        <v>0</v>
      </c>
      <c r="F348" s="84" t="b">
        <v>0</v>
      </c>
      <c r="G348" s="84" t="b">
        <v>0</v>
      </c>
    </row>
    <row r="349" spans="1:7" ht="15">
      <c r="A349" s="84" t="s">
        <v>2217</v>
      </c>
      <c r="B349" s="84">
        <v>5</v>
      </c>
      <c r="C349" s="119">
        <v>0.008477065678602706</v>
      </c>
      <c r="D349" s="84" t="s">
        <v>2095</v>
      </c>
      <c r="E349" s="84" t="b">
        <v>0</v>
      </c>
      <c r="F349" s="84" t="b">
        <v>0</v>
      </c>
      <c r="G349" s="84" t="b">
        <v>0</v>
      </c>
    </row>
    <row r="350" spans="1:7" ht="15">
      <c r="A350" s="84" t="s">
        <v>2625</v>
      </c>
      <c r="B350" s="84">
        <v>5</v>
      </c>
      <c r="C350" s="119">
        <v>0.008477065678602706</v>
      </c>
      <c r="D350" s="84" t="s">
        <v>2095</v>
      </c>
      <c r="E350" s="84" t="b">
        <v>0</v>
      </c>
      <c r="F350" s="84" t="b">
        <v>0</v>
      </c>
      <c r="G350" s="84" t="b">
        <v>0</v>
      </c>
    </row>
    <row r="351" spans="1:7" ht="15">
      <c r="A351" s="84" t="s">
        <v>282</v>
      </c>
      <c r="B351" s="84">
        <v>5</v>
      </c>
      <c r="C351" s="119">
        <v>0.008477065678602706</v>
      </c>
      <c r="D351" s="84" t="s">
        <v>2095</v>
      </c>
      <c r="E351" s="84" t="b">
        <v>0</v>
      </c>
      <c r="F351" s="84" t="b">
        <v>0</v>
      </c>
      <c r="G351" s="84" t="b">
        <v>0</v>
      </c>
    </row>
    <row r="352" spans="1:7" ht="15">
      <c r="A352" s="84" t="s">
        <v>2623</v>
      </c>
      <c r="B352" s="84">
        <v>5</v>
      </c>
      <c r="C352" s="119">
        <v>0.008477065678602706</v>
      </c>
      <c r="D352" s="84" t="s">
        <v>2095</v>
      </c>
      <c r="E352" s="84" t="b">
        <v>0</v>
      </c>
      <c r="F352" s="84" t="b">
        <v>0</v>
      </c>
      <c r="G352" s="84" t="b">
        <v>0</v>
      </c>
    </row>
    <row r="353" spans="1:7" ht="15">
      <c r="A353" s="84" t="s">
        <v>2670</v>
      </c>
      <c r="B353" s="84">
        <v>4</v>
      </c>
      <c r="C353" s="119">
        <v>0.007329941159617987</v>
      </c>
      <c r="D353" s="84" t="s">
        <v>2095</v>
      </c>
      <c r="E353" s="84" t="b">
        <v>1</v>
      </c>
      <c r="F353" s="84" t="b">
        <v>0</v>
      </c>
      <c r="G353" s="84" t="b">
        <v>0</v>
      </c>
    </row>
    <row r="354" spans="1:7" ht="15">
      <c r="A354" s="84" t="s">
        <v>2652</v>
      </c>
      <c r="B354" s="84">
        <v>4</v>
      </c>
      <c r="C354" s="119">
        <v>0.007329941159617987</v>
      </c>
      <c r="D354" s="84" t="s">
        <v>2095</v>
      </c>
      <c r="E354" s="84" t="b">
        <v>0</v>
      </c>
      <c r="F354" s="84" t="b">
        <v>0</v>
      </c>
      <c r="G354" s="84" t="b">
        <v>0</v>
      </c>
    </row>
    <row r="355" spans="1:7" ht="15">
      <c r="A355" s="84" t="s">
        <v>2671</v>
      </c>
      <c r="B355" s="84">
        <v>4</v>
      </c>
      <c r="C355" s="119">
        <v>0.007329941159617987</v>
      </c>
      <c r="D355" s="84" t="s">
        <v>2095</v>
      </c>
      <c r="E355" s="84" t="b">
        <v>0</v>
      </c>
      <c r="F355" s="84" t="b">
        <v>0</v>
      </c>
      <c r="G355" s="84" t="b">
        <v>0</v>
      </c>
    </row>
    <row r="356" spans="1:7" ht="15">
      <c r="A356" s="84" t="s">
        <v>2672</v>
      </c>
      <c r="B356" s="84">
        <v>4</v>
      </c>
      <c r="C356" s="119">
        <v>0.007329941159617987</v>
      </c>
      <c r="D356" s="84" t="s">
        <v>2095</v>
      </c>
      <c r="E356" s="84" t="b">
        <v>0</v>
      </c>
      <c r="F356" s="84" t="b">
        <v>0</v>
      </c>
      <c r="G356" s="84" t="b">
        <v>0</v>
      </c>
    </row>
    <row r="357" spans="1:7" ht="15">
      <c r="A357" s="84" t="s">
        <v>2609</v>
      </c>
      <c r="B357" s="84">
        <v>4</v>
      </c>
      <c r="C357" s="119">
        <v>0.007329941159617987</v>
      </c>
      <c r="D357" s="84" t="s">
        <v>2095</v>
      </c>
      <c r="E357" s="84" t="b">
        <v>0</v>
      </c>
      <c r="F357" s="84" t="b">
        <v>0</v>
      </c>
      <c r="G357" s="84" t="b">
        <v>0</v>
      </c>
    </row>
    <row r="358" spans="1:7" ht="15">
      <c r="A358" s="84" t="s">
        <v>2624</v>
      </c>
      <c r="B358" s="84">
        <v>4</v>
      </c>
      <c r="C358" s="119">
        <v>0.007329941159617987</v>
      </c>
      <c r="D358" s="84" t="s">
        <v>2095</v>
      </c>
      <c r="E358" s="84" t="b">
        <v>0</v>
      </c>
      <c r="F358" s="84" t="b">
        <v>0</v>
      </c>
      <c r="G358" s="84" t="b">
        <v>0</v>
      </c>
    </row>
    <row r="359" spans="1:7" ht="15">
      <c r="A359" s="84" t="s">
        <v>2662</v>
      </c>
      <c r="B359" s="84">
        <v>4</v>
      </c>
      <c r="C359" s="119">
        <v>0.007329941159617987</v>
      </c>
      <c r="D359" s="84" t="s">
        <v>2095</v>
      </c>
      <c r="E359" s="84" t="b">
        <v>0</v>
      </c>
      <c r="F359" s="84" t="b">
        <v>0</v>
      </c>
      <c r="G359" s="84" t="b">
        <v>0</v>
      </c>
    </row>
    <row r="360" spans="1:7" ht="15">
      <c r="A360" s="84" t="s">
        <v>2615</v>
      </c>
      <c r="B360" s="84">
        <v>4</v>
      </c>
      <c r="C360" s="119">
        <v>0.007329941159617987</v>
      </c>
      <c r="D360" s="84" t="s">
        <v>2095</v>
      </c>
      <c r="E360" s="84" t="b">
        <v>0</v>
      </c>
      <c r="F360" s="84" t="b">
        <v>0</v>
      </c>
      <c r="G360" s="84" t="b">
        <v>0</v>
      </c>
    </row>
    <row r="361" spans="1:7" ht="15">
      <c r="A361" s="84" t="s">
        <v>2620</v>
      </c>
      <c r="B361" s="84">
        <v>4</v>
      </c>
      <c r="C361" s="119">
        <v>0.007329941159617987</v>
      </c>
      <c r="D361" s="84" t="s">
        <v>2095</v>
      </c>
      <c r="E361" s="84" t="b">
        <v>0</v>
      </c>
      <c r="F361" s="84" t="b">
        <v>0</v>
      </c>
      <c r="G361" s="84" t="b">
        <v>0</v>
      </c>
    </row>
    <row r="362" spans="1:7" ht="15">
      <c r="A362" s="84" t="s">
        <v>2215</v>
      </c>
      <c r="B362" s="84">
        <v>4</v>
      </c>
      <c r="C362" s="119">
        <v>0.007329941159617987</v>
      </c>
      <c r="D362" s="84" t="s">
        <v>2095</v>
      </c>
      <c r="E362" s="84" t="b">
        <v>0</v>
      </c>
      <c r="F362" s="84" t="b">
        <v>0</v>
      </c>
      <c r="G362" s="84" t="b">
        <v>0</v>
      </c>
    </row>
    <row r="363" spans="1:7" ht="15">
      <c r="A363" s="84" t="s">
        <v>2630</v>
      </c>
      <c r="B363" s="84">
        <v>4</v>
      </c>
      <c r="C363" s="119">
        <v>0.007329941159617987</v>
      </c>
      <c r="D363" s="84" t="s">
        <v>2095</v>
      </c>
      <c r="E363" s="84" t="b">
        <v>0</v>
      </c>
      <c r="F363" s="84" t="b">
        <v>0</v>
      </c>
      <c r="G363" s="84" t="b">
        <v>0</v>
      </c>
    </row>
    <row r="364" spans="1:7" ht="15">
      <c r="A364" s="84" t="s">
        <v>2205</v>
      </c>
      <c r="B364" s="84">
        <v>4</v>
      </c>
      <c r="C364" s="119">
        <v>0.00803680812769889</v>
      </c>
      <c r="D364" s="84" t="s">
        <v>2095</v>
      </c>
      <c r="E364" s="84" t="b">
        <v>0</v>
      </c>
      <c r="F364" s="84" t="b">
        <v>0</v>
      </c>
      <c r="G364" s="84" t="b">
        <v>0</v>
      </c>
    </row>
    <row r="365" spans="1:7" ht="15">
      <c r="A365" s="84" t="s">
        <v>2628</v>
      </c>
      <c r="B365" s="84">
        <v>4</v>
      </c>
      <c r="C365" s="119">
        <v>0.007329941159617987</v>
      </c>
      <c r="D365" s="84" t="s">
        <v>2095</v>
      </c>
      <c r="E365" s="84" t="b">
        <v>0</v>
      </c>
      <c r="F365" s="84" t="b">
        <v>0</v>
      </c>
      <c r="G365" s="84" t="b">
        <v>0</v>
      </c>
    </row>
    <row r="366" spans="1:7" ht="15">
      <c r="A366" s="84" t="s">
        <v>2170</v>
      </c>
      <c r="B366" s="84">
        <v>4</v>
      </c>
      <c r="C366" s="119">
        <v>0.007329941159617987</v>
      </c>
      <c r="D366" s="84" t="s">
        <v>2095</v>
      </c>
      <c r="E366" s="84" t="b">
        <v>0</v>
      </c>
      <c r="F366" s="84" t="b">
        <v>0</v>
      </c>
      <c r="G366" s="84" t="b">
        <v>0</v>
      </c>
    </row>
    <row r="367" spans="1:7" ht="15">
      <c r="A367" s="84" t="s">
        <v>2249</v>
      </c>
      <c r="B367" s="84">
        <v>4</v>
      </c>
      <c r="C367" s="119">
        <v>0.007329941159617987</v>
      </c>
      <c r="D367" s="84" t="s">
        <v>2095</v>
      </c>
      <c r="E367" s="84" t="b">
        <v>0</v>
      </c>
      <c r="F367" s="84" t="b">
        <v>0</v>
      </c>
      <c r="G367" s="84" t="b">
        <v>0</v>
      </c>
    </row>
    <row r="368" spans="1:7" ht="15">
      <c r="A368" s="84" t="s">
        <v>2681</v>
      </c>
      <c r="B368" s="84">
        <v>3</v>
      </c>
      <c r="C368" s="119">
        <v>0.006027606095774169</v>
      </c>
      <c r="D368" s="84" t="s">
        <v>2095</v>
      </c>
      <c r="E368" s="84" t="b">
        <v>0</v>
      </c>
      <c r="F368" s="84" t="b">
        <v>0</v>
      </c>
      <c r="G368" s="84" t="b">
        <v>0</v>
      </c>
    </row>
    <row r="369" spans="1:7" ht="15">
      <c r="A369" s="84" t="s">
        <v>2720</v>
      </c>
      <c r="B369" s="84">
        <v>3</v>
      </c>
      <c r="C369" s="119">
        <v>0.006027606095774169</v>
      </c>
      <c r="D369" s="84" t="s">
        <v>2095</v>
      </c>
      <c r="E369" s="84" t="b">
        <v>1</v>
      </c>
      <c r="F369" s="84" t="b">
        <v>0</v>
      </c>
      <c r="G369" s="84" t="b">
        <v>0</v>
      </c>
    </row>
    <row r="370" spans="1:7" ht="15">
      <c r="A370" s="84" t="s">
        <v>2721</v>
      </c>
      <c r="B370" s="84">
        <v>3</v>
      </c>
      <c r="C370" s="119">
        <v>0.006027606095774169</v>
      </c>
      <c r="D370" s="84" t="s">
        <v>2095</v>
      </c>
      <c r="E370" s="84" t="b">
        <v>0</v>
      </c>
      <c r="F370" s="84" t="b">
        <v>0</v>
      </c>
      <c r="G370" s="84" t="b">
        <v>0</v>
      </c>
    </row>
    <row r="371" spans="1:7" ht="15">
      <c r="A371" s="84" t="s">
        <v>2722</v>
      </c>
      <c r="B371" s="84">
        <v>3</v>
      </c>
      <c r="C371" s="119">
        <v>0.006027606095774169</v>
      </c>
      <c r="D371" s="84" t="s">
        <v>2095</v>
      </c>
      <c r="E371" s="84" t="b">
        <v>0</v>
      </c>
      <c r="F371" s="84" t="b">
        <v>0</v>
      </c>
      <c r="G371" s="84" t="b">
        <v>0</v>
      </c>
    </row>
    <row r="372" spans="1:7" ht="15">
      <c r="A372" s="84" t="s">
        <v>2723</v>
      </c>
      <c r="B372" s="84">
        <v>3</v>
      </c>
      <c r="C372" s="119">
        <v>0.006027606095774169</v>
      </c>
      <c r="D372" s="84" t="s">
        <v>2095</v>
      </c>
      <c r="E372" s="84" t="b">
        <v>0</v>
      </c>
      <c r="F372" s="84" t="b">
        <v>0</v>
      </c>
      <c r="G372" s="84" t="b">
        <v>0</v>
      </c>
    </row>
    <row r="373" spans="1:7" ht="15">
      <c r="A373" s="84" t="s">
        <v>2724</v>
      </c>
      <c r="B373" s="84">
        <v>3</v>
      </c>
      <c r="C373" s="119">
        <v>0.006027606095774169</v>
      </c>
      <c r="D373" s="84" t="s">
        <v>2095</v>
      </c>
      <c r="E373" s="84" t="b">
        <v>0</v>
      </c>
      <c r="F373" s="84" t="b">
        <v>0</v>
      </c>
      <c r="G373" s="84" t="b">
        <v>0</v>
      </c>
    </row>
    <row r="374" spans="1:7" ht="15">
      <c r="A374" s="84" t="s">
        <v>2640</v>
      </c>
      <c r="B374" s="84">
        <v>3</v>
      </c>
      <c r="C374" s="119">
        <v>0.006027606095774169</v>
      </c>
      <c r="D374" s="84" t="s">
        <v>2095</v>
      </c>
      <c r="E374" s="84" t="b">
        <v>0</v>
      </c>
      <c r="F374" s="84" t="b">
        <v>0</v>
      </c>
      <c r="G374" s="84" t="b">
        <v>0</v>
      </c>
    </row>
    <row r="375" spans="1:7" ht="15">
      <c r="A375" s="84" t="s">
        <v>2741</v>
      </c>
      <c r="B375" s="84">
        <v>3</v>
      </c>
      <c r="C375" s="119">
        <v>0.006027606095774169</v>
      </c>
      <c r="D375" s="84" t="s">
        <v>2095</v>
      </c>
      <c r="E375" s="84" t="b">
        <v>0</v>
      </c>
      <c r="F375" s="84" t="b">
        <v>0</v>
      </c>
      <c r="G375" s="84" t="b">
        <v>0</v>
      </c>
    </row>
    <row r="376" spans="1:7" ht="15">
      <c r="A376" s="84" t="s">
        <v>2686</v>
      </c>
      <c r="B376" s="84">
        <v>3</v>
      </c>
      <c r="C376" s="119">
        <v>0.006027606095774169</v>
      </c>
      <c r="D376" s="84" t="s">
        <v>2095</v>
      </c>
      <c r="E376" s="84" t="b">
        <v>0</v>
      </c>
      <c r="F376" s="84" t="b">
        <v>0</v>
      </c>
      <c r="G376" s="84" t="b">
        <v>0</v>
      </c>
    </row>
    <row r="377" spans="1:7" ht="15">
      <c r="A377" s="84" t="s">
        <v>2633</v>
      </c>
      <c r="B377" s="84">
        <v>3</v>
      </c>
      <c r="C377" s="119">
        <v>0.006027606095774169</v>
      </c>
      <c r="D377" s="84" t="s">
        <v>2095</v>
      </c>
      <c r="E377" s="84" t="b">
        <v>0</v>
      </c>
      <c r="F377" s="84" t="b">
        <v>0</v>
      </c>
      <c r="G377" s="84" t="b">
        <v>0</v>
      </c>
    </row>
    <row r="378" spans="1:7" ht="15">
      <c r="A378" s="84" t="s">
        <v>2612</v>
      </c>
      <c r="B378" s="84">
        <v>3</v>
      </c>
      <c r="C378" s="119">
        <v>0.006027606095774169</v>
      </c>
      <c r="D378" s="84" t="s">
        <v>2095</v>
      </c>
      <c r="E378" s="84" t="b">
        <v>0</v>
      </c>
      <c r="F378" s="84" t="b">
        <v>0</v>
      </c>
      <c r="G378" s="84" t="b">
        <v>0</v>
      </c>
    </row>
    <row r="379" spans="1:7" ht="15">
      <c r="A379" s="84" t="s">
        <v>2653</v>
      </c>
      <c r="B379" s="84">
        <v>3</v>
      </c>
      <c r="C379" s="119">
        <v>0.006027606095774169</v>
      </c>
      <c r="D379" s="84" t="s">
        <v>2095</v>
      </c>
      <c r="E379" s="84" t="b">
        <v>0</v>
      </c>
      <c r="F379" s="84" t="b">
        <v>0</v>
      </c>
      <c r="G379" s="84" t="b">
        <v>0</v>
      </c>
    </row>
    <row r="380" spans="1:7" ht="15">
      <c r="A380" s="84" t="s">
        <v>2218</v>
      </c>
      <c r="B380" s="84">
        <v>3</v>
      </c>
      <c r="C380" s="119">
        <v>0.006027606095774169</v>
      </c>
      <c r="D380" s="84" t="s">
        <v>2095</v>
      </c>
      <c r="E380" s="84" t="b">
        <v>0</v>
      </c>
      <c r="F380" s="84" t="b">
        <v>0</v>
      </c>
      <c r="G380" s="84" t="b">
        <v>0</v>
      </c>
    </row>
    <row r="381" spans="1:7" ht="15">
      <c r="A381" s="84" t="s">
        <v>2644</v>
      </c>
      <c r="B381" s="84">
        <v>3</v>
      </c>
      <c r="C381" s="119">
        <v>0.006027606095774169</v>
      </c>
      <c r="D381" s="84" t="s">
        <v>2095</v>
      </c>
      <c r="E381" s="84" t="b">
        <v>0</v>
      </c>
      <c r="F381" s="84" t="b">
        <v>0</v>
      </c>
      <c r="G381" s="84" t="b">
        <v>0</v>
      </c>
    </row>
    <row r="382" spans="1:7" ht="15">
      <c r="A382" s="84" t="s">
        <v>2204</v>
      </c>
      <c r="B382" s="84">
        <v>3</v>
      </c>
      <c r="C382" s="119">
        <v>0.006027606095774169</v>
      </c>
      <c r="D382" s="84" t="s">
        <v>2095</v>
      </c>
      <c r="E382" s="84" t="b">
        <v>0</v>
      </c>
      <c r="F382" s="84" t="b">
        <v>0</v>
      </c>
      <c r="G382" s="84" t="b">
        <v>0</v>
      </c>
    </row>
    <row r="383" spans="1:7" ht="15">
      <c r="A383" s="84" t="s">
        <v>2743</v>
      </c>
      <c r="B383" s="84">
        <v>3</v>
      </c>
      <c r="C383" s="119">
        <v>0.006027606095774169</v>
      </c>
      <c r="D383" s="84" t="s">
        <v>2095</v>
      </c>
      <c r="E383" s="84" t="b">
        <v>0</v>
      </c>
      <c r="F383" s="84" t="b">
        <v>0</v>
      </c>
      <c r="G383" s="84" t="b">
        <v>0</v>
      </c>
    </row>
    <row r="384" spans="1:7" ht="15">
      <c r="A384" s="84" t="s">
        <v>2661</v>
      </c>
      <c r="B384" s="84">
        <v>3</v>
      </c>
      <c r="C384" s="119">
        <v>0.006027606095774169</v>
      </c>
      <c r="D384" s="84" t="s">
        <v>2095</v>
      </c>
      <c r="E384" s="84" t="b">
        <v>0</v>
      </c>
      <c r="F384" s="84" t="b">
        <v>0</v>
      </c>
      <c r="G384" s="84" t="b">
        <v>0</v>
      </c>
    </row>
    <row r="385" spans="1:7" ht="15">
      <c r="A385" s="84" t="s">
        <v>2676</v>
      </c>
      <c r="B385" s="84">
        <v>3</v>
      </c>
      <c r="C385" s="119">
        <v>0.006027606095774169</v>
      </c>
      <c r="D385" s="84" t="s">
        <v>2095</v>
      </c>
      <c r="E385" s="84" t="b">
        <v>0</v>
      </c>
      <c r="F385" s="84" t="b">
        <v>0</v>
      </c>
      <c r="G385" s="84" t="b">
        <v>0</v>
      </c>
    </row>
    <row r="386" spans="1:7" ht="15">
      <c r="A386" s="84" t="s">
        <v>2734</v>
      </c>
      <c r="B386" s="84">
        <v>3</v>
      </c>
      <c r="C386" s="119">
        <v>0.006774810872530948</v>
      </c>
      <c r="D386" s="84" t="s">
        <v>2095</v>
      </c>
      <c r="E386" s="84" t="b">
        <v>0</v>
      </c>
      <c r="F386" s="84" t="b">
        <v>0</v>
      </c>
      <c r="G386" s="84" t="b">
        <v>0</v>
      </c>
    </row>
    <row r="387" spans="1:7" ht="15">
      <c r="A387" s="84" t="s">
        <v>316</v>
      </c>
      <c r="B387" s="84">
        <v>3</v>
      </c>
      <c r="C387" s="119">
        <v>0.006027606095774169</v>
      </c>
      <c r="D387" s="84" t="s">
        <v>2095</v>
      </c>
      <c r="E387" s="84" t="b">
        <v>0</v>
      </c>
      <c r="F387" s="84" t="b">
        <v>0</v>
      </c>
      <c r="G387" s="84" t="b">
        <v>0</v>
      </c>
    </row>
    <row r="388" spans="1:7" ht="15">
      <c r="A388" s="84" t="s">
        <v>286</v>
      </c>
      <c r="B388" s="84">
        <v>3</v>
      </c>
      <c r="C388" s="119">
        <v>0.006027606095774169</v>
      </c>
      <c r="D388" s="84" t="s">
        <v>2095</v>
      </c>
      <c r="E388" s="84" t="b">
        <v>0</v>
      </c>
      <c r="F388" s="84" t="b">
        <v>0</v>
      </c>
      <c r="G388" s="84" t="b">
        <v>0</v>
      </c>
    </row>
    <row r="389" spans="1:7" ht="15">
      <c r="A389" s="84" t="s">
        <v>2635</v>
      </c>
      <c r="B389" s="84">
        <v>3</v>
      </c>
      <c r="C389" s="119">
        <v>0.006027606095774169</v>
      </c>
      <c r="D389" s="84" t="s">
        <v>2095</v>
      </c>
      <c r="E389" s="84" t="b">
        <v>0</v>
      </c>
      <c r="F389" s="84" t="b">
        <v>0</v>
      </c>
      <c r="G389" s="84" t="b">
        <v>0</v>
      </c>
    </row>
    <row r="390" spans="1:7" ht="15">
      <c r="A390" s="84" t="s">
        <v>2684</v>
      </c>
      <c r="B390" s="84">
        <v>3</v>
      </c>
      <c r="C390" s="119">
        <v>0.006774810872530948</v>
      </c>
      <c r="D390" s="84" t="s">
        <v>2095</v>
      </c>
      <c r="E390" s="84" t="b">
        <v>0</v>
      </c>
      <c r="F390" s="84" t="b">
        <v>0</v>
      </c>
      <c r="G390" s="84" t="b">
        <v>0</v>
      </c>
    </row>
    <row r="391" spans="1:7" ht="15">
      <c r="A391" s="84" t="s">
        <v>2168</v>
      </c>
      <c r="B391" s="84">
        <v>3</v>
      </c>
      <c r="C391" s="119">
        <v>0.006027606095774169</v>
      </c>
      <c r="D391" s="84" t="s">
        <v>2095</v>
      </c>
      <c r="E391" s="84" t="b">
        <v>0</v>
      </c>
      <c r="F391" s="84" t="b">
        <v>0</v>
      </c>
      <c r="G391" s="84" t="b">
        <v>0</v>
      </c>
    </row>
    <row r="392" spans="1:7" ht="15">
      <c r="A392" s="84" t="s">
        <v>2742</v>
      </c>
      <c r="B392" s="84">
        <v>3</v>
      </c>
      <c r="C392" s="119">
        <v>0.006027606095774169</v>
      </c>
      <c r="D392" s="84" t="s">
        <v>2095</v>
      </c>
      <c r="E392" s="84" t="b">
        <v>0</v>
      </c>
      <c r="F392" s="84" t="b">
        <v>0</v>
      </c>
      <c r="G392" s="84" t="b">
        <v>0</v>
      </c>
    </row>
    <row r="393" spans="1:7" ht="15">
      <c r="A393" s="84" t="s">
        <v>281</v>
      </c>
      <c r="B393" s="84">
        <v>2</v>
      </c>
      <c r="C393" s="119">
        <v>0.004516540581687299</v>
      </c>
      <c r="D393" s="84" t="s">
        <v>2095</v>
      </c>
      <c r="E393" s="84" t="b">
        <v>0</v>
      </c>
      <c r="F393" s="84" t="b">
        <v>0</v>
      </c>
      <c r="G393" s="84" t="b">
        <v>0</v>
      </c>
    </row>
    <row r="394" spans="1:7" ht="15">
      <c r="A394" s="84" t="s">
        <v>2768</v>
      </c>
      <c r="B394" s="84">
        <v>2</v>
      </c>
      <c r="C394" s="119">
        <v>0.004516540581687299</v>
      </c>
      <c r="D394" s="84" t="s">
        <v>2095</v>
      </c>
      <c r="E394" s="84" t="b">
        <v>0</v>
      </c>
      <c r="F394" s="84" t="b">
        <v>0</v>
      </c>
      <c r="G394" s="84" t="b">
        <v>0</v>
      </c>
    </row>
    <row r="395" spans="1:7" ht="15">
      <c r="A395" s="84" t="s">
        <v>2769</v>
      </c>
      <c r="B395" s="84">
        <v>2</v>
      </c>
      <c r="C395" s="119">
        <v>0.004516540581687299</v>
      </c>
      <c r="D395" s="84" t="s">
        <v>2095</v>
      </c>
      <c r="E395" s="84" t="b">
        <v>0</v>
      </c>
      <c r="F395" s="84" t="b">
        <v>0</v>
      </c>
      <c r="G395" s="84" t="b">
        <v>0</v>
      </c>
    </row>
    <row r="396" spans="1:7" ht="15">
      <c r="A396" s="84" t="s">
        <v>2809</v>
      </c>
      <c r="B396" s="84">
        <v>2</v>
      </c>
      <c r="C396" s="119">
        <v>0.004516540581687299</v>
      </c>
      <c r="D396" s="84" t="s">
        <v>2095</v>
      </c>
      <c r="E396" s="84" t="b">
        <v>0</v>
      </c>
      <c r="F396" s="84" t="b">
        <v>0</v>
      </c>
      <c r="G396" s="84" t="b">
        <v>0</v>
      </c>
    </row>
    <row r="397" spans="1:7" ht="15">
      <c r="A397" s="84" t="s">
        <v>2740</v>
      </c>
      <c r="B397" s="84">
        <v>2</v>
      </c>
      <c r="C397" s="119">
        <v>0.004516540581687299</v>
      </c>
      <c r="D397" s="84" t="s">
        <v>2095</v>
      </c>
      <c r="E397" s="84" t="b">
        <v>0</v>
      </c>
      <c r="F397" s="84" t="b">
        <v>0</v>
      </c>
      <c r="G397" s="84" t="b">
        <v>0</v>
      </c>
    </row>
    <row r="398" spans="1:7" ht="15">
      <c r="A398" s="84" t="s">
        <v>2810</v>
      </c>
      <c r="B398" s="84">
        <v>2</v>
      </c>
      <c r="C398" s="119">
        <v>0.004516540581687299</v>
      </c>
      <c r="D398" s="84" t="s">
        <v>2095</v>
      </c>
      <c r="E398" s="84" t="b">
        <v>0</v>
      </c>
      <c r="F398" s="84" t="b">
        <v>0</v>
      </c>
      <c r="G398" s="84" t="b">
        <v>0</v>
      </c>
    </row>
    <row r="399" spans="1:7" ht="15">
      <c r="A399" s="84" t="s">
        <v>2731</v>
      </c>
      <c r="B399" s="84">
        <v>2</v>
      </c>
      <c r="C399" s="119">
        <v>0.004516540581687299</v>
      </c>
      <c r="D399" s="84" t="s">
        <v>2095</v>
      </c>
      <c r="E399" s="84" t="b">
        <v>0</v>
      </c>
      <c r="F399" s="84" t="b">
        <v>0</v>
      </c>
      <c r="G399" s="84" t="b">
        <v>0</v>
      </c>
    </row>
    <row r="400" spans="1:7" ht="15">
      <c r="A400" s="84" t="s">
        <v>2811</v>
      </c>
      <c r="B400" s="84">
        <v>2</v>
      </c>
      <c r="C400" s="119">
        <v>0.004516540581687299</v>
      </c>
      <c r="D400" s="84" t="s">
        <v>2095</v>
      </c>
      <c r="E400" s="84" t="b">
        <v>0</v>
      </c>
      <c r="F400" s="84" t="b">
        <v>0</v>
      </c>
      <c r="G400" s="84" t="b">
        <v>0</v>
      </c>
    </row>
    <row r="401" spans="1:7" ht="15">
      <c r="A401" s="84" t="s">
        <v>2812</v>
      </c>
      <c r="B401" s="84">
        <v>2</v>
      </c>
      <c r="C401" s="119">
        <v>0.004516540581687299</v>
      </c>
      <c r="D401" s="84" t="s">
        <v>2095</v>
      </c>
      <c r="E401" s="84" t="b">
        <v>0</v>
      </c>
      <c r="F401" s="84" t="b">
        <v>0</v>
      </c>
      <c r="G401" s="84" t="b">
        <v>0</v>
      </c>
    </row>
    <row r="402" spans="1:7" ht="15">
      <c r="A402" s="84" t="s">
        <v>2834</v>
      </c>
      <c r="B402" s="84">
        <v>2</v>
      </c>
      <c r="C402" s="119">
        <v>0.004516540581687299</v>
      </c>
      <c r="D402" s="84" t="s">
        <v>2095</v>
      </c>
      <c r="E402" s="84" t="b">
        <v>0</v>
      </c>
      <c r="F402" s="84" t="b">
        <v>0</v>
      </c>
      <c r="G402" s="84" t="b">
        <v>0</v>
      </c>
    </row>
    <row r="403" spans="1:7" ht="15">
      <c r="A403" s="84" t="s">
        <v>2835</v>
      </c>
      <c r="B403" s="84">
        <v>2</v>
      </c>
      <c r="C403" s="119">
        <v>0.004516540581687299</v>
      </c>
      <c r="D403" s="84" t="s">
        <v>2095</v>
      </c>
      <c r="E403" s="84" t="b">
        <v>0</v>
      </c>
      <c r="F403" s="84" t="b">
        <v>0</v>
      </c>
      <c r="G403" s="84" t="b">
        <v>0</v>
      </c>
    </row>
    <row r="404" spans="1:7" ht="15">
      <c r="A404" s="84" t="s">
        <v>2767</v>
      </c>
      <c r="B404" s="84">
        <v>2</v>
      </c>
      <c r="C404" s="119">
        <v>0.004516540581687299</v>
      </c>
      <c r="D404" s="84" t="s">
        <v>2095</v>
      </c>
      <c r="E404" s="84" t="b">
        <v>1</v>
      </c>
      <c r="F404" s="84" t="b">
        <v>0</v>
      </c>
      <c r="G404" s="84" t="b">
        <v>0</v>
      </c>
    </row>
    <row r="405" spans="1:7" ht="15">
      <c r="A405" s="84" t="s">
        <v>2659</v>
      </c>
      <c r="B405" s="84">
        <v>2</v>
      </c>
      <c r="C405" s="119">
        <v>0.004516540581687299</v>
      </c>
      <c r="D405" s="84" t="s">
        <v>2095</v>
      </c>
      <c r="E405" s="84" t="b">
        <v>0</v>
      </c>
      <c r="F405" s="84" t="b">
        <v>0</v>
      </c>
      <c r="G405" s="84" t="b">
        <v>0</v>
      </c>
    </row>
    <row r="406" spans="1:7" ht="15">
      <c r="A406" s="84" t="s">
        <v>2622</v>
      </c>
      <c r="B406" s="84">
        <v>2</v>
      </c>
      <c r="C406" s="119">
        <v>0.004516540581687299</v>
      </c>
      <c r="D406" s="84" t="s">
        <v>2095</v>
      </c>
      <c r="E406" s="84" t="b">
        <v>0</v>
      </c>
      <c r="F406" s="84" t="b">
        <v>0</v>
      </c>
      <c r="G406" s="84" t="b">
        <v>0</v>
      </c>
    </row>
    <row r="407" spans="1:7" ht="15">
      <c r="A407" s="84" t="s">
        <v>2669</v>
      </c>
      <c r="B407" s="84">
        <v>2</v>
      </c>
      <c r="C407" s="119">
        <v>0.004516540581687299</v>
      </c>
      <c r="D407" s="84" t="s">
        <v>2095</v>
      </c>
      <c r="E407" s="84" t="b">
        <v>0</v>
      </c>
      <c r="F407" s="84" t="b">
        <v>0</v>
      </c>
      <c r="G407" s="84" t="b">
        <v>0</v>
      </c>
    </row>
    <row r="408" spans="1:7" ht="15">
      <c r="A408" s="84" t="s">
        <v>2702</v>
      </c>
      <c r="B408" s="84">
        <v>2</v>
      </c>
      <c r="C408" s="119">
        <v>0.004516540581687299</v>
      </c>
      <c r="D408" s="84" t="s">
        <v>2095</v>
      </c>
      <c r="E408" s="84" t="b">
        <v>0</v>
      </c>
      <c r="F408" s="84" t="b">
        <v>0</v>
      </c>
      <c r="G408" s="84" t="b">
        <v>0</v>
      </c>
    </row>
    <row r="409" spans="1:7" ht="15">
      <c r="A409" s="84" t="s">
        <v>2795</v>
      </c>
      <c r="B409" s="84">
        <v>2</v>
      </c>
      <c r="C409" s="119">
        <v>0.004516540581687299</v>
      </c>
      <c r="D409" s="84" t="s">
        <v>2095</v>
      </c>
      <c r="E409" s="84" t="b">
        <v>0</v>
      </c>
      <c r="F409" s="84" t="b">
        <v>0</v>
      </c>
      <c r="G409" s="84" t="b">
        <v>0</v>
      </c>
    </row>
    <row r="410" spans="1:7" ht="15">
      <c r="A410" s="84" t="s">
        <v>2680</v>
      </c>
      <c r="B410" s="84">
        <v>2</v>
      </c>
      <c r="C410" s="119">
        <v>0.004516540581687299</v>
      </c>
      <c r="D410" s="84" t="s">
        <v>2095</v>
      </c>
      <c r="E410" s="84" t="b">
        <v>0</v>
      </c>
      <c r="F410" s="84" t="b">
        <v>0</v>
      </c>
      <c r="G410" s="84" t="b">
        <v>0</v>
      </c>
    </row>
    <row r="411" spans="1:7" ht="15">
      <c r="A411" s="84" t="s">
        <v>2636</v>
      </c>
      <c r="B411" s="84">
        <v>2</v>
      </c>
      <c r="C411" s="119">
        <v>0.004516540581687299</v>
      </c>
      <c r="D411" s="84" t="s">
        <v>2095</v>
      </c>
      <c r="E411" s="84" t="b">
        <v>0</v>
      </c>
      <c r="F411" s="84" t="b">
        <v>0</v>
      </c>
      <c r="G411" s="84" t="b">
        <v>0</v>
      </c>
    </row>
    <row r="412" spans="1:7" ht="15">
      <c r="A412" s="84" t="s">
        <v>2611</v>
      </c>
      <c r="B412" s="84">
        <v>2</v>
      </c>
      <c r="C412" s="119">
        <v>0.004516540581687299</v>
      </c>
      <c r="D412" s="84" t="s">
        <v>2095</v>
      </c>
      <c r="E412" s="84" t="b">
        <v>0</v>
      </c>
      <c r="F412" s="84" t="b">
        <v>0</v>
      </c>
      <c r="G412" s="84" t="b">
        <v>0</v>
      </c>
    </row>
    <row r="413" spans="1:7" ht="15">
      <c r="A413" s="84" t="s">
        <v>2687</v>
      </c>
      <c r="B413" s="84">
        <v>2</v>
      </c>
      <c r="C413" s="119">
        <v>0.005368110583565605</v>
      </c>
      <c r="D413" s="84" t="s">
        <v>2095</v>
      </c>
      <c r="E413" s="84" t="b">
        <v>0</v>
      </c>
      <c r="F413" s="84" t="b">
        <v>0</v>
      </c>
      <c r="G413" s="84" t="b">
        <v>0</v>
      </c>
    </row>
    <row r="414" spans="1:7" ht="15">
      <c r="A414" s="84" t="s">
        <v>2642</v>
      </c>
      <c r="B414" s="84">
        <v>2</v>
      </c>
      <c r="C414" s="119">
        <v>0.005368110583565605</v>
      </c>
      <c r="D414" s="84" t="s">
        <v>2095</v>
      </c>
      <c r="E414" s="84" t="b">
        <v>1</v>
      </c>
      <c r="F414" s="84" t="b">
        <v>0</v>
      </c>
      <c r="G414" s="84" t="b">
        <v>0</v>
      </c>
    </row>
    <row r="415" spans="1:7" ht="15">
      <c r="A415" s="84" t="s">
        <v>2643</v>
      </c>
      <c r="B415" s="84">
        <v>2</v>
      </c>
      <c r="C415" s="119">
        <v>0.005368110583565605</v>
      </c>
      <c r="D415" s="84" t="s">
        <v>2095</v>
      </c>
      <c r="E415" s="84" t="b">
        <v>0</v>
      </c>
      <c r="F415" s="84" t="b">
        <v>0</v>
      </c>
      <c r="G415" s="84" t="b">
        <v>0</v>
      </c>
    </row>
    <row r="416" spans="1:7" ht="15">
      <c r="A416" s="84" t="s">
        <v>2219</v>
      </c>
      <c r="B416" s="84">
        <v>2</v>
      </c>
      <c r="C416" s="119">
        <v>0.004516540581687299</v>
      </c>
      <c r="D416" s="84" t="s">
        <v>2095</v>
      </c>
      <c r="E416" s="84" t="b">
        <v>0</v>
      </c>
      <c r="F416" s="84" t="b">
        <v>0</v>
      </c>
      <c r="G416" s="84" t="b">
        <v>0</v>
      </c>
    </row>
    <row r="417" spans="1:7" ht="15">
      <c r="A417" s="84" t="s">
        <v>2819</v>
      </c>
      <c r="B417" s="84">
        <v>2</v>
      </c>
      <c r="C417" s="119">
        <v>0.004516540581687299</v>
      </c>
      <c r="D417" s="84" t="s">
        <v>2095</v>
      </c>
      <c r="E417" s="84" t="b">
        <v>0</v>
      </c>
      <c r="F417" s="84" t="b">
        <v>0</v>
      </c>
      <c r="G417" s="84" t="b">
        <v>0</v>
      </c>
    </row>
    <row r="418" spans="1:7" ht="15">
      <c r="A418" s="84" t="s">
        <v>2675</v>
      </c>
      <c r="B418" s="84">
        <v>2</v>
      </c>
      <c r="C418" s="119">
        <v>0.004516540581687299</v>
      </c>
      <c r="D418" s="84" t="s">
        <v>2095</v>
      </c>
      <c r="E418" s="84" t="b">
        <v>0</v>
      </c>
      <c r="F418" s="84" t="b">
        <v>0</v>
      </c>
      <c r="G418" s="84" t="b">
        <v>0</v>
      </c>
    </row>
    <row r="419" spans="1:7" ht="15">
      <c r="A419" s="84" t="s">
        <v>2226</v>
      </c>
      <c r="B419" s="84">
        <v>2</v>
      </c>
      <c r="C419" s="119">
        <v>0.004516540581687299</v>
      </c>
      <c r="D419" s="84" t="s">
        <v>2095</v>
      </c>
      <c r="E419" s="84" t="b">
        <v>0</v>
      </c>
      <c r="F419" s="84" t="b">
        <v>0</v>
      </c>
      <c r="G419" s="84" t="b">
        <v>0</v>
      </c>
    </row>
    <row r="420" spans="1:7" ht="15">
      <c r="A420" s="84" t="s">
        <v>2708</v>
      </c>
      <c r="B420" s="84">
        <v>2</v>
      </c>
      <c r="C420" s="119">
        <v>0.004516540581687299</v>
      </c>
      <c r="D420" s="84" t="s">
        <v>2095</v>
      </c>
      <c r="E420" s="84" t="b">
        <v>0</v>
      </c>
      <c r="F420" s="84" t="b">
        <v>0</v>
      </c>
      <c r="G420" s="84" t="b">
        <v>0</v>
      </c>
    </row>
    <row r="421" spans="1:7" ht="15">
      <c r="A421" s="84" t="s">
        <v>2626</v>
      </c>
      <c r="B421" s="84">
        <v>2</v>
      </c>
      <c r="C421" s="119">
        <v>0.004516540581687299</v>
      </c>
      <c r="D421" s="84" t="s">
        <v>2095</v>
      </c>
      <c r="E421" s="84" t="b">
        <v>0</v>
      </c>
      <c r="F421" s="84" t="b">
        <v>0</v>
      </c>
      <c r="G421" s="84" t="b">
        <v>0</v>
      </c>
    </row>
    <row r="422" spans="1:7" ht="15">
      <c r="A422" s="84" t="s">
        <v>2683</v>
      </c>
      <c r="B422" s="84">
        <v>2</v>
      </c>
      <c r="C422" s="119">
        <v>0.004516540581687299</v>
      </c>
      <c r="D422" s="84" t="s">
        <v>2095</v>
      </c>
      <c r="E422" s="84" t="b">
        <v>0</v>
      </c>
      <c r="F422" s="84" t="b">
        <v>0</v>
      </c>
      <c r="G422" s="84" t="b">
        <v>0</v>
      </c>
    </row>
    <row r="423" spans="1:7" ht="15">
      <c r="A423" s="84" t="s">
        <v>2799</v>
      </c>
      <c r="B423" s="84">
        <v>2</v>
      </c>
      <c r="C423" s="119">
        <v>0.004516540581687299</v>
      </c>
      <c r="D423" s="84" t="s">
        <v>2095</v>
      </c>
      <c r="E423" s="84" t="b">
        <v>0</v>
      </c>
      <c r="F423" s="84" t="b">
        <v>0</v>
      </c>
      <c r="G423" s="84" t="b">
        <v>0</v>
      </c>
    </row>
    <row r="424" spans="1:7" ht="15">
      <c r="A424" s="84" t="s">
        <v>2213</v>
      </c>
      <c r="B424" s="84">
        <v>2</v>
      </c>
      <c r="C424" s="119">
        <v>0.004516540581687299</v>
      </c>
      <c r="D424" s="84" t="s">
        <v>2095</v>
      </c>
      <c r="E424" s="84" t="b">
        <v>0</v>
      </c>
      <c r="F424" s="84" t="b">
        <v>0</v>
      </c>
      <c r="G424" s="84" t="b">
        <v>0</v>
      </c>
    </row>
    <row r="425" spans="1:7" ht="15">
      <c r="A425" s="84" t="s">
        <v>2678</v>
      </c>
      <c r="B425" s="84">
        <v>2</v>
      </c>
      <c r="C425" s="119">
        <v>0.004516540581687299</v>
      </c>
      <c r="D425" s="84" t="s">
        <v>2095</v>
      </c>
      <c r="E425" s="84" t="b">
        <v>0</v>
      </c>
      <c r="F425" s="84" t="b">
        <v>0</v>
      </c>
      <c r="G425" s="84" t="b">
        <v>0</v>
      </c>
    </row>
    <row r="426" spans="1:7" ht="15">
      <c r="A426" s="84" t="s">
        <v>2221</v>
      </c>
      <c r="B426" s="84">
        <v>2</v>
      </c>
      <c r="C426" s="119">
        <v>0.004516540581687299</v>
      </c>
      <c r="D426" s="84" t="s">
        <v>2095</v>
      </c>
      <c r="E426" s="84" t="b">
        <v>0</v>
      </c>
      <c r="F426" s="84" t="b">
        <v>0</v>
      </c>
      <c r="G426" s="84" t="b">
        <v>0</v>
      </c>
    </row>
    <row r="427" spans="1:7" ht="15">
      <c r="A427" s="84" t="s">
        <v>2654</v>
      </c>
      <c r="B427" s="84">
        <v>2</v>
      </c>
      <c r="C427" s="119">
        <v>0.004516540581687299</v>
      </c>
      <c r="D427" s="84" t="s">
        <v>2095</v>
      </c>
      <c r="E427" s="84" t="b">
        <v>0</v>
      </c>
      <c r="F427" s="84" t="b">
        <v>0</v>
      </c>
      <c r="G427" s="84" t="b">
        <v>0</v>
      </c>
    </row>
    <row r="428" spans="1:7" ht="15">
      <c r="A428" s="84" t="s">
        <v>2655</v>
      </c>
      <c r="B428" s="84">
        <v>2</v>
      </c>
      <c r="C428" s="119">
        <v>0.004516540581687299</v>
      </c>
      <c r="D428" s="84" t="s">
        <v>2095</v>
      </c>
      <c r="E428" s="84" t="b">
        <v>0</v>
      </c>
      <c r="F428" s="84" t="b">
        <v>0</v>
      </c>
      <c r="G428" s="84" t="b">
        <v>0</v>
      </c>
    </row>
    <row r="429" spans="1:7" ht="15">
      <c r="A429" s="84" t="s">
        <v>302</v>
      </c>
      <c r="B429" s="84">
        <v>2</v>
      </c>
      <c r="C429" s="119">
        <v>0.004516540581687299</v>
      </c>
      <c r="D429" s="84" t="s">
        <v>2095</v>
      </c>
      <c r="E429" s="84" t="b">
        <v>0</v>
      </c>
      <c r="F429" s="84" t="b">
        <v>0</v>
      </c>
      <c r="G429" s="84" t="b">
        <v>0</v>
      </c>
    </row>
    <row r="430" spans="1:7" ht="15">
      <c r="A430" s="84" t="s">
        <v>2660</v>
      </c>
      <c r="B430" s="84">
        <v>2</v>
      </c>
      <c r="C430" s="119">
        <v>0.004516540581687299</v>
      </c>
      <c r="D430" s="84" t="s">
        <v>2095</v>
      </c>
      <c r="E430" s="84" t="b">
        <v>0</v>
      </c>
      <c r="F430" s="84" t="b">
        <v>0</v>
      </c>
      <c r="G430" s="84" t="b">
        <v>0</v>
      </c>
    </row>
    <row r="431" spans="1:7" ht="15">
      <c r="A431" s="84" t="s">
        <v>2703</v>
      </c>
      <c r="B431" s="84">
        <v>2</v>
      </c>
      <c r="C431" s="119">
        <v>0.004516540581687299</v>
      </c>
      <c r="D431" s="84" t="s">
        <v>2095</v>
      </c>
      <c r="E431" s="84" t="b">
        <v>1</v>
      </c>
      <c r="F431" s="84" t="b">
        <v>0</v>
      </c>
      <c r="G431" s="84" t="b">
        <v>0</v>
      </c>
    </row>
    <row r="432" spans="1:7" ht="15">
      <c r="A432" s="84" t="s">
        <v>2673</v>
      </c>
      <c r="B432" s="84">
        <v>2</v>
      </c>
      <c r="C432" s="119">
        <v>0.004516540581687299</v>
      </c>
      <c r="D432" s="84" t="s">
        <v>2095</v>
      </c>
      <c r="E432" s="84" t="b">
        <v>0</v>
      </c>
      <c r="F432" s="84" t="b">
        <v>0</v>
      </c>
      <c r="G432" s="84" t="b">
        <v>0</v>
      </c>
    </row>
    <row r="433" spans="1:7" ht="15">
      <c r="A433" s="84" t="s">
        <v>2770</v>
      </c>
      <c r="B433" s="84">
        <v>2</v>
      </c>
      <c r="C433" s="119">
        <v>0.004516540581687299</v>
      </c>
      <c r="D433" s="84" t="s">
        <v>2095</v>
      </c>
      <c r="E433" s="84" t="b">
        <v>0</v>
      </c>
      <c r="F433" s="84" t="b">
        <v>0</v>
      </c>
      <c r="G433" s="84" t="b">
        <v>0</v>
      </c>
    </row>
    <row r="434" spans="1:7" ht="15">
      <c r="A434" s="84" t="s">
        <v>2771</v>
      </c>
      <c r="B434" s="84">
        <v>2</v>
      </c>
      <c r="C434" s="119">
        <v>0.004516540581687299</v>
      </c>
      <c r="D434" s="84" t="s">
        <v>2095</v>
      </c>
      <c r="E434" s="84" t="b">
        <v>0</v>
      </c>
      <c r="F434" s="84" t="b">
        <v>0</v>
      </c>
      <c r="G434" s="84" t="b">
        <v>0</v>
      </c>
    </row>
    <row r="435" spans="1:7" ht="15">
      <c r="A435" s="84" t="s">
        <v>2772</v>
      </c>
      <c r="B435" s="84">
        <v>2</v>
      </c>
      <c r="C435" s="119">
        <v>0.004516540581687299</v>
      </c>
      <c r="D435" s="84" t="s">
        <v>2095</v>
      </c>
      <c r="E435" s="84" t="b">
        <v>0</v>
      </c>
      <c r="F435" s="84" t="b">
        <v>0</v>
      </c>
      <c r="G435" s="84" t="b">
        <v>0</v>
      </c>
    </row>
    <row r="436" spans="1:7" ht="15">
      <c r="A436" s="84" t="s">
        <v>2691</v>
      </c>
      <c r="B436" s="84">
        <v>2</v>
      </c>
      <c r="C436" s="119">
        <v>0.004516540581687299</v>
      </c>
      <c r="D436" s="84" t="s">
        <v>2095</v>
      </c>
      <c r="E436" s="84" t="b">
        <v>0</v>
      </c>
      <c r="F436" s="84" t="b">
        <v>0</v>
      </c>
      <c r="G436" s="84" t="b">
        <v>0</v>
      </c>
    </row>
    <row r="437" spans="1:7" ht="15">
      <c r="A437" s="84" t="s">
        <v>2752</v>
      </c>
      <c r="B437" s="84">
        <v>2</v>
      </c>
      <c r="C437" s="119">
        <v>0.004516540581687299</v>
      </c>
      <c r="D437" s="84" t="s">
        <v>2095</v>
      </c>
      <c r="E437" s="84" t="b">
        <v>0</v>
      </c>
      <c r="F437" s="84" t="b">
        <v>0</v>
      </c>
      <c r="G437" s="84" t="b">
        <v>0</v>
      </c>
    </row>
    <row r="438" spans="1:7" ht="15">
      <c r="A438" s="84" t="s">
        <v>2753</v>
      </c>
      <c r="B438" s="84">
        <v>2</v>
      </c>
      <c r="C438" s="119">
        <v>0.004516540581687299</v>
      </c>
      <c r="D438" s="84" t="s">
        <v>2095</v>
      </c>
      <c r="E438" s="84" t="b">
        <v>0</v>
      </c>
      <c r="F438" s="84" t="b">
        <v>0</v>
      </c>
      <c r="G438" s="84" t="b">
        <v>0</v>
      </c>
    </row>
    <row r="439" spans="1:7" ht="15">
      <c r="A439" s="84" t="s">
        <v>2754</v>
      </c>
      <c r="B439" s="84">
        <v>2</v>
      </c>
      <c r="C439" s="119">
        <v>0.004516540581687299</v>
      </c>
      <c r="D439" s="84" t="s">
        <v>2095</v>
      </c>
      <c r="E439" s="84" t="b">
        <v>0</v>
      </c>
      <c r="F439" s="84" t="b">
        <v>0</v>
      </c>
      <c r="G439" s="84" t="b">
        <v>0</v>
      </c>
    </row>
    <row r="440" spans="1:7" ht="15">
      <c r="A440" s="84" t="s">
        <v>2755</v>
      </c>
      <c r="B440" s="84">
        <v>2</v>
      </c>
      <c r="C440" s="119">
        <v>0.004516540581687299</v>
      </c>
      <c r="D440" s="84" t="s">
        <v>2095</v>
      </c>
      <c r="E440" s="84" t="b">
        <v>0</v>
      </c>
      <c r="F440" s="84" t="b">
        <v>0</v>
      </c>
      <c r="G440" s="84" t="b">
        <v>0</v>
      </c>
    </row>
    <row r="441" spans="1:7" ht="15">
      <c r="A441" s="84" t="s">
        <v>2692</v>
      </c>
      <c r="B441" s="84">
        <v>2</v>
      </c>
      <c r="C441" s="119">
        <v>0.004516540581687299</v>
      </c>
      <c r="D441" s="84" t="s">
        <v>2095</v>
      </c>
      <c r="E441" s="84" t="b">
        <v>0</v>
      </c>
      <c r="F441" s="84" t="b">
        <v>0</v>
      </c>
      <c r="G441" s="84" t="b">
        <v>0</v>
      </c>
    </row>
    <row r="442" spans="1:7" ht="15">
      <c r="A442" s="84" t="s">
        <v>2756</v>
      </c>
      <c r="B442" s="84">
        <v>2</v>
      </c>
      <c r="C442" s="119">
        <v>0.004516540581687299</v>
      </c>
      <c r="D442" s="84" t="s">
        <v>2095</v>
      </c>
      <c r="E442" s="84" t="b">
        <v>0</v>
      </c>
      <c r="F442" s="84" t="b">
        <v>0</v>
      </c>
      <c r="G442" s="84" t="b">
        <v>0</v>
      </c>
    </row>
    <row r="443" spans="1:7" ht="15">
      <c r="A443" s="84" t="s">
        <v>2757</v>
      </c>
      <c r="B443" s="84">
        <v>2</v>
      </c>
      <c r="C443" s="119">
        <v>0.004516540581687299</v>
      </c>
      <c r="D443" s="84" t="s">
        <v>2095</v>
      </c>
      <c r="E443" s="84" t="b">
        <v>0</v>
      </c>
      <c r="F443" s="84" t="b">
        <v>0</v>
      </c>
      <c r="G443" s="84" t="b">
        <v>0</v>
      </c>
    </row>
    <row r="444" spans="1:7" ht="15">
      <c r="A444" s="84" t="s">
        <v>2758</v>
      </c>
      <c r="B444" s="84">
        <v>2</v>
      </c>
      <c r="C444" s="119">
        <v>0.004516540581687299</v>
      </c>
      <c r="D444" s="84" t="s">
        <v>2095</v>
      </c>
      <c r="E444" s="84" t="b">
        <v>0</v>
      </c>
      <c r="F444" s="84" t="b">
        <v>0</v>
      </c>
      <c r="G444" s="84" t="b">
        <v>0</v>
      </c>
    </row>
    <row r="445" spans="1:7" ht="15">
      <c r="A445" s="84" t="s">
        <v>2701</v>
      </c>
      <c r="B445" s="84">
        <v>2</v>
      </c>
      <c r="C445" s="119">
        <v>0.004516540581687299</v>
      </c>
      <c r="D445" s="84" t="s">
        <v>2095</v>
      </c>
      <c r="E445" s="84" t="b">
        <v>0</v>
      </c>
      <c r="F445" s="84" t="b">
        <v>0</v>
      </c>
      <c r="G445" s="84" t="b">
        <v>0</v>
      </c>
    </row>
    <row r="446" spans="1:7" ht="15">
      <c r="A446" s="84" t="s">
        <v>266</v>
      </c>
      <c r="B446" s="84">
        <v>2</v>
      </c>
      <c r="C446" s="119">
        <v>0.004516540581687299</v>
      </c>
      <c r="D446" s="84" t="s">
        <v>2095</v>
      </c>
      <c r="E446" s="84" t="b">
        <v>0</v>
      </c>
      <c r="F446" s="84" t="b">
        <v>0</v>
      </c>
      <c r="G446" s="84" t="b">
        <v>0</v>
      </c>
    </row>
    <row r="447" spans="1:7" ht="15">
      <c r="A447" s="84" t="s">
        <v>336</v>
      </c>
      <c r="B447" s="84">
        <v>2</v>
      </c>
      <c r="C447" s="119">
        <v>0.004516540581687299</v>
      </c>
      <c r="D447" s="84" t="s">
        <v>2095</v>
      </c>
      <c r="E447" s="84" t="b">
        <v>0</v>
      </c>
      <c r="F447" s="84" t="b">
        <v>0</v>
      </c>
      <c r="G447" s="84" t="b">
        <v>0</v>
      </c>
    </row>
    <row r="448" spans="1:7" ht="15">
      <c r="A448" s="84" t="s">
        <v>2789</v>
      </c>
      <c r="B448" s="84">
        <v>2</v>
      </c>
      <c r="C448" s="119">
        <v>0.004516540581687299</v>
      </c>
      <c r="D448" s="84" t="s">
        <v>2095</v>
      </c>
      <c r="E448" s="84" t="b">
        <v>0</v>
      </c>
      <c r="F448" s="84" t="b">
        <v>0</v>
      </c>
      <c r="G448" s="84" t="b">
        <v>0</v>
      </c>
    </row>
    <row r="449" spans="1:7" ht="15">
      <c r="A449" s="84" t="s">
        <v>2790</v>
      </c>
      <c r="B449" s="84">
        <v>2</v>
      </c>
      <c r="C449" s="119">
        <v>0.004516540581687299</v>
      </c>
      <c r="D449" s="84" t="s">
        <v>2095</v>
      </c>
      <c r="E449" s="84" t="b">
        <v>0</v>
      </c>
      <c r="F449" s="84" t="b">
        <v>0</v>
      </c>
      <c r="G449" s="84" t="b">
        <v>0</v>
      </c>
    </row>
    <row r="450" spans="1:7" ht="15">
      <c r="A450" s="84" t="s">
        <v>2792</v>
      </c>
      <c r="B450" s="84">
        <v>2</v>
      </c>
      <c r="C450" s="119">
        <v>0.005368110583565605</v>
      </c>
      <c r="D450" s="84" t="s">
        <v>2095</v>
      </c>
      <c r="E450" s="84" t="b">
        <v>1</v>
      </c>
      <c r="F450" s="84" t="b">
        <v>0</v>
      </c>
      <c r="G450" s="84" t="b">
        <v>0</v>
      </c>
    </row>
    <row r="451" spans="1:7" ht="15">
      <c r="A451" s="84" t="s">
        <v>2690</v>
      </c>
      <c r="B451" s="84">
        <v>2</v>
      </c>
      <c r="C451" s="119">
        <v>0.004516540581687299</v>
      </c>
      <c r="D451" s="84" t="s">
        <v>2095</v>
      </c>
      <c r="E451" s="84" t="b">
        <v>0</v>
      </c>
      <c r="F451" s="84" t="b">
        <v>0</v>
      </c>
      <c r="G451" s="84" t="b">
        <v>0</v>
      </c>
    </row>
    <row r="452" spans="1:7" ht="15">
      <c r="A452" s="84" t="s">
        <v>2634</v>
      </c>
      <c r="B452" s="84">
        <v>2</v>
      </c>
      <c r="C452" s="119">
        <v>0.005368110583565605</v>
      </c>
      <c r="D452" s="84" t="s">
        <v>2095</v>
      </c>
      <c r="E452" s="84" t="b">
        <v>0</v>
      </c>
      <c r="F452" s="84" t="b">
        <v>0</v>
      </c>
      <c r="G452" s="84" t="b">
        <v>0</v>
      </c>
    </row>
    <row r="453" spans="1:7" ht="15">
      <c r="A453" s="84" t="s">
        <v>2814</v>
      </c>
      <c r="B453" s="84">
        <v>2</v>
      </c>
      <c r="C453" s="119">
        <v>0.004516540581687299</v>
      </c>
      <c r="D453" s="84" t="s">
        <v>2095</v>
      </c>
      <c r="E453" s="84" t="b">
        <v>0</v>
      </c>
      <c r="F453" s="84" t="b">
        <v>0</v>
      </c>
      <c r="G453" s="84" t="b">
        <v>0</v>
      </c>
    </row>
    <row r="454" spans="1:7" ht="15">
      <c r="A454" s="84" t="s">
        <v>2815</v>
      </c>
      <c r="B454" s="84">
        <v>2</v>
      </c>
      <c r="C454" s="119">
        <v>0.004516540581687299</v>
      </c>
      <c r="D454" s="84" t="s">
        <v>2095</v>
      </c>
      <c r="E454" s="84" t="b">
        <v>0</v>
      </c>
      <c r="F454" s="84" t="b">
        <v>0</v>
      </c>
      <c r="G454" s="84" t="b">
        <v>0</v>
      </c>
    </row>
    <row r="455" spans="1:7" ht="15">
      <c r="A455" s="84" t="s">
        <v>2816</v>
      </c>
      <c r="B455" s="84">
        <v>2</v>
      </c>
      <c r="C455" s="119">
        <v>0.004516540581687299</v>
      </c>
      <c r="D455" s="84" t="s">
        <v>2095</v>
      </c>
      <c r="E455" s="84" t="b">
        <v>0</v>
      </c>
      <c r="F455" s="84" t="b">
        <v>0</v>
      </c>
      <c r="G455" s="84" t="b">
        <v>0</v>
      </c>
    </row>
    <row r="456" spans="1:7" ht="15">
      <c r="A456" s="84" t="s">
        <v>2817</v>
      </c>
      <c r="B456" s="84">
        <v>2</v>
      </c>
      <c r="C456" s="119">
        <v>0.004516540581687299</v>
      </c>
      <c r="D456" s="84" t="s">
        <v>2095</v>
      </c>
      <c r="E456" s="84" t="b">
        <v>0</v>
      </c>
      <c r="F456" s="84" t="b">
        <v>0</v>
      </c>
      <c r="G456" s="84" t="b">
        <v>0</v>
      </c>
    </row>
    <row r="457" spans="1:7" ht="15">
      <c r="A457" s="84" t="s">
        <v>2818</v>
      </c>
      <c r="B457" s="84">
        <v>2</v>
      </c>
      <c r="C457" s="119">
        <v>0.004516540581687299</v>
      </c>
      <c r="D457" s="84" t="s">
        <v>2095</v>
      </c>
      <c r="E457" s="84" t="b">
        <v>0</v>
      </c>
      <c r="F457" s="84" t="b">
        <v>0</v>
      </c>
      <c r="G457" s="84" t="b">
        <v>0</v>
      </c>
    </row>
    <row r="458" spans="1:7" ht="15">
      <c r="A458" s="84" t="s">
        <v>279</v>
      </c>
      <c r="B458" s="84">
        <v>38</v>
      </c>
      <c r="C458" s="119">
        <v>0.0038202708625196652</v>
      </c>
      <c r="D458" s="84" t="s">
        <v>2096</v>
      </c>
      <c r="E458" s="84" t="b">
        <v>0</v>
      </c>
      <c r="F458" s="84" t="b">
        <v>0</v>
      </c>
      <c r="G458" s="84" t="b">
        <v>0</v>
      </c>
    </row>
    <row r="459" spans="1:7" ht="15">
      <c r="A459" s="84" t="s">
        <v>2205</v>
      </c>
      <c r="B459" s="84">
        <v>23</v>
      </c>
      <c r="C459" s="119">
        <v>0.01849253722330378</v>
      </c>
      <c r="D459" s="84" t="s">
        <v>2096</v>
      </c>
      <c r="E459" s="84" t="b">
        <v>0</v>
      </c>
      <c r="F459" s="84" t="b">
        <v>0</v>
      </c>
      <c r="G459" s="84" t="b">
        <v>0</v>
      </c>
    </row>
    <row r="460" spans="1:7" ht="15">
      <c r="A460" s="84" t="s">
        <v>282</v>
      </c>
      <c r="B460" s="84">
        <v>20</v>
      </c>
      <c r="C460" s="119">
        <v>0.012450878648524545</v>
      </c>
      <c r="D460" s="84" t="s">
        <v>2096</v>
      </c>
      <c r="E460" s="84" t="b">
        <v>0</v>
      </c>
      <c r="F460" s="84" t="b">
        <v>0</v>
      </c>
      <c r="G460" s="84" t="b">
        <v>0</v>
      </c>
    </row>
    <row r="461" spans="1:7" ht="15">
      <c r="A461" s="84" t="s">
        <v>2204</v>
      </c>
      <c r="B461" s="84">
        <v>19</v>
      </c>
      <c r="C461" s="119">
        <v>0.012620940520427702</v>
      </c>
      <c r="D461" s="84" t="s">
        <v>2096</v>
      </c>
      <c r="E461" s="84" t="b">
        <v>0</v>
      </c>
      <c r="F461" s="84" t="b">
        <v>0</v>
      </c>
      <c r="G461" s="84" t="b">
        <v>0</v>
      </c>
    </row>
    <row r="462" spans="1:7" ht="15">
      <c r="A462" s="84" t="s">
        <v>286</v>
      </c>
      <c r="B462" s="84">
        <v>17</v>
      </c>
      <c r="C462" s="119">
        <v>0.01283020989030396</v>
      </c>
      <c r="D462" s="84" t="s">
        <v>2096</v>
      </c>
      <c r="E462" s="84" t="b">
        <v>0</v>
      </c>
      <c r="F462" s="84" t="b">
        <v>0</v>
      </c>
      <c r="G462" s="84" t="b">
        <v>0</v>
      </c>
    </row>
    <row r="463" spans="1:7" ht="15">
      <c r="A463" s="84" t="s">
        <v>2207</v>
      </c>
      <c r="B463" s="84">
        <v>11</v>
      </c>
      <c r="C463" s="119">
        <v>0.013048975676733054</v>
      </c>
      <c r="D463" s="84" t="s">
        <v>2096</v>
      </c>
      <c r="E463" s="84" t="b">
        <v>0</v>
      </c>
      <c r="F463" s="84" t="b">
        <v>0</v>
      </c>
      <c r="G463" s="84" t="b">
        <v>0</v>
      </c>
    </row>
    <row r="464" spans="1:7" ht="15">
      <c r="A464" s="84" t="s">
        <v>294</v>
      </c>
      <c r="B464" s="84">
        <v>10</v>
      </c>
      <c r="C464" s="119">
        <v>0.012719587006371942</v>
      </c>
      <c r="D464" s="84" t="s">
        <v>2096</v>
      </c>
      <c r="E464" s="84" t="b">
        <v>0</v>
      </c>
      <c r="F464" s="84" t="b">
        <v>0</v>
      </c>
      <c r="G464" s="84" t="b">
        <v>0</v>
      </c>
    </row>
    <row r="465" spans="1:7" ht="15">
      <c r="A465" s="84" t="s">
        <v>2213</v>
      </c>
      <c r="B465" s="84">
        <v>10</v>
      </c>
      <c r="C465" s="119">
        <v>0.011862705160666415</v>
      </c>
      <c r="D465" s="84" t="s">
        <v>2096</v>
      </c>
      <c r="E465" s="84" t="b">
        <v>0</v>
      </c>
      <c r="F465" s="84" t="b">
        <v>0</v>
      </c>
      <c r="G465" s="84" t="b">
        <v>0</v>
      </c>
    </row>
    <row r="466" spans="1:7" ht="15">
      <c r="A466" s="84" t="s">
        <v>238</v>
      </c>
      <c r="B466" s="84">
        <v>9</v>
      </c>
      <c r="C466" s="119">
        <v>0.011447628305734746</v>
      </c>
      <c r="D466" s="84" t="s">
        <v>2096</v>
      </c>
      <c r="E466" s="84" t="b">
        <v>0</v>
      </c>
      <c r="F466" s="84" t="b">
        <v>0</v>
      </c>
      <c r="G466" s="84" t="b">
        <v>0</v>
      </c>
    </row>
    <row r="467" spans="1:7" ht="15">
      <c r="A467" s="84" t="s">
        <v>328</v>
      </c>
      <c r="B467" s="84">
        <v>9</v>
      </c>
      <c r="C467" s="119">
        <v>0.011447628305734746</v>
      </c>
      <c r="D467" s="84" t="s">
        <v>2096</v>
      </c>
      <c r="E467" s="84" t="b">
        <v>0</v>
      </c>
      <c r="F467" s="84" t="b">
        <v>0</v>
      </c>
      <c r="G467" s="84" t="b">
        <v>0</v>
      </c>
    </row>
    <row r="468" spans="1:7" ht="15">
      <c r="A468" s="84" t="s">
        <v>586</v>
      </c>
      <c r="B468" s="84">
        <v>6</v>
      </c>
      <c r="C468" s="119">
        <v>0.00961030567635891</v>
      </c>
      <c r="D468" s="84" t="s">
        <v>2096</v>
      </c>
      <c r="E468" s="84" t="b">
        <v>0</v>
      </c>
      <c r="F468" s="84" t="b">
        <v>0</v>
      </c>
      <c r="G468" s="84" t="b">
        <v>0</v>
      </c>
    </row>
    <row r="469" spans="1:7" ht="15">
      <c r="A469" s="84" t="s">
        <v>2612</v>
      </c>
      <c r="B469" s="84">
        <v>6</v>
      </c>
      <c r="C469" s="119">
        <v>0.00961030567635891</v>
      </c>
      <c r="D469" s="84" t="s">
        <v>2096</v>
      </c>
      <c r="E469" s="84" t="b">
        <v>0</v>
      </c>
      <c r="F469" s="84" t="b">
        <v>0</v>
      </c>
      <c r="G469" s="84" t="b">
        <v>0</v>
      </c>
    </row>
    <row r="470" spans="1:7" ht="15">
      <c r="A470" s="84" t="s">
        <v>2627</v>
      </c>
      <c r="B470" s="84">
        <v>6</v>
      </c>
      <c r="C470" s="119">
        <v>0.00961030567635891</v>
      </c>
      <c r="D470" s="84" t="s">
        <v>2096</v>
      </c>
      <c r="E470" s="84" t="b">
        <v>0</v>
      </c>
      <c r="F470" s="84" t="b">
        <v>0</v>
      </c>
      <c r="G470" s="84" t="b">
        <v>0</v>
      </c>
    </row>
    <row r="471" spans="1:7" ht="15">
      <c r="A471" s="84" t="s">
        <v>2609</v>
      </c>
      <c r="B471" s="84">
        <v>6</v>
      </c>
      <c r="C471" s="119">
        <v>0.00961030567635891</v>
      </c>
      <c r="D471" s="84" t="s">
        <v>2096</v>
      </c>
      <c r="E471" s="84" t="b">
        <v>0</v>
      </c>
      <c r="F471" s="84" t="b">
        <v>0</v>
      </c>
      <c r="G471" s="84" t="b">
        <v>0</v>
      </c>
    </row>
    <row r="472" spans="1:7" ht="15">
      <c r="A472" s="84" t="s">
        <v>2647</v>
      </c>
      <c r="B472" s="84">
        <v>5</v>
      </c>
      <c r="C472" s="119">
        <v>0.008749985498535277</v>
      </c>
      <c r="D472" s="84" t="s">
        <v>2096</v>
      </c>
      <c r="E472" s="84" t="b">
        <v>0</v>
      </c>
      <c r="F472" s="84" t="b">
        <v>0</v>
      </c>
      <c r="G472" s="84" t="b">
        <v>0</v>
      </c>
    </row>
    <row r="473" spans="1:7" ht="15">
      <c r="A473" s="84" t="s">
        <v>2168</v>
      </c>
      <c r="B473" s="84">
        <v>5</v>
      </c>
      <c r="C473" s="119">
        <v>0.008749985498535277</v>
      </c>
      <c r="D473" s="84" t="s">
        <v>2096</v>
      </c>
      <c r="E473" s="84" t="b">
        <v>0</v>
      </c>
      <c r="F473" s="84" t="b">
        <v>0</v>
      </c>
      <c r="G473" s="84" t="b">
        <v>0</v>
      </c>
    </row>
    <row r="474" spans="1:7" ht="15">
      <c r="A474" s="84" t="s">
        <v>2620</v>
      </c>
      <c r="B474" s="84">
        <v>5</v>
      </c>
      <c r="C474" s="119">
        <v>0.008749985498535277</v>
      </c>
      <c r="D474" s="84" t="s">
        <v>2096</v>
      </c>
      <c r="E474" s="84" t="b">
        <v>0</v>
      </c>
      <c r="F474" s="84" t="b">
        <v>0</v>
      </c>
      <c r="G474" s="84" t="b">
        <v>0</v>
      </c>
    </row>
    <row r="475" spans="1:7" ht="15">
      <c r="A475" s="84" t="s">
        <v>287</v>
      </c>
      <c r="B475" s="84">
        <v>5</v>
      </c>
      <c r="C475" s="119">
        <v>0.008749985498535277</v>
      </c>
      <c r="D475" s="84" t="s">
        <v>2096</v>
      </c>
      <c r="E475" s="84" t="b">
        <v>0</v>
      </c>
      <c r="F475" s="84" t="b">
        <v>0</v>
      </c>
      <c r="G475" s="84" t="b">
        <v>0</v>
      </c>
    </row>
    <row r="476" spans="1:7" ht="15">
      <c r="A476" s="84" t="s">
        <v>2631</v>
      </c>
      <c r="B476" s="84">
        <v>5</v>
      </c>
      <c r="C476" s="119">
        <v>0.008749985498535277</v>
      </c>
      <c r="D476" s="84" t="s">
        <v>2096</v>
      </c>
      <c r="E476" s="84" t="b">
        <v>0</v>
      </c>
      <c r="F476" s="84" t="b">
        <v>0</v>
      </c>
      <c r="G476" s="84" t="b">
        <v>0</v>
      </c>
    </row>
    <row r="477" spans="1:7" ht="15">
      <c r="A477" s="84" t="s">
        <v>2611</v>
      </c>
      <c r="B477" s="84">
        <v>5</v>
      </c>
      <c r="C477" s="119">
        <v>0.008749985498535277</v>
      </c>
      <c r="D477" s="84" t="s">
        <v>2096</v>
      </c>
      <c r="E477" s="84" t="b">
        <v>0</v>
      </c>
      <c r="F477" s="84" t="b">
        <v>0</v>
      </c>
      <c r="G477" s="84" t="b">
        <v>0</v>
      </c>
    </row>
    <row r="478" spans="1:7" ht="15">
      <c r="A478" s="84" t="s">
        <v>2208</v>
      </c>
      <c r="B478" s="84">
        <v>4</v>
      </c>
      <c r="C478" s="119">
        <v>0.007725906099263102</v>
      </c>
      <c r="D478" s="84" t="s">
        <v>2096</v>
      </c>
      <c r="E478" s="84" t="b">
        <v>0</v>
      </c>
      <c r="F478" s="84" t="b">
        <v>0</v>
      </c>
      <c r="G478" s="84" t="b">
        <v>0</v>
      </c>
    </row>
    <row r="479" spans="1:7" ht="15">
      <c r="A479" s="84" t="s">
        <v>2682</v>
      </c>
      <c r="B479" s="84">
        <v>4</v>
      </c>
      <c r="C479" s="119">
        <v>0.007725906099263102</v>
      </c>
      <c r="D479" s="84" t="s">
        <v>2096</v>
      </c>
      <c r="E479" s="84" t="b">
        <v>0</v>
      </c>
      <c r="F479" s="84" t="b">
        <v>0</v>
      </c>
      <c r="G479" s="84" t="b">
        <v>0</v>
      </c>
    </row>
    <row r="480" spans="1:7" ht="15">
      <c r="A480" s="84" t="s">
        <v>2656</v>
      </c>
      <c r="B480" s="84">
        <v>4</v>
      </c>
      <c r="C480" s="119">
        <v>0.007725906099263102</v>
      </c>
      <c r="D480" s="84" t="s">
        <v>2096</v>
      </c>
      <c r="E480" s="84" t="b">
        <v>0</v>
      </c>
      <c r="F480" s="84" t="b">
        <v>0</v>
      </c>
      <c r="G480" s="84" t="b">
        <v>0</v>
      </c>
    </row>
    <row r="481" spans="1:7" ht="15">
      <c r="A481" s="84" t="s">
        <v>274</v>
      </c>
      <c r="B481" s="84">
        <v>4</v>
      </c>
      <c r="C481" s="119">
        <v>0.007725906099263102</v>
      </c>
      <c r="D481" s="84" t="s">
        <v>2096</v>
      </c>
      <c r="E481" s="84" t="b">
        <v>0</v>
      </c>
      <c r="F481" s="84" t="b">
        <v>0</v>
      </c>
      <c r="G481" s="84" t="b">
        <v>0</v>
      </c>
    </row>
    <row r="482" spans="1:7" ht="15">
      <c r="A482" s="84" t="s">
        <v>2645</v>
      </c>
      <c r="B482" s="84">
        <v>4</v>
      </c>
      <c r="C482" s="119">
        <v>0.007725906099263102</v>
      </c>
      <c r="D482" s="84" t="s">
        <v>2096</v>
      </c>
      <c r="E482" s="84" t="b">
        <v>0</v>
      </c>
      <c r="F482" s="84" t="b">
        <v>0</v>
      </c>
      <c r="G482" s="84" t="b">
        <v>0</v>
      </c>
    </row>
    <row r="483" spans="1:7" ht="15">
      <c r="A483" s="84" t="s">
        <v>2638</v>
      </c>
      <c r="B483" s="84">
        <v>4</v>
      </c>
      <c r="C483" s="119">
        <v>0.007725906099263102</v>
      </c>
      <c r="D483" s="84" t="s">
        <v>2096</v>
      </c>
      <c r="E483" s="84" t="b">
        <v>1</v>
      </c>
      <c r="F483" s="84" t="b">
        <v>0</v>
      </c>
      <c r="G483" s="84" t="b">
        <v>0</v>
      </c>
    </row>
    <row r="484" spans="1:7" ht="15">
      <c r="A484" s="84" t="s">
        <v>2223</v>
      </c>
      <c r="B484" s="84">
        <v>4</v>
      </c>
      <c r="C484" s="119">
        <v>0.007725906099263102</v>
      </c>
      <c r="D484" s="84" t="s">
        <v>2096</v>
      </c>
      <c r="E484" s="84" t="b">
        <v>0</v>
      </c>
      <c r="F484" s="84" t="b">
        <v>0</v>
      </c>
      <c r="G484" s="84" t="b">
        <v>0</v>
      </c>
    </row>
    <row r="485" spans="1:7" ht="15">
      <c r="A485" s="84" t="s">
        <v>2203</v>
      </c>
      <c r="B485" s="84">
        <v>4</v>
      </c>
      <c r="C485" s="119">
        <v>0.008661776785467597</v>
      </c>
      <c r="D485" s="84" t="s">
        <v>2096</v>
      </c>
      <c r="E485" s="84" t="b">
        <v>0</v>
      </c>
      <c r="F485" s="84" t="b">
        <v>0</v>
      </c>
      <c r="G485" s="84" t="b">
        <v>0</v>
      </c>
    </row>
    <row r="486" spans="1:7" ht="15">
      <c r="A486" s="84" t="s">
        <v>2632</v>
      </c>
      <c r="B486" s="84">
        <v>4</v>
      </c>
      <c r="C486" s="119">
        <v>0.007725906099263102</v>
      </c>
      <c r="D486" s="84" t="s">
        <v>2096</v>
      </c>
      <c r="E486" s="84" t="b">
        <v>0</v>
      </c>
      <c r="F486" s="84" t="b">
        <v>0</v>
      </c>
      <c r="G486" s="84" t="b">
        <v>0</v>
      </c>
    </row>
    <row r="487" spans="1:7" ht="15">
      <c r="A487" s="84" t="s">
        <v>2651</v>
      </c>
      <c r="B487" s="84">
        <v>4</v>
      </c>
      <c r="C487" s="119">
        <v>0.007725906099263102</v>
      </c>
      <c r="D487" s="84" t="s">
        <v>2096</v>
      </c>
      <c r="E487" s="84" t="b">
        <v>0</v>
      </c>
      <c r="F487" s="84" t="b">
        <v>0</v>
      </c>
      <c r="G487" s="84" t="b">
        <v>0</v>
      </c>
    </row>
    <row r="488" spans="1:7" ht="15">
      <c r="A488" s="84" t="s">
        <v>2216</v>
      </c>
      <c r="B488" s="84">
        <v>4</v>
      </c>
      <c r="C488" s="119">
        <v>0.007725906099263102</v>
      </c>
      <c r="D488" s="84" t="s">
        <v>2096</v>
      </c>
      <c r="E488" s="84" t="b">
        <v>0</v>
      </c>
      <c r="F488" s="84" t="b">
        <v>0</v>
      </c>
      <c r="G488" s="84" t="b">
        <v>0</v>
      </c>
    </row>
    <row r="489" spans="1:7" ht="15">
      <c r="A489" s="84" t="s">
        <v>2610</v>
      </c>
      <c r="B489" s="84">
        <v>4</v>
      </c>
      <c r="C489" s="119">
        <v>0.007725906099263102</v>
      </c>
      <c r="D489" s="84" t="s">
        <v>2096</v>
      </c>
      <c r="E489" s="84" t="b">
        <v>0</v>
      </c>
      <c r="F489" s="84" t="b">
        <v>0</v>
      </c>
      <c r="G489" s="84" t="b">
        <v>0</v>
      </c>
    </row>
    <row r="490" spans="1:7" ht="15">
      <c r="A490" s="84" t="s">
        <v>2240</v>
      </c>
      <c r="B490" s="84">
        <v>4</v>
      </c>
      <c r="C490" s="119">
        <v>0.007725906099263102</v>
      </c>
      <c r="D490" s="84" t="s">
        <v>2096</v>
      </c>
      <c r="E490" s="84" t="b">
        <v>1</v>
      </c>
      <c r="F490" s="84" t="b">
        <v>0</v>
      </c>
      <c r="G490" s="84" t="b">
        <v>0</v>
      </c>
    </row>
    <row r="491" spans="1:7" ht="15">
      <c r="A491" s="84" t="s">
        <v>2615</v>
      </c>
      <c r="B491" s="84">
        <v>3</v>
      </c>
      <c r="C491" s="119">
        <v>0.006496332589100697</v>
      </c>
      <c r="D491" s="84" t="s">
        <v>2096</v>
      </c>
      <c r="E491" s="84" t="b">
        <v>0</v>
      </c>
      <c r="F491" s="84" t="b">
        <v>0</v>
      </c>
      <c r="G491" s="84" t="b">
        <v>0</v>
      </c>
    </row>
    <row r="492" spans="1:7" ht="15">
      <c r="A492" s="84" t="s">
        <v>2689</v>
      </c>
      <c r="B492" s="84">
        <v>3</v>
      </c>
      <c r="C492" s="119">
        <v>0.006496332589100697</v>
      </c>
      <c r="D492" s="84" t="s">
        <v>2096</v>
      </c>
      <c r="E492" s="84" t="b">
        <v>0</v>
      </c>
      <c r="F492" s="84" t="b">
        <v>0</v>
      </c>
      <c r="G492" s="84" t="b">
        <v>0</v>
      </c>
    </row>
    <row r="493" spans="1:7" ht="15">
      <c r="A493" s="84" t="s">
        <v>2623</v>
      </c>
      <c r="B493" s="84">
        <v>3</v>
      </c>
      <c r="C493" s="119">
        <v>0.006496332589100697</v>
      </c>
      <c r="D493" s="84" t="s">
        <v>2096</v>
      </c>
      <c r="E493" s="84" t="b">
        <v>0</v>
      </c>
      <c r="F493" s="84" t="b">
        <v>0</v>
      </c>
      <c r="G493" s="84" t="b">
        <v>0</v>
      </c>
    </row>
    <row r="494" spans="1:7" ht="15">
      <c r="A494" s="84" t="s">
        <v>347</v>
      </c>
      <c r="B494" s="84">
        <v>3</v>
      </c>
      <c r="C494" s="119">
        <v>0.006496332589100697</v>
      </c>
      <c r="D494" s="84" t="s">
        <v>2096</v>
      </c>
      <c r="E494" s="84" t="b">
        <v>0</v>
      </c>
      <c r="F494" s="84" t="b">
        <v>0</v>
      </c>
      <c r="G494" s="84" t="b">
        <v>0</v>
      </c>
    </row>
    <row r="495" spans="1:7" ht="15">
      <c r="A495" s="84" t="s">
        <v>2624</v>
      </c>
      <c r="B495" s="84">
        <v>3</v>
      </c>
      <c r="C495" s="119">
        <v>0.006496332589100697</v>
      </c>
      <c r="D495" s="84" t="s">
        <v>2096</v>
      </c>
      <c r="E495" s="84" t="b">
        <v>0</v>
      </c>
      <c r="F495" s="84" t="b">
        <v>0</v>
      </c>
      <c r="G495" s="84" t="b">
        <v>0</v>
      </c>
    </row>
    <row r="496" spans="1:7" ht="15">
      <c r="A496" s="84" t="s">
        <v>2694</v>
      </c>
      <c r="B496" s="84">
        <v>3</v>
      </c>
      <c r="C496" s="119">
        <v>0.006496332589100697</v>
      </c>
      <c r="D496" s="84" t="s">
        <v>2096</v>
      </c>
      <c r="E496" s="84" t="b">
        <v>0</v>
      </c>
      <c r="F496" s="84" t="b">
        <v>0</v>
      </c>
      <c r="G496" s="84" t="b">
        <v>0</v>
      </c>
    </row>
    <row r="497" spans="1:7" ht="15">
      <c r="A497" s="84" t="s">
        <v>2646</v>
      </c>
      <c r="B497" s="84">
        <v>3</v>
      </c>
      <c r="C497" s="119">
        <v>0.006496332589100697</v>
      </c>
      <c r="D497" s="84" t="s">
        <v>2096</v>
      </c>
      <c r="E497" s="84" t="b">
        <v>0</v>
      </c>
      <c r="F497" s="84" t="b">
        <v>0</v>
      </c>
      <c r="G497" s="84" t="b">
        <v>0</v>
      </c>
    </row>
    <row r="498" spans="1:7" ht="15">
      <c r="A498" s="84" t="s">
        <v>2695</v>
      </c>
      <c r="B498" s="84">
        <v>3</v>
      </c>
      <c r="C498" s="119">
        <v>0.006496332589100697</v>
      </c>
      <c r="D498" s="84" t="s">
        <v>2096</v>
      </c>
      <c r="E498" s="84" t="b">
        <v>0</v>
      </c>
      <c r="F498" s="84" t="b">
        <v>0</v>
      </c>
      <c r="G498" s="84" t="b">
        <v>0</v>
      </c>
    </row>
    <row r="499" spans="1:7" ht="15">
      <c r="A499" s="84" t="s">
        <v>288</v>
      </c>
      <c r="B499" s="84">
        <v>3</v>
      </c>
      <c r="C499" s="119">
        <v>0.006496332589100697</v>
      </c>
      <c r="D499" s="84" t="s">
        <v>2096</v>
      </c>
      <c r="E499" s="84" t="b">
        <v>0</v>
      </c>
      <c r="F499" s="84" t="b">
        <v>0</v>
      </c>
      <c r="G499" s="84" t="b">
        <v>0</v>
      </c>
    </row>
    <row r="500" spans="1:7" ht="15">
      <c r="A500" s="84" t="s">
        <v>2712</v>
      </c>
      <c r="B500" s="84">
        <v>3</v>
      </c>
      <c r="C500" s="119">
        <v>0.006496332589100697</v>
      </c>
      <c r="D500" s="84" t="s">
        <v>2096</v>
      </c>
      <c r="E500" s="84" t="b">
        <v>1</v>
      </c>
      <c r="F500" s="84" t="b">
        <v>0</v>
      </c>
      <c r="G500" s="84" t="b">
        <v>0</v>
      </c>
    </row>
    <row r="501" spans="1:7" ht="15">
      <c r="A501" s="84" t="s">
        <v>2679</v>
      </c>
      <c r="B501" s="84">
        <v>3</v>
      </c>
      <c r="C501" s="119">
        <v>0.006496332589100697</v>
      </c>
      <c r="D501" s="84" t="s">
        <v>2096</v>
      </c>
      <c r="E501" s="84" t="b">
        <v>0</v>
      </c>
      <c r="F501" s="84" t="b">
        <v>0</v>
      </c>
      <c r="G501" s="84" t="b">
        <v>0</v>
      </c>
    </row>
    <row r="502" spans="1:7" ht="15">
      <c r="A502" s="84" t="s">
        <v>2639</v>
      </c>
      <c r="B502" s="84">
        <v>3</v>
      </c>
      <c r="C502" s="119">
        <v>0.006496332589100697</v>
      </c>
      <c r="D502" s="84" t="s">
        <v>2096</v>
      </c>
      <c r="E502" s="84" t="b">
        <v>0</v>
      </c>
      <c r="F502" s="84" t="b">
        <v>0</v>
      </c>
      <c r="G502" s="84" t="b">
        <v>0</v>
      </c>
    </row>
    <row r="503" spans="1:7" ht="15">
      <c r="A503" s="84" t="s">
        <v>2713</v>
      </c>
      <c r="B503" s="84">
        <v>3</v>
      </c>
      <c r="C503" s="119">
        <v>0.006496332589100697</v>
      </c>
      <c r="D503" s="84" t="s">
        <v>2096</v>
      </c>
      <c r="E503" s="84" t="b">
        <v>0</v>
      </c>
      <c r="F503" s="84" t="b">
        <v>0</v>
      </c>
      <c r="G503" s="84" t="b">
        <v>0</v>
      </c>
    </row>
    <row r="504" spans="1:7" ht="15">
      <c r="A504" s="84" t="s">
        <v>2628</v>
      </c>
      <c r="B504" s="84">
        <v>3</v>
      </c>
      <c r="C504" s="119">
        <v>0.006496332589100697</v>
      </c>
      <c r="D504" s="84" t="s">
        <v>2096</v>
      </c>
      <c r="E504" s="84" t="b">
        <v>0</v>
      </c>
      <c r="F504" s="84" t="b">
        <v>0</v>
      </c>
      <c r="G504" s="84" t="b">
        <v>0</v>
      </c>
    </row>
    <row r="505" spans="1:7" ht="15">
      <c r="A505" s="84" t="s">
        <v>2637</v>
      </c>
      <c r="B505" s="84">
        <v>3</v>
      </c>
      <c r="C505" s="119">
        <v>0.006496332589100697</v>
      </c>
      <c r="D505" s="84" t="s">
        <v>2096</v>
      </c>
      <c r="E505" s="84" t="b">
        <v>0</v>
      </c>
      <c r="F505" s="84" t="b">
        <v>0</v>
      </c>
      <c r="G505" s="84" t="b">
        <v>0</v>
      </c>
    </row>
    <row r="506" spans="1:7" ht="15">
      <c r="A506" s="84" t="s">
        <v>2677</v>
      </c>
      <c r="B506" s="84">
        <v>3</v>
      </c>
      <c r="C506" s="119">
        <v>0.006496332589100697</v>
      </c>
      <c r="D506" s="84" t="s">
        <v>2096</v>
      </c>
      <c r="E506" s="84" t="b">
        <v>0</v>
      </c>
      <c r="F506" s="84" t="b">
        <v>0</v>
      </c>
      <c r="G506" s="84" t="b">
        <v>0</v>
      </c>
    </row>
    <row r="507" spans="1:7" ht="15">
      <c r="A507" s="84" t="s">
        <v>2710</v>
      </c>
      <c r="B507" s="84">
        <v>3</v>
      </c>
      <c r="C507" s="119">
        <v>0.006496332589100697</v>
      </c>
      <c r="D507" s="84" t="s">
        <v>2096</v>
      </c>
      <c r="E507" s="84" t="b">
        <v>1</v>
      </c>
      <c r="F507" s="84" t="b">
        <v>0</v>
      </c>
      <c r="G507" s="84" t="b">
        <v>0</v>
      </c>
    </row>
    <row r="508" spans="1:7" ht="15">
      <c r="A508" s="84" t="s">
        <v>2228</v>
      </c>
      <c r="B508" s="84">
        <v>3</v>
      </c>
      <c r="C508" s="119">
        <v>0.006496332589100697</v>
      </c>
      <c r="D508" s="84" t="s">
        <v>2096</v>
      </c>
      <c r="E508" s="84" t="b">
        <v>0</v>
      </c>
      <c r="F508" s="84" t="b">
        <v>0</v>
      </c>
      <c r="G508" s="84" t="b">
        <v>0</v>
      </c>
    </row>
    <row r="509" spans="1:7" ht="15">
      <c r="A509" s="84" t="s">
        <v>2648</v>
      </c>
      <c r="B509" s="84">
        <v>3</v>
      </c>
      <c r="C509" s="119">
        <v>0.006496332589100697</v>
      </c>
      <c r="D509" s="84" t="s">
        <v>2096</v>
      </c>
      <c r="E509" s="84" t="b">
        <v>0</v>
      </c>
      <c r="F509" s="84" t="b">
        <v>0</v>
      </c>
      <c r="G509" s="84" t="b">
        <v>0</v>
      </c>
    </row>
    <row r="510" spans="1:7" ht="15">
      <c r="A510" s="84" t="s">
        <v>2649</v>
      </c>
      <c r="B510" s="84">
        <v>3</v>
      </c>
      <c r="C510" s="119">
        <v>0.006496332589100697</v>
      </c>
      <c r="D510" s="84" t="s">
        <v>2096</v>
      </c>
      <c r="E510" s="84" t="b">
        <v>0</v>
      </c>
      <c r="F510" s="84" t="b">
        <v>0</v>
      </c>
      <c r="G510" s="84" t="b">
        <v>0</v>
      </c>
    </row>
    <row r="511" spans="1:7" ht="15">
      <c r="A511" s="84" t="s">
        <v>2650</v>
      </c>
      <c r="B511" s="84">
        <v>3</v>
      </c>
      <c r="C511" s="119">
        <v>0.006496332589100697</v>
      </c>
      <c r="D511" s="84" t="s">
        <v>2096</v>
      </c>
      <c r="E511" s="84" t="b">
        <v>0</v>
      </c>
      <c r="F511" s="84" t="b">
        <v>0</v>
      </c>
      <c r="G511" s="84" t="b">
        <v>0</v>
      </c>
    </row>
    <row r="512" spans="1:7" ht="15">
      <c r="A512" s="84" t="s">
        <v>2664</v>
      </c>
      <c r="B512" s="84">
        <v>3</v>
      </c>
      <c r="C512" s="119">
        <v>0.006496332589100697</v>
      </c>
      <c r="D512" s="84" t="s">
        <v>2096</v>
      </c>
      <c r="E512" s="84" t="b">
        <v>0</v>
      </c>
      <c r="F512" s="84" t="b">
        <v>0</v>
      </c>
      <c r="G512" s="84" t="b">
        <v>0</v>
      </c>
    </row>
    <row r="513" spans="1:7" ht="15">
      <c r="A513" s="84" t="s">
        <v>2665</v>
      </c>
      <c r="B513" s="84">
        <v>3</v>
      </c>
      <c r="C513" s="119">
        <v>0.006496332589100697</v>
      </c>
      <c r="D513" s="84" t="s">
        <v>2096</v>
      </c>
      <c r="E513" s="84" t="b">
        <v>0</v>
      </c>
      <c r="F513" s="84" t="b">
        <v>0</v>
      </c>
      <c r="G513" s="84" t="b">
        <v>0</v>
      </c>
    </row>
    <row r="514" spans="1:7" ht="15">
      <c r="A514" s="84" t="s">
        <v>2226</v>
      </c>
      <c r="B514" s="84">
        <v>3</v>
      </c>
      <c r="C514" s="119">
        <v>0.006496332589100697</v>
      </c>
      <c r="D514" s="84" t="s">
        <v>2096</v>
      </c>
      <c r="E514" s="84" t="b">
        <v>0</v>
      </c>
      <c r="F514" s="84" t="b">
        <v>0</v>
      </c>
      <c r="G514" s="84" t="b">
        <v>0</v>
      </c>
    </row>
    <row r="515" spans="1:7" ht="15">
      <c r="A515" s="84" t="s">
        <v>346</v>
      </c>
      <c r="B515" s="84">
        <v>3</v>
      </c>
      <c r="C515" s="119">
        <v>0.006496332589100697</v>
      </c>
      <c r="D515" s="84" t="s">
        <v>2096</v>
      </c>
      <c r="E515" s="84" t="b">
        <v>1</v>
      </c>
      <c r="F515" s="84" t="b">
        <v>0</v>
      </c>
      <c r="G515" s="84" t="b">
        <v>0</v>
      </c>
    </row>
    <row r="516" spans="1:7" ht="15">
      <c r="A516" s="84" t="s">
        <v>2622</v>
      </c>
      <c r="B516" s="84">
        <v>2</v>
      </c>
      <c r="C516" s="119">
        <v>0.00499040621691238</v>
      </c>
      <c r="D516" s="84" t="s">
        <v>2096</v>
      </c>
      <c r="E516" s="84" t="b">
        <v>0</v>
      </c>
      <c r="F516" s="84" t="b">
        <v>0</v>
      </c>
      <c r="G516" s="84" t="b">
        <v>0</v>
      </c>
    </row>
    <row r="517" spans="1:7" ht="15">
      <c r="A517" s="84" t="s">
        <v>2750</v>
      </c>
      <c r="B517" s="84">
        <v>2</v>
      </c>
      <c r="C517" s="119">
        <v>0.00499040621691238</v>
      </c>
      <c r="D517" s="84" t="s">
        <v>2096</v>
      </c>
      <c r="E517" s="84" t="b">
        <v>0</v>
      </c>
      <c r="F517" s="84" t="b">
        <v>0</v>
      </c>
      <c r="G517" s="84" t="b">
        <v>0</v>
      </c>
    </row>
    <row r="518" spans="1:7" ht="15">
      <c r="A518" s="84" t="s">
        <v>2727</v>
      </c>
      <c r="B518" s="84">
        <v>2</v>
      </c>
      <c r="C518" s="119">
        <v>0.00499040621691238</v>
      </c>
      <c r="D518" s="84" t="s">
        <v>2096</v>
      </c>
      <c r="E518" s="84" t="b">
        <v>0</v>
      </c>
      <c r="F518" s="84" t="b">
        <v>0</v>
      </c>
      <c r="G518" s="84" t="b">
        <v>0</v>
      </c>
    </row>
    <row r="519" spans="1:7" ht="15">
      <c r="A519" s="84" t="s">
        <v>2621</v>
      </c>
      <c r="B519" s="84">
        <v>2</v>
      </c>
      <c r="C519" s="119">
        <v>0.00499040621691238</v>
      </c>
      <c r="D519" s="84" t="s">
        <v>2096</v>
      </c>
      <c r="E519" s="84" t="b">
        <v>0</v>
      </c>
      <c r="F519" s="84" t="b">
        <v>0</v>
      </c>
      <c r="G519" s="84" t="b">
        <v>0</v>
      </c>
    </row>
    <row r="520" spans="1:7" ht="15">
      <c r="A520" s="84" t="s">
        <v>2751</v>
      </c>
      <c r="B520" s="84">
        <v>2</v>
      </c>
      <c r="C520" s="119">
        <v>0.00499040621691238</v>
      </c>
      <c r="D520" s="84" t="s">
        <v>2096</v>
      </c>
      <c r="E520" s="84" t="b">
        <v>0</v>
      </c>
      <c r="F520" s="84" t="b">
        <v>0</v>
      </c>
      <c r="G520" s="84" t="b">
        <v>0</v>
      </c>
    </row>
    <row r="521" spans="1:7" ht="15">
      <c r="A521" s="84" t="s">
        <v>2660</v>
      </c>
      <c r="B521" s="84">
        <v>2</v>
      </c>
      <c r="C521" s="119">
        <v>0.00499040621691238</v>
      </c>
      <c r="D521" s="84" t="s">
        <v>2096</v>
      </c>
      <c r="E521" s="84" t="b">
        <v>0</v>
      </c>
      <c r="F521" s="84" t="b">
        <v>0</v>
      </c>
      <c r="G521" s="84" t="b">
        <v>0</v>
      </c>
    </row>
    <row r="522" spans="1:7" ht="15">
      <c r="A522" s="84" t="s">
        <v>2831</v>
      </c>
      <c r="B522" s="84">
        <v>2</v>
      </c>
      <c r="C522" s="119">
        <v>0.00499040621691238</v>
      </c>
      <c r="D522" s="84" t="s">
        <v>2096</v>
      </c>
      <c r="E522" s="84" t="b">
        <v>1</v>
      </c>
      <c r="F522" s="84" t="b">
        <v>0</v>
      </c>
      <c r="G522" s="84" t="b">
        <v>0</v>
      </c>
    </row>
    <row r="523" spans="1:7" ht="15">
      <c r="A523" s="84" t="s">
        <v>2832</v>
      </c>
      <c r="B523" s="84">
        <v>2</v>
      </c>
      <c r="C523" s="119">
        <v>0.00499040621691238</v>
      </c>
      <c r="D523" s="84" t="s">
        <v>2096</v>
      </c>
      <c r="E523" s="84" t="b">
        <v>0</v>
      </c>
      <c r="F523" s="84" t="b">
        <v>0</v>
      </c>
      <c r="G523" s="84" t="b">
        <v>0</v>
      </c>
    </row>
    <row r="524" spans="1:7" ht="15">
      <c r="A524" s="84" t="s">
        <v>2635</v>
      </c>
      <c r="B524" s="84">
        <v>2</v>
      </c>
      <c r="C524" s="119">
        <v>0.00499040621691238</v>
      </c>
      <c r="D524" s="84" t="s">
        <v>2096</v>
      </c>
      <c r="E524" s="84" t="b">
        <v>0</v>
      </c>
      <c r="F524" s="84" t="b">
        <v>0</v>
      </c>
      <c r="G524" s="84" t="b">
        <v>0</v>
      </c>
    </row>
    <row r="525" spans="1:7" ht="15">
      <c r="A525" s="84" t="s">
        <v>2833</v>
      </c>
      <c r="B525" s="84">
        <v>2</v>
      </c>
      <c r="C525" s="119">
        <v>0.00499040621691238</v>
      </c>
      <c r="D525" s="84" t="s">
        <v>2096</v>
      </c>
      <c r="E525" s="84" t="b">
        <v>0</v>
      </c>
      <c r="F525" s="84" t="b">
        <v>0</v>
      </c>
      <c r="G525" s="84" t="b">
        <v>0</v>
      </c>
    </row>
    <row r="526" spans="1:7" ht="15">
      <c r="A526" s="84" t="s">
        <v>2636</v>
      </c>
      <c r="B526" s="84">
        <v>2</v>
      </c>
      <c r="C526" s="119">
        <v>0.00499040621691238</v>
      </c>
      <c r="D526" s="84" t="s">
        <v>2096</v>
      </c>
      <c r="E526" s="84" t="b">
        <v>0</v>
      </c>
      <c r="F526" s="84" t="b">
        <v>0</v>
      </c>
      <c r="G526" s="84" t="b">
        <v>0</v>
      </c>
    </row>
    <row r="527" spans="1:7" ht="15">
      <c r="A527" s="84" t="s">
        <v>2210</v>
      </c>
      <c r="B527" s="84">
        <v>2</v>
      </c>
      <c r="C527" s="119">
        <v>0.00499040621691238</v>
      </c>
      <c r="D527" s="84" t="s">
        <v>2096</v>
      </c>
      <c r="E527" s="84" t="b">
        <v>0</v>
      </c>
      <c r="F527" s="84" t="b">
        <v>0</v>
      </c>
      <c r="G527" s="84" t="b">
        <v>0</v>
      </c>
    </row>
    <row r="528" spans="1:7" ht="15">
      <c r="A528" s="84" t="s">
        <v>2211</v>
      </c>
      <c r="B528" s="84">
        <v>2</v>
      </c>
      <c r="C528" s="119">
        <v>0.00499040621691238</v>
      </c>
      <c r="D528" s="84" t="s">
        <v>2096</v>
      </c>
      <c r="E528" s="84" t="b">
        <v>0</v>
      </c>
      <c r="F528" s="84" t="b">
        <v>0</v>
      </c>
      <c r="G528" s="84" t="b">
        <v>0</v>
      </c>
    </row>
    <row r="529" spans="1:7" ht="15">
      <c r="A529" s="84" t="s">
        <v>2711</v>
      </c>
      <c r="B529" s="84">
        <v>2</v>
      </c>
      <c r="C529" s="119">
        <v>0.00499040621691238</v>
      </c>
      <c r="D529" s="84" t="s">
        <v>2096</v>
      </c>
      <c r="E529" s="84" t="b">
        <v>0</v>
      </c>
      <c r="F529" s="84" t="b">
        <v>0</v>
      </c>
      <c r="G529" s="84" t="b">
        <v>0</v>
      </c>
    </row>
    <row r="530" spans="1:7" ht="15">
      <c r="A530" s="84" t="s">
        <v>2678</v>
      </c>
      <c r="B530" s="84">
        <v>2</v>
      </c>
      <c r="C530" s="119">
        <v>0.00499040621691238</v>
      </c>
      <c r="D530" s="84" t="s">
        <v>2096</v>
      </c>
      <c r="E530" s="84" t="b">
        <v>0</v>
      </c>
      <c r="F530" s="84" t="b">
        <v>0</v>
      </c>
      <c r="G530" s="84" t="b">
        <v>0</v>
      </c>
    </row>
    <row r="531" spans="1:7" ht="15">
      <c r="A531" s="84" t="s">
        <v>2221</v>
      </c>
      <c r="B531" s="84">
        <v>2</v>
      </c>
      <c r="C531" s="119">
        <v>0.00499040621691238</v>
      </c>
      <c r="D531" s="84" t="s">
        <v>2096</v>
      </c>
      <c r="E531" s="84" t="b">
        <v>0</v>
      </c>
      <c r="F531" s="84" t="b">
        <v>0</v>
      </c>
      <c r="G531" s="84" t="b">
        <v>0</v>
      </c>
    </row>
    <row r="532" spans="1:7" ht="15">
      <c r="A532" s="84" t="s">
        <v>2654</v>
      </c>
      <c r="B532" s="84">
        <v>2</v>
      </c>
      <c r="C532" s="119">
        <v>0.00499040621691238</v>
      </c>
      <c r="D532" s="84" t="s">
        <v>2096</v>
      </c>
      <c r="E532" s="84" t="b">
        <v>0</v>
      </c>
      <c r="F532" s="84" t="b">
        <v>0</v>
      </c>
      <c r="G532" s="84" t="b">
        <v>0</v>
      </c>
    </row>
    <row r="533" spans="1:7" ht="15">
      <c r="A533" s="84" t="s">
        <v>2170</v>
      </c>
      <c r="B533" s="84">
        <v>2</v>
      </c>
      <c r="C533" s="119">
        <v>0.00499040621691238</v>
      </c>
      <c r="D533" s="84" t="s">
        <v>2096</v>
      </c>
      <c r="E533" s="84" t="b">
        <v>0</v>
      </c>
      <c r="F533" s="84" t="b">
        <v>0</v>
      </c>
      <c r="G533" s="84" t="b">
        <v>0</v>
      </c>
    </row>
    <row r="534" spans="1:7" ht="15">
      <c r="A534" s="84" t="s">
        <v>2655</v>
      </c>
      <c r="B534" s="84">
        <v>2</v>
      </c>
      <c r="C534" s="119">
        <v>0.00499040621691238</v>
      </c>
      <c r="D534" s="84" t="s">
        <v>2096</v>
      </c>
      <c r="E534" s="84" t="b">
        <v>0</v>
      </c>
      <c r="F534" s="84" t="b">
        <v>0</v>
      </c>
      <c r="G534" s="84" t="b">
        <v>0</v>
      </c>
    </row>
    <row r="535" spans="1:7" ht="15">
      <c r="A535" s="84" t="s">
        <v>2781</v>
      </c>
      <c r="B535" s="84">
        <v>2</v>
      </c>
      <c r="C535" s="119">
        <v>0.00499040621691238</v>
      </c>
      <c r="D535" s="84" t="s">
        <v>2096</v>
      </c>
      <c r="E535" s="84" t="b">
        <v>1</v>
      </c>
      <c r="F535" s="84" t="b">
        <v>0</v>
      </c>
      <c r="G535" s="84" t="b">
        <v>0</v>
      </c>
    </row>
    <row r="536" spans="1:7" ht="15">
      <c r="A536" s="84" t="s">
        <v>2782</v>
      </c>
      <c r="B536" s="84">
        <v>2</v>
      </c>
      <c r="C536" s="119">
        <v>0.00499040621691238</v>
      </c>
      <c r="D536" s="84" t="s">
        <v>2096</v>
      </c>
      <c r="E536" s="84" t="b">
        <v>1</v>
      </c>
      <c r="F536" s="84" t="b">
        <v>0</v>
      </c>
      <c r="G536" s="84" t="b">
        <v>0</v>
      </c>
    </row>
    <row r="537" spans="1:7" ht="15">
      <c r="A537" s="84" t="s">
        <v>2783</v>
      </c>
      <c r="B537" s="84">
        <v>2</v>
      </c>
      <c r="C537" s="119">
        <v>0.00499040621691238</v>
      </c>
      <c r="D537" s="84" t="s">
        <v>2096</v>
      </c>
      <c r="E537" s="84" t="b">
        <v>0</v>
      </c>
      <c r="F537" s="84" t="b">
        <v>0</v>
      </c>
      <c r="G537" s="84" t="b">
        <v>0</v>
      </c>
    </row>
    <row r="538" spans="1:7" ht="15">
      <c r="A538" s="84" t="s">
        <v>2709</v>
      </c>
      <c r="B538" s="84">
        <v>2</v>
      </c>
      <c r="C538" s="119">
        <v>0.00499040621691238</v>
      </c>
      <c r="D538" s="84" t="s">
        <v>2096</v>
      </c>
      <c r="E538" s="84" t="b">
        <v>0</v>
      </c>
      <c r="F538" s="84" t="b">
        <v>0</v>
      </c>
      <c r="G538" s="84" t="b">
        <v>0</v>
      </c>
    </row>
    <row r="539" spans="1:7" ht="15">
      <c r="A539" s="84" t="s">
        <v>2784</v>
      </c>
      <c r="B539" s="84">
        <v>2</v>
      </c>
      <c r="C539" s="119">
        <v>0.00499040621691238</v>
      </c>
      <c r="D539" s="84" t="s">
        <v>2096</v>
      </c>
      <c r="E539" s="84" t="b">
        <v>0</v>
      </c>
      <c r="F539" s="84" t="b">
        <v>0</v>
      </c>
      <c r="G539" s="84" t="b">
        <v>0</v>
      </c>
    </row>
    <row r="540" spans="1:7" ht="15">
      <c r="A540" s="84" t="s">
        <v>2785</v>
      </c>
      <c r="B540" s="84">
        <v>2</v>
      </c>
      <c r="C540" s="119">
        <v>0.00499040621691238</v>
      </c>
      <c r="D540" s="84" t="s">
        <v>2096</v>
      </c>
      <c r="E540" s="84" t="b">
        <v>0</v>
      </c>
      <c r="F540" s="84" t="b">
        <v>0</v>
      </c>
      <c r="G540" s="84" t="b">
        <v>0</v>
      </c>
    </row>
    <row r="541" spans="1:7" ht="15">
      <c r="A541" s="84" t="s">
        <v>2633</v>
      </c>
      <c r="B541" s="84">
        <v>2</v>
      </c>
      <c r="C541" s="119">
        <v>0.00499040621691238</v>
      </c>
      <c r="D541" s="84" t="s">
        <v>2096</v>
      </c>
      <c r="E541" s="84" t="b">
        <v>0</v>
      </c>
      <c r="F541" s="84" t="b">
        <v>0</v>
      </c>
      <c r="G541" s="84" t="b">
        <v>0</v>
      </c>
    </row>
    <row r="542" spans="1:7" ht="15">
      <c r="A542" s="84" t="s">
        <v>2696</v>
      </c>
      <c r="B542" s="84">
        <v>2</v>
      </c>
      <c r="C542" s="119">
        <v>0.00499040621691238</v>
      </c>
      <c r="D542" s="84" t="s">
        <v>2096</v>
      </c>
      <c r="E542" s="84" t="b">
        <v>0</v>
      </c>
      <c r="F542" s="84" t="b">
        <v>0</v>
      </c>
      <c r="G542" s="84" t="b">
        <v>0</v>
      </c>
    </row>
    <row r="543" spans="1:7" ht="15">
      <c r="A543" s="84" t="s">
        <v>2697</v>
      </c>
      <c r="B543" s="84">
        <v>2</v>
      </c>
      <c r="C543" s="119">
        <v>0.00499040621691238</v>
      </c>
      <c r="D543" s="84" t="s">
        <v>2096</v>
      </c>
      <c r="E543" s="84" t="b">
        <v>0</v>
      </c>
      <c r="F543" s="84" t="b">
        <v>0</v>
      </c>
      <c r="G543" s="84" t="b">
        <v>0</v>
      </c>
    </row>
    <row r="544" spans="1:7" ht="15">
      <c r="A544" s="84" t="s">
        <v>2698</v>
      </c>
      <c r="B544" s="84">
        <v>2</v>
      </c>
      <c r="C544" s="119">
        <v>0.00499040621691238</v>
      </c>
      <c r="D544" s="84" t="s">
        <v>2096</v>
      </c>
      <c r="E544" s="84" t="b">
        <v>0</v>
      </c>
      <c r="F544" s="84" t="b">
        <v>0</v>
      </c>
      <c r="G544" s="84" t="b">
        <v>0</v>
      </c>
    </row>
    <row r="545" spans="1:7" ht="15">
      <c r="A545" s="84" t="s">
        <v>2669</v>
      </c>
      <c r="B545" s="84">
        <v>2</v>
      </c>
      <c r="C545" s="119">
        <v>0.00499040621691238</v>
      </c>
      <c r="D545" s="84" t="s">
        <v>2096</v>
      </c>
      <c r="E545" s="84" t="b">
        <v>0</v>
      </c>
      <c r="F545" s="84" t="b">
        <v>0</v>
      </c>
      <c r="G545" s="84" t="b">
        <v>0</v>
      </c>
    </row>
    <row r="546" spans="1:7" ht="15">
      <c r="A546" s="84" t="s">
        <v>2796</v>
      </c>
      <c r="B546" s="84">
        <v>2</v>
      </c>
      <c r="C546" s="119">
        <v>0.006117859384193207</v>
      </c>
      <c r="D546" s="84" t="s">
        <v>2096</v>
      </c>
      <c r="E546" s="84" t="b">
        <v>0</v>
      </c>
      <c r="F546" s="84" t="b">
        <v>0</v>
      </c>
      <c r="G546" s="84" t="b">
        <v>0</v>
      </c>
    </row>
    <row r="547" spans="1:7" ht="15">
      <c r="A547" s="84" t="s">
        <v>314</v>
      </c>
      <c r="B547" s="84">
        <v>2</v>
      </c>
      <c r="C547" s="119">
        <v>0.00499040621691238</v>
      </c>
      <c r="D547" s="84" t="s">
        <v>2096</v>
      </c>
      <c r="E547" s="84" t="b">
        <v>0</v>
      </c>
      <c r="F547" s="84" t="b">
        <v>0</v>
      </c>
      <c r="G547" s="84" t="b">
        <v>0</v>
      </c>
    </row>
    <row r="548" spans="1:7" ht="15">
      <c r="A548" s="84" t="s">
        <v>2634</v>
      </c>
      <c r="B548" s="84">
        <v>2</v>
      </c>
      <c r="C548" s="119">
        <v>0.006117859384193207</v>
      </c>
      <c r="D548" s="84" t="s">
        <v>2096</v>
      </c>
      <c r="E548" s="84" t="b">
        <v>0</v>
      </c>
      <c r="F548" s="84" t="b">
        <v>0</v>
      </c>
      <c r="G548" s="84" t="b">
        <v>0</v>
      </c>
    </row>
    <row r="549" spans="1:7" ht="15">
      <c r="A549" s="84" t="s">
        <v>2775</v>
      </c>
      <c r="B549" s="84">
        <v>2</v>
      </c>
      <c r="C549" s="119">
        <v>0.00499040621691238</v>
      </c>
      <c r="D549" s="84" t="s">
        <v>2096</v>
      </c>
      <c r="E549" s="84" t="b">
        <v>0</v>
      </c>
      <c r="F549" s="84" t="b">
        <v>0</v>
      </c>
      <c r="G549" s="84" t="b">
        <v>0</v>
      </c>
    </row>
    <row r="550" spans="1:7" ht="15">
      <c r="A550" s="84" t="s">
        <v>2209</v>
      </c>
      <c r="B550" s="84">
        <v>2</v>
      </c>
      <c r="C550" s="119">
        <v>0.00499040621691238</v>
      </c>
      <c r="D550" s="84" t="s">
        <v>2096</v>
      </c>
      <c r="E550" s="84" t="b">
        <v>0</v>
      </c>
      <c r="F550" s="84" t="b">
        <v>0</v>
      </c>
      <c r="G550" s="84" t="b">
        <v>0</v>
      </c>
    </row>
    <row r="551" spans="1:7" ht="15">
      <c r="A551" s="84" t="s">
        <v>2614</v>
      </c>
      <c r="B551" s="84">
        <v>2</v>
      </c>
      <c r="C551" s="119">
        <v>0.00499040621691238</v>
      </c>
      <c r="D551" s="84" t="s">
        <v>2096</v>
      </c>
      <c r="E551" s="84" t="b">
        <v>0</v>
      </c>
      <c r="F551" s="84" t="b">
        <v>0</v>
      </c>
      <c r="G551" s="84" t="b">
        <v>0</v>
      </c>
    </row>
    <row r="552" spans="1:7" ht="15">
      <c r="A552" s="84" t="s">
        <v>279</v>
      </c>
      <c r="B552" s="84">
        <v>28</v>
      </c>
      <c r="C552" s="119">
        <v>0.0059321226120628255</v>
      </c>
      <c r="D552" s="84" t="s">
        <v>2097</v>
      </c>
      <c r="E552" s="84" t="b">
        <v>0</v>
      </c>
      <c r="F552" s="84" t="b">
        <v>0</v>
      </c>
      <c r="G552" s="84" t="b">
        <v>0</v>
      </c>
    </row>
    <row r="553" spans="1:7" ht="15">
      <c r="A553" s="84" t="s">
        <v>2215</v>
      </c>
      <c r="B553" s="84">
        <v>14</v>
      </c>
      <c r="C553" s="119">
        <v>0.01355505612838251</v>
      </c>
      <c r="D553" s="84" t="s">
        <v>2097</v>
      </c>
      <c r="E553" s="84" t="b">
        <v>0</v>
      </c>
      <c r="F553" s="84" t="b">
        <v>0</v>
      </c>
      <c r="G553" s="84" t="b">
        <v>0</v>
      </c>
    </row>
    <row r="554" spans="1:7" ht="15">
      <c r="A554" s="84" t="s">
        <v>2203</v>
      </c>
      <c r="B554" s="84">
        <v>11</v>
      </c>
      <c r="C554" s="119">
        <v>0.014689115797650268</v>
      </c>
      <c r="D554" s="84" t="s">
        <v>2097</v>
      </c>
      <c r="E554" s="84" t="b">
        <v>0</v>
      </c>
      <c r="F554" s="84" t="b">
        <v>0</v>
      </c>
      <c r="G554" s="84" t="b">
        <v>0</v>
      </c>
    </row>
    <row r="555" spans="1:7" ht="15">
      <c r="A555" s="84" t="s">
        <v>2216</v>
      </c>
      <c r="B555" s="84">
        <v>10</v>
      </c>
      <c r="C555" s="119">
        <v>0.01578866658417868</v>
      </c>
      <c r="D555" s="84" t="s">
        <v>2097</v>
      </c>
      <c r="E555" s="84" t="b">
        <v>0</v>
      </c>
      <c r="F555" s="84" t="b">
        <v>0</v>
      </c>
      <c r="G555" s="84" t="b">
        <v>0</v>
      </c>
    </row>
    <row r="556" spans="1:7" ht="15">
      <c r="A556" s="84" t="s">
        <v>2217</v>
      </c>
      <c r="B556" s="84">
        <v>9</v>
      </c>
      <c r="C556" s="119">
        <v>0.013053084594036111</v>
      </c>
      <c r="D556" s="84" t="s">
        <v>2097</v>
      </c>
      <c r="E556" s="84" t="b">
        <v>0</v>
      </c>
      <c r="F556" s="84" t="b">
        <v>0</v>
      </c>
      <c r="G556" s="84" t="b">
        <v>0</v>
      </c>
    </row>
    <row r="557" spans="1:7" ht="15">
      <c r="A557" s="84" t="s">
        <v>274</v>
      </c>
      <c r="B557" s="84">
        <v>8</v>
      </c>
      <c r="C557" s="119">
        <v>0.012630933267342945</v>
      </c>
      <c r="D557" s="84" t="s">
        <v>2097</v>
      </c>
      <c r="E557" s="84" t="b">
        <v>0</v>
      </c>
      <c r="F557" s="84" t="b">
        <v>0</v>
      </c>
      <c r="G557" s="84" t="b">
        <v>0</v>
      </c>
    </row>
    <row r="558" spans="1:7" ht="15">
      <c r="A558" s="84" t="s">
        <v>2218</v>
      </c>
      <c r="B558" s="84">
        <v>7</v>
      </c>
      <c r="C558" s="119">
        <v>0.012072025475366803</v>
      </c>
      <c r="D558" s="84" t="s">
        <v>2097</v>
      </c>
      <c r="E558" s="84" t="b">
        <v>0</v>
      </c>
      <c r="F558" s="84" t="b">
        <v>0</v>
      </c>
      <c r="G558" s="84" t="b">
        <v>0</v>
      </c>
    </row>
    <row r="559" spans="1:7" ht="15">
      <c r="A559" s="84" t="s">
        <v>2219</v>
      </c>
      <c r="B559" s="84">
        <v>6</v>
      </c>
      <c r="C559" s="119">
        <v>0.011356698492340877</v>
      </c>
      <c r="D559" s="84" t="s">
        <v>2097</v>
      </c>
      <c r="E559" s="84" t="b">
        <v>0</v>
      </c>
      <c r="F559" s="84" t="b">
        <v>0</v>
      </c>
      <c r="G559" s="84" t="b">
        <v>0</v>
      </c>
    </row>
    <row r="560" spans="1:7" ht="15">
      <c r="A560" s="84" t="s">
        <v>282</v>
      </c>
      <c r="B560" s="84">
        <v>6</v>
      </c>
      <c r="C560" s="119">
        <v>0.011356698492340877</v>
      </c>
      <c r="D560" s="84" t="s">
        <v>2097</v>
      </c>
      <c r="E560" s="84" t="b">
        <v>0</v>
      </c>
      <c r="F560" s="84" t="b">
        <v>0</v>
      </c>
      <c r="G560" s="84" t="b">
        <v>0</v>
      </c>
    </row>
    <row r="561" spans="1:7" ht="15">
      <c r="A561" s="84" t="s">
        <v>2168</v>
      </c>
      <c r="B561" s="84">
        <v>5</v>
      </c>
      <c r="C561" s="119">
        <v>0.01045865468223915</v>
      </c>
      <c r="D561" s="84" t="s">
        <v>2097</v>
      </c>
      <c r="E561" s="84" t="b">
        <v>0</v>
      </c>
      <c r="F561" s="84" t="b">
        <v>0</v>
      </c>
      <c r="G561" s="84" t="b">
        <v>0</v>
      </c>
    </row>
    <row r="562" spans="1:7" ht="15">
      <c r="A562" s="84" t="s">
        <v>2622</v>
      </c>
      <c r="B562" s="84">
        <v>4</v>
      </c>
      <c r="C562" s="119">
        <v>0.009340893725771786</v>
      </c>
      <c r="D562" s="84" t="s">
        <v>2097</v>
      </c>
      <c r="E562" s="84" t="b">
        <v>0</v>
      </c>
      <c r="F562" s="84" t="b">
        <v>0</v>
      </c>
      <c r="G562" s="84" t="b">
        <v>0</v>
      </c>
    </row>
    <row r="563" spans="1:7" ht="15">
      <c r="A563" s="84" t="s">
        <v>2663</v>
      </c>
      <c r="B563" s="84">
        <v>4</v>
      </c>
      <c r="C563" s="119">
        <v>0.0123663208178721</v>
      </c>
      <c r="D563" s="84" t="s">
        <v>2097</v>
      </c>
      <c r="E563" s="84" t="b">
        <v>0</v>
      </c>
      <c r="F563" s="84" t="b">
        <v>0</v>
      </c>
      <c r="G563" s="84" t="b">
        <v>0</v>
      </c>
    </row>
    <row r="564" spans="1:7" ht="15">
      <c r="A564" s="84" t="s">
        <v>2626</v>
      </c>
      <c r="B564" s="84">
        <v>4</v>
      </c>
      <c r="C564" s="119">
        <v>0.009340893725771786</v>
      </c>
      <c r="D564" s="84" t="s">
        <v>2097</v>
      </c>
      <c r="E564" s="84" t="b">
        <v>0</v>
      </c>
      <c r="F564" s="84" t="b">
        <v>0</v>
      </c>
      <c r="G564" s="84" t="b">
        <v>0</v>
      </c>
    </row>
    <row r="565" spans="1:7" ht="15">
      <c r="A565" s="84" t="s">
        <v>2170</v>
      </c>
      <c r="B565" s="84">
        <v>4</v>
      </c>
      <c r="C565" s="119">
        <v>0.009340893725771786</v>
      </c>
      <c r="D565" s="84" t="s">
        <v>2097</v>
      </c>
      <c r="E565" s="84" t="b">
        <v>0</v>
      </c>
      <c r="F565" s="84" t="b">
        <v>0</v>
      </c>
      <c r="G565" s="84" t="b">
        <v>0</v>
      </c>
    </row>
    <row r="566" spans="1:7" ht="15">
      <c r="A566" s="84" t="s">
        <v>2611</v>
      </c>
      <c r="B566" s="84">
        <v>4</v>
      </c>
      <c r="C566" s="119">
        <v>0.009340893725771786</v>
      </c>
      <c r="D566" s="84" t="s">
        <v>2097</v>
      </c>
      <c r="E566" s="84" t="b">
        <v>0</v>
      </c>
      <c r="F566" s="84" t="b">
        <v>0</v>
      </c>
      <c r="G566" s="84" t="b">
        <v>0</v>
      </c>
    </row>
    <row r="567" spans="1:7" ht="15">
      <c r="A567" s="84" t="s">
        <v>2205</v>
      </c>
      <c r="B567" s="84">
        <v>4</v>
      </c>
      <c r="C567" s="119">
        <v>0.010596559420327566</v>
      </c>
      <c r="D567" s="84" t="s">
        <v>2097</v>
      </c>
      <c r="E567" s="84" t="b">
        <v>0</v>
      </c>
      <c r="F567" s="84" t="b">
        <v>0</v>
      </c>
      <c r="G567" s="84" t="b">
        <v>0</v>
      </c>
    </row>
    <row r="568" spans="1:7" ht="15">
      <c r="A568" s="84" t="s">
        <v>2642</v>
      </c>
      <c r="B568" s="84">
        <v>4</v>
      </c>
      <c r="C568" s="119">
        <v>0.0123663208178721</v>
      </c>
      <c r="D568" s="84" t="s">
        <v>2097</v>
      </c>
      <c r="E568" s="84" t="b">
        <v>1</v>
      </c>
      <c r="F568" s="84" t="b">
        <v>0</v>
      </c>
      <c r="G568" s="84" t="b">
        <v>0</v>
      </c>
    </row>
    <row r="569" spans="1:7" ht="15">
      <c r="A569" s="84" t="s">
        <v>2643</v>
      </c>
      <c r="B569" s="84">
        <v>4</v>
      </c>
      <c r="C569" s="119">
        <v>0.0123663208178721</v>
      </c>
      <c r="D569" s="84" t="s">
        <v>2097</v>
      </c>
      <c r="E569" s="84" t="b">
        <v>0</v>
      </c>
      <c r="F569" s="84" t="b">
        <v>0</v>
      </c>
      <c r="G569" s="84" t="b">
        <v>0</v>
      </c>
    </row>
    <row r="570" spans="1:7" ht="15">
      <c r="A570" s="84" t="s">
        <v>2609</v>
      </c>
      <c r="B570" s="84">
        <v>3</v>
      </c>
      <c r="C570" s="119">
        <v>0.007947419565245674</v>
      </c>
      <c r="D570" s="84" t="s">
        <v>2097</v>
      </c>
      <c r="E570" s="84" t="b">
        <v>0</v>
      </c>
      <c r="F570" s="84" t="b">
        <v>0</v>
      </c>
      <c r="G570" s="84" t="b">
        <v>0</v>
      </c>
    </row>
    <row r="571" spans="1:7" ht="15">
      <c r="A571" s="84" t="s">
        <v>2207</v>
      </c>
      <c r="B571" s="84">
        <v>3</v>
      </c>
      <c r="C571" s="119">
        <v>0.007947419565245674</v>
      </c>
      <c r="D571" s="84" t="s">
        <v>2097</v>
      </c>
      <c r="E571" s="84" t="b">
        <v>0</v>
      </c>
      <c r="F571" s="84" t="b">
        <v>0</v>
      </c>
      <c r="G571" s="84" t="b">
        <v>0</v>
      </c>
    </row>
    <row r="572" spans="1:7" ht="15">
      <c r="A572" s="84" t="s">
        <v>586</v>
      </c>
      <c r="B572" s="84">
        <v>3</v>
      </c>
      <c r="C572" s="119">
        <v>0.007947419565245674</v>
      </c>
      <c r="D572" s="84" t="s">
        <v>2097</v>
      </c>
      <c r="E572" s="84" t="b">
        <v>0</v>
      </c>
      <c r="F572" s="84" t="b">
        <v>0</v>
      </c>
      <c r="G572" s="84" t="b">
        <v>0</v>
      </c>
    </row>
    <row r="573" spans="1:7" ht="15">
      <c r="A573" s="84" t="s">
        <v>2707</v>
      </c>
      <c r="B573" s="84">
        <v>3</v>
      </c>
      <c r="C573" s="119">
        <v>0.007947419565245674</v>
      </c>
      <c r="D573" s="84" t="s">
        <v>2097</v>
      </c>
      <c r="E573" s="84" t="b">
        <v>0</v>
      </c>
      <c r="F573" s="84" t="b">
        <v>0</v>
      </c>
      <c r="G573" s="84" t="b">
        <v>0</v>
      </c>
    </row>
    <row r="574" spans="1:7" ht="15">
      <c r="A574" s="84" t="s">
        <v>2640</v>
      </c>
      <c r="B574" s="84">
        <v>3</v>
      </c>
      <c r="C574" s="119">
        <v>0.009274740613404074</v>
      </c>
      <c r="D574" s="84" t="s">
        <v>2097</v>
      </c>
      <c r="E574" s="84" t="b">
        <v>0</v>
      </c>
      <c r="F574" s="84" t="b">
        <v>0</v>
      </c>
      <c r="G574" s="84" t="b">
        <v>0</v>
      </c>
    </row>
    <row r="575" spans="1:7" ht="15">
      <c r="A575" s="84" t="s">
        <v>2735</v>
      </c>
      <c r="B575" s="84">
        <v>3</v>
      </c>
      <c r="C575" s="119">
        <v>0.007947419565245674</v>
      </c>
      <c r="D575" s="84" t="s">
        <v>2097</v>
      </c>
      <c r="E575" s="84" t="b">
        <v>0</v>
      </c>
      <c r="F575" s="84" t="b">
        <v>0</v>
      </c>
      <c r="G575" s="84" t="b">
        <v>0</v>
      </c>
    </row>
    <row r="576" spans="1:7" ht="15">
      <c r="A576" s="84" t="s">
        <v>2667</v>
      </c>
      <c r="B576" s="84">
        <v>3</v>
      </c>
      <c r="C576" s="119">
        <v>0.007947419565245674</v>
      </c>
      <c r="D576" s="84" t="s">
        <v>2097</v>
      </c>
      <c r="E576" s="84" t="b">
        <v>0</v>
      </c>
      <c r="F576" s="84" t="b">
        <v>0</v>
      </c>
      <c r="G576" s="84" t="b">
        <v>0</v>
      </c>
    </row>
    <row r="577" spans="1:7" ht="15">
      <c r="A577" s="84" t="s">
        <v>2668</v>
      </c>
      <c r="B577" s="84">
        <v>3</v>
      </c>
      <c r="C577" s="119">
        <v>0.007947419565245674</v>
      </c>
      <c r="D577" s="84" t="s">
        <v>2097</v>
      </c>
      <c r="E577" s="84" t="b">
        <v>0</v>
      </c>
      <c r="F577" s="84" t="b">
        <v>0</v>
      </c>
      <c r="G577" s="84" t="b">
        <v>0</v>
      </c>
    </row>
    <row r="578" spans="1:7" ht="15">
      <c r="A578" s="84" t="s">
        <v>2666</v>
      </c>
      <c r="B578" s="84">
        <v>3</v>
      </c>
      <c r="C578" s="119">
        <v>0.007947419565245674</v>
      </c>
      <c r="D578" s="84" t="s">
        <v>2097</v>
      </c>
      <c r="E578" s="84" t="b">
        <v>0</v>
      </c>
      <c r="F578" s="84" t="b">
        <v>0</v>
      </c>
      <c r="G578" s="84" t="b">
        <v>0</v>
      </c>
    </row>
    <row r="579" spans="1:7" ht="15">
      <c r="A579" s="84" t="s">
        <v>2736</v>
      </c>
      <c r="B579" s="84">
        <v>3</v>
      </c>
      <c r="C579" s="119">
        <v>0.007947419565245674</v>
      </c>
      <c r="D579" s="84" t="s">
        <v>2097</v>
      </c>
      <c r="E579" s="84" t="b">
        <v>0</v>
      </c>
      <c r="F579" s="84" t="b">
        <v>0</v>
      </c>
      <c r="G579" s="84" t="b">
        <v>0</v>
      </c>
    </row>
    <row r="580" spans="1:7" ht="15">
      <c r="A580" s="84" t="s">
        <v>2737</v>
      </c>
      <c r="B580" s="84">
        <v>3</v>
      </c>
      <c r="C580" s="119">
        <v>0.007947419565245674</v>
      </c>
      <c r="D580" s="84" t="s">
        <v>2097</v>
      </c>
      <c r="E580" s="84" t="b">
        <v>0</v>
      </c>
      <c r="F580" s="84" t="b">
        <v>0</v>
      </c>
      <c r="G580" s="84" t="b">
        <v>0</v>
      </c>
    </row>
    <row r="581" spans="1:7" ht="15">
      <c r="A581" s="84" t="s">
        <v>2738</v>
      </c>
      <c r="B581" s="84">
        <v>3</v>
      </c>
      <c r="C581" s="119">
        <v>0.007947419565245674</v>
      </c>
      <c r="D581" s="84" t="s">
        <v>2097</v>
      </c>
      <c r="E581" s="84" t="b">
        <v>0</v>
      </c>
      <c r="F581" s="84" t="b">
        <v>0</v>
      </c>
      <c r="G581" s="84" t="b">
        <v>0</v>
      </c>
    </row>
    <row r="582" spans="1:7" ht="15">
      <c r="A582" s="84" t="s">
        <v>2616</v>
      </c>
      <c r="B582" s="84">
        <v>3</v>
      </c>
      <c r="C582" s="119">
        <v>0.007947419565245674</v>
      </c>
      <c r="D582" s="84" t="s">
        <v>2097</v>
      </c>
      <c r="E582" s="84" t="b">
        <v>0</v>
      </c>
      <c r="F582" s="84" t="b">
        <v>0</v>
      </c>
      <c r="G582" s="84" t="b">
        <v>0</v>
      </c>
    </row>
    <row r="583" spans="1:7" ht="15">
      <c r="A583" s="84" t="s">
        <v>2739</v>
      </c>
      <c r="B583" s="84">
        <v>3</v>
      </c>
      <c r="C583" s="119">
        <v>0.007947419565245674</v>
      </c>
      <c r="D583" s="84" t="s">
        <v>2097</v>
      </c>
      <c r="E583" s="84" t="b">
        <v>0</v>
      </c>
      <c r="F583" s="84" t="b">
        <v>0</v>
      </c>
      <c r="G583" s="84" t="b">
        <v>0</v>
      </c>
    </row>
    <row r="584" spans="1:7" ht="15">
      <c r="A584" s="84" t="s">
        <v>340</v>
      </c>
      <c r="B584" s="84">
        <v>3</v>
      </c>
      <c r="C584" s="119">
        <v>0.007947419565245674</v>
      </c>
      <c r="D584" s="84" t="s">
        <v>2097</v>
      </c>
      <c r="E584" s="84" t="b">
        <v>0</v>
      </c>
      <c r="F584" s="84" t="b">
        <v>0</v>
      </c>
      <c r="G584" s="84" t="b">
        <v>0</v>
      </c>
    </row>
    <row r="585" spans="1:7" ht="15">
      <c r="A585" s="84" t="s">
        <v>346</v>
      </c>
      <c r="B585" s="84">
        <v>3</v>
      </c>
      <c r="C585" s="119">
        <v>0.011543810932479309</v>
      </c>
      <c r="D585" s="84" t="s">
        <v>2097</v>
      </c>
      <c r="E585" s="84" t="b">
        <v>1</v>
      </c>
      <c r="F585" s="84" t="b">
        <v>0</v>
      </c>
      <c r="G585" s="84" t="b">
        <v>0</v>
      </c>
    </row>
    <row r="586" spans="1:7" ht="15">
      <c r="A586" s="84" t="s">
        <v>2699</v>
      </c>
      <c r="B586" s="84">
        <v>2</v>
      </c>
      <c r="C586" s="119">
        <v>0.00618316040893605</v>
      </c>
      <c r="D586" s="84" t="s">
        <v>2097</v>
      </c>
      <c r="E586" s="84" t="b">
        <v>0</v>
      </c>
      <c r="F586" s="84" t="b">
        <v>0</v>
      </c>
      <c r="G586" s="84" t="b">
        <v>0</v>
      </c>
    </row>
    <row r="587" spans="1:7" ht="15">
      <c r="A587" s="84" t="s">
        <v>2760</v>
      </c>
      <c r="B587" s="84">
        <v>2</v>
      </c>
      <c r="C587" s="119">
        <v>0.00618316040893605</v>
      </c>
      <c r="D587" s="84" t="s">
        <v>2097</v>
      </c>
      <c r="E587" s="84" t="b">
        <v>0</v>
      </c>
      <c r="F587" s="84" t="b">
        <v>0</v>
      </c>
      <c r="G587" s="84" t="b">
        <v>0</v>
      </c>
    </row>
    <row r="588" spans="1:7" ht="15">
      <c r="A588" s="84" t="s">
        <v>2693</v>
      </c>
      <c r="B588" s="84">
        <v>2</v>
      </c>
      <c r="C588" s="119">
        <v>0.00618316040893605</v>
      </c>
      <c r="D588" s="84" t="s">
        <v>2097</v>
      </c>
      <c r="E588" s="84" t="b">
        <v>0</v>
      </c>
      <c r="F588" s="84" t="b">
        <v>0</v>
      </c>
      <c r="G588" s="84" t="b">
        <v>0</v>
      </c>
    </row>
    <row r="589" spans="1:7" ht="15">
      <c r="A589" s="84" t="s">
        <v>2761</v>
      </c>
      <c r="B589" s="84">
        <v>2</v>
      </c>
      <c r="C589" s="119">
        <v>0.00618316040893605</v>
      </c>
      <c r="D589" s="84" t="s">
        <v>2097</v>
      </c>
      <c r="E589" s="84" t="b">
        <v>0</v>
      </c>
      <c r="F589" s="84" t="b">
        <v>0</v>
      </c>
      <c r="G589" s="84" t="b">
        <v>0</v>
      </c>
    </row>
    <row r="590" spans="1:7" ht="15">
      <c r="A590" s="84" t="s">
        <v>2636</v>
      </c>
      <c r="B590" s="84">
        <v>2</v>
      </c>
      <c r="C590" s="119">
        <v>0.00618316040893605</v>
      </c>
      <c r="D590" s="84" t="s">
        <v>2097</v>
      </c>
      <c r="E590" s="84" t="b">
        <v>0</v>
      </c>
      <c r="F590" s="84" t="b">
        <v>0</v>
      </c>
      <c r="G590" s="84" t="b">
        <v>0</v>
      </c>
    </row>
    <row r="591" spans="1:7" ht="15">
      <c r="A591" s="84" t="s">
        <v>2687</v>
      </c>
      <c r="B591" s="84">
        <v>2</v>
      </c>
      <c r="C591" s="119">
        <v>0.007695873954986207</v>
      </c>
      <c r="D591" s="84" t="s">
        <v>2097</v>
      </c>
      <c r="E591" s="84" t="b">
        <v>0</v>
      </c>
      <c r="F591" s="84" t="b">
        <v>0</v>
      </c>
      <c r="G591" s="84" t="b">
        <v>0</v>
      </c>
    </row>
    <row r="592" spans="1:7" ht="15">
      <c r="A592" s="84" t="s">
        <v>347</v>
      </c>
      <c r="B592" s="84">
        <v>2</v>
      </c>
      <c r="C592" s="119">
        <v>0.00618316040893605</v>
      </c>
      <c r="D592" s="84" t="s">
        <v>2097</v>
      </c>
      <c r="E592" s="84" t="b">
        <v>0</v>
      </c>
      <c r="F592" s="84" t="b">
        <v>0</v>
      </c>
      <c r="G592" s="84" t="b">
        <v>0</v>
      </c>
    </row>
    <row r="593" spans="1:7" ht="15">
      <c r="A593" s="84" t="s">
        <v>2615</v>
      </c>
      <c r="B593" s="84">
        <v>2</v>
      </c>
      <c r="C593" s="119">
        <v>0.00618316040893605</v>
      </c>
      <c r="D593" s="84" t="s">
        <v>2097</v>
      </c>
      <c r="E593" s="84" t="b">
        <v>0</v>
      </c>
      <c r="F593" s="84" t="b">
        <v>0</v>
      </c>
      <c r="G593" s="84" t="b">
        <v>0</v>
      </c>
    </row>
    <row r="594" spans="1:7" ht="15">
      <c r="A594" s="84" t="s">
        <v>295</v>
      </c>
      <c r="B594" s="84">
        <v>2</v>
      </c>
      <c r="C594" s="119">
        <v>0.00618316040893605</v>
      </c>
      <c r="D594" s="84" t="s">
        <v>2097</v>
      </c>
      <c r="E594" s="84" t="b">
        <v>0</v>
      </c>
      <c r="F594" s="84" t="b">
        <v>0</v>
      </c>
      <c r="G594" s="84" t="b">
        <v>0</v>
      </c>
    </row>
    <row r="595" spans="1:7" ht="15">
      <c r="A595" s="84" t="s">
        <v>2830</v>
      </c>
      <c r="B595" s="84">
        <v>2</v>
      </c>
      <c r="C595" s="119">
        <v>0.00618316040893605</v>
      </c>
      <c r="D595" s="84" t="s">
        <v>2097</v>
      </c>
      <c r="E595" s="84" t="b">
        <v>0</v>
      </c>
      <c r="F595" s="84" t="b">
        <v>0</v>
      </c>
      <c r="G595" s="84" t="b">
        <v>0</v>
      </c>
    </row>
    <row r="596" spans="1:7" ht="15">
      <c r="A596" s="84" t="s">
        <v>2612</v>
      </c>
      <c r="B596" s="84">
        <v>2</v>
      </c>
      <c r="C596" s="119">
        <v>0.00618316040893605</v>
      </c>
      <c r="D596" s="84" t="s">
        <v>2097</v>
      </c>
      <c r="E596" s="84" t="b">
        <v>0</v>
      </c>
      <c r="F596" s="84" t="b">
        <v>0</v>
      </c>
      <c r="G596" s="84" t="b">
        <v>0</v>
      </c>
    </row>
    <row r="597" spans="1:7" ht="15">
      <c r="A597" s="84" t="s">
        <v>2765</v>
      </c>
      <c r="B597" s="84">
        <v>2</v>
      </c>
      <c r="C597" s="119">
        <v>0.00618316040893605</v>
      </c>
      <c r="D597" s="84" t="s">
        <v>2097</v>
      </c>
      <c r="E597" s="84" t="b">
        <v>0</v>
      </c>
      <c r="F597" s="84" t="b">
        <v>0</v>
      </c>
      <c r="G597" s="84" t="b">
        <v>0</v>
      </c>
    </row>
    <row r="598" spans="1:7" ht="15">
      <c r="A598" s="84" t="s">
        <v>2630</v>
      </c>
      <c r="B598" s="84">
        <v>2</v>
      </c>
      <c r="C598" s="119">
        <v>0.00618316040893605</v>
      </c>
      <c r="D598" s="84" t="s">
        <v>2097</v>
      </c>
      <c r="E598" s="84" t="b">
        <v>0</v>
      </c>
      <c r="F598" s="84" t="b">
        <v>0</v>
      </c>
      <c r="G598" s="84" t="b">
        <v>0</v>
      </c>
    </row>
    <row r="599" spans="1:7" ht="15">
      <c r="A599" s="84" t="s">
        <v>2210</v>
      </c>
      <c r="B599" s="84">
        <v>2</v>
      </c>
      <c r="C599" s="119">
        <v>0.00618316040893605</v>
      </c>
      <c r="D599" s="84" t="s">
        <v>2097</v>
      </c>
      <c r="E599" s="84" t="b">
        <v>0</v>
      </c>
      <c r="F599" s="84" t="b">
        <v>0</v>
      </c>
      <c r="G599" s="84" t="b">
        <v>0</v>
      </c>
    </row>
    <row r="600" spans="1:7" ht="15">
      <c r="A600" s="84" t="s">
        <v>2211</v>
      </c>
      <c r="B600" s="84">
        <v>2</v>
      </c>
      <c r="C600" s="119">
        <v>0.00618316040893605</v>
      </c>
      <c r="D600" s="84" t="s">
        <v>2097</v>
      </c>
      <c r="E600" s="84" t="b">
        <v>0</v>
      </c>
      <c r="F600" s="84" t="b">
        <v>0</v>
      </c>
      <c r="G600" s="84" t="b">
        <v>0</v>
      </c>
    </row>
    <row r="601" spans="1:7" ht="15">
      <c r="A601" s="84" t="s">
        <v>2634</v>
      </c>
      <c r="B601" s="84">
        <v>2</v>
      </c>
      <c r="C601" s="119">
        <v>0.007695873954986207</v>
      </c>
      <c r="D601" s="84" t="s">
        <v>2097</v>
      </c>
      <c r="E601" s="84" t="b">
        <v>0</v>
      </c>
      <c r="F601" s="84" t="b">
        <v>0</v>
      </c>
      <c r="G601" s="84" t="b">
        <v>0</v>
      </c>
    </row>
    <row r="602" spans="1:7" ht="15">
      <c r="A602" s="84" t="s">
        <v>2674</v>
      </c>
      <c r="B602" s="84">
        <v>2</v>
      </c>
      <c r="C602" s="119">
        <v>0.00618316040893605</v>
      </c>
      <c r="D602" s="84" t="s">
        <v>2097</v>
      </c>
      <c r="E602" s="84" t="b">
        <v>1</v>
      </c>
      <c r="F602" s="84" t="b">
        <v>0</v>
      </c>
      <c r="G602" s="84" t="b">
        <v>0</v>
      </c>
    </row>
    <row r="603" spans="1:7" ht="15">
      <c r="A603" s="84" t="s">
        <v>2744</v>
      </c>
      <c r="B603" s="84">
        <v>2</v>
      </c>
      <c r="C603" s="119">
        <v>0.00618316040893605</v>
      </c>
      <c r="D603" s="84" t="s">
        <v>2097</v>
      </c>
      <c r="E603" s="84" t="b">
        <v>0</v>
      </c>
      <c r="F603" s="84" t="b">
        <v>0</v>
      </c>
      <c r="G603" s="84" t="b">
        <v>0</v>
      </c>
    </row>
    <row r="604" spans="1:7" ht="15">
      <c r="A604" s="84" t="s">
        <v>2685</v>
      </c>
      <c r="B604" s="84">
        <v>2</v>
      </c>
      <c r="C604" s="119">
        <v>0.00618316040893605</v>
      </c>
      <c r="D604" s="84" t="s">
        <v>2097</v>
      </c>
      <c r="E604" s="84" t="b">
        <v>0</v>
      </c>
      <c r="F604" s="84" t="b">
        <v>0</v>
      </c>
      <c r="G604" s="84" t="b">
        <v>0</v>
      </c>
    </row>
    <row r="605" spans="1:7" ht="15">
      <c r="A605" s="84" t="s">
        <v>2745</v>
      </c>
      <c r="B605" s="84">
        <v>2</v>
      </c>
      <c r="C605" s="119">
        <v>0.00618316040893605</v>
      </c>
      <c r="D605" s="84" t="s">
        <v>2097</v>
      </c>
      <c r="E605" s="84" t="b">
        <v>0</v>
      </c>
      <c r="F605" s="84" t="b">
        <v>0</v>
      </c>
      <c r="G605" s="84" t="b">
        <v>0</v>
      </c>
    </row>
    <row r="606" spans="1:7" ht="15">
      <c r="A606" s="84" t="s">
        <v>2746</v>
      </c>
      <c r="B606" s="84">
        <v>2</v>
      </c>
      <c r="C606" s="119">
        <v>0.00618316040893605</v>
      </c>
      <c r="D606" s="84" t="s">
        <v>2097</v>
      </c>
      <c r="E606" s="84" t="b">
        <v>0</v>
      </c>
      <c r="F606" s="84" t="b">
        <v>0</v>
      </c>
      <c r="G606" s="84" t="b">
        <v>0</v>
      </c>
    </row>
    <row r="607" spans="1:7" ht="15">
      <c r="A607" s="84" t="s">
        <v>2204</v>
      </c>
      <c r="B607" s="84">
        <v>2</v>
      </c>
      <c r="C607" s="119">
        <v>0.00618316040893605</v>
      </c>
      <c r="D607" s="84" t="s">
        <v>2097</v>
      </c>
      <c r="E607" s="84" t="b">
        <v>0</v>
      </c>
      <c r="F607" s="84" t="b">
        <v>0</v>
      </c>
      <c r="G607" s="84" t="b">
        <v>0</v>
      </c>
    </row>
    <row r="608" spans="1:7" ht="15">
      <c r="A608" s="84" t="s">
        <v>301</v>
      </c>
      <c r="B608" s="84">
        <v>2</v>
      </c>
      <c r="C608" s="119">
        <v>0.00618316040893605</v>
      </c>
      <c r="D608" s="84" t="s">
        <v>2097</v>
      </c>
      <c r="E608" s="84" t="b">
        <v>0</v>
      </c>
      <c r="F608" s="84" t="b">
        <v>0</v>
      </c>
      <c r="G608" s="84" t="b">
        <v>0</v>
      </c>
    </row>
    <row r="609" spans="1:7" ht="15">
      <c r="A609" s="84" t="s">
        <v>2226</v>
      </c>
      <c r="B609" s="84">
        <v>2</v>
      </c>
      <c r="C609" s="119">
        <v>0.00618316040893605</v>
      </c>
      <c r="D609" s="84" t="s">
        <v>2097</v>
      </c>
      <c r="E609" s="84" t="b">
        <v>0</v>
      </c>
      <c r="F609" s="84" t="b">
        <v>0</v>
      </c>
      <c r="G609" s="84" t="b">
        <v>0</v>
      </c>
    </row>
    <row r="610" spans="1:7" ht="15">
      <c r="A610" s="84" t="s">
        <v>275</v>
      </c>
      <c r="B610" s="84">
        <v>2</v>
      </c>
      <c r="C610" s="119">
        <v>0.00618316040893605</v>
      </c>
      <c r="D610" s="84" t="s">
        <v>2097</v>
      </c>
      <c r="E610" s="84" t="b">
        <v>0</v>
      </c>
      <c r="F610" s="84" t="b">
        <v>0</v>
      </c>
      <c r="G610" s="84" t="b">
        <v>0</v>
      </c>
    </row>
    <row r="611" spans="1:7" ht="15">
      <c r="A611" s="84" t="s">
        <v>2808</v>
      </c>
      <c r="B611" s="84">
        <v>2</v>
      </c>
      <c r="C611" s="119">
        <v>0.00618316040893605</v>
      </c>
      <c r="D611" s="84" t="s">
        <v>2097</v>
      </c>
      <c r="E611" s="84" t="b">
        <v>0</v>
      </c>
      <c r="F611" s="84" t="b">
        <v>0</v>
      </c>
      <c r="G611" s="84" t="b">
        <v>0</v>
      </c>
    </row>
    <row r="612" spans="1:7" ht="15">
      <c r="A612" s="84" t="s">
        <v>316</v>
      </c>
      <c r="B612" s="84">
        <v>2</v>
      </c>
      <c r="C612" s="119">
        <v>0.00618316040893605</v>
      </c>
      <c r="D612" s="84" t="s">
        <v>2097</v>
      </c>
      <c r="E612" s="84" t="b">
        <v>0</v>
      </c>
      <c r="F612" s="84" t="b">
        <v>0</v>
      </c>
      <c r="G612" s="84" t="b">
        <v>0</v>
      </c>
    </row>
    <row r="613" spans="1:7" ht="15">
      <c r="A613" s="84" t="s">
        <v>2683</v>
      </c>
      <c r="B613" s="84">
        <v>2</v>
      </c>
      <c r="C613" s="119">
        <v>0.00618316040893605</v>
      </c>
      <c r="D613" s="84" t="s">
        <v>2097</v>
      </c>
      <c r="E613" s="84" t="b">
        <v>0</v>
      </c>
      <c r="F613" s="84" t="b">
        <v>0</v>
      </c>
      <c r="G613" s="84" t="b">
        <v>0</v>
      </c>
    </row>
    <row r="614" spans="1:7" ht="15">
      <c r="A614" s="84" t="s">
        <v>2610</v>
      </c>
      <c r="B614" s="84">
        <v>2</v>
      </c>
      <c r="C614" s="119">
        <v>0.00618316040893605</v>
      </c>
      <c r="D614" s="84" t="s">
        <v>2097</v>
      </c>
      <c r="E614" s="84" t="b">
        <v>0</v>
      </c>
      <c r="F614" s="84" t="b">
        <v>0</v>
      </c>
      <c r="G614" s="84" t="b">
        <v>0</v>
      </c>
    </row>
    <row r="615" spans="1:7" ht="15">
      <c r="A615" s="84" t="s">
        <v>286</v>
      </c>
      <c r="B615" s="84">
        <v>2</v>
      </c>
      <c r="C615" s="119">
        <v>0.00618316040893605</v>
      </c>
      <c r="D615" s="84" t="s">
        <v>2097</v>
      </c>
      <c r="E615" s="84" t="b">
        <v>0</v>
      </c>
      <c r="F615" s="84" t="b">
        <v>0</v>
      </c>
      <c r="G615" s="84" t="b">
        <v>0</v>
      </c>
    </row>
    <row r="616" spans="1:7" ht="15">
      <c r="A616" s="84" t="s">
        <v>2803</v>
      </c>
      <c r="B616" s="84">
        <v>2</v>
      </c>
      <c r="C616" s="119">
        <v>0.00618316040893605</v>
      </c>
      <c r="D616" s="84" t="s">
        <v>2097</v>
      </c>
      <c r="E616" s="84" t="b">
        <v>0</v>
      </c>
      <c r="F616" s="84" t="b">
        <v>0</v>
      </c>
      <c r="G616" s="84" t="b">
        <v>0</v>
      </c>
    </row>
    <row r="617" spans="1:7" ht="15">
      <c r="A617" s="84" t="s">
        <v>2804</v>
      </c>
      <c r="B617" s="84">
        <v>2</v>
      </c>
      <c r="C617" s="119">
        <v>0.00618316040893605</v>
      </c>
      <c r="D617" s="84" t="s">
        <v>2097</v>
      </c>
      <c r="E617" s="84" t="b">
        <v>0</v>
      </c>
      <c r="F617" s="84" t="b">
        <v>0</v>
      </c>
      <c r="G617" s="84" t="b">
        <v>0</v>
      </c>
    </row>
    <row r="618" spans="1:7" ht="15">
      <c r="A618" s="84" t="s">
        <v>2700</v>
      </c>
      <c r="B618" s="84">
        <v>2</v>
      </c>
      <c r="C618" s="119">
        <v>0.00618316040893605</v>
      </c>
      <c r="D618" s="84" t="s">
        <v>2097</v>
      </c>
      <c r="E618" s="84" t="b">
        <v>0</v>
      </c>
      <c r="F618" s="84" t="b">
        <v>0</v>
      </c>
      <c r="G618" s="84" t="b">
        <v>0</v>
      </c>
    </row>
    <row r="619" spans="1:7" ht="15">
      <c r="A619" s="84" t="s">
        <v>2805</v>
      </c>
      <c r="B619" s="84">
        <v>2</v>
      </c>
      <c r="C619" s="119">
        <v>0.00618316040893605</v>
      </c>
      <c r="D619" s="84" t="s">
        <v>2097</v>
      </c>
      <c r="E619" s="84" t="b">
        <v>0</v>
      </c>
      <c r="F619" s="84" t="b">
        <v>0</v>
      </c>
      <c r="G619" s="84" t="b">
        <v>0</v>
      </c>
    </row>
    <row r="620" spans="1:7" ht="15">
      <c r="A620" s="84" t="s">
        <v>2806</v>
      </c>
      <c r="B620" s="84">
        <v>2</v>
      </c>
      <c r="C620" s="119">
        <v>0.00618316040893605</v>
      </c>
      <c r="D620" s="84" t="s">
        <v>2097</v>
      </c>
      <c r="E620" s="84" t="b">
        <v>0</v>
      </c>
      <c r="F620" s="84" t="b">
        <v>0</v>
      </c>
      <c r="G620" s="84" t="b">
        <v>0</v>
      </c>
    </row>
    <row r="621" spans="1:7" ht="15">
      <c r="A621" s="84" t="s">
        <v>2807</v>
      </c>
      <c r="B621" s="84">
        <v>2</v>
      </c>
      <c r="C621" s="119">
        <v>0.00618316040893605</v>
      </c>
      <c r="D621" s="84" t="s">
        <v>2097</v>
      </c>
      <c r="E621" s="84" t="b">
        <v>0</v>
      </c>
      <c r="F621" s="84" t="b">
        <v>0</v>
      </c>
      <c r="G621" s="84" t="b">
        <v>0</v>
      </c>
    </row>
    <row r="622" spans="1:7" ht="15">
      <c r="A622" s="84" t="s">
        <v>2221</v>
      </c>
      <c r="B622" s="84">
        <v>9</v>
      </c>
      <c r="C622" s="119">
        <v>0</v>
      </c>
      <c r="D622" s="84" t="s">
        <v>2098</v>
      </c>
      <c r="E622" s="84" t="b">
        <v>0</v>
      </c>
      <c r="F622" s="84" t="b">
        <v>0</v>
      </c>
      <c r="G622" s="84" t="b">
        <v>0</v>
      </c>
    </row>
    <row r="623" spans="1:7" ht="15">
      <c r="A623" s="84" t="s">
        <v>2222</v>
      </c>
      <c r="B623" s="84">
        <v>9</v>
      </c>
      <c r="C623" s="119">
        <v>0</v>
      </c>
      <c r="D623" s="84" t="s">
        <v>2098</v>
      </c>
      <c r="E623" s="84" t="b">
        <v>0</v>
      </c>
      <c r="F623" s="84" t="b">
        <v>0</v>
      </c>
      <c r="G623" s="84" t="b">
        <v>0</v>
      </c>
    </row>
    <row r="624" spans="1:7" ht="15">
      <c r="A624" s="84" t="s">
        <v>279</v>
      </c>
      <c r="B624" s="84">
        <v>9</v>
      </c>
      <c r="C624" s="119">
        <v>0</v>
      </c>
      <c r="D624" s="84" t="s">
        <v>2098</v>
      </c>
      <c r="E624" s="84" t="b">
        <v>0</v>
      </c>
      <c r="F624" s="84" t="b">
        <v>0</v>
      </c>
      <c r="G624" s="84" t="b">
        <v>0</v>
      </c>
    </row>
    <row r="625" spans="1:7" ht="15">
      <c r="A625" s="84" t="s">
        <v>2223</v>
      </c>
      <c r="B625" s="84">
        <v>8</v>
      </c>
      <c r="C625" s="119">
        <v>0.003653751603384378</v>
      </c>
      <c r="D625" s="84" t="s">
        <v>2098</v>
      </c>
      <c r="E625" s="84" t="b">
        <v>0</v>
      </c>
      <c r="F625" s="84" t="b">
        <v>0</v>
      </c>
      <c r="G625" s="84" t="b">
        <v>0</v>
      </c>
    </row>
    <row r="626" spans="1:7" ht="15">
      <c r="A626" s="84" t="s">
        <v>2224</v>
      </c>
      <c r="B626" s="84">
        <v>8</v>
      </c>
      <c r="C626" s="119">
        <v>0.003653751603384378</v>
      </c>
      <c r="D626" s="84" t="s">
        <v>2098</v>
      </c>
      <c r="E626" s="84" t="b">
        <v>0</v>
      </c>
      <c r="F626" s="84" t="b">
        <v>0</v>
      </c>
      <c r="G626" s="84" t="b">
        <v>0</v>
      </c>
    </row>
    <row r="627" spans="1:7" ht="15">
      <c r="A627" s="84" t="s">
        <v>2204</v>
      </c>
      <c r="B627" s="84">
        <v>8</v>
      </c>
      <c r="C627" s="119">
        <v>0.003653751603384378</v>
      </c>
      <c r="D627" s="84" t="s">
        <v>2098</v>
      </c>
      <c r="E627" s="84" t="b">
        <v>0</v>
      </c>
      <c r="F627" s="84" t="b">
        <v>0</v>
      </c>
      <c r="G627" s="84" t="b">
        <v>0</v>
      </c>
    </row>
    <row r="628" spans="1:7" ht="15">
      <c r="A628" s="84" t="s">
        <v>300</v>
      </c>
      <c r="B628" s="84">
        <v>8</v>
      </c>
      <c r="C628" s="119">
        <v>0.003653751603384378</v>
      </c>
      <c r="D628" s="84" t="s">
        <v>2098</v>
      </c>
      <c r="E628" s="84" t="b">
        <v>0</v>
      </c>
      <c r="F628" s="84" t="b">
        <v>0</v>
      </c>
      <c r="G628" s="84" t="b">
        <v>0</v>
      </c>
    </row>
    <row r="629" spans="1:7" ht="15">
      <c r="A629" s="84" t="s">
        <v>299</v>
      </c>
      <c r="B629" s="84">
        <v>8</v>
      </c>
      <c r="C629" s="119">
        <v>0.003653751603384378</v>
      </c>
      <c r="D629" s="84" t="s">
        <v>2098</v>
      </c>
      <c r="E629" s="84" t="b">
        <v>0</v>
      </c>
      <c r="F629" s="84" t="b">
        <v>1</v>
      </c>
      <c r="G629" s="84" t="b">
        <v>0</v>
      </c>
    </row>
    <row r="630" spans="1:7" ht="15">
      <c r="A630" s="84" t="s">
        <v>298</v>
      </c>
      <c r="B630" s="84">
        <v>8</v>
      </c>
      <c r="C630" s="119">
        <v>0.003653751603384378</v>
      </c>
      <c r="D630" s="84" t="s">
        <v>2098</v>
      </c>
      <c r="E630" s="84" t="b">
        <v>0</v>
      </c>
      <c r="F630" s="84" t="b">
        <v>0</v>
      </c>
      <c r="G630" s="84" t="b">
        <v>0</v>
      </c>
    </row>
    <row r="631" spans="1:7" ht="15">
      <c r="A631" s="84" t="s">
        <v>297</v>
      </c>
      <c r="B631" s="84">
        <v>8</v>
      </c>
      <c r="C631" s="119">
        <v>0.003653751603384378</v>
      </c>
      <c r="D631" s="84" t="s">
        <v>2098</v>
      </c>
      <c r="E631" s="84" t="b">
        <v>0</v>
      </c>
      <c r="F631" s="84" t="b">
        <v>0</v>
      </c>
      <c r="G631" s="84" t="b">
        <v>0</v>
      </c>
    </row>
    <row r="632" spans="1:7" ht="15">
      <c r="A632" s="84" t="s">
        <v>2657</v>
      </c>
      <c r="B632" s="84">
        <v>5</v>
      </c>
      <c r="C632" s="119">
        <v>0.011396093977826163</v>
      </c>
      <c r="D632" s="84" t="s">
        <v>2098</v>
      </c>
      <c r="E632" s="84" t="b">
        <v>0</v>
      </c>
      <c r="F632" s="84" t="b">
        <v>0</v>
      </c>
      <c r="G632" s="84" t="b">
        <v>0</v>
      </c>
    </row>
    <row r="633" spans="1:7" ht="15">
      <c r="A633" s="84" t="s">
        <v>2658</v>
      </c>
      <c r="B633" s="84">
        <v>5</v>
      </c>
      <c r="C633" s="119">
        <v>0.011396093977826163</v>
      </c>
      <c r="D633" s="84" t="s">
        <v>2098</v>
      </c>
      <c r="E633" s="84" t="b">
        <v>0</v>
      </c>
      <c r="F633" s="84" t="b">
        <v>0</v>
      </c>
      <c r="G633" s="84" t="b">
        <v>0</v>
      </c>
    </row>
    <row r="634" spans="1:7" ht="15">
      <c r="A634" s="84" t="s">
        <v>223</v>
      </c>
      <c r="B634" s="84">
        <v>5</v>
      </c>
      <c r="C634" s="119">
        <v>0.011396093977826163</v>
      </c>
      <c r="D634" s="84" t="s">
        <v>2098</v>
      </c>
      <c r="E634" s="84" t="b">
        <v>0</v>
      </c>
      <c r="F634" s="84" t="b">
        <v>0</v>
      </c>
      <c r="G634" s="84" t="b">
        <v>0</v>
      </c>
    </row>
    <row r="635" spans="1:7" ht="15">
      <c r="A635" s="84" t="s">
        <v>224</v>
      </c>
      <c r="B635" s="84">
        <v>4</v>
      </c>
      <c r="C635" s="119">
        <v>0.012577947075405802</v>
      </c>
      <c r="D635" s="84" t="s">
        <v>2098</v>
      </c>
      <c r="E635" s="84" t="b">
        <v>0</v>
      </c>
      <c r="F635" s="84" t="b">
        <v>0</v>
      </c>
      <c r="G635" s="84" t="b">
        <v>0</v>
      </c>
    </row>
    <row r="636" spans="1:7" ht="15">
      <c r="A636" s="84" t="s">
        <v>2365</v>
      </c>
      <c r="B636" s="84">
        <v>4</v>
      </c>
      <c r="C636" s="119">
        <v>0.012577947075405802</v>
      </c>
      <c r="D636" s="84" t="s">
        <v>2098</v>
      </c>
      <c r="E636" s="84" t="b">
        <v>0</v>
      </c>
      <c r="F636" s="84" t="b">
        <v>0</v>
      </c>
      <c r="G636" s="84" t="b">
        <v>0</v>
      </c>
    </row>
    <row r="637" spans="1:7" ht="15">
      <c r="A637" s="84" t="s">
        <v>279</v>
      </c>
      <c r="B637" s="84">
        <v>5</v>
      </c>
      <c r="C637" s="119">
        <v>0</v>
      </c>
      <c r="D637" s="84" t="s">
        <v>2099</v>
      </c>
      <c r="E637" s="84" t="b">
        <v>0</v>
      </c>
      <c r="F637" s="84" t="b">
        <v>0</v>
      </c>
      <c r="G637" s="84" t="b">
        <v>0</v>
      </c>
    </row>
    <row r="638" spans="1:7" ht="15">
      <c r="A638" s="84" t="s">
        <v>311</v>
      </c>
      <c r="B638" s="84">
        <v>4</v>
      </c>
      <c r="C638" s="119">
        <v>0.0054597190427074045</v>
      </c>
      <c r="D638" s="84" t="s">
        <v>2099</v>
      </c>
      <c r="E638" s="84" t="b">
        <v>0</v>
      </c>
      <c r="F638" s="84" t="b">
        <v>0</v>
      </c>
      <c r="G638" s="84" t="b">
        <v>0</v>
      </c>
    </row>
    <row r="639" spans="1:7" ht="15">
      <c r="A639" s="84" t="s">
        <v>310</v>
      </c>
      <c r="B639" s="84">
        <v>4</v>
      </c>
      <c r="C639" s="119">
        <v>0.0054597190427074045</v>
      </c>
      <c r="D639" s="84" t="s">
        <v>2099</v>
      </c>
      <c r="E639" s="84" t="b">
        <v>0</v>
      </c>
      <c r="F639" s="84" t="b">
        <v>0</v>
      </c>
      <c r="G639" s="84" t="b">
        <v>0</v>
      </c>
    </row>
    <row r="640" spans="1:7" ht="15">
      <c r="A640" s="84" t="s">
        <v>2226</v>
      </c>
      <c r="B640" s="84">
        <v>2</v>
      </c>
      <c r="C640" s="119">
        <v>0.019689295896789263</v>
      </c>
      <c r="D640" s="84" t="s">
        <v>2099</v>
      </c>
      <c r="E640" s="84" t="b">
        <v>0</v>
      </c>
      <c r="F640" s="84" t="b">
        <v>0</v>
      </c>
      <c r="G640" s="84" t="b">
        <v>0</v>
      </c>
    </row>
    <row r="641" spans="1:7" ht="15">
      <c r="A641" s="84" t="s">
        <v>2227</v>
      </c>
      <c r="B641" s="84">
        <v>2</v>
      </c>
      <c r="C641" s="119">
        <v>0.019689295896789263</v>
      </c>
      <c r="D641" s="84" t="s">
        <v>2099</v>
      </c>
      <c r="E641" s="84" t="b">
        <v>0</v>
      </c>
      <c r="F641" s="84" t="b">
        <v>0</v>
      </c>
      <c r="G641" s="84" t="b">
        <v>0</v>
      </c>
    </row>
    <row r="642" spans="1:7" ht="15">
      <c r="A642" s="84" t="s">
        <v>2228</v>
      </c>
      <c r="B642" s="84">
        <v>2</v>
      </c>
      <c r="C642" s="119">
        <v>0.019689295896789263</v>
      </c>
      <c r="D642" s="84" t="s">
        <v>2099</v>
      </c>
      <c r="E642" s="84" t="b">
        <v>0</v>
      </c>
      <c r="F642" s="84" t="b">
        <v>0</v>
      </c>
      <c r="G642" s="84" t="b">
        <v>0</v>
      </c>
    </row>
    <row r="643" spans="1:7" ht="15">
      <c r="A643" s="84" t="s">
        <v>309</v>
      </c>
      <c r="B643" s="84">
        <v>2</v>
      </c>
      <c r="C643" s="119">
        <v>0.011209577709071482</v>
      </c>
      <c r="D643" s="84" t="s">
        <v>2099</v>
      </c>
      <c r="E643" s="84" t="b">
        <v>0</v>
      </c>
      <c r="F643" s="84" t="b">
        <v>0</v>
      </c>
      <c r="G643" s="84" t="b">
        <v>0</v>
      </c>
    </row>
    <row r="644" spans="1:7" ht="15">
      <c r="A644" s="84" t="s">
        <v>2231</v>
      </c>
      <c r="B644" s="84">
        <v>3</v>
      </c>
      <c r="C644" s="119">
        <v>0</v>
      </c>
      <c r="D644" s="84" t="s">
        <v>2101</v>
      </c>
      <c r="E644" s="84" t="b">
        <v>0</v>
      </c>
      <c r="F644" s="84" t="b">
        <v>0</v>
      </c>
      <c r="G644" s="84" t="b">
        <v>0</v>
      </c>
    </row>
    <row r="645" spans="1:7" ht="15">
      <c r="A645" s="84" t="s">
        <v>264</v>
      </c>
      <c r="B645" s="84">
        <v>3</v>
      </c>
      <c r="C645" s="119">
        <v>0</v>
      </c>
      <c r="D645" s="84" t="s">
        <v>2101</v>
      </c>
      <c r="E645" s="84" t="b">
        <v>0</v>
      </c>
      <c r="F645" s="84" t="b">
        <v>0</v>
      </c>
      <c r="G645" s="84" t="b">
        <v>0</v>
      </c>
    </row>
    <row r="646" spans="1:7" ht="15">
      <c r="A646" s="84" t="s">
        <v>2232</v>
      </c>
      <c r="B646" s="84">
        <v>3</v>
      </c>
      <c r="C646" s="119">
        <v>0</v>
      </c>
      <c r="D646" s="84" t="s">
        <v>2101</v>
      </c>
      <c r="E646" s="84" t="b">
        <v>0</v>
      </c>
      <c r="F646" s="84" t="b">
        <v>0</v>
      </c>
      <c r="G646" s="84" t="b">
        <v>0</v>
      </c>
    </row>
    <row r="647" spans="1:7" ht="15">
      <c r="A647" s="84" t="s">
        <v>2233</v>
      </c>
      <c r="B647" s="84">
        <v>3</v>
      </c>
      <c r="C647" s="119">
        <v>0</v>
      </c>
      <c r="D647" s="84" t="s">
        <v>2101</v>
      </c>
      <c r="E647" s="84" t="b">
        <v>0</v>
      </c>
      <c r="F647" s="84" t="b">
        <v>0</v>
      </c>
      <c r="G647" s="84" t="b">
        <v>0</v>
      </c>
    </row>
    <row r="648" spans="1:7" ht="15">
      <c r="A648" s="84" t="s">
        <v>2234</v>
      </c>
      <c r="B648" s="84">
        <v>3</v>
      </c>
      <c r="C648" s="119">
        <v>0</v>
      </c>
      <c r="D648" s="84" t="s">
        <v>2101</v>
      </c>
      <c r="E648" s="84" t="b">
        <v>0</v>
      </c>
      <c r="F648" s="84" t="b">
        <v>0</v>
      </c>
      <c r="G648" s="84" t="b">
        <v>0</v>
      </c>
    </row>
    <row r="649" spans="1:7" ht="15">
      <c r="A649" s="84" t="s">
        <v>2235</v>
      </c>
      <c r="B649" s="84">
        <v>3</v>
      </c>
      <c r="C649" s="119">
        <v>0</v>
      </c>
      <c r="D649" s="84" t="s">
        <v>2101</v>
      </c>
      <c r="E649" s="84" t="b">
        <v>0</v>
      </c>
      <c r="F649" s="84" t="b">
        <v>0</v>
      </c>
      <c r="G649" s="84" t="b">
        <v>0</v>
      </c>
    </row>
    <row r="650" spans="1:7" ht="15">
      <c r="A650" s="84" t="s">
        <v>2236</v>
      </c>
      <c r="B650" s="84">
        <v>3</v>
      </c>
      <c r="C650" s="119">
        <v>0</v>
      </c>
      <c r="D650" s="84" t="s">
        <v>2101</v>
      </c>
      <c r="E650" s="84" t="b">
        <v>0</v>
      </c>
      <c r="F650" s="84" t="b">
        <v>0</v>
      </c>
      <c r="G650" s="84" t="b">
        <v>0</v>
      </c>
    </row>
    <row r="651" spans="1:7" ht="15">
      <c r="A651" s="84" t="s">
        <v>2166</v>
      </c>
      <c r="B651" s="84">
        <v>3</v>
      </c>
      <c r="C651" s="119">
        <v>0</v>
      </c>
      <c r="D651" s="84" t="s">
        <v>2101</v>
      </c>
      <c r="E651" s="84" t="b">
        <v>0</v>
      </c>
      <c r="F651" s="84" t="b">
        <v>0</v>
      </c>
      <c r="G651" s="84" t="b">
        <v>0</v>
      </c>
    </row>
    <row r="652" spans="1:7" ht="15">
      <c r="A652" s="84" t="s">
        <v>2237</v>
      </c>
      <c r="B652" s="84">
        <v>3</v>
      </c>
      <c r="C652" s="119">
        <v>0</v>
      </c>
      <c r="D652" s="84" t="s">
        <v>2101</v>
      </c>
      <c r="E652" s="84" t="b">
        <v>0</v>
      </c>
      <c r="F652" s="84" t="b">
        <v>0</v>
      </c>
      <c r="G652" s="84" t="b">
        <v>0</v>
      </c>
    </row>
    <row r="653" spans="1:7" ht="15">
      <c r="A653" s="84" t="s">
        <v>2238</v>
      </c>
      <c r="B653" s="84">
        <v>3</v>
      </c>
      <c r="C653" s="119">
        <v>0</v>
      </c>
      <c r="D653" s="84" t="s">
        <v>2101</v>
      </c>
      <c r="E653" s="84" t="b">
        <v>0</v>
      </c>
      <c r="F653" s="84" t="b">
        <v>0</v>
      </c>
      <c r="G653" s="84" t="b">
        <v>0</v>
      </c>
    </row>
    <row r="654" spans="1:7" ht="15">
      <c r="A654" s="84" t="s">
        <v>2725</v>
      </c>
      <c r="B654" s="84">
        <v>3</v>
      </c>
      <c r="C654" s="119">
        <v>0</v>
      </c>
      <c r="D654" s="84" t="s">
        <v>2101</v>
      </c>
      <c r="E654" s="84" t="b">
        <v>1</v>
      </c>
      <c r="F654" s="84" t="b">
        <v>0</v>
      </c>
      <c r="G654" s="84" t="b">
        <v>0</v>
      </c>
    </row>
    <row r="655" spans="1:7" ht="15">
      <c r="A655" s="84" t="s">
        <v>2726</v>
      </c>
      <c r="B655" s="84">
        <v>3</v>
      </c>
      <c r="C655" s="119">
        <v>0</v>
      </c>
      <c r="D655" s="84" t="s">
        <v>2101</v>
      </c>
      <c r="E655" s="84" t="b">
        <v>0</v>
      </c>
      <c r="F655" s="84" t="b">
        <v>0</v>
      </c>
      <c r="G655" s="84" t="b">
        <v>0</v>
      </c>
    </row>
    <row r="656" spans="1:7" ht="15">
      <c r="A656" s="84" t="s">
        <v>263</v>
      </c>
      <c r="B656" s="84">
        <v>2</v>
      </c>
      <c r="C656" s="119">
        <v>0.006905539570811029</v>
      </c>
      <c r="D656" s="84" t="s">
        <v>2101</v>
      </c>
      <c r="E656" s="84" t="b">
        <v>0</v>
      </c>
      <c r="F656" s="84" t="b">
        <v>0</v>
      </c>
      <c r="G656" s="84" t="b">
        <v>0</v>
      </c>
    </row>
    <row r="657" spans="1:7" ht="15">
      <c r="A657" s="84" t="s">
        <v>2791</v>
      </c>
      <c r="B657" s="84">
        <v>2</v>
      </c>
      <c r="C657" s="119">
        <v>0.006905539570811029</v>
      </c>
      <c r="D657" s="84" t="s">
        <v>2101</v>
      </c>
      <c r="E657" s="84" t="b">
        <v>0</v>
      </c>
      <c r="F657" s="84" t="b">
        <v>0</v>
      </c>
      <c r="G657" s="84" t="b">
        <v>0</v>
      </c>
    </row>
    <row r="658" spans="1:7" ht="15">
      <c r="A658" s="84" t="s">
        <v>2240</v>
      </c>
      <c r="B658" s="84">
        <v>6</v>
      </c>
      <c r="C658" s="119">
        <v>0</v>
      </c>
      <c r="D658" s="84" t="s">
        <v>2102</v>
      </c>
      <c r="E658" s="84" t="b">
        <v>1</v>
      </c>
      <c r="F658" s="84" t="b">
        <v>0</v>
      </c>
      <c r="G658" s="84" t="b">
        <v>0</v>
      </c>
    </row>
    <row r="659" spans="1:7" ht="15">
      <c r="A659" s="84" t="s">
        <v>2241</v>
      </c>
      <c r="B659" s="84">
        <v>3</v>
      </c>
      <c r="C659" s="119">
        <v>0</v>
      </c>
      <c r="D659" s="84" t="s">
        <v>2102</v>
      </c>
      <c r="E659" s="84" t="b">
        <v>0</v>
      </c>
      <c r="F659" s="84" t="b">
        <v>0</v>
      </c>
      <c r="G659" s="84" t="b">
        <v>0</v>
      </c>
    </row>
    <row r="660" spans="1:7" ht="15">
      <c r="A660" s="84" t="s">
        <v>2242</v>
      </c>
      <c r="B660" s="84">
        <v>3</v>
      </c>
      <c r="C660" s="119">
        <v>0</v>
      </c>
      <c r="D660" s="84" t="s">
        <v>2102</v>
      </c>
      <c r="E660" s="84" t="b">
        <v>0</v>
      </c>
      <c r="F660" s="84" t="b">
        <v>0</v>
      </c>
      <c r="G660" s="84" t="b">
        <v>0</v>
      </c>
    </row>
    <row r="661" spans="1:7" ht="15">
      <c r="A661" s="84" t="s">
        <v>2243</v>
      </c>
      <c r="B661" s="84">
        <v>3</v>
      </c>
      <c r="C661" s="119">
        <v>0</v>
      </c>
      <c r="D661" s="84" t="s">
        <v>2102</v>
      </c>
      <c r="E661" s="84" t="b">
        <v>0</v>
      </c>
      <c r="F661" s="84" t="b">
        <v>0</v>
      </c>
      <c r="G661" s="84" t="b">
        <v>0</v>
      </c>
    </row>
    <row r="662" spans="1:7" ht="15">
      <c r="A662" s="84" t="s">
        <v>2244</v>
      </c>
      <c r="B662" s="84">
        <v>3</v>
      </c>
      <c r="C662" s="119">
        <v>0</v>
      </c>
      <c r="D662" s="84" t="s">
        <v>2102</v>
      </c>
      <c r="E662" s="84" t="b">
        <v>0</v>
      </c>
      <c r="F662" s="84" t="b">
        <v>0</v>
      </c>
      <c r="G662" s="84" t="b">
        <v>0</v>
      </c>
    </row>
    <row r="663" spans="1:7" ht="15">
      <c r="A663" s="84" t="s">
        <v>2245</v>
      </c>
      <c r="B663" s="84">
        <v>3</v>
      </c>
      <c r="C663" s="119">
        <v>0</v>
      </c>
      <c r="D663" s="84" t="s">
        <v>2102</v>
      </c>
      <c r="E663" s="84" t="b">
        <v>0</v>
      </c>
      <c r="F663" s="84" t="b">
        <v>0</v>
      </c>
      <c r="G663" s="84" t="b">
        <v>0</v>
      </c>
    </row>
    <row r="664" spans="1:7" ht="15">
      <c r="A664" s="84" t="s">
        <v>2246</v>
      </c>
      <c r="B664" s="84">
        <v>3</v>
      </c>
      <c r="C664" s="119">
        <v>0</v>
      </c>
      <c r="D664" s="84" t="s">
        <v>2102</v>
      </c>
      <c r="E664" s="84" t="b">
        <v>0</v>
      </c>
      <c r="F664" s="84" t="b">
        <v>0</v>
      </c>
      <c r="G664" s="84" t="b">
        <v>0</v>
      </c>
    </row>
    <row r="665" spans="1:7" ht="15">
      <c r="A665" s="84" t="s">
        <v>2247</v>
      </c>
      <c r="B665" s="84">
        <v>3</v>
      </c>
      <c r="C665" s="119">
        <v>0</v>
      </c>
      <c r="D665" s="84" t="s">
        <v>2102</v>
      </c>
      <c r="E665" s="84" t="b">
        <v>1</v>
      </c>
      <c r="F665" s="84" t="b">
        <v>0</v>
      </c>
      <c r="G665" s="84" t="b">
        <v>0</v>
      </c>
    </row>
    <row r="666" spans="1:7" ht="15">
      <c r="A666" s="84" t="s">
        <v>2248</v>
      </c>
      <c r="B666" s="84">
        <v>3</v>
      </c>
      <c r="C666" s="119">
        <v>0</v>
      </c>
      <c r="D666" s="84" t="s">
        <v>2102</v>
      </c>
      <c r="E666" s="84" t="b">
        <v>0</v>
      </c>
      <c r="F666" s="84" t="b">
        <v>0</v>
      </c>
      <c r="G666" s="84" t="b">
        <v>0</v>
      </c>
    </row>
    <row r="667" spans="1:7" ht="15">
      <c r="A667" s="84" t="s">
        <v>2249</v>
      </c>
      <c r="B667" s="84">
        <v>3</v>
      </c>
      <c r="C667" s="119">
        <v>0</v>
      </c>
      <c r="D667" s="84" t="s">
        <v>2102</v>
      </c>
      <c r="E667" s="84" t="b">
        <v>0</v>
      </c>
      <c r="F667" s="84" t="b">
        <v>0</v>
      </c>
      <c r="G667" s="84" t="b">
        <v>0</v>
      </c>
    </row>
    <row r="668" spans="1:7" ht="15">
      <c r="A668" s="84" t="s">
        <v>2732</v>
      </c>
      <c r="B668" s="84">
        <v>3</v>
      </c>
      <c r="C668" s="119">
        <v>0</v>
      </c>
      <c r="D668" s="84" t="s">
        <v>2102</v>
      </c>
      <c r="E668" s="84" t="b">
        <v>0</v>
      </c>
      <c r="F668" s="84" t="b">
        <v>0</v>
      </c>
      <c r="G668" s="84" t="b">
        <v>0</v>
      </c>
    </row>
    <row r="669" spans="1:7" ht="15">
      <c r="A669" s="84" t="s">
        <v>2733</v>
      </c>
      <c r="B669" s="84">
        <v>3</v>
      </c>
      <c r="C669" s="119">
        <v>0</v>
      </c>
      <c r="D669" s="84" t="s">
        <v>2102</v>
      </c>
      <c r="E669" s="84" t="b">
        <v>0</v>
      </c>
      <c r="F669" s="84" t="b">
        <v>0</v>
      </c>
      <c r="G669" s="84" t="b">
        <v>0</v>
      </c>
    </row>
    <row r="670" spans="1:7" ht="15">
      <c r="A670" s="84" t="s">
        <v>250</v>
      </c>
      <c r="B670" s="84">
        <v>2</v>
      </c>
      <c r="C670" s="119">
        <v>0.007337135793986718</v>
      </c>
      <c r="D670" s="84" t="s">
        <v>2102</v>
      </c>
      <c r="E670" s="84" t="b">
        <v>0</v>
      </c>
      <c r="F670" s="84" t="b">
        <v>0</v>
      </c>
      <c r="G670" s="84" t="b">
        <v>0</v>
      </c>
    </row>
    <row r="671" spans="1:7" ht="15">
      <c r="A671" s="84" t="s">
        <v>2797</v>
      </c>
      <c r="B671" s="84">
        <v>2</v>
      </c>
      <c r="C671" s="119">
        <v>0.007337135793986718</v>
      </c>
      <c r="D671" s="84" t="s">
        <v>2102</v>
      </c>
      <c r="E671" s="84" t="b">
        <v>0</v>
      </c>
      <c r="F671" s="84" t="b">
        <v>0</v>
      </c>
      <c r="G671" s="84" t="b">
        <v>0</v>
      </c>
    </row>
    <row r="672" spans="1:7" ht="15">
      <c r="A672" s="84" t="s">
        <v>2251</v>
      </c>
      <c r="B672" s="84">
        <v>3</v>
      </c>
      <c r="C672" s="119">
        <v>0</v>
      </c>
      <c r="D672" s="84" t="s">
        <v>2103</v>
      </c>
      <c r="E672" s="84" t="b">
        <v>0</v>
      </c>
      <c r="F672" s="84" t="b">
        <v>0</v>
      </c>
      <c r="G672" s="84" t="b">
        <v>0</v>
      </c>
    </row>
    <row r="673" spans="1:7" ht="15">
      <c r="A673" s="84" t="s">
        <v>2252</v>
      </c>
      <c r="B673" s="84">
        <v>3</v>
      </c>
      <c r="C673" s="119">
        <v>0</v>
      </c>
      <c r="D673" s="84" t="s">
        <v>2103</v>
      </c>
      <c r="E673" s="84" t="b">
        <v>0</v>
      </c>
      <c r="F673" s="84" t="b">
        <v>0</v>
      </c>
      <c r="G673" s="84" t="b">
        <v>0</v>
      </c>
    </row>
    <row r="674" spans="1:7" ht="15">
      <c r="A674" s="84" t="s">
        <v>2253</v>
      </c>
      <c r="B674" s="84">
        <v>2</v>
      </c>
      <c r="C674" s="119">
        <v>0.008361944323999478</v>
      </c>
      <c r="D674" s="84" t="s">
        <v>2103</v>
      </c>
      <c r="E674" s="84" t="b">
        <v>0</v>
      </c>
      <c r="F674" s="84" t="b">
        <v>0</v>
      </c>
      <c r="G674" s="84" t="b">
        <v>0</v>
      </c>
    </row>
    <row r="675" spans="1:7" ht="15">
      <c r="A675" s="84" t="s">
        <v>2254</v>
      </c>
      <c r="B675" s="84">
        <v>2</v>
      </c>
      <c r="C675" s="119">
        <v>0</v>
      </c>
      <c r="D675" s="84" t="s">
        <v>2103</v>
      </c>
      <c r="E675" s="84" t="b">
        <v>0</v>
      </c>
      <c r="F675" s="84" t="b">
        <v>0</v>
      </c>
      <c r="G675" s="84" t="b">
        <v>0</v>
      </c>
    </row>
    <row r="676" spans="1:7" ht="15">
      <c r="A676" s="84" t="s">
        <v>2255</v>
      </c>
      <c r="B676" s="84">
        <v>2</v>
      </c>
      <c r="C676" s="119">
        <v>0</v>
      </c>
      <c r="D676" s="84" t="s">
        <v>2103</v>
      </c>
      <c r="E676" s="84" t="b">
        <v>0</v>
      </c>
      <c r="F676" s="84" t="b">
        <v>0</v>
      </c>
      <c r="G676" s="84" t="b">
        <v>0</v>
      </c>
    </row>
    <row r="677" spans="1:7" ht="15">
      <c r="A677" s="84" t="s">
        <v>2256</v>
      </c>
      <c r="B677" s="84">
        <v>2</v>
      </c>
      <c r="C677" s="119">
        <v>0</v>
      </c>
      <c r="D677" s="84" t="s">
        <v>2103</v>
      </c>
      <c r="E677" s="84" t="b">
        <v>0</v>
      </c>
      <c r="F677" s="84" t="b">
        <v>0</v>
      </c>
      <c r="G677" s="84" t="b">
        <v>0</v>
      </c>
    </row>
    <row r="678" spans="1:7" ht="15">
      <c r="A678" s="84" t="s">
        <v>2257</v>
      </c>
      <c r="B678" s="84">
        <v>2</v>
      </c>
      <c r="C678" s="119">
        <v>0</v>
      </c>
      <c r="D678" s="84" t="s">
        <v>2103</v>
      </c>
      <c r="E678" s="84" t="b">
        <v>0</v>
      </c>
      <c r="F678" s="84" t="b">
        <v>0</v>
      </c>
      <c r="G678" s="84" t="b">
        <v>0</v>
      </c>
    </row>
    <row r="679" spans="1:7" ht="15">
      <c r="A679" s="84" t="s">
        <v>279</v>
      </c>
      <c r="B679" s="84">
        <v>2</v>
      </c>
      <c r="C679" s="119">
        <v>0</v>
      </c>
      <c r="D679" s="84" t="s">
        <v>2103</v>
      </c>
      <c r="E679" s="84" t="b">
        <v>0</v>
      </c>
      <c r="F679" s="84" t="b">
        <v>0</v>
      </c>
      <c r="G679" s="84" t="b">
        <v>0</v>
      </c>
    </row>
    <row r="680" spans="1:7" ht="15">
      <c r="A680" s="84" t="s">
        <v>339</v>
      </c>
      <c r="B680" s="84">
        <v>2</v>
      </c>
      <c r="C680" s="119">
        <v>0</v>
      </c>
      <c r="D680" s="84" t="s">
        <v>2103</v>
      </c>
      <c r="E680" s="84" t="b">
        <v>0</v>
      </c>
      <c r="F680" s="84" t="b">
        <v>0</v>
      </c>
      <c r="G680" s="84" t="b">
        <v>0</v>
      </c>
    </row>
    <row r="681" spans="1:7" ht="15">
      <c r="A681" s="84" t="s">
        <v>338</v>
      </c>
      <c r="B681" s="84">
        <v>2</v>
      </c>
      <c r="C681" s="119">
        <v>0</v>
      </c>
      <c r="D681" s="84" t="s">
        <v>2103</v>
      </c>
      <c r="E681" s="84" t="b">
        <v>0</v>
      </c>
      <c r="F681" s="84" t="b">
        <v>0</v>
      </c>
      <c r="G681" s="84" t="b">
        <v>0</v>
      </c>
    </row>
    <row r="682" spans="1:7" ht="15">
      <c r="A682" s="84" t="s">
        <v>337</v>
      </c>
      <c r="B682" s="84">
        <v>2</v>
      </c>
      <c r="C682" s="119">
        <v>0</v>
      </c>
      <c r="D682" s="84" t="s">
        <v>2103</v>
      </c>
      <c r="E682" s="84" t="b">
        <v>0</v>
      </c>
      <c r="F682" s="84" t="b">
        <v>0</v>
      </c>
      <c r="G682"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2019-08-17T15:09:35Z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