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<sst xmlns="http://schemas.openxmlformats.org/spreadsheetml/2006/main" count="18607" uniqueCount="3933">
  <si>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</si>
  <si>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</si>
  <si>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</si>
  <si>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</si>
  <si>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</si>
  <si>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</si>
  <si>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</si>
  <si>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</si>
  <si>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</si>
  <si>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</si>
  <si>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</si>
  <si>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</si>
  <si>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</si>
  <si>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</si>
  <si>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</si>
  <si>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</si>
  <si>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</si>
  <si>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</si>
  <si>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</si>
  <si>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</si>
  <si>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</si>
  <si>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</si>
  <si>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</si>
  <si>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</si>
  <si>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</si>
  <si>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</si>
  <si>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</si>
  <si>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</si>
  <si>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</si>
  <si>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</si>
  <si>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</si>
  <si>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</si>
  <si>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</si>
  <si>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</si>
  <si>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</si>
  <si>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</si>
  <si>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</si>
  <si>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</si>
  <si>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</si>
  <si>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</si>
  <si>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</si>
  <si>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</si>
  <si>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</si>
  <si>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</si>
  <si>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</si>
  <si>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</si>
  <si>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</si>
  <si>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</si>
  <si>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</si>
  <si>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</si>
  <si>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</si>
  <si>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</si>
  <si>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</si>
  <si>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</si>
  <si>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</si>
  <si>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</si>
  <si>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</si>
  <si>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</si>
  <si>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</si>
  <si>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</si>
  <si>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</si>
  <si>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</si>
  <si>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</si>
  <si>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</si>
  <si>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</si>
  <si>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</si>
  <si>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</si>
  <si>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</si>
  <si>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</si>
  <si>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</si>
  <si>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</si>
  <si>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</si>
  <si>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</si>
  <si>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</si>
  <si>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</si>
  <si>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</si>
  <si>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</si>
  <si>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</si>
  <si>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</si>
  <si>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</si>
  <si>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</si>
  <si>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</si>
  <si>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</si>
  <si>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</si>
  <si>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</si>
  <si>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</si>
  <si>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</si>
  <si>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</si>
  <si>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</si>
  <si>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</si>
  <si>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</si>
  <si>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</si>
  <si>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</si>
  <si>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</si>
  <si>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</si>
  <si>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</si>
  <si>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</si>
  <si>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</si>
  <si>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</si>
  <si>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</si>
  <si>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</si>
  <si>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</si>
  <si>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</si>
  <si>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</si>
  <si>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</si>
  <si>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</si>
  <si>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</si>
  <si>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</si>
  <si>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</si>
  <si>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</si>
  <si>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</si>
  <si>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</si>
  <si>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</si>
  <si>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</si>
  <si>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</si>
  <si>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</si>
  <si>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</si>
  <si>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</si>
  <si>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</si>
  <si>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</si>
  <si>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</si>
  <si>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</si>
  <si>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</si>
  <si>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</si>
  <si>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</si>
  <si>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</si>
  <si>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</si>
  <si>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</si>
  <si>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</si>
  <si>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</si>
  <si>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</si>
  <si>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</si>
  <si>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</si>
  <si>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</si>
  <si>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</si>
  <si>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</si>
  <si>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</si>
  <si>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</si>
  <si>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</si>
  <si>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</si>
  <si>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</si>
  <si>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</si>
  <si>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</si>
  <si>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</si>
  <si>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</si>
  <si>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</si>
  <si>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</si>
  <si>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</si>
  <si>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</si>
  <si>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</si>
  <si>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</si>
  <si>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</si>
  <si>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</si>
  <si>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</si>
  <si>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</si>
  <si>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</si>
  <si>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</si>
  <si>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</si>
  <si>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</si>
  <si>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</si>
  <si>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</si>
  <si>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</si>
  <si>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</si>
  <si>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</si>
  <si>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</si>
  <si>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</si>
  <si>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</si>
  <si>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</si>
  <si>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</si>
  <si>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</si>
  <si>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</si>
  <si>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</si>
  <si>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</si>
  <si>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</si>
  <si>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</si>
  <si>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</si>
  <si>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</si>
  <si>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</si>
  <si>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</si>
  <si>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</si>
  <si>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</si>
  <si>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</si>
  <si>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</si>
  <si>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</si>
  <si>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</si>
  <si>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</si>
  <si>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</si>
  <si>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</si>
  <si>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</si>
  <si>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</si>
  <si>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</si>
  <si>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</si>
  <si>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</si>
  <si>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</si>
  <si>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</si>
  <si>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</si>
  <si>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</si>
  <si>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</si>
  <si>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</si>
  <si>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</si>
  <si>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</si>
  <si>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</si>
  <si>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</si>
  <si>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</si>
  <si>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</si>
  <si>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</si>
  <si>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</si>
  <si>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</si>
  <si>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</si>
  <si>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</si>
  <si>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</si>
  <si>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</si>
  <si>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georgeinstitute</t>
  </si>
  <si>
    <t>alikjones</t>
  </si>
  <si>
    <t>hardyramosilei</t>
  </si>
  <si>
    <t>ama_media</t>
  </si>
  <si>
    <t>pppqld</t>
  </si>
  <si>
    <t>sabcnewsonline</t>
  </si>
  <si>
    <t>thabilestella</t>
  </si>
  <si>
    <t>heala_sa</t>
  </si>
  <si>
    <t>foodchoice_work</t>
  </si>
  <si>
    <t>f_geaney</t>
  </si>
  <si>
    <t>newchapterltd</t>
  </si>
  <si>
    <t>fitnesspsych</t>
  </si>
  <si>
    <t>6hillgrove</t>
  </si>
  <si>
    <t>tobiasthole</t>
  </si>
  <si>
    <t>retailsuite</t>
  </si>
  <si>
    <t>melvynhayes</t>
  </si>
  <si>
    <t>platinumeats</t>
  </si>
  <si>
    <t>spazhammer</t>
  </si>
  <si>
    <t>botnarhtim</t>
  </si>
  <si>
    <t>bsw_info</t>
  </si>
  <si>
    <t>yo_martinez</t>
  </si>
  <si>
    <t>brookestimes</t>
  </si>
  <si>
    <t>ellysiumfields</t>
  </si>
  <si>
    <t>tijdvooreten</t>
  </si>
  <si>
    <t>serendipitysays</t>
  </si>
  <si>
    <t>rainoraines</t>
  </si>
  <si>
    <t>matt_ros</t>
  </si>
  <si>
    <t>7_clare</t>
  </si>
  <si>
    <t>lolesaiga</t>
  </si>
  <si>
    <t>jkangwagye</t>
  </si>
  <si>
    <t>transparency_a1</t>
  </si>
  <si>
    <t>unite4diabetes</t>
  </si>
  <si>
    <t>guledwiliq</t>
  </si>
  <si>
    <t>sudhvir</t>
  </si>
  <si>
    <t>annvkeeling</t>
  </si>
  <si>
    <t>jpacaba</t>
  </si>
  <si>
    <t>edwardleodavey</t>
  </si>
  <si>
    <t>remanagarajan</t>
  </si>
  <si>
    <t>siddhagautam</t>
  </si>
  <si>
    <t>kaitiakituturu</t>
  </si>
  <si>
    <t>florasouthey</t>
  </si>
  <si>
    <t>foodnavigator</t>
  </si>
  <si>
    <t>davidjbuck</t>
  </si>
  <si>
    <t>deewhydave</t>
  </si>
  <si>
    <t>simon8banter</t>
  </si>
  <si>
    <t>ragussugars</t>
  </si>
  <si>
    <t>sheikh_anvakh</t>
  </si>
  <si>
    <t>michael51846863</t>
  </si>
  <si>
    <t>osx_ail</t>
  </si>
  <si>
    <t>thepkeffect</t>
  </si>
  <si>
    <t>arnold__simon</t>
  </si>
  <si>
    <t>kekenwealth</t>
  </si>
  <si>
    <t>realistspice</t>
  </si>
  <si>
    <t>anastasiasmihai</t>
  </si>
  <si>
    <t>msizanosipho</t>
  </si>
  <si>
    <t>brecondental</t>
  </si>
  <si>
    <t>kulzerphil</t>
  </si>
  <si>
    <t>massachewsets</t>
  </si>
  <si>
    <t>cyfarthfadental</t>
  </si>
  <si>
    <t>ballettr</t>
  </si>
  <si>
    <t>amcgown</t>
  </si>
  <si>
    <t>viazcanv</t>
  </si>
  <si>
    <t>agilechilli</t>
  </si>
  <si>
    <t>publichealthw</t>
  </si>
  <si>
    <t>lisa_dil</t>
  </si>
  <si>
    <t>albertsliving</t>
  </si>
  <si>
    <t>misterjacques</t>
  </si>
  <si>
    <t>havasjust</t>
  </si>
  <si>
    <t>klimkowa1</t>
  </si>
  <si>
    <t>fooding1st</t>
  </si>
  <si>
    <t>qmulnews</t>
  </si>
  <si>
    <t>jaffor10</t>
  </si>
  <si>
    <t>foodanddrinktec</t>
  </si>
  <si>
    <t>caramelparsley</t>
  </si>
  <si>
    <t>theprobemag</t>
  </si>
  <si>
    <t>jamesdrabble</t>
  </si>
  <si>
    <t>lexalimentaria</t>
  </si>
  <si>
    <t>mxoolong</t>
  </si>
  <si>
    <t>bha___tti</t>
  </si>
  <si>
    <t>drbelgingunay</t>
  </si>
  <si>
    <t>smileohmmag</t>
  </si>
  <si>
    <t>tim_mcnulty</t>
  </si>
  <si>
    <t>cledgerwood</t>
  </si>
  <si>
    <t>atluri31</t>
  </si>
  <si>
    <t>zacroger1</t>
  </si>
  <si>
    <t>realbabyytif</t>
  </si>
  <si>
    <t>sw19_womble</t>
  </si>
  <si>
    <t>liveandll</t>
  </si>
  <si>
    <t>oldmudgie</t>
  </si>
  <si>
    <t>calcivis</t>
  </si>
  <si>
    <t>qmulbartsthelon</t>
  </si>
  <si>
    <t>actiononsugar</t>
  </si>
  <si>
    <t>actiononsalt</t>
  </si>
  <si>
    <t>mediawisemelb</t>
  </si>
  <si>
    <t>tessatricks</t>
  </si>
  <si>
    <t>holly_gabe</t>
  </si>
  <si>
    <t>sputniknewsuk</t>
  </si>
  <si>
    <t>dentalhealthorg</t>
  </si>
  <si>
    <t>teethteam</t>
  </si>
  <si>
    <t>k_worldpanel</t>
  </si>
  <si>
    <t>foodmatterslive</t>
  </si>
  <si>
    <t>burnout_pt</t>
  </si>
  <si>
    <t>jimmbobs</t>
  </si>
  <si>
    <t>bell_publishing</t>
  </si>
  <si>
    <t>confectionprod</t>
  </si>
  <si>
    <t>sweetsnsavoury</t>
  </si>
  <si>
    <t>justint035</t>
  </si>
  <si>
    <t>childofourtime</t>
  </si>
  <si>
    <t>worriedmum3</t>
  </si>
  <si>
    <t>wendyj08</t>
  </si>
  <si>
    <t>lovatoletsitgo</t>
  </si>
  <si>
    <t>allcorgis</t>
  </si>
  <si>
    <t>dipbrig11</t>
  </si>
  <si>
    <t>delta9mufc</t>
  </si>
  <si>
    <t>ihaterocket</t>
  </si>
  <si>
    <t>almightypod</t>
  </si>
  <si>
    <t>drawntopixels</t>
  </si>
  <si>
    <t>martsmarts72</t>
  </si>
  <si>
    <t>hugorelly</t>
  </si>
  <si>
    <t>blancogogo</t>
  </si>
  <si>
    <t>nickthefiddler</t>
  </si>
  <si>
    <t>edmxonds</t>
  </si>
  <si>
    <t>tlifeuk</t>
  </si>
  <si>
    <t>rogontheleft</t>
  </si>
  <si>
    <t>sue834</t>
  </si>
  <si>
    <t>sugarbeatbook</t>
  </si>
  <si>
    <t>xtremekoool</t>
  </si>
  <si>
    <t>mrkgyamfi</t>
  </si>
  <si>
    <t>admbriggs</t>
  </si>
  <si>
    <t>battleforbrexit</t>
  </si>
  <si>
    <t>jayyangelo</t>
  </si>
  <si>
    <t>tamalam_</t>
  </si>
  <si>
    <t>healthenews</t>
  </si>
  <si>
    <t>marcin_medink</t>
  </si>
  <si>
    <t>enjoy_diabetes</t>
  </si>
  <si>
    <t>helenclarknz</t>
  </si>
  <si>
    <t>fizz_nz</t>
  </si>
  <si>
    <t>rourouvakautona</t>
  </si>
  <si>
    <t>discostew66</t>
  </si>
  <si>
    <t>syawal</t>
  </si>
  <si>
    <t>terrahall</t>
  </si>
  <si>
    <t>sammertang</t>
  </si>
  <si>
    <t>bandwaccounting</t>
  </si>
  <si>
    <t>maritahennessy</t>
  </si>
  <si>
    <t>louhaigh</t>
  </si>
  <si>
    <t>kevthecheff</t>
  </si>
  <si>
    <t>healcities</t>
  </si>
  <si>
    <t>wearepha</t>
  </si>
  <si>
    <t>louisestephen9</t>
  </si>
  <si>
    <t>mister_hunt</t>
  </si>
  <si>
    <t>iwisa_no1</t>
  </si>
  <si>
    <t>borisjohnson</t>
  </si>
  <si>
    <t>gillianstirton</t>
  </si>
  <si>
    <t>sanpellegrinouk</t>
  </si>
  <si>
    <t>incongru</t>
  </si>
  <si>
    <t>profjimmorone</t>
  </si>
  <si>
    <t>ncds_paho</t>
  </si>
  <si>
    <t>diabetesuk</t>
  </si>
  <si>
    <t>globe_obesity</t>
  </si>
  <si>
    <t>eduardo_j_gomez</t>
  </si>
  <si>
    <t>thetimes</t>
  </si>
  <si>
    <t>pmenonifpri</t>
  </si>
  <si>
    <t>wwaterlander</t>
  </si>
  <si>
    <t>stuartgillesp16</t>
  </si>
  <si>
    <t>paulblokhuis</t>
  </si>
  <si>
    <t>jaapseidell</t>
  </si>
  <si>
    <t>pepsi</t>
  </si>
  <si>
    <t>boydswinburn</t>
  </si>
  <si>
    <t>joggnl</t>
  </si>
  <si>
    <t>minvws</t>
  </si>
  <si>
    <t>tagesspiegel</t>
  </si>
  <si>
    <t>otago</t>
  </si>
  <si>
    <t>aucklanduni</t>
  </si>
  <si>
    <t>who_europe</t>
  </si>
  <si>
    <t>benedictmpwhite</t>
  </si>
  <si>
    <t>thedsggroup</t>
  </si>
  <si>
    <t>lin_121</t>
  </si>
  <si>
    <t>russ_nicol</t>
  </si>
  <si>
    <t>candi_reighn</t>
  </si>
  <si>
    <t>jodieingles27</t>
  </si>
  <si>
    <t>csheartresearch</t>
  </si>
  <si>
    <t>sabouretcardio</t>
  </si>
  <si>
    <t>hragy</t>
  </si>
  <si>
    <t>silcastelletti</t>
  </si>
  <si>
    <t>fzmarques</t>
  </si>
  <si>
    <t>ishbp</t>
  </si>
  <si>
    <t>hbprca</t>
  </si>
  <si>
    <t>kewatson</t>
  </si>
  <si>
    <t>hswapnil</t>
  </si>
  <si>
    <t>brandimwynne</t>
  </si>
  <si>
    <t>alta_schutte</t>
  </si>
  <si>
    <t>sfhta</t>
  </si>
  <si>
    <t>atulpathak31</t>
  </si>
  <si>
    <t>bogdienache</t>
  </si>
  <si>
    <t>stephanieboland</t>
  </si>
  <si>
    <t>pennyb</t>
  </si>
  <si>
    <t>harvardmed</t>
  </si>
  <si>
    <t>cocacola</t>
  </si>
  <si>
    <t>cocacola_za</t>
  </si>
  <si>
    <t>gis_gov</t>
  </si>
  <si>
    <t>danslizmd</t>
  </si>
  <si>
    <t>elmo_org</t>
  </si>
  <si>
    <t>phe_uk</t>
  </si>
  <si>
    <t>qmul</t>
  </si>
  <si>
    <t>sprite</t>
  </si>
  <si>
    <t>ukonward</t>
  </si>
  <si>
    <t>samhooper</t>
  </si>
  <si>
    <t>cocacolaau_co</t>
  </si>
  <si>
    <t>foodanddrinkfed</t>
  </si>
  <si>
    <t>bloodstockfest</t>
  </si>
  <si>
    <t>vickyhungerford</t>
  </si>
  <si>
    <t>ifpri</t>
  </si>
  <si>
    <t>corinnahawkes</t>
  </si>
  <si>
    <t>aescwine_</t>
  </si>
  <si>
    <t>englishmanadam</t>
  </si>
  <si>
    <t>krzysztoflanda</t>
  </si>
  <si>
    <t>foonfong</t>
  </si>
  <si>
    <t>donnabullock195</t>
  </si>
  <si>
    <t>iceland_review</t>
  </si>
  <si>
    <t>Mentions</t>
  </si>
  <si>
    <t>Replies to</t>
  </si>
  <si>
    <t>Watch @georgeinstitute’s Distinguished Fellow Dr Juan Rivera discuss the challenges and benefits of the #sugartax i… https://t.co/60ZDk8e7HM</t>
  </si>
  <si>
    <t>RT @georgeinstitute: Watch @georgeinstitute’s Distinguished Fellow Dr Juan Rivera discuss the challenges and benefits of the #sugartax in M…</t>
  </si>
  <si>
    <t>@iwisa_no1 with @LimpopoDairy &amp;amp; a dash of #sugartax .</t>
  </si>
  <si>
    <t>The govt needs an obesity strategy that includes a tax on sugar- sweetened beverages, an alcohol strategy that includes a tax shake-up and new warning labels, and a tobacco strategy #auspol #sugartax https://t.co/G2hvBGFLSV</t>
  </si>
  <si>
    <t>RT @ama_media: The govt needs an obesity strategy that includes a tax on sugar- sweetened beverages, an alcohol strategy that includes a ta…</t>
  </si>
  <si>
    <t>RT @ThabileStella: Health-E’s Pontsho Pilane and Healthy Living Alliance’s Mary-Jane Matsolo, Health Dept’s Lynn Moeng, Priceless SA’s Nick…</t>
  </si>
  <si>
    <t>Health-E’s Pontsho Pilane and Healthy Living Alliance’s Mary-Jane Matsolo, Health Dept’s Lynn Moeng, Priceless SA’s… https://t.co/DijljcanWr</t>
  </si>
  <si>
    <t>Researchers tested a fruit &amp;amp; veg subsidy, sweetened drinks tax, saturated fat tax, salt tax &amp;amp; a sugar tax. They fou… https://t.co/W0ZGK02JAh</t>
  </si>
  <si>
    <t>RT @foodchoice_work: Researchers tested a fruit &amp;amp; veg subsidy, sweetened drinks tax, saturated fat tax, salt tax &amp;amp; a sugar tax. They found…</t>
  </si>
  <si>
    <t>PM Borris Johnson has pledged to review sugar tax and whether it is successful in changing behavior or whether it i… https://t.co/IGA8ioLYdk</t>
  </si>
  <si>
    <t>4 decades of #obesity epidemic, no sign of turning it around with: “#eatlessexercisemore” #DIEts #healthcoaches #behaviorchange #medication  #surgery #fatcamps #sugartax #publicpolicies #marketingcampaigns #motivationalinterviewing #incomeinequality #affordablefood #incentives https://t.co/xXdEIJvOov</t>
  </si>
  <si>
    <t>Since the introduction of the 2018 #sugartax, #BorisJohnson has promised to review the #unhealthy food #taxes to see whether or not they have been effective, promising to not introduce any new ones until the review is complete. @BorisJohnson 
https://t.co/LazrgAyH3V</t>
  </si>
  <si>
    <t>RT @6Hillgrove: Since the introduction of the 2018 #sugartax, #BorisJohnson has promised to review the #unhealthy food #taxes to see whethe…</t>
  </si>
  <si>
    <t>South Africa sugar tax: review and future implications. See full article in issue 6 of FMCG Retailer: https://t.co/bf5GkJ80mv via @RetailSuite 
#retailsuitemedia #fmcgretailer #retailnews #b2bnews #fmcgnews #sugartax #SA #implications #beveragefocus https://t.co/urSO4nHphu</t>
  </si>
  <si>
    <t>@SanpellegrinoUK @gillianstirton Are you saying these don't have sweeteners in? #sugartax
Every soda drink except #CocaCola has been ruined.</t>
  </si>
  <si>
    <t>@incongru #sugartax _xD83E__xDD37_‍♂️_xD83E__xDDD0_</t>
  </si>
  <si>
    <t>if i'd fucking wanted sweeteners in it, id've chosen the grim dr pepper zero shit on the shelf next to it :(
argh!
#SugarTax</t>
  </si>
  <si>
    <t>The #sugartax sounds like the term toxic masculinity</t>
  </si>
  <si>
    <t>Will a #SugarTax help reduce child #obesity? Here are the facts you need to know - https://t.co/LHGJ0D5jI2 https://t.co/yeb48Unzp7</t>
  </si>
  <si>
    <t>RT @tijdvooreten: @Eduardo_J_Gomez @GLOBE_obesity @enjoy_diabetes @DiabetesUK @NCDs_PAHO @profjimmorone Here in the Netherlands the Ministr…</t>
  </si>
  <si>
    <t>My cartoon Thursday @TheTimes.....#BorisJohnson has got it all wrong on rejecting a #sugartax.......... #obesity https://t.co/hfI1aV7ZjH</t>
  </si>
  <si>
    <t>RT @BrookesTimes: My cartoon Thursday @TheTimes.....#BorisJohnson has got it all wrong on rejecting a #sugartax.......... #obesity https://…</t>
  </si>
  <si>
    <t>@StuartGillesp16 @PMenonIFPRI Here in the Netherland the Ministry of Health, Welfare and Sport (@MinVWS) choose unfortunately @JOGGNL the Dutch Epode international network to avoid #sugartax. https://t.co/B7XBLGyDZD https://t.co/yPVPaatAh8… …   #Amsterdamhealthyweightprogramme @wwaterlander @Eduardo_J_Gomez</t>
  </si>
  <si>
    <t>@StuartGillesp16 Here in the Netherlands the Ministry of Health, Welfare and Sport (@MinVWS) choose unfortunately @JOGGNL, the Dutch 'Epode international network' to work with the Duch anti #sugartax Lobby.. https://t.co/B7XBLGyDZD #Amsterdamhealthyweightprogramme 
@Eduardo_J_Gomez @wwaterlander</t>
  </si>
  <si>
    <t>@BoydSwinburn @enjoy_diabetes @pepsi @CocaCola Here in the Netherlands the Ministry of Health, Welfare and Sport (@MinVWS )choose unfortunately to work with 
@JOGGNL , the Dutch 'Epode international network' to avoid #sugartax in co-operation with the Dutch sugar lobby. _xD83D__xDE44_ https://t.co/AvJyY6SVFA @jaapseidell @PaulBlokhuis</t>
  </si>
  <si>
    <t>@Eduardo_J_Gomez @GLOBE_obesity @enjoy_diabetes @DiabetesUK @NCDs_PAHO @profjimmorone Here in the Netherlands the Ministry of Health, Welfare and Sport @MinVWS choose unfortunately to work with 
@JOGGNL, the Dutch 'Epode international network' to avoid #sugartax in co-operation with the Dutch sugar lobby. _xD83D__xDE44_ https://t.co/B7XBLGyDZD #Amsterdamhealthyweightprogramme</t>
  </si>
  <si>
    <t>@Tagesspiegel Here in the Netherlands the Ministry of Health, Welfare and Sport @MinVWS choose unfortunately to work with 
@JOGGNL, the Dutch 'Epode international network' to avoid #sugartax in co-operation with the Dutch sugar #Lobby._xD83D__xDE44_ https://t.co/B7XBLGyDZD #Amsterdamhealthyweightprogramme</t>
  </si>
  <si>
    <t>RT @LouHaigh: On the #sugartax just like every political issue of the day, @borisjohnson has ducked and dived to put himself in the top job…</t>
  </si>
  <si>
    <t>Anyone else think most pop tastes the same as each other since sugar tax and subsequent recipe changes? They’re too sweet and taste practically identical to each other. #pop #sugartax #ArtificialSweetner</t>
  </si>
  <si>
    <t>RT @HelenClarkNZ: Alarming to read of scale of impact of #diabetes in NZ: close to 1,000 amputations a year; sight of 60,000 people affecte…</t>
  </si>
  <si>
    <t>Bolder actions' are required to tackle the #obesity crisis. Are food taxes and subsidies the answer? @WHO_Europe @AucklandUni @otago #sugartax #junkfood 
https://t.co/ZOO5BSEVOB</t>
  </si>
  <si>
    <t>Bolder actions' are required to tackle the #obesity crisis. Are food taxes and subsidies the answer? @WHO_Europe @AucklandUni @otago #sugartax #junkfood 
https://t.co/nwtfpYC63X</t>
  </si>
  <si>
    <t>RT @PublicHealthW: Tax-raising powers could improve population health.  To be effective, tax interventions may need to be supported with su…</t>
  </si>
  <si>
    <t>#obesity  #slowaustralia #preventitivehealth #sugartax Strong evidence for causal link between obesity and multiple diseases https://t.co/0qNhtXoYii</t>
  </si>
  <si>
    <t>@thedsggroup @BenedictMPWhite Why would a #sugartax be passed... TAX TAX TAX TAX 
Government has GROWN too BIG. We need a purge.</t>
  </si>
  <si>
    <t>With Boris Johnson as PM, could we see an end to the #sugartax? He's previously said the tax 'clobbers' the poorest, but his health secretary recently released a green paper stating it must be extended to milkshakes. For now, we will have to wait and see:  https://t.co/vkfaPPZhuI</t>
  </si>
  <si>
    <t>@Lin_121 Come on @BorisJohnson time to SACK this lying #ProjectBollocks sac de merde. The BIGGEST price hikes are because of the sodding drink poisoning I-hope-Jamie-Oliver-goes-bankrupt #SugarTax</t>
  </si>
  <si>
    <t>RT @Sheikh_Anvakh: @Lin_121 Come on @BorisJohnson time to SACK this lying #ProjectBollocks sac de merde. The BIGGEST price hikes are becausâ€¦</t>
  </si>
  <si>
    <t>maybe it's the money from the #sugartax? but I thought that was going to be invested in grassroots, rather the NHS
i mean, I don't mind but just tell the people what's really happening</t>
  </si>
  <si>
    <t>#PersonalIncomeTax
#PropertyTax
#PovertyTax
#PrescriptionDrugTax
#RealEstateTax
#RecreationalVehicleTax
#RetailSalesTax
#RoadTax
#ServiceChargeTax
#SchoolTax
#sugartax
#TelephoneTax
#ValueAddedTax
#VehicleLicenseRegistrationTax
#VehicleSalesTax
#WaterTax
#WorkersCompensationTax</t>
  </si>
  <si>
    <t>#SugarTax is just illiberal at best. Very dangerous, for #Diabetics If my blood sugar drops, i need sugar, but since they took all the sugar out, where do you go? Some people just suffer from #hypoglycemia can happen without Diabetes of medication. https://t.co/DNX8tS6trV</t>
  </si>
  <si>
    <t>@russ_nicol Exactly.
They say because there might be tariffs that everything will not be able to be sold. That's rubbish.
Did the #SugarTax stop people buying coke?
I still see plenty on the shelves.</t>
  </si>
  <si>
    <t>@Candi_Reighn But they don't put sugar in them anymore #SugarTax ðŸ¤£ðŸ¤£ðŸ¤£ https://t.co/uIQFmsul8U</t>
  </si>
  <si>
    <t>@bogdienache @AtulPathak31 @sfhta @alta_schutte @brandimwynne @hswapnil @kewatson @HBPRCA @ISHBP @FZMarques @SilCastelletti @Hragy @SABOURETCardio Thank you for H/T this study @AtulPathak31 &amp;amp; further evidence to introduce #sugartax since sugar is the new tobacco_xD83D__xDE0C_
@bogdienache you will be aware of @CSHeartResearch @jodieingles27 &amp;amp; coauthors paper:
https://t.co/5eYskvFIx3</t>
  </si>
  <si>
    <t>RT @HealtheNews: Has the #sugartax put a dent on the sale of fizzy drinks? https://t.co/LCbgfmsaR4</t>
  </si>
  <si>
    <t>If your children have been binging on one too many sweetðŸ¦ðŸ«ðŸ¥¤ treats this summer... Donâ€™t forget to book them in for a dental ðŸ¦· check-up! #DentalHealth #FamilyDentist #ChildrensDentist #SummerFun #SchoolHolidays #BreconDentist #BreconDental #SugarTax #BabyTeeth #Decay https://t.co/5cNoHFcyjE</t>
  </si>
  <si>
    <t>RT @CyfarthfaDental: If your children have been binging on one too many sweetðŸ¦ðŸ«ðŸ¥¤ treats this summer... Donâ€™t forget to book them in for a dâ€¦</t>
  </si>
  <si>
    <t>@BorisJohnson When do you plan on ending the ridiculous â€˜poor peoples taxesâ€™ i.e. the #sugartax and the #bedroomtax ?  Both unnecessary and futile money-spinning ventures.</t>
  </si>
  <si>
    <t>If your children have been binging on one too many sweetðŸ¦ðŸ«ðŸ¥¤ treats this summer... Donâ€™t forget to book them in for a dental ðŸ¦· check-up! #DentalHealth #FamilyDentist #ChildrensDentist #SummerFun #SchoolHolidays #MerthyrDentist #CyfarthfaDental #SugarTax #BabyTeeth #Decay https://t.co/1jv0zlpblW</t>
  </si>
  <si>
    <t>@pennyb @stephanieboland Sadly even the Bru is now pretend #sugartax #nannystate #bringbackrealBru</t>
  </si>
  <si>
    <t>RT @FIZZ_NZ: â€œWe know, for example, that MÄori and Pacific children get a large proportion of their daily sugar consumption from sugary driâ€¦</t>
  </si>
  <si>
    <t>RT @FoodMattersLive: It has been 2 years since the #sugarreduction programme was introduced &amp;amp; 1 year since the #caloriereduction programme.â€¦</t>
  </si>
  <si>
    <t>Tax-raising powers could improve population health.  To be effective, tax interventions may need to be supported with subsidies for healthier options and other policies that help reduce health-harming behaviours #SugarTax https://t.co/50Td7slUGZ</t>
  </si>
  <si>
    <t>RT @PublicHealthW: Tax-raising powers could improve population health.  To be effective, tax interventions may need to be supported with suâ€¦</t>
  </si>
  <si>
    <t>Are certain types of sugars healthier than others?
Article by @harvardmed
https://t.co/YSeBG5bhCU
#sugarissugar #sugartax #smoothliving https://t.co/1TTBu7sGeA</t>
  </si>
  <si>
    <t>RT @albertsliving: Are certain types of sugars healthier than others?
Article by @harvardmed
https://t.co/YSeBG5bhCU
#sugarissugar #sugarâ€¦</t>
  </si>
  <si>
    <t>@CocaCola_ZA @CocaCola #ReverseSugar Now with negative sugar molecules. Taste nothing like #Original and cost less. Keeps No Carbonated Gas and has an awful aftertaste, but hey it doesnâ€™t carry #SugarTax</t>
  </si>
  <si>
    <t>Call for #calorielevy on food firms after success of #sugartax. Would this encourage manufacturers to improve the nutritional quality of their unhealthy foods and help tackle #obesity, type 2 #diabetes or even #cancer? #JustHealthNews https://t.co/2Dga0frZaJ</t>
  </si>
  <si>
    <t>Is it only co-occurrence or a cause-effect relationship? Should we consider sugar tax in other EU countries and in Poland?
#sugartax #plantbased #healthy 
@ELMO_org @danslizmd @GIS_gov</t>
  </si>
  <si>
    <t>UK health campaigners call for sweeping â€œcalorie taxâ€ on #processedfoods https://t.co/l1ypHVbppN #actiononsugar #actiononsalt #sugartax #calorietax #obesity #dieting @PHE_uk</t>
  </si>
  <si>
    <t>RT @QMULBartsTheLon: Call for levy on manufacturers to reduce excessive calories in unhealthy food, from @QMUL's @actiononsugar @actiononsaâ€¦</t>
  </si>
  <si>
    <t>RT @dentalhealthorg: .@actiononsugar and @actiononsalt are calling for the #SugarTax, which includes drinks, to be extended to high-calorie…</t>
  </si>
  <si>
    <t>Campaigners are calling on the government to introduce a calorie levy on processed foods in a bid to reduce levels of obesity and other health issues.
https://t.co/1nq63FSW3J
@actiononsugar #calorietax #sugartax #unhealthyfood #obesity #ingredients https://t.co/UdIJV1SgQL</t>
  </si>
  <si>
    <t>#UK : Call for calorie tax on food firms after successful #sugar levy" https://t.co/IZRInM5Ieg #SugarTax #softdrinks #obesity #diabetes #health</t>
  </si>
  <si>
    <t>Widely considered a success, the sugar tax has inspired campaigners to call for a 'calorie tax'. https://t.co/bFuyOyLmnL What do you think? Does the sugar tax deserve the praise it receives? #SugarTax #OralHealth #Confectionery #CalorieTax  #Review #UnhealthyFood https://t.co/8qfpzA7Qz6</t>
  </si>
  <si>
    <t>After the introduction last year of a sugar tax on drinks in the UK, could we now be about to see a tax on “excess calories”? Let me know what you think.
https://t.co/kdYRtefjrw
#sugartax #calorietax #excesscalories #obesity #healthyeatingvscaloriecou… https://t.co/xX76I9xMuB https://t.co/JKbGpXjZRE</t>
  </si>
  <si>
    <t>Here comes again. Few days ago FAO Report on ultra-processed foods, diet quality, and health has been released. 
#sugartax #junkfood #NCDs #foodpolicy https://t.co/xlqBEPLQr2</t>
  </si>
  <si>
    <t>Ugggh, I temporarily forgot that almost all soft drinks in the UK are ruined by artificial sweeteners now, and bought myself a can of @Sprite.
Ugh, ugh, ugh. Acesulfame K AND aspartame. :(
#sugarTax</t>
  </si>
  <si>
    <t>RT @QMULBartsTheLon: Call for levy on manufacturers to reduce excessive calories in unhealthy food, from @QMUL's @actiononsugar @actiononsa…</t>
  </si>
  <si>
    <t>Widely considered a success, the sugar tax has inspired campaigners to call for a 'calorie tax'. https://t.co/1hB6ULthnw What do you think? Does the sugar tax deserve the praise it receives? #SugarTax #OralHealth #Confectionery #CalorieTax  #Review #UnhealthyFood https://t.co/b9kHfyZgas</t>
  </si>
  <si>
    <t>This one is fantastic, can't believe it was only a B-Side. O.M.D., SugarTax #MyiPodPlaylist
https://t.co/frFUtaEPN7</t>
  </si>
  <si>
    <t>#irnbru #Scotland #sugartax https://t.co/IIGUTKLsA5</t>
  </si>
  <si>
    <t>#SugarTax https://t.co/GFopHN8iAO</t>
  </si>
  <si>
    <t>Going to give a give way worth of 3000$ to one lucky slut retweet and like then DM me girls you might be the winner #slut #findom #nudes #paypig #sugarbaby #sugardaddy #sugartax #porn #porno</t>
  </si>
  <si>
    <t>RT @ZacRoger1: Going to give a give way worth of 3000$ to one lucky slut retweet and like then DM me girls you might be the winner #slut #f…</t>
  </si>
  <si>
    <t>@SamHooper @ukonward aka "Please help me government, I don't know how much sugar to eat."
#sugartax #NannyStateTories</t>
  </si>
  <si>
    <t>RT @MxOolong: Ugggh, I temporarily forgot that almost all soft drinks in the UK are ruined by artificial sweeteners now, and bought myself…</t>
  </si>
  <si>
    <t>When is it too late?
#sugartax #cariesprevention https://t.co/AWM7fuCfSY</t>
  </si>
  <si>
    <t>The scale of “sugar addiction” in England and Wales has been laid bare in data showing that 170 children and teenagers a day are having operations in NHS hospitals to remove multiple teeth that have been rotted by sugar.
https://t.co/0VhqyPwHbv
#sugartax #Dentistry https://t.co/l5Jp8Gl1k0</t>
  </si>
  <si>
    <t>Inadequate' health response leaves 3.5bn with poor dental care. Scientists call for reform, sugar regulation and transparency around dental research. Read the entire article here: https://t.co/zIVBamtC78
#sugartax #Dentistry https://t.co/5TBWdMH4NN</t>
  </si>
  <si>
    <t>Call for levy on manufacturers to reduce excessive calories in unhealthy food, from @QMUL's @actiononsugar @actiononsalt https://t.co/tkQUOEwFR7 #sugartax #obesity https://t.co/52vJCgolMt</t>
  </si>
  <si>
    <t>@CocaColaAU_Co Great story. But we need a sugar tax in Australia to help combat obesity. Do the right thing for everyone please, not just your shareholders #sugartax</t>
  </si>
  <si>
    <t>Call for 'calorie tax' on processed food after success of sugar levy #SugarTax. I think we can safely say that Boris will be putting more cloth in his ears on this one #Childhoodobesity #health #inequality 
https://t.co/TtwkFap3gp</t>
  </si>
  <si>
    <t>I spoke with @SputnikNewsUK following @actiononsugar @actiononsalt calorie levy press release yesterday - you can listen here: _xD83D__xDC42_ _xD83D__xDC42__xD83D__xDC47__xD83D__xDC47_ 
https://t.co/UDSQtR4Bet
#obesity #sugartax #childhoodobesity #nutrition #nutritionist</t>
  </si>
  <si>
    <t>RT @holly_gabe: I spoke with @SputnikNewsUK following @actiononsugar @actiononsalt calorie levy press release yesterday - you can listen he…</t>
  </si>
  <si>
    <t>.@actiononsugar and @actiononsalt are calling for the #SugarTax, which includes drinks, to be extended to high-calorie foods. It has been suggested that the new tax could be based on a model used in #Mexico. #oralhealth
https://t.co/lmAtd4zbsi</t>
  </si>
  <si>
    <t>RT @dentalhealthorg: .@actiononsugar and @actiononsalt are calling for the #SugarTax, which includes drinks, to be extended to high-calorieâ€¦</t>
  </si>
  <si>
    <t>RT @FoodMattersLive: It has been 2 years since the #sugarreduction programme was introduced &amp;amp; 1 year since the #caloriereduction programme.…</t>
  </si>
  <si>
    <t>It has been 2 years since the #sugarreduction programme was introduced &amp;amp; 1 year since the #caloriereduction programme. So what has changed in this time? Join @Foodanddrinkfed &amp;amp; @K_Worldpanel at #FoodMattersLive2019 to find out https://t.co/YJIA4Ombey #sugartax #childhoodobesity https://t.co/D6VT8STuNN</t>
  </si>
  <si>
    <t>It has been 2 years since the #sugarreduction programme was introduced &amp;amp; 1 year since the #caloriereduction program… https://t.co/II6jrAYPWI</t>
  </si>
  <si>
    <t>Update: the calorie and sugar reduction programme https://t.co/YJIA4Ombey #sugartax #childhoodobesity</t>
  </si>
  <si>
    <t>#Reformulation and #portionsize approaches to meeting calorie and sugar reduction targets https://t.co/XWE0E69ZNm #sugartax #childhoodobesity https://t.co/75oPp14Jgf</t>
  </si>
  <si>
    <t>Socialismo. Sempre a tentar arranjar fontes de rendimento...
#FatTax #SugarTax em breve #CarbonTax talvez #RedMeatTax e #PoorFishTax entre outros... https://t.co/SZUeIwJGVz</t>
  </si>
  <si>
    <t>@vickyhungerford @BLOODSTOCKFEST  went to #bulleit for some nice bourbon only to find out, no proper coke _xD83D__xDE31__xD83D__xDE31__xD83D__xDE31_ damn you #sugartax</t>
  </si>
  <si>
    <t>RT @confectionprod: Campaigners are calling on the government to introduce a calorie levy on processed foods in a bid to reduce levels of o…</t>
  </si>
  <si>
    <t>Campaigners are calling on the government to introduce a calorie levy on processed foods in a bid to reduce levels… https://t.co/VpDKXOE4av</t>
  </si>
  <si>
    <t>@CorinnaHawkes @IFPRI I maintain that any #sugartax, etc, should be used to subsidise the healthy counter-product or opposition industry so that we can begin to improve access to healthy products and reduce the system factors associated with poor nutrition and poor quality food.</t>
  </si>
  <si>
    <t>Obesity does not just have an economic cost but those from a poorer background are more likely to be obese. Why? 
https://t.co/islbHHINFX
#obesity #childhood #food #sugartax #policy https://t.co/r1fHyhAFzw</t>
  </si>
  <si>
    <t>How can we tackle this? Find out in our blog... https://t.co/islbHHINFX
#obesity #sugartax #nhs #activelife https://t.co/Jb9E8ajY7S</t>
  </si>
  <si>
    <t>RT @childofourtime: Obesity does not just have an economic cost but those from a poorer background are more likely to be obese. Why? 
http…</t>
  </si>
  <si>
    <t>This increase in chocolate bar size etc doesn’t work for me because I’m like “oh they used to be bigger so I can ea… https://t.co/TQ2If1sKPg</t>
  </si>
  <si>
    <t>https://t.co/kQgc3M1WOT
#Soda #SodaTax #sugartax</t>
  </si>
  <si>
    <t>Well, they need to replace the revenue they’ve lost from cigarettes I suppose.
Still disagree with it. It’s not the… https://t.co/V1y32Wq5PG</t>
  </si>
  <si>
    <t>@Aescwine_ That’s the English way.... _xD83D__xDE11_ #SugarTax</t>
  </si>
  <si>
    <t>@EnglishmanAdam I had a wicked evil idea for the #sugartax the other day (I love full fat coke BTW), but if they wa… https://t.co/ukxloRIxjZ</t>
  </si>
  <si>
    <t>My latest article on LinkedIn on sugar
https://t.co/eexFxQAHrS
#sugar #sugartax #cycling #diabetes #commuting</t>
  </si>
  <si>
    <t>Sugar and Hypocrites
https://t.co/MxS5NzHx98
#humanity #hypocrite #libtards #POEMS #PseudoElites #UK #UN #SugarTax #SugarLevy #flock</t>
  </si>
  <si>
    <t>RT @JayyAngelo: Pre sugartax rubicon mango I want to run to you</t>
  </si>
  <si>
    <t>Thread/
Today, @BorisJohnson has said that taxes on unhealthy foods should be reviewed citing a lack of evidence. The only such UK tax is the soft drinks industry levy, or #sugartax, so please let me take you through that 'lack of evidence'.
https://t.co/YNKpCambkL</t>
  </si>
  <si>
    <t>RT @ADMBriggs: Thread/
Today, @BorisJohnson has said that taxes on unhealthy foods should be reviewed citing a lack of evidence. The only s…</t>
  </si>
  <si>
    <t>Pre sugartax rubicon mango I want to run to you</t>
  </si>
  <si>
    <t>Has the #sugartax put a dent on the sale of fizzy drinks? https://t.co/LCbgfmazZw</t>
  </si>
  <si>
    <t>Has the #sugartax put a dent on the sale of fizzy drinks? https://t.co/LCbgfmsaR4</t>
  </si>
  <si>
    <t>According to a new study, drinking as little as 100ml of sugary drinks â€” including 100% fruit juice â€”  can increase your chances of cancer by 18%. Why then have fruit juices been exempt from the #sugartax in SA?  https://t.co/LCbgfmazZw</t>
  </si>
  <si>
    <t>According to a new study, drinking as little as 100ml of sugary drinks — including 100% fruit juice —  can increase… https://t.co/AIPK1dtDBH</t>
  </si>
  <si>
    <t>@KrzysztofLanda à propos cukru, to jego sprawa (#NieCukrz, #SugarTax) też może paść ofiarą lepszego lub gorszego PR, który już zagęszcza ruchy</t>
  </si>
  <si>
    <t>RT @FIZZ_NZ: Tickets are on sale for the FIZZ symposium 2019 "Sweet as? Sugar's effect on our health." 31 Oct in Auckland. https://t.co/b9p…</t>
  </si>
  <si>
    <t>Alarming to read of scale of impact of #diabetes in NZ: close to 1,000 amputations a year; sight of 60,000 people affected; 300+ diabetics newly placed on dialysis last year. Time for major prevention measures: #WaterOnlySchools #sugartax &amp;amp; more. @iPCH2  https://t.co/0cdeRQFgXR</t>
  </si>
  <si>
    <t>@HelenClarkNZ @ipch2 Helen Clark supports a #SugarTax and #WaterOnlySchools</t>
  </si>
  <si>
    <t>â€œWe know, for example, that MÄori and Pacific children get a large proportion of their daily sugar consumption from sugary drinks.â€ Dr Corina Grey. https://t.co/uaweAKfnRS #sugartax</t>
  </si>
  <si>
    <t>If we could love this 100 times we would. Two birds one stone - minimise single-use plastic bottle usage, minimise the health burden of sugar's ill effects #SugarTax #Papatūānuku https://t.co/21fHeUwsS5</t>
  </si>
  <si>
    <t>Tickets are on sale for the FIZZ symposium 2019 "Sweet as? Sugar's effect on our health." 31 Oct in Auckland.… https://t.co/0qAtmXDcxk</t>
  </si>
  <si>
    <t>RT @LouiseStephen9: I think we can now see the #sugartax for the Big Public Health / United Nations con that it always was.
Nothing more th…</t>
  </si>
  <si>
    <t>@FoonFong #sugartax alone doesn't help. Need comprehensive action plan.
Food labeling _xD83C__xDDEC__xD83C__xDDE7_/_xD83C__xDDEA__xD83C__xDDFA_ also require.… https://t.co/37lMgwSoSf</t>
  </si>
  <si>
    <t>“When you have a conservative state and a progressive city within that state, it becomes challenging,” said @donnabullock195, “because the conservative lawmakers use #preemption to control progressive cities.” #bigsoda #bigsugar #sodatax #sugartax https://t.co/pXg2AOkmMM</t>
  </si>
  <si>
    <t>#Publichealth in action everywhere! Discouraging choice by higher cost for sugary drinks #sugartax https://t.co/dczuIj40uZ</t>
  </si>
  <si>
    <t>#Publichealth in action everywhere! Discouraging less healthy choice by higher cost #sugartax https://t.co/ALbtL7XkeA</t>
  </si>
  <si>
    <t>#actiononsugar and #actiononsalt suggest a tax should be levied on calorie-dense processed food, similar to the… https://t.co/fDysN6w07a</t>
  </si>
  <si>
    <t>The sugar content of children’s &amp;amp; lunchbox beverages sold in the UK before &amp;amp; after the soft drink industry levy… https://t.co/1iz0IzJaoP</t>
  </si>
  <si>
    <t>On the #sugartax just like every political issue of the day, @borisjohnson has ducked and dived to put himself in t… https://t.co/5dVyAH87pl</t>
  </si>
  <si>
    <t>In Focus: Proposed Sugar Tax | @Iceland_Review  https://t.co/O2WycCFZkq #WeArePHAdvocates… https://t.co/eyt20A74dB</t>
  </si>
  <si>
    <t>In Focus: Proposed Sugar Tax | @Iceland_Review  https://t.co/Kcj83MMFEN #WeArePHAdvocates… https://t.co/I15s7E7sEq</t>
  </si>
  <si>
    <t>I think we can now see the #sugartax for the Big Public Health / United Nations con that it always was.
Nothing mor… https://t.co/zrwRaDFjox</t>
  </si>
  <si>
    <t>https://twitter.com/i/web/status/1156028574287065094</t>
  </si>
  <si>
    <t>https://www.theaustralian.com.au/nation/politics/taxes-key-to-good-health-says-ama/news-story/3936c6605d545f58b0e94d16dc22e373</t>
  </si>
  <si>
    <t>https://twitter.com/i/web/status/1156492689468219394</t>
  </si>
  <si>
    <t>https://twitter.com/i/web/status/1156495213835300865</t>
  </si>
  <si>
    <t>https://twitter.com/i/web/status/1156556501789663232</t>
  </si>
  <si>
    <t>https://twitter.com/ecpobesity/status/1156521808084066304</t>
  </si>
  <si>
    <t>https://www.bbc.co.uk/news/uk-politics-48847952</t>
  </si>
  <si>
    <t>http://webreach8-0.co.za/Retail/FMCG/FMCG_Retailer_6_2019/mobile/index.html#p=19</t>
  </si>
  <si>
    <t>http://businessservicesweek.com/do-you-know-the-sugar-tax-facts/?utm_source=twitter&amp;utm_medium=social&amp;utm_campaign=twitter+organic</t>
  </si>
  <si>
    <t>http://www.ministerievantegenspraak.nl/english/no-fruit-juice-and-enough-sleep-a-probe-beyond-a-panacea/ http://www.ministerievantegenspraak.nl/english/no-fruit-juice-and-enough-sleep-a-probe-beyond-a-panacea/</t>
  </si>
  <si>
    <t>http://www.ministerievantegenspraak.nl/english/no-fruit-juice-and-enough-sleep-a-probe-beyond-a-panacea/</t>
  </si>
  <si>
    <t>http://www.ministerievantegenspraak.nl/english/no-fruit-juice-and-enough-sleep-a-probe-beyond-a-panacea/#Amsterdamhealthyweightprogramme</t>
  </si>
  <si>
    <t>https://www.foodnavigator.com/Article/2019/08/02/Bolder-actions-required-to-tackle-obesity-Are-food-taxes-and-subsidies-the-answer</t>
  </si>
  <si>
    <t>https://www.sciencedaily.com/releases/2019/08/190801093323.htm</t>
  </si>
  <si>
    <t>https://www.theguardian.com/politics/2019/jul/03/boris-johnson-vows-to-review-whether-sugar-tax-improves-health</t>
  </si>
  <si>
    <t>https://twitter.com/libdemvoice/status/1158026255398313984</t>
  </si>
  <si>
    <t>https://www.sciencedirect.com/science/article/pii/S0167527316331515</t>
  </si>
  <si>
    <t>https://www.health-e.org.za/2019/07/15/sugary-drinks-the-tax-declining-sales-new-alarming-research/</t>
  </si>
  <si>
    <t>https://www.health.harvard.edu/blog/are-certain-types-of-sugars-healthier-than-others-2019052916699?utm_sq=g3l66tt94d</t>
  </si>
  <si>
    <t>https://www.huffingtonpost.co.uk/entry/calorie-levy-campaigners_uk_5d4993bee4b0244052e1a560</t>
  </si>
  <si>
    <t>https://www.foodingredientsfirst.com/news/uk-health-campaigners-call-for-sweeping-calorie-tax-on-processed-foods.html</t>
  </si>
  <si>
    <t>https://www.foodanddrinktechnology.com/news/29006/campaigners-call-for-calorie-levy-on-unhealthy-foods/</t>
  </si>
  <si>
    <t>https://www.eveningexpress.co.uk/news/uk/call-for-calorie-tax-on-food-firms-after-success-of-sugar-levy/amp/?utm_source=twitter&amp;__twitter_impression=true</t>
  </si>
  <si>
    <t>https://news.sky.com/story/call-for-calorie-tax-on-processed-food-after-success-of-sugar-levy-11779137</t>
  </si>
  <si>
    <t>https://www.independent.co.uk/news/uk/politics/calorie-tax-campaign-health-food-levy-sugar-soft-drinks-a9044521.html https://www.instagram.com/p/B03kt9jFd6l/</t>
  </si>
  <si>
    <t>https://twitter.com/TheEconomist/status/1159139054857965568</t>
  </si>
  <si>
    <t>https://www.youtube.com/watch?v=cfl26x1XCwY</t>
  </si>
  <si>
    <t>https://twitter.com/theeconomist/status/1159291624528207873</t>
  </si>
  <si>
    <t>https://www.independent.co.uk/news/health/uk-sugar-addiction-nhs-rotten-teeth-children-operations-cost-food-drink-diet-a8156151.html</t>
  </si>
  <si>
    <t>https://www.theguardian.com/society/2019/jul/18/inadequate-health-response-leaves-35bn-with-poor-dental-care</t>
  </si>
  <si>
    <t>https://www.qmul.ac.uk/media/news/2019/smd/call-for-levy-on-manufacturers-to-reduce-excessive-calories-in-unhealthy-food-.html</t>
  </si>
  <si>
    <t>https://news.sky.com/story/call-for-calorie-tax-on-processed-food-after-success-of-sugar-levy-11779137?utm_source=Greenhouse+Morning+News&amp;utm_campaign=925a7e4c19-Greenhouse_Morning_News_GMN__8th_August_2019&amp;utm_medium=email&amp;utm_term=0_e40c447c1a-925a7e4c19-123998953</t>
  </si>
  <si>
    <t>https://soundcloud.com/radiosputnik/obesity-we-believe-liability-here-is-with-the-food-industry-expert</t>
  </si>
  <si>
    <t>https://www.dailymail.co.uk/health/article-7328077/Campaigners-call-CALORIE-TAX-processed-foods.html</t>
  </si>
  <si>
    <t>https://www.foodmatterslive.com/visit/2019-schedule/2019-sessions-details-update-the-calorie-and-sugar-reduction-programme</t>
  </si>
  <si>
    <t>https://twitter.com/i/web/status/1156489779275587591</t>
  </si>
  <si>
    <t>https://www.foodmatterslive.com/visit/2019-schedule/2019-sessions-details-reformulation-and-portion-size-approaches-to-meeting-calorie-and-sugar-reduction-targets</t>
  </si>
  <si>
    <t>https://twitter.com/burnout_pt/status/1159443259736952833</t>
  </si>
  <si>
    <t>https://twitter.com/i/web/status/1159770741853884419</t>
  </si>
  <si>
    <t>http://childofourtimeblog.org.uk/2017/12/off-the-scales-time-to-act-on-childhood-obesity/</t>
  </si>
  <si>
    <t>https://twitter.com/i/web/status/1159868212193964032</t>
  </si>
  <si>
    <t>https://www.icelandreview.com/politics/in-focus-proposed-sugar-tax/</t>
  </si>
  <si>
    <t>https://twitter.com/i/web/status/1159926126522904576</t>
  </si>
  <si>
    <t>https://twitter.com/i/web/status/1160727733208584195</t>
  </si>
  <si>
    <t>https://www.linkedin.com/pulse/sugar-tax-year-simon-elson</t>
  </si>
  <si>
    <t>https://passerbybloggingfun.blogspot.com/2019/08/poem-sugar-and-hypocrites.html</t>
  </si>
  <si>
    <t>https://twitter.com/i/web/status/1160883634892488704</t>
  </si>
  <si>
    <t>http://www.nzherald.co.nz/index.cfm?objectid=12254108&amp;ref=twitter</t>
  </si>
  <si>
    <t>https://www.tvnz.co.nz/one-news/new-zealand/renewed-calls-sugar-tax-help-health-outcomes-m-ori-and-pasifika</t>
  </si>
  <si>
    <t>https://twitter.com/refillnz/status/1159282589255000065</t>
  </si>
  <si>
    <t>https://twitter.com/i/web/status/1161040931501424640</t>
  </si>
  <si>
    <t>https://twitter.com/i/web/status/1161245860488892422</t>
  </si>
  <si>
    <t>https://www.politico.com/agenda/story/2019/08/13/soda-tax-california-public-health-000940</t>
  </si>
  <si>
    <t>https://twitter.com/i/web/status/1161321609019502592</t>
  </si>
  <si>
    <t>https://twitter.com/i/web/status/1161340790251184128</t>
  </si>
  <si>
    <t>https://twitter.com/i/web/status/1147097793204490241</t>
  </si>
  <si>
    <t>https://www.icelandreview.com/politics/in-focus-proposed-sugar-tax/ https://twitter.com/i/web/status/1161393255650603008</t>
  </si>
  <si>
    <t>https://www.icelandreview.com/politics/in-focus-proposed-sugar-tax/ https://twitter.com/i/web/status/1161393277402320897</t>
  </si>
  <si>
    <t>https://twitter.com/i/web/status/1161226424889405440</t>
  </si>
  <si>
    <t>twitter.com</t>
  </si>
  <si>
    <t>com.au</t>
  </si>
  <si>
    <t>co.uk</t>
  </si>
  <si>
    <t>co.za</t>
  </si>
  <si>
    <t>businessservicesweek.com</t>
  </si>
  <si>
    <t>ministerievantegenspraak.nl ministerievantegenspraak.nl</t>
  </si>
  <si>
    <t>ministerievantegenspraak.nl</t>
  </si>
  <si>
    <t>foodnavigator.com</t>
  </si>
  <si>
    <t>sciencedaily.com</t>
  </si>
  <si>
    <t>theguardian.com</t>
  </si>
  <si>
    <t>sciencedirect.com</t>
  </si>
  <si>
    <t>org.za</t>
  </si>
  <si>
    <t>harvard.edu</t>
  </si>
  <si>
    <t>foodingredientsfirst.com</t>
  </si>
  <si>
    <t>foodanddrinktechnology.com</t>
  </si>
  <si>
    <t>sky.com</t>
  </si>
  <si>
    <t>co.uk instagram.com</t>
  </si>
  <si>
    <t>youtube.com</t>
  </si>
  <si>
    <t>ac.uk</t>
  </si>
  <si>
    <t>soundcloud.com</t>
  </si>
  <si>
    <t>foodmatterslive.com</t>
  </si>
  <si>
    <t>org.uk</t>
  </si>
  <si>
    <t>icelandreview.com</t>
  </si>
  <si>
    <t>linkedin.com</t>
  </si>
  <si>
    <t>blogspot.com</t>
  </si>
  <si>
    <t>co.nz</t>
  </si>
  <si>
    <t>politico.com</t>
  </si>
  <si>
    <t>icelandreview.com twitter.com</t>
  </si>
  <si>
    <t>sugartax</t>
  </si>
  <si>
    <t>auspol sugartax</t>
  </si>
  <si>
    <t>obesity eatlessexercisemore diets healthcoaches behaviorchange medication surgery fatcamps sugartax publicpolicies marketingcampaigns motivationalinterviewing incomeinequality affordablefood incentives</t>
  </si>
  <si>
    <t>sugartax borisjohnson unhealthy taxes</t>
  </si>
  <si>
    <t>retailsuitemedia fmcgretailer retailnews b2bnews fmcgnews sugartax sa implications beveragefocus</t>
  </si>
  <si>
    <t>sugartax cocacola</t>
  </si>
  <si>
    <t>sugartax obesity</t>
  </si>
  <si>
    <t>borisjohnson sugartax obesity</t>
  </si>
  <si>
    <t>sugartax amsterdamhealthyweightprogramme</t>
  </si>
  <si>
    <t>sugartax lobby amsterdamhealthyweightprogramme</t>
  </si>
  <si>
    <t>pop sugartax artificialsweetner</t>
  </si>
  <si>
    <t>diabetes</t>
  </si>
  <si>
    <t>obesity sugartax junkfood</t>
  </si>
  <si>
    <t>obesity slowaustralia preventitivehealth sugartax</t>
  </si>
  <si>
    <t>projectbollocks sugartax</t>
  </si>
  <si>
    <t>projectbollocks</t>
  </si>
  <si>
    <t>personalincometax propertytax povertytax prescriptiondrugtax realestatetax recreationalvehicletax retailsalestax roadtax servicechargetax schooltax sugartax telephonetax valueaddedtax vehiclelicenseregistrationtax vehiclesalestax watertax workerscompensationtax</t>
  </si>
  <si>
    <t>sugartax diabetics hypoglycemia</t>
  </si>
  <si>
    <t>dentalhealth familydentist childrensdentist summerfun schoolholidays brecondentist brecondental sugartax babyteeth decay</t>
  </si>
  <si>
    <t>sugartax bedroomtax</t>
  </si>
  <si>
    <t>dentalhealth familydentist childrensdentist summerfun schoolholidays merthyrdentist cyfarthfadental sugartax babyteeth decay</t>
  </si>
  <si>
    <t>sugartax nannystate bringbackrealbru</t>
  </si>
  <si>
    <t>sugarreduction caloriereduction</t>
  </si>
  <si>
    <t>sugarissugar sugartax smoothliving</t>
  </si>
  <si>
    <t>sugarissugar</t>
  </si>
  <si>
    <t>reversesugar original sugartax</t>
  </si>
  <si>
    <t>calorielevy sugartax obesity diabetes cancer justhealthnews</t>
  </si>
  <si>
    <t>sugartax plantbased healthy</t>
  </si>
  <si>
    <t>processedfoods actiononsugar actiononsalt sugartax calorietax obesity dieting</t>
  </si>
  <si>
    <t>calorietax sugartax unhealthyfood obesity ingredients</t>
  </si>
  <si>
    <t>uk sugar sugartax softdrinks obesity diabetes health</t>
  </si>
  <si>
    <t>sugartax oralhealth confectionery calorietax review unhealthyfood</t>
  </si>
  <si>
    <t>sugartax calorietax excesscalories obesity healthyeatingvscaloriecou</t>
  </si>
  <si>
    <t>sugartax junkfood ncds foodpolicy</t>
  </si>
  <si>
    <t>myipodplaylist</t>
  </si>
  <si>
    <t>irnbru scotland sugartax</t>
  </si>
  <si>
    <t>slut findom nudes paypig sugarbaby sugardaddy sugartax porn porno</t>
  </si>
  <si>
    <t>slut</t>
  </si>
  <si>
    <t>sugartax nannystatetories</t>
  </si>
  <si>
    <t>sugartax cariesprevention</t>
  </si>
  <si>
    <t>sugartax dentistry</t>
  </si>
  <si>
    <t>sugartax childhoodobesity health inequality</t>
  </si>
  <si>
    <t>obesity sugartax childhoodobesity nutrition nutritionist</t>
  </si>
  <si>
    <t>sugartax mexico oralhealth</t>
  </si>
  <si>
    <t>sugarreduction caloriereduction foodmatterslive2019 sugartax childhoodobesity</t>
  </si>
  <si>
    <t>sugartax childhoodobesity</t>
  </si>
  <si>
    <t>reformulation portionsize sugartax childhoodobesity</t>
  </si>
  <si>
    <t>fattax sugartax carbontax redmeattax poorfishtax</t>
  </si>
  <si>
    <t>bulleit sugartax</t>
  </si>
  <si>
    <t>obesity childhood food sugartax policy</t>
  </si>
  <si>
    <t>obesity sugartax nhs activelife</t>
  </si>
  <si>
    <t>soda sodatax sugartax</t>
  </si>
  <si>
    <t>sugar sugartax cycling diabetes commuting</t>
  </si>
  <si>
    <t>humanity hypocrite libtards poems pseudoelites uk un sugartax sugarlevy flock</t>
  </si>
  <si>
    <t>niecukrz sugartax</t>
  </si>
  <si>
    <t>diabetes wateronlyschools sugartax</t>
  </si>
  <si>
    <t>sugartax wateronlyschools</t>
  </si>
  <si>
    <t>sugartax papatūānuku</t>
  </si>
  <si>
    <t>preemption bigsoda bigsugar sodatax sugartax</t>
  </si>
  <si>
    <t>publichealth sugartax</t>
  </si>
  <si>
    <t>actiononsugar actiononsalt</t>
  </si>
  <si>
    <t>wearephadvocates</t>
  </si>
  <si>
    <t>https://pbs.twimg.com/media/EA3ABJKW4AAdL-J.jpg</t>
  </si>
  <si>
    <t>https://pbs.twimg.com/media/EA5X68ZXYAI1TaD.jpg</t>
  </si>
  <si>
    <t>https://pbs.twimg.com/media/D-oBIM3WkAAOrH3.jpg</t>
  </si>
  <si>
    <t>https://pbs.twimg.com/tweet_video_thumb/EBJeXWpW4AANa-S.jpg</t>
  </si>
  <si>
    <t>https://pbs.twimg.com/media/EBL39OrWkAEVSXV.jpg</t>
  </si>
  <si>
    <t>https://pbs.twimg.com/media/EBL3SKLX4AA-ZGc.jpg</t>
  </si>
  <si>
    <t>https://pbs.twimg.com/media/EAFVrmiWwAEh1IG.jpg</t>
  </si>
  <si>
    <t>https://pbs.twimg.com/media/D9qgmOEXUAEoD3w.jpg</t>
  </si>
  <si>
    <t>https://pbs.twimg.com/media/EBXxmWvX4AAWg40.jpg</t>
  </si>
  <si>
    <t>https://pbs.twimg.com/media/EBYGTndXYAAOVn4.jpg</t>
  </si>
  <si>
    <t>https://pbs.twimg.com/media/EBYSU8ZX4AEcXAm.jpg</t>
  </si>
  <si>
    <t>https://pbs.twimg.com/media/EBY0qSDWkAAI7a0.jpg</t>
  </si>
  <si>
    <t>https://pbs.twimg.com/ext_tw_video_thumb/1159204138682585091/pu/img/S4SQxer6Or3fhs7R.jpg</t>
  </si>
  <si>
    <t>https://pbs.twimg.com/media/EAxsBD2XsAAeSDk.jpg</t>
  </si>
  <si>
    <t>https://pbs.twimg.com/media/EA-RsjuWkAAafRb.jpg</t>
  </si>
  <si>
    <t>https://pbs.twimg.com/media/EBbgymhWsAA0wE_.jpg</t>
  </si>
  <si>
    <t>https://pbs.twimg.com/media/EBXcNeTXkAAAlLK.jpg</t>
  </si>
  <si>
    <t>https://pbs.twimg.com/media/EBRZSn-WsAAaMtV.png</t>
  </si>
  <si>
    <t>https://pbs.twimg.com/media/EBcxD-gXYAAbt3x.jpg</t>
  </si>
  <si>
    <t>https://pbs.twimg.com/media/EAD8nE5WwAAkn_U.jpg</t>
  </si>
  <si>
    <t>https://pbs.twimg.com/media/EBNwgFaXkAE_CQ2.jpg</t>
  </si>
  <si>
    <t>https://pbs.twimg.com/media/EB3TM1ZXkAApOsw.jpg</t>
  </si>
  <si>
    <t>https://pbs.twimg.com/media/EB3UV-lXUAAjIrA.jpg</t>
  </si>
  <si>
    <t>http://pbs.twimg.com/profile_images/706685819340222464/R4HfVPqX_normal.jpg</t>
  </si>
  <si>
    <t>http://pbs.twimg.com/profile_images/1100656637612675073/CNUis0Gd_normal.png</t>
  </si>
  <si>
    <t>http://pbs.twimg.com/profile_images/1039093396718190592/qCjk9_pm_normal.jpg</t>
  </si>
  <si>
    <t>http://pbs.twimg.com/profile_images/759918121666785280/ccuwWgmi_normal.jpg</t>
  </si>
  <si>
    <t>http://pbs.twimg.com/profile_images/432368855818571777/yLCJ-DsV_normal.jpeg</t>
  </si>
  <si>
    <t>http://pbs.twimg.com/profile_images/1003486786520313857/GFvO5TTB_normal.jpg</t>
  </si>
  <si>
    <t>http://pbs.twimg.com/profile_images/1125745059901726722/45LGwTc1_normal.jpg</t>
  </si>
  <si>
    <t>http://pbs.twimg.com/profile_images/1006557404627009536/764bE_L1_normal.jpg</t>
  </si>
  <si>
    <t>http://pbs.twimg.com/profile_images/1100341529875542017/CetwEhHT_normal.png</t>
  </si>
  <si>
    <t>http://pbs.twimg.com/profile_images/875708555801894914/Md0akJB7_normal.jpg</t>
  </si>
  <si>
    <t>http://pbs.twimg.com/profile_images/544832623059546112/RQC1kAju_normal.png</t>
  </si>
  <si>
    <t>http://pbs.twimg.com/profile_images/1097962577106210821/eZsBr_Tr_normal.jpg</t>
  </si>
  <si>
    <t>http://pbs.twimg.com/profile_images/1155516935452409856/kcq4AymL_normal.jpg</t>
  </si>
  <si>
    <t>http://abs.twimg.com/sticky/default_profile_images/default_profile_normal.png</t>
  </si>
  <si>
    <t>http://pbs.twimg.com/profile_images/989052143440220161/0_pRUX2H_normal.jpg</t>
  </si>
  <si>
    <t>http://pbs.twimg.com/profile_images/638694424189403136/tIHqFLUB_normal.jpg</t>
  </si>
  <si>
    <t>http://pbs.twimg.com/profile_images/621637473559515136/BPuztyys_normal.jpg</t>
  </si>
  <si>
    <t>http://pbs.twimg.com/profile_images/968973134916476934/bf60Y5uh_normal.jpg</t>
  </si>
  <si>
    <t>http://pbs.twimg.com/profile_images/686032452289183744/SqWDnJ4l_normal.jpg</t>
  </si>
  <si>
    <t>http://pbs.twimg.com/profile_images/829376575/Photo_73_normal.jpg</t>
  </si>
  <si>
    <t>http://pbs.twimg.com/profile_images/1080789983974301696/y0C2Q8bh_normal.jpg</t>
  </si>
  <si>
    <t>http://pbs.twimg.com/profile_images/806047860/Cropped_Portrait_Sketch_by_Azerisii_v.2_normal.jpg</t>
  </si>
  <si>
    <t>http://pbs.twimg.com/profile_images/1135594558992146433/NV8kH2wC_normal.jpg</t>
  </si>
  <si>
    <t>http://pbs.twimg.com/profile_images/806799728205664256/QbAu5jpK_normal.png</t>
  </si>
  <si>
    <t>http://pbs.twimg.com/profile_images/1103765048768380928/Z42yVEr0_normal.png</t>
  </si>
  <si>
    <t>http://pbs.twimg.com/profile_images/1141993751000170496/hh18dgHZ_normal.jpg</t>
  </si>
  <si>
    <t>http://pbs.twimg.com/profile_images/757190088484917248/dtziftS0_normal.jpg</t>
  </si>
  <si>
    <t>http://pbs.twimg.com/profile_images/1141611559673712640/KfwMyqpq_normal.png</t>
  </si>
  <si>
    <t>http://pbs.twimg.com/profile_images/378800000456986279/1ec12389e2eb46ed181bffb2445e69ed_normal.jpeg</t>
  </si>
  <si>
    <t>http://pbs.twimg.com/profile_images/1094415934796619776/GGnnBcec_normal.jpg</t>
  </si>
  <si>
    <t>http://pbs.twimg.com/profile_images/1033704253523677184/VEYk6f6M_normal.jpg</t>
  </si>
  <si>
    <t>http://pbs.twimg.com/profile_images/868013648261894146/SVmZcjPK_normal.jpg</t>
  </si>
  <si>
    <t>http://pbs.twimg.com/profile_images/1155248802170753025/DKAM-Pt-_normal.jpg</t>
  </si>
  <si>
    <t>http://pbs.twimg.com/profile_images/1157003477215825920/40pTrmgh_normal.jpg</t>
  </si>
  <si>
    <t>http://pbs.twimg.com/profile_images/2322420151/q2bumcos3tc38h7sg2zm_normal.jpeg</t>
  </si>
  <si>
    <t>http://pbs.twimg.com/profile_images/1159559161580965888/2ataPzd6_normal.jpg</t>
  </si>
  <si>
    <t>http://pbs.twimg.com/profile_images/1007354044162031616/vq52iftL_normal.jpg</t>
  </si>
  <si>
    <t>http://pbs.twimg.com/profile_images/872392591660257281/PA88HUtM_normal.jpg</t>
  </si>
  <si>
    <t>http://pbs.twimg.com/profile_images/997052533037248512/f8Bss2mO_normal.jpg</t>
  </si>
  <si>
    <t>http://pbs.twimg.com/profile_images/1420193642/3097_David_Buck_bw_normal.jpg</t>
  </si>
  <si>
    <t>http://pbs.twimg.com/profile_images/633104196334518272/-YFl_8Wb_normal.jpg</t>
  </si>
  <si>
    <t>http://pbs.twimg.com/profile_images/1156292822171103232/TRZTZZ-C_normal.jpg</t>
  </si>
  <si>
    <t>http://pbs.twimg.com/profile_images/1012643864174350336/ZBnuT1JK_normal.jpg</t>
  </si>
  <si>
    <t>http://pbs.twimg.com/profile_images/887260370007719936/I60TP32L_normal.jpg</t>
  </si>
  <si>
    <t>http://pbs.twimg.com/profile_images/1131675042457235468/2_A4Pmo0_normal.jpg</t>
  </si>
  <si>
    <t>http://pbs.twimg.com/profile_images/1157606067829923840/Msjluh5L_normal.jpg</t>
  </si>
  <si>
    <t>http://pbs.twimg.com/profile_images/1222785144/image_normal.jpg</t>
  </si>
  <si>
    <t>http://pbs.twimg.com/profile_images/1155869310809792516/UXs8AA1s_normal.jpg</t>
  </si>
  <si>
    <t>http://pbs.twimg.com/profile_images/1127730694346637312/2EEWPAUp_normal.jpg</t>
  </si>
  <si>
    <t>http://pbs.twimg.com/profile_images/1091496447529213952/uf76HTVb_normal.jpg</t>
  </si>
  <si>
    <t>http://pbs.twimg.com/profile_images/1151494030242525184/bd_Z09X-_normal.jpg</t>
  </si>
  <si>
    <t>http://pbs.twimg.com/profile_images/2546241842/image_normal.jpg</t>
  </si>
  <si>
    <t>http://pbs.twimg.com/profile_images/1123992965570027524/BClWAyAJ_normal.jpg</t>
  </si>
  <si>
    <t>http://pbs.twimg.com/profile_images/1025666807858962432/5W2VOwPL_normal.jpg</t>
  </si>
  <si>
    <t>http://pbs.twimg.com/profile_images/1317810443/198281_140654779335848_100001739801067_247506_206631_n_normal.jpg</t>
  </si>
  <si>
    <t>http://pbs.twimg.com/profile_images/972341110403227648/ti3fMf_d_normal.jpg</t>
  </si>
  <si>
    <t>http://pbs.twimg.com/profile_images/989152799018668032/Su83f-F6_normal.jpg</t>
  </si>
  <si>
    <t>http://pbs.twimg.com/profile_images/1131875771662966784/SaQ-ZOQE_normal.png</t>
  </si>
  <si>
    <t>http://pbs.twimg.com/profile_images/966688578418987009/DiTR43D__normal.jpg</t>
  </si>
  <si>
    <t>http://pbs.twimg.com/profile_images/1043350196665626624/X8YgTZxF_normal.jpg</t>
  </si>
  <si>
    <t>http://pbs.twimg.com/profile_images/1144220878793842694/gcEKbgMs_normal.png</t>
  </si>
  <si>
    <t>http://pbs.twimg.com/profile_images/907927984253886464/IPfoc5Nj_normal.jpg</t>
  </si>
  <si>
    <t>http://pbs.twimg.com/profile_images/710049013966487552/xyQ5j5sJ_normal.jpg</t>
  </si>
  <si>
    <t>http://pbs.twimg.com/profile_images/809039033045254144/66c6aFUg_normal.jpg</t>
  </si>
  <si>
    <t>http://pbs.twimg.com/profile_images/885764331631243265/D6Ng1RuS_normal.jpg</t>
  </si>
  <si>
    <t>http://pbs.twimg.com/profile_images/1483076168/Parsley-Liz-2010-296-580x435_normal.jpg</t>
  </si>
  <si>
    <t>http://pbs.twimg.com/profile_images/436081880312471552/edPhioxc_normal.jpeg</t>
  </si>
  <si>
    <t>http://pbs.twimg.com/profile_images/759417800591106049/46CpUYVY_normal.jpg</t>
  </si>
  <si>
    <t>http://pbs.twimg.com/profile_images/1157033141061804032/XPvqx0CR_normal.jpg</t>
  </si>
  <si>
    <t>http://pbs.twimg.com/profile_images/1748985727/icon_normal.png</t>
  </si>
  <si>
    <t>http://pbs.twimg.com/profile_images/1152524355521470464/KPeC-OZH_normal.jpg</t>
  </si>
  <si>
    <t>http://pbs.twimg.com/profile_images/1158632615135629312/1FqtJFPB_normal.jpg</t>
  </si>
  <si>
    <t>http://pbs.twimg.com/profile_images/962679440185659392/NjePyPup_normal.jpg</t>
  </si>
  <si>
    <t>http://pbs.twimg.com/profile_images/1158624446040686592/PTuKeDlJ_normal.jpg</t>
  </si>
  <si>
    <t>http://pbs.twimg.com/profile_images/1109762449463480320/E_77MQNg_normal.png</t>
  </si>
  <si>
    <t>http://pbs.twimg.com/profile_images/1096106570444951554/LJBQN8Az_normal.jpg</t>
  </si>
  <si>
    <t>http://pbs.twimg.com/profile_images/1068922775681884160/504sKo7n_normal.jpg</t>
  </si>
  <si>
    <t>http://pbs.twimg.com/profile_images/733658106043981825/uJCejYd__normal.jpg</t>
  </si>
  <si>
    <t>http://pbs.twimg.com/profile_images/1063435487451467777/zicDG6bf_normal.jpg</t>
  </si>
  <si>
    <t>http://pbs.twimg.com/profile_images/3437503375/aad534719456a44f55a04b35bb15ea67_normal.jpeg</t>
  </si>
  <si>
    <t>http://pbs.twimg.com/profile_images/1018542843504103424/ap3rJlxV_normal.jpg</t>
  </si>
  <si>
    <t>http://pbs.twimg.com/profile_images/785207304253763586/P99xvrgG_normal.jpg</t>
  </si>
  <si>
    <t>http://pbs.twimg.com/profile_images/865141192194891777/jreOf59z_normal.jpg</t>
  </si>
  <si>
    <t>http://pbs.twimg.com/profile_images/464348596729442305/9-vb9iqc_normal.jpeg</t>
  </si>
  <si>
    <t>http://pbs.twimg.com/profile_images/838766542468829184/BUSPSPJV_normal.jpg</t>
  </si>
  <si>
    <t>http://pbs.twimg.com/profile_images/1112975350185803777/iMd4uyfW_normal.png</t>
  </si>
  <si>
    <t>http://pbs.twimg.com/profile_images/996346887048499200/3YkUS1WQ_normal.jpg</t>
  </si>
  <si>
    <t>http://pbs.twimg.com/profile_images/1061998307650756608/5zA5Hz18_normal.jpg</t>
  </si>
  <si>
    <t>http://pbs.twimg.com/profile_images/1118604274764845057/q18erTfz_normal.jpg</t>
  </si>
  <si>
    <t>http://pbs.twimg.com/profile_images/1156109294355517440/vTIZl75e_normal.jpg</t>
  </si>
  <si>
    <t>http://pbs.twimg.com/profile_images/545158063317979136/iwFPYmAH_normal.png</t>
  </si>
  <si>
    <t>http://pbs.twimg.com/profile_images/727856505714782208/vTezbnT9_normal.jpg</t>
  </si>
  <si>
    <t>http://pbs.twimg.com/profile_images/1092092033332903938/Ohw571-T_normal.jpg</t>
  </si>
  <si>
    <t>http://pbs.twimg.com/profile_images/1067361784741261312/-8tBjbWR_normal.jpg</t>
  </si>
  <si>
    <t>http://pbs.twimg.com/profile_images/868603527701987329/CrTHH8sB_normal.jpg</t>
  </si>
  <si>
    <t>http://pbs.twimg.com/profile_images/1122234181386420232/D4fn1vbo_normal.jpg</t>
  </si>
  <si>
    <t>http://pbs.twimg.com/profile_images/1139922058450632704/EPIDlzLs_normal.png</t>
  </si>
  <si>
    <t>http://pbs.twimg.com/profile_images/993959766606172160/SI0Pl_M9_normal.jpg</t>
  </si>
  <si>
    <t>http://pbs.twimg.com/profile_images/1087203156277280768/FgmihCxK_normal.jpg</t>
  </si>
  <si>
    <t>http://pbs.twimg.com/profile_images/1039132095334043648/9NazgPPq_normal.jpg</t>
  </si>
  <si>
    <t>http://pbs.twimg.com/profile_images/1145754178029064192/dcADZQ9D_normal.jpg</t>
  </si>
  <si>
    <t>http://pbs.twimg.com/profile_images/497767347797512193/__cei3cK_normal.jpeg</t>
  </si>
  <si>
    <t>http://pbs.twimg.com/profile_images/972445503655960576/pdfwLCqf_normal.jpg</t>
  </si>
  <si>
    <t>http://pbs.twimg.com/profile_images/1138005517132079104/WgpnmV7I_normal.png</t>
  </si>
  <si>
    <t>http://pbs.twimg.com/profile_images/1143777081639280641/2WKhcdOS_normal.jpg</t>
  </si>
  <si>
    <t>http://pbs.twimg.com/profile_images/2753549445/9b3e98ac682442cccbe2e7af03509962_normal.jpeg</t>
  </si>
  <si>
    <t>http://pbs.twimg.com/profile_images/1151800029918707712/UjLHb2f6_normal.jpg</t>
  </si>
  <si>
    <t>http://pbs.twimg.com/profile_images/988816927320694784/QWT87n5y_normal.jpg</t>
  </si>
  <si>
    <t>http://pbs.twimg.com/profile_images/854568553143554049/Bp-60kmH_normal.jpg</t>
  </si>
  <si>
    <t>http://pbs.twimg.com/profile_images/1159811165503012864/moXuCFKT_normal.jpg</t>
  </si>
  <si>
    <t>http://pbs.twimg.com/profile_images/492660377637752833/IpU8exBw_normal.jpeg</t>
  </si>
  <si>
    <t>http://pbs.twimg.com/profile_images/950323455236304899/AwbXMaNt_normal.jpg</t>
  </si>
  <si>
    <t>http://pbs.twimg.com/profile_images/1150838150736097287/lt8VDRJ-_normal.jpg</t>
  </si>
  <si>
    <t>http://pbs.twimg.com/profile_images/944746698718547968/ytKCJ256_normal.jpg</t>
  </si>
  <si>
    <t>http://pbs.twimg.com/profile_images/1132745421493813248/tkNXZYYI_normal.jpg</t>
  </si>
  <si>
    <t>http://pbs.twimg.com/profile_images/1145975316709552128/AHVM0FzC_normal.jpg</t>
  </si>
  <si>
    <t>http://pbs.twimg.com/profile_images/1158974333345259521/ztWlPY6p_normal.jpg</t>
  </si>
  <si>
    <t>http://pbs.twimg.com/profile_images/570860086298300416/u5Jou2Dy_normal.png</t>
  </si>
  <si>
    <t>http://pbs.twimg.com/profile_images/635855810887749636/hBeXEbeu_normal.jpg</t>
  </si>
  <si>
    <t>http://pbs.twimg.com/profile_images/832003909648539650/HMmHABwO_normal.jpg</t>
  </si>
  <si>
    <t>http://pbs.twimg.com/profile_images/899373833764839426/ccHkoXYV_normal.jpg</t>
  </si>
  <si>
    <t>http://pbs.twimg.com/profile_images/1156334911826980865/rbIyvyL__normal.jpg</t>
  </si>
  <si>
    <t>http://pbs.twimg.com/profile_images/1071606507848880129/RS4Row2w_normal.jpg</t>
  </si>
  <si>
    <t>http://pbs.twimg.com/profile_images/1149221105720123392/nP2qARd4_normal.jpg</t>
  </si>
  <si>
    <t>http://pbs.twimg.com/profile_images/565014224716304384/K-ZhJmCx_normal.jpeg</t>
  </si>
  <si>
    <t>http://pbs.twimg.com/profile_images/1082347830792966145/WrsAGiKR_normal.jpg</t>
  </si>
  <si>
    <t>http://pbs.twimg.com/profile_images/899570183202889729/UJ9OJ0_7_normal.jpg</t>
  </si>
  <si>
    <t>http://pbs.twimg.com/profile_images/896056294246952972/BEWpvdiE_normal.jpg</t>
  </si>
  <si>
    <t>http://pbs.twimg.com/profile_images/1149025544291389441/b418qn1X_normal.jpg</t>
  </si>
  <si>
    <t>http://pbs.twimg.com/profile_images/1145719580188430336/TezBGxR7_normal.jpg</t>
  </si>
  <si>
    <t>http://pbs.twimg.com/profile_images/1562983855/logo_normal.png</t>
  </si>
  <si>
    <t>http://pbs.twimg.com/profile_images/1020010412555681792/VIbkiNdJ_normal.jpg</t>
  </si>
  <si>
    <t>http://pbs.twimg.com/profile_images/847304243816026112/_MiH1OP-_normal.jpg</t>
  </si>
  <si>
    <t>http://pbs.twimg.com/profile_images/644688630527594496/FU5fyCkj_normal.jpg</t>
  </si>
  <si>
    <t>https://twitter.com/#!/georgeinstitute/status/1156028574287065094</t>
  </si>
  <si>
    <t>https://twitter.com/#!/alikjones/status/1156412007572131840</t>
  </si>
  <si>
    <t>https://twitter.com/#!/hardyramosilei/status/1156468918271270912</t>
  </si>
  <si>
    <t>https://twitter.com/#!/ama_media/status/1154299230996930560</t>
  </si>
  <si>
    <t>https://twitter.com/#!/pppqld/status/1156477791065399297</t>
  </si>
  <si>
    <t>https://twitter.com/#!/sabcnewsonline/status/1156493073712582658</t>
  </si>
  <si>
    <t>https://twitter.com/#!/thabilestella/status/1156492689468219394</t>
  </si>
  <si>
    <t>https://twitter.com/#!/heala_sa/status/1156496094290952192</t>
  </si>
  <si>
    <t>https://twitter.com/#!/foodchoice_work/status/1156495213835300865</t>
  </si>
  <si>
    <t>https://twitter.com/#!/f_geaney/status/1156501007599329280</t>
  </si>
  <si>
    <t>https://twitter.com/#!/newchapterltd/status/1156556501789663232</t>
  </si>
  <si>
    <t>https://twitter.com/#!/fitnesspsych/status/1156568578927165440</t>
  </si>
  <si>
    <t>https://twitter.com/#!/6hillgrove/status/1156600431616897024</t>
  </si>
  <si>
    <t>https://twitter.com/#!/tobiasthole/status/1156688592351178752</t>
  </si>
  <si>
    <t>https://twitter.com/#!/retailsuite/status/1156791808283877377</t>
  </si>
  <si>
    <t>https://twitter.com/#!/melvynhayes/status/1156819066146963456</t>
  </si>
  <si>
    <t>https://twitter.com/#!/platinumeats/status/1156865246369239040</t>
  </si>
  <si>
    <t>https://twitter.com/#!/spazhammer/status/1156905157256503297</t>
  </si>
  <si>
    <t>https://twitter.com/#!/botnarhtim/status/1156935116448550912</t>
  </si>
  <si>
    <t>https://twitter.com/#!/bsw_info/status/1156958826148577280</t>
  </si>
  <si>
    <t>https://twitter.com/#!/yo_martinez/status/1156977054698618880</t>
  </si>
  <si>
    <t>https://twitter.com/#!/brookestimes/status/1146731753123516416</t>
  </si>
  <si>
    <t>https://twitter.com/#!/ellysiumfields/status/1156989849766727680</t>
  </si>
  <si>
    <t>https://twitter.com/#!/tijdvooreten/status/1156871130399068160</t>
  </si>
  <si>
    <t>https://twitter.com/#!/tijdvooreten/status/1156902885298528256</t>
  </si>
  <si>
    <t>https://twitter.com/#!/tijdvooreten/status/1156980591079899138</t>
  </si>
  <si>
    <t>https://twitter.com/#!/tijdvooreten/status/1156899350607532032</t>
  </si>
  <si>
    <t>https://twitter.com/#!/tijdvooreten/status/1156993113401040898</t>
  </si>
  <si>
    <t>https://twitter.com/#!/serendipitysays/status/1157011704854851589</t>
  </si>
  <si>
    <t>https://twitter.com/#!/rainoraines/status/1157099272136994817</t>
  </si>
  <si>
    <t>https://twitter.com/#!/matt_ros/status/1157135990592458752</t>
  </si>
  <si>
    <t>https://twitter.com/#!/7_clare/status/1157136320575074305</t>
  </si>
  <si>
    <t>https://twitter.com/#!/lolesaiga/status/1157136773488635904</t>
  </si>
  <si>
    <t>https://twitter.com/#!/jkangwagye/status/1157145306581987329</t>
  </si>
  <si>
    <t>https://twitter.com/#!/transparency_a1/status/1157153357854695427</t>
  </si>
  <si>
    <t>https://twitter.com/#!/unite4diabetes/status/1157159424487612418</t>
  </si>
  <si>
    <t>https://twitter.com/#!/guledwiliq/status/1157165812970475520</t>
  </si>
  <si>
    <t>https://twitter.com/#!/sudhvir/status/1157182189945200641</t>
  </si>
  <si>
    <t>https://twitter.com/#!/annvkeeling/status/1157189314721341440</t>
  </si>
  <si>
    <t>https://twitter.com/#!/jpacaba/status/1157200016957558784</t>
  </si>
  <si>
    <t>https://twitter.com/#!/edwardleodavey/status/1157201701671247873</t>
  </si>
  <si>
    <t>https://twitter.com/#!/remanagarajan/status/1157217870146723846</t>
  </si>
  <si>
    <t>https://twitter.com/#!/siddhagautam/status/1157231263939362819</t>
  </si>
  <si>
    <t>https://twitter.com/#!/kaitiakituturu/status/1157269479887273984</t>
  </si>
  <si>
    <t>https://twitter.com/#!/florasouthey/status/1157286537081610246</t>
  </si>
  <si>
    <t>https://twitter.com/#!/foodnavigator/status/1157286702039351296</t>
  </si>
  <si>
    <t>https://twitter.com/#!/davidjbuck/status/1157334044075528192</t>
  </si>
  <si>
    <t>https://twitter.com/#!/deewhydave/status/1157436067525451778</t>
  </si>
  <si>
    <t>https://twitter.com/#!/simon8banter/status/1157610667429498884</t>
  </si>
  <si>
    <t>https://twitter.com/#!/ragussugars/status/1157644938466799616</t>
  </si>
  <si>
    <t>https://twitter.com/#!/sheikh_anvakh/status/1157776901789966336</t>
  </si>
  <si>
    <t>https://twitter.com/#!/michael51846863/status/1157780287448858624</t>
  </si>
  <si>
    <t>https://twitter.com/#!/osx_ail/status/1157929423867453442</t>
  </si>
  <si>
    <t>https://twitter.com/#!/thepkeffect/status/1157947076216545281</t>
  </si>
  <si>
    <t>https://twitter.com/#!/arnold__simon/status/1158028316835819527</t>
  </si>
  <si>
    <t>https://twitter.com/#!/kekenwealth/status/1158064968362790912</t>
  </si>
  <si>
    <t>https://twitter.com/#!/realistspice/status/1158091817629442048</t>
  </si>
  <si>
    <t>https://twitter.com/#!/anastasiasmihai/status/1158151621408256000</t>
  </si>
  <si>
    <t>https://twitter.com/#!/msizanosipho/status/1158249616074297345</t>
  </si>
  <si>
    <t>https://twitter.com/#!/brecondental/status/1158260690051850241</t>
  </si>
  <si>
    <t>https://twitter.com/#!/kulzerphil/status/1158299190805630976</t>
  </si>
  <si>
    <t>https://twitter.com/#!/massachewsets/status/1158311400323932162</t>
  </si>
  <si>
    <t>https://twitter.com/#!/cyfarthfadental/status/1158259950587654144</t>
  </si>
  <si>
    <t>https://twitter.com/#!/ballettr/status/1158323441948397568</t>
  </si>
  <si>
    <t>https://twitter.com/#!/amcgown/status/1158356514199015430</t>
  </si>
  <si>
    <t>https://twitter.com/#!/viazcanv/status/1158567917103058944</t>
  </si>
  <si>
    <t>https://twitter.com/#!/agilechilli/status/1158680362400325632</t>
  </si>
  <si>
    <t>https://twitter.com/#!/publichealthw/status/1153297193484394496</t>
  </si>
  <si>
    <t>https://twitter.com/#!/lisa_dil/status/1158700830507315201</t>
  </si>
  <si>
    <t>https://twitter.com/#!/albertsliving/status/1142402036371263488</t>
  </si>
  <si>
    <t>https://twitter.com/#!/albertsliving/status/1158754796763000832</t>
  </si>
  <si>
    <t>https://twitter.com/#!/misterjacques/status/1158793511585636352</t>
  </si>
  <si>
    <t>https://twitter.com/#!/havasjust/status/1159035974120353799</t>
  </si>
  <si>
    <t>https://twitter.com/#!/klimkowa1/status/1159063221061464064</t>
  </si>
  <si>
    <t>https://twitter.com/#!/fooding1st/status/1159063895945949184</t>
  </si>
  <si>
    <t>https://twitter.com/#!/qmulnews/status/1159074641891201025</t>
  </si>
  <si>
    <t>https://twitter.com/#!/jaffor10/status/1159085408954802187</t>
  </si>
  <si>
    <t>https://twitter.com/#!/foodanddrinktec/status/1159098138206101510</t>
  </si>
  <si>
    <t>https://twitter.com/#!/caramelparsley/status/1159100769871642624</t>
  </si>
  <si>
    <t>https://twitter.com/#!/theprobemag/status/1159120890476580865</t>
  </si>
  <si>
    <t>https://twitter.com/#!/jamesdrabble/status/1159134106220974080</t>
  </si>
  <si>
    <t>https://twitter.com/#!/lexalimentaria/status/1159140934749175808</t>
  </si>
  <si>
    <t>https://twitter.com/#!/mxoolong/status/1159142278134472704</t>
  </si>
  <si>
    <t>https://twitter.com/#!/bha___tti/status/1159159395483340800</t>
  </si>
  <si>
    <t>https://twitter.com/#!/drbelgingunay/status/1159161899633782787</t>
  </si>
  <si>
    <t>https://twitter.com/#!/smileohmmag/status/1159171856831827968</t>
  </si>
  <si>
    <t>https://twitter.com/#!/tim_mcnulty/status/1159186146557157376</t>
  </si>
  <si>
    <t>https://twitter.com/#!/cledgerwood/status/1159204162674053120</t>
  </si>
  <si>
    <t>https://twitter.com/#!/atluri31/status/1159297434113204224</t>
  </si>
  <si>
    <t>https://twitter.com/#!/zacroger1/status/985881520505319424</t>
  </si>
  <si>
    <t>https://twitter.com/#!/realbabyytif/status/1159317978720215043</t>
  </si>
  <si>
    <t>https://twitter.com/#!/sw19_womble/status/1159342690028281861</t>
  </si>
  <si>
    <t>https://twitter.com/#!/liveandll/status/1159348115582967809</t>
  </si>
  <si>
    <t>https://twitter.com/#!/oldmudgie/status/1159352616985513985</t>
  </si>
  <si>
    <t>https://twitter.com/#!/calcivis/status/1156417972044554240</t>
  </si>
  <si>
    <t>https://twitter.com/#!/calcivis/status/1157303825759428608</t>
  </si>
  <si>
    <t>https://twitter.com/#!/calcivis/status/1159361115916263424</t>
  </si>
  <si>
    <t>https://twitter.com/#!/qmulbartsthelon/status/1159074606671638531</t>
  </si>
  <si>
    <t>https://twitter.com/#!/actiononsugar/status/1159091937984602112</t>
  </si>
  <si>
    <t>https://twitter.com/#!/actiononsalt/status/1159101264577384448</t>
  </si>
  <si>
    <t>https://twitter.com/#!/mediawisemelb/status/1159393480864456705</t>
  </si>
  <si>
    <t>https://twitter.com/#!/tessatricks/status/1159393896339841025</t>
  </si>
  <si>
    <t>https://twitter.com/#!/holly_gabe/status/1159374414468833281</t>
  </si>
  <si>
    <t>https://twitter.com/#!/actiononsugar/status/1159374958361006082</t>
  </si>
  <si>
    <t>https://twitter.com/#!/actiononsalt/status/1159388821068406791</t>
  </si>
  <si>
    <t>https://twitter.com/#!/sputniknewsuk/status/1159398932411310081</t>
  </si>
  <si>
    <t>https://twitter.com/#!/dentalhealthorg/status/1159021374268157952</t>
  </si>
  <si>
    <t>https://twitter.com/#!/actiononsugar/status/1159025478122070017</t>
  </si>
  <si>
    <t>https://twitter.com/#!/teethteam/status/1159420636802035712</t>
  </si>
  <si>
    <t>https://twitter.com/#!/actiononsugar/status/1158651925430243329</t>
  </si>
  <si>
    <t>https://twitter.com/#!/k_worldpanel/status/1156828843765829632</t>
  </si>
  <si>
    <t>https://twitter.com/#!/foodmatterslive/status/1158649182334410752</t>
  </si>
  <si>
    <t>https://twitter.com/#!/foodmatterslive/status/1156489779275587591</t>
  </si>
  <si>
    <t>https://twitter.com/#!/foodmatterslive/status/1157214722468585472</t>
  </si>
  <si>
    <t>https://twitter.com/#!/foodmatterslive/status/1159449377666142211</t>
  </si>
  <si>
    <t>https://twitter.com/#!/burnout_pt/status/1159490864537886720</t>
  </si>
  <si>
    <t>https://twitter.com/#!/jimmbobs/status/1159506970816188420</t>
  </si>
  <si>
    <t>https://twitter.com/#!/bell_publishing/status/1159776098743476226</t>
  </si>
  <si>
    <t>https://twitter.com/#!/confectionprod/status/1159770741853884419</t>
  </si>
  <si>
    <t>https://twitter.com/#!/sweetsnsavoury/status/1159776119085834242</t>
  </si>
  <si>
    <t>https://twitter.com/#!/justint035/status/1159804753796325376</t>
  </si>
  <si>
    <t>https://twitter.com/#!/childofourtime/status/1153199254946615296</t>
  </si>
  <si>
    <t>https://twitter.com/#!/childofourtime/status/1158393228422471681</t>
  </si>
  <si>
    <t>https://twitter.com/#!/worriedmum3/status/1159806009054916608</t>
  </si>
  <si>
    <t>https://twitter.com/#!/wendyj08/status/1159866603821043712</t>
  </si>
  <si>
    <t>https://twitter.com/#!/lovatoletsitgo/status/1159868212193964032</t>
  </si>
  <si>
    <t>https://twitter.com/#!/allcorgis/status/1159874501888188416</t>
  </si>
  <si>
    <t>https://twitter.com/#!/dipbrig11/status/1159926126522904576</t>
  </si>
  <si>
    <t>https://twitter.com/#!/delta9mufc/status/1160123347121950721</t>
  </si>
  <si>
    <t>https://twitter.com/#!/ihaterocket/status/1160468388193415179</t>
  </si>
  <si>
    <t>https://twitter.com/#!/almightypod/status/1160487921763438594</t>
  </si>
  <si>
    <t>https://twitter.com/#!/drawntopixels/status/1160491894322999296</t>
  </si>
  <si>
    <t>https://twitter.com/#!/martsmarts72/status/1160580057368317952</t>
  </si>
  <si>
    <t>https://twitter.com/#!/hugorelly/status/1160607251788369920</t>
  </si>
  <si>
    <t>https://twitter.com/#!/blancogogo/status/1160619746418544640</t>
  </si>
  <si>
    <t>https://twitter.com/#!/nickthefiddler/status/1160672665822224389</t>
  </si>
  <si>
    <t>https://twitter.com/#!/edmxonds/status/1160677021795721220</t>
  </si>
  <si>
    <t>https://twitter.com/#!/tlifeuk/status/1160677151785607171</t>
  </si>
  <si>
    <t>https://twitter.com/#!/rogontheleft/status/1160727733208584195</t>
  </si>
  <si>
    <t>https://twitter.com/#!/sue834/status/1160795225356460032</t>
  </si>
  <si>
    <t>https://twitter.com/#!/sugarbeatbook/status/1160824262141317120</t>
  </si>
  <si>
    <t>https://twitter.com/#!/xtremekoool/status/1160829891387912192</t>
  </si>
  <si>
    <t>https://twitter.com/#!/mrkgyamfi/status/1160855720595734529</t>
  </si>
  <si>
    <t>https://twitter.com/#!/admbriggs/status/1146400424519512065</t>
  </si>
  <si>
    <t>https://twitter.com/#!/battleforbrexit/status/1160856054785368064</t>
  </si>
  <si>
    <t>https://twitter.com/#!/jayyangelo/status/1160855375576481792</t>
  </si>
  <si>
    <t>https://twitter.com/#!/tamalam_/status/1160857567440097280</t>
  </si>
  <si>
    <t>https://twitter.com/#!/healthenews/status/1156927564906192896</t>
  </si>
  <si>
    <t>https://twitter.com/#!/healthenews/status/1158241219815723008</t>
  </si>
  <si>
    <t>https://twitter.com/#!/healthenews/status/1159071694214041600</t>
  </si>
  <si>
    <t>https://twitter.com/#!/healthenews/status/1160883634892488704</t>
  </si>
  <si>
    <t>https://twitter.com/#!/marcin_medink/status/1160916689543974912</t>
  </si>
  <si>
    <t>https://twitter.com/#!/enjoy_diabetes/status/1156975915194302464</t>
  </si>
  <si>
    <t>https://twitter.com/#!/enjoy_diabetes/status/1158553655974535173</t>
  </si>
  <si>
    <t>https://twitter.com/#!/enjoy_diabetes/status/1161155353653981184</t>
  </si>
  <si>
    <t>https://twitter.com/#!/helenclarknz/status/1157135457764818944</t>
  </si>
  <si>
    <t>https://twitter.com/#!/fizz_nz/status/1158519965902757888</t>
  </si>
  <si>
    <t>https://twitter.com/#!/rourouvakautona/status/1157146658557136897</t>
  </si>
  <si>
    <t>https://twitter.com/#!/fizz_nz/status/1158502912084942849</t>
  </si>
  <si>
    <t>https://twitter.com/#!/fizz_nz/status/1159584168180740096</t>
  </si>
  <si>
    <t>https://twitter.com/#!/fizz_nz/status/1161040931501424640</t>
  </si>
  <si>
    <t>https://twitter.com/#!/rourouvakautona/status/1161178152380448769</t>
  </si>
  <si>
    <t>https://twitter.com/#!/discostew66/status/1161227565798813696</t>
  </si>
  <si>
    <t>https://twitter.com/#!/syawal/status/1161245860488892422</t>
  </si>
  <si>
    <t>https://twitter.com/#!/terrahall/status/1161265794954588161</t>
  </si>
  <si>
    <t>https://twitter.com/#!/sammertang/status/1161316502500511744</t>
  </si>
  <si>
    <t>https://twitter.com/#!/sammertang/status/1161317758946172930</t>
  </si>
  <si>
    <t>https://twitter.com/#!/bandwaccounting/status/1161321609019502592</t>
  </si>
  <si>
    <t>https://twitter.com/#!/maritahennessy/status/1161340790251184128</t>
  </si>
  <si>
    <t>https://twitter.com/#!/louhaigh/status/1147097793204490241</t>
  </si>
  <si>
    <t>https://twitter.com/#!/kevthecheff/status/1161379621448880128</t>
  </si>
  <si>
    <t>https://twitter.com/#!/healcities/status/1161393255650603008</t>
  </si>
  <si>
    <t>https://twitter.com/#!/wearepha/status/1161393277402320897</t>
  </si>
  <si>
    <t>https://twitter.com/#!/louisestephen9/status/1161226424889405440</t>
  </si>
  <si>
    <t>https://twitter.com/#!/mister_hunt/status/1161412667350769664</t>
  </si>
  <si>
    <t>1156028574287065094</t>
  </si>
  <si>
    <t>1156412007572131840</t>
  </si>
  <si>
    <t>1156468918271270912</t>
  </si>
  <si>
    <t>1154299230996930560</t>
  </si>
  <si>
    <t>1156477791065399297</t>
  </si>
  <si>
    <t>1156493073712582658</t>
  </si>
  <si>
    <t>1156492689468219394</t>
  </si>
  <si>
    <t>1156496094290952192</t>
  </si>
  <si>
    <t>1156495213835300865</t>
  </si>
  <si>
    <t>1156501007599329280</t>
  </si>
  <si>
    <t>1156556501789663232</t>
  </si>
  <si>
    <t>1156568578927165440</t>
  </si>
  <si>
    <t>1156600431616897024</t>
  </si>
  <si>
    <t>1156688592351178752</t>
  </si>
  <si>
    <t>1156791808283877377</t>
  </si>
  <si>
    <t>1156819066146963456</t>
  </si>
  <si>
    <t>1156865246369239040</t>
  </si>
  <si>
    <t>1156905157256503297</t>
  </si>
  <si>
    <t>1156935116448550912</t>
  </si>
  <si>
    <t>1156958826148577280</t>
  </si>
  <si>
    <t>1156977054698618880</t>
  </si>
  <si>
    <t>1146731753123516416</t>
  </si>
  <si>
    <t>1156989849766727680</t>
  </si>
  <si>
    <t>1156871130399068160</t>
  </si>
  <si>
    <t>1156902885298528256</t>
  </si>
  <si>
    <t>1156980591079899138</t>
  </si>
  <si>
    <t>1156899350607532032</t>
  </si>
  <si>
    <t>1156993113401040898</t>
  </si>
  <si>
    <t>1157011704854851589</t>
  </si>
  <si>
    <t>1157099272136994817</t>
  </si>
  <si>
    <t>1157135990592458752</t>
  </si>
  <si>
    <t>1157136320575074305</t>
  </si>
  <si>
    <t>1157136773488635904</t>
  </si>
  <si>
    <t>1157145306581987329</t>
  </si>
  <si>
    <t>1157153357854695427</t>
  </si>
  <si>
    <t>1157159424487612418</t>
  </si>
  <si>
    <t>1157165812970475520</t>
  </si>
  <si>
    <t>1157182189945200641</t>
  </si>
  <si>
    <t>1157189314721341440</t>
  </si>
  <si>
    <t>1157200016957558784</t>
  </si>
  <si>
    <t>1157201701671247873</t>
  </si>
  <si>
    <t>1157217870146723846</t>
  </si>
  <si>
    <t>1157231263939362819</t>
  </si>
  <si>
    <t>1157269479887273984</t>
  </si>
  <si>
    <t>1157286537081610246</t>
  </si>
  <si>
    <t>1157286702039351296</t>
  </si>
  <si>
    <t>1157334044075528192</t>
  </si>
  <si>
    <t>1157436067525451778</t>
  </si>
  <si>
    <t>1157610667429498884</t>
  </si>
  <si>
    <t>1157644938466799616</t>
  </si>
  <si>
    <t>1157776901789966336</t>
  </si>
  <si>
    <t>1157780287448858624</t>
  </si>
  <si>
    <t>1157929423867453442</t>
  </si>
  <si>
    <t>1157947076216545281</t>
  </si>
  <si>
    <t>1158028316835819527</t>
  </si>
  <si>
    <t>1158064968362790912</t>
  </si>
  <si>
    <t>1158091817629442048</t>
  </si>
  <si>
    <t>1158151621408256000</t>
  </si>
  <si>
    <t>1158249616074297345</t>
  </si>
  <si>
    <t>1158260690051850241</t>
  </si>
  <si>
    <t>1158299190805630976</t>
  </si>
  <si>
    <t>1158311400323932162</t>
  </si>
  <si>
    <t>1158259950587654144</t>
  </si>
  <si>
    <t>1158323441948397568</t>
  </si>
  <si>
    <t>1158356514199015430</t>
  </si>
  <si>
    <t>1158567917103058944</t>
  </si>
  <si>
    <t>1158680362400325632</t>
  </si>
  <si>
    <t>1153297193484394496</t>
  </si>
  <si>
    <t>1158700830507315201</t>
  </si>
  <si>
    <t>1142402036371263488</t>
  </si>
  <si>
    <t>1158754796763000832</t>
  </si>
  <si>
    <t>1158793511585636352</t>
  </si>
  <si>
    <t>1159035974120353799</t>
  </si>
  <si>
    <t>1159063221061464064</t>
  </si>
  <si>
    <t>1159063895945949184</t>
  </si>
  <si>
    <t>1159074641891201025</t>
  </si>
  <si>
    <t>1159085408954802187</t>
  </si>
  <si>
    <t>1159098138206101510</t>
  </si>
  <si>
    <t>1159100769871642624</t>
  </si>
  <si>
    <t>1159120890476580865</t>
  </si>
  <si>
    <t>1159134106220974080</t>
  </si>
  <si>
    <t>1159140934749175808</t>
  </si>
  <si>
    <t>1159142278134472704</t>
  </si>
  <si>
    <t>1159159395483340800</t>
  </si>
  <si>
    <t>1159161899633782787</t>
  </si>
  <si>
    <t>1159171856831827968</t>
  </si>
  <si>
    <t>1159186146557157376</t>
  </si>
  <si>
    <t>1159204162674053120</t>
  </si>
  <si>
    <t>1159297434113204224</t>
  </si>
  <si>
    <t>985881520505319424</t>
  </si>
  <si>
    <t>1159317978720215043</t>
  </si>
  <si>
    <t>1159342690028281861</t>
  </si>
  <si>
    <t>1159348115582967809</t>
  </si>
  <si>
    <t>1159352616985513985</t>
  </si>
  <si>
    <t>1156417972044554240</t>
  </si>
  <si>
    <t>1157303825759428608</t>
  </si>
  <si>
    <t>1159361115916263424</t>
  </si>
  <si>
    <t>1159074606671638531</t>
  </si>
  <si>
    <t>1159091937984602112</t>
  </si>
  <si>
    <t>1159101264577384448</t>
  </si>
  <si>
    <t>1159393480864456705</t>
  </si>
  <si>
    <t>1159393896339841025</t>
  </si>
  <si>
    <t>1159374414468833281</t>
  </si>
  <si>
    <t>1159374958361006082</t>
  </si>
  <si>
    <t>1159388821068406791</t>
  </si>
  <si>
    <t>1159398932411310081</t>
  </si>
  <si>
    <t>1159021374268157952</t>
  </si>
  <si>
    <t>1159025478122070017</t>
  </si>
  <si>
    <t>1159420636802035712</t>
  </si>
  <si>
    <t>1158651925430243329</t>
  </si>
  <si>
    <t>1156828843765829632</t>
  </si>
  <si>
    <t>1158649182334410752</t>
  </si>
  <si>
    <t>1156489779275587591</t>
  </si>
  <si>
    <t>1157214722468585472</t>
  </si>
  <si>
    <t>1159449377666142211</t>
  </si>
  <si>
    <t>1159490864537886720</t>
  </si>
  <si>
    <t>1159506970816188420</t>
  </si>
  <si>
    <t>1159776098743476226</t>
  </si>
  <si>
    <t>1159770741853884419</t>
  </si>
  <si>
    <t>1159776119085834242</t>
  </si>
  <si>
    <t>1159804753796325376</t>
  </si>
  <si>
    <t>1153199254946615296</t>
  </si>
  <si>
    <t>1158393228422471681</t>
  </si>
  <si>
    <t>1159806009054916608</t>
  </si>
  <si>
    <t>1159866603821043712</t>
  </si>
  <si>
    <t>1159868212193964032</t>
  </si>
  <si>
    <t>1159874501888188416</t>
  </si>
  <si>
    <t>1159926126522904576</t>
  </si>
  <si>
    <t>1160123347121950721</t>
  </si>
  <si>
    <t>1160468388193415179</t>
  </si>
  <si>
    <t>1160487921763438594</t>
  </si>
  <si>
    <t>1160491894322999296</t>
  </si>
  <si>
    <t>1160580057368317952</t>
  </si>
  <si>
    <t>1160607251788369920</t>
  </si>
  <si>
    <t>1160619746418544640</t>
  </si>
  <si>
    <t>1160672665822224389</t>
  </si>
  <si>
    <t>1160677021795721220</t>
  </si>
  <si>
    <t>1160677151785607171</t>
  </si>
  <si>
    <t>1160727733208584195</t>
  </si>
  <si>
    <t>1160795225356460032</t>
  </si>
  <si>
    <t>1160824262141317120</t>
  </si>
  <si>
    <t>1160829891387912192</t>
  </si>
  <si>
    <t>1160855720595734529</t>
  </si>
  <si>
    <t>1146400424519512065</t>
  </si>
  <si>
    <t>1160856054785368064</t>
  </si>
  <si>
    <t>1160855375576481792</t>
  </si>
  <si>
    <t>1160857567440097280</t>
  </si>
  <si>
    <t>1156927564906192896</t>
  </si>
  <si>
    <t>1158241219815723008</t>
  </si>
  <si>
    <t>1159071694214041600</t>
  </si>
  <si>
    <t>1160883634892488704</t>
  </si>
  <si>
    <t>1160916689543974912</t>
  </si>
  <si>
    <t>1156975915194302464</t>
  </si>
  <si>
    <t>1158553655974535173</t>
  </si>
  <si>
    <t>1161155353653981184</t>
  </si>
  <si>
    <t>1157135457764818944</t>
  </si>
  <si>
    <t>1158519965902757888</t>
  </si>
  <si>
    <t>1157146658557136897</t>
  </si>
  <si>
    <t>1158502912084942849</t>
  </si>
  <si>
    <t>1159584168180740096</t>
  </si>
  <si>
    <t>1161040931501424640</t>
  </si>
  <si>
    <t>1161178152380448769</t>
  </si>
  <si>
    <t>1161227565798813696</t>
  </si>
  <si>
    <t>1161245860488892422</t>
  </si>
  <si>
    <t>1161265794954588161</t>
  </si>
  <si>
    <t>1161316502500511744</t>
  </si>
  <si>
    <t>1161317758946172930</t>
  </si>
  <si>
    <t>1161321609019502592</t>
  </si>
  <si>
    <t>1161340790251184128</t>
  </si>
  <si>
    <t>1147097793204490241</t>
  </si>
  <si>
    <t>1161379621448880128</t>
  </si>
  <si>
    <t>1161393255650603008</t>
  </si>
  <si>
    <t>1161393277402320897</t>
  </si>
  <si>
    <t>1161226424889405440</t>
  </si>
  <si>
    <t>1161412667350769664</t>
  </si>
  <si>
    <t>1156688522482507776</t>
  </si>
  <si>
    <t>1156831306526990336</t>
  </si>
  <si>
    <t>1156905155901763586</t>
  </si>
  <si>
    <t>1156813613224660993</t>
  </si>
  <si>
    <t>1156785683480088576</t>
  </si>
  <si>
    <t>1156551286483030018</t>
  </si>
  <si>
    <t>1156932163222351872</t>
  </si>
  <si>
    <t>1157603031355219968</t>
  </si>
  <si>
    <t>1157770112348409856</t>
  </si>
  <si>
    <t>1158051313952972800</t>
  </si>
  <si>
    <t>1158028907712602118</t>
  </si>
  <si>
    <t>1158068243027943425</t>
  </si>
  <si>
    <t>1154063697159081984</t>
  </si>
  <si>
    <t>1158306006159560704</t>
  </si>
  <si>
    <t>1156917134079012864</t>
  </si>
  <si>
    <t>1159058578721914881</t>
  </si>
  <si>
    <t>1159185405377490947</t>
  </si>
  <si>
    <t>1159338325318209536</t>
  </si>
  <si>
    <t>1156830407586803712</t>
  </si>
  <si>
    <t>1159701351590432770</t>
  </si>
  <si>
    <t>1160619346839973888</t>
  </si>
  <si>
    <t>1160454312411226112</t>
  </si>
  <si>
    <t>1160910841430061056</t>
  </si>
  <si>
    <t>1155490070889033729</t>
  </si>
  <si>
    <t/>
  </si>
  <si>
    <t>783201609421643776</t>
  </si>
  <si>
    <t>961874259818692608</t>
  </si>
  <si>
    <t>22168568</t>
  </si>
  <si>
    <t>17874694</t>
  </si>
  <si>
    <t>1080772865132191744</t>
  </si>
  <si>
    <t>563019405</t>
  </si>
  <si>
    <t>3262139751</t>
  </si>
  <si>
    <t>22926365</t>
  </si>
  <si>
    <t>3368977745</t>
  </si>
  <si>
    <t>54517726</t>
  </si>
  <si>
    <t>1856709068</t>
  </si>
  <si>
    <t>188472864</t>
  </si>
  <si>
    <t>222583346</t>
  </si>
  <si>
    <t>3131144855</t>
  </si>
  <si>
    <t>6069772</t>
  </si>
  <si>
    <t>3843592217</t>
  </si>
  <si>
    <t>2723583623</t>
  </si>
  <si>
    <t>25980607</t>
  </si>
  <si>
    <t>12991842</t>
  </si>
  <si>
    <t>1085400406098919425</t>
  </si>
  <si>
    <t>4626811575</t>
  </si>
  <si>
    <t>375830508</t>
  </si>
  <si>
    <t>1044872853823393792</t>
  </si>
  <si>
    <t>582721240</t>
  </si>
  <si>
    <t>1006143522184007680</t>
  </si>
  <si>
    <t>191849753</t>
  </si>
  <si>
    <t>215898559</t>
  </si>
  <si>
    <t>en</t>
  </si>
  <si>
    <t>und</t>
  </si>
  <si>
    <t>pt</t>
  </si>
  <si>
    <t>fr</t>
  </si>
  <si>
    <t>pl</t>
  </si>
  <si>
    <t>1156269678051901440</t>
  </si>
  <si>
    <t>1156521808084066304</t>
  </si>
  <si>
    <t>1158026255398313984</t>
  </si>
  <si>
    <t>1159139054857965568</t>
  </si>
  <si>
    <t>1159291624528207873</t>
  </si>
  <si>
    <t>1159443259736952833</t>
  </si>
  <si>
    <t>1159066007056654336</t>
  </si>
  <si>
    <t>1159282589255000065</t>
  </si>
  <si>
    <t>1145335675018809344</t>
  </si>
  <si>
    <t>Twitter Web App</t>
  </si>
  <si>
    <t>Twitter for iPhone</t>
  </si>
  <si>
    <t>Twitter for Android</t>
  </si>
  <si>
    <t>GroupTweet</t>
  </si>
  <si>
    <t>TweetDeck</t>
  </si>
  <si>
    <t>Twitter Web Client</t>
  </si>
  <si>
    <t>Hootsuite Inc.</t>
  </si>
  <si>
    <t>SocialOomph</t>
  </si>
  <si>
    <t>Twitter for iPad</t>
  </si>
  <si>
    <t>SmarterQueue</t>
  </si>
  <si>
    <t>Buffer</t>
  </si>
  <si>
    <t>IFTTT</t>
  </si>
  <si>
    <t>Retweet</t>
  </si>
  <si>
    <t>27.751856,-26.512649 
27.751856,-26.039628 
28.184340,-26.039628 
28.184340,-26.512649</t>
  </si>
  <si>
    <t>30.899601,-25.5269318 
31.0370722,-25.5269318 
31.0370722,-25.4414654 
30.899601,-25.4414654</t>
  </si>
  <si>
    <t>South Africa</t>
  </si>
  <si>
    <t>ZA</t>
  </si>
  <si>
    <t>Johannesburg, South Africa</t>
  </si>
  <si>
    <t>Nelspruit, South Africa</t>
  </si>
  <si>
    <t>e564d30dc173d2a8</t>
  </si>
  <si>
    <t>af4757dac9bdd1d9</t>
  </si>
  <si>
    <t>Johannesburg</t>
  </si>
  <si>
    <t>Nelspruit</t>
  </si>
  <si>
    <t>city</t>
  </si>
  <si>
    <t>https://api.twitter.com/1.1/geo/id/e564d30dc173d2a8.json</t>
  </si>
  <si>
    <t>https://api.twitter.com/1.1/geo/id/af4757dac9bdd1d9.json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</si>
  <si>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</si>
  <si>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</si>
  <si>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</si>
  <si>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</si>
  <si>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</si>
  <si>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</si>
  <si>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</si>
  <si>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</si>
  <si>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</si>
  <si>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</si>
  <si>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</si>
  <si>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</si>
  <si>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</si>
  <si>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</si>
  <si>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</si>
  <si>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</si>
  <si>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</si>
  <si>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</si>
  <si>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</si>
  <si>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</si>
  <si>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</si>
  <si>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George Institute for Global Health</t>
  </si>
  <si>
    <t>Alexandra Jones</t>
  </si>
  <si>
    <t>Hard-Times Tendani R</t>
  </si>
  <si>
    <t>IWISA No1</t>
  </si>
  <si>
    <t>AMA Media</t>
  </si>
  <si>
    <t>Proactive Podiatry</t>
  </si>
  <si>
    <t>SABC News Online</t>
  </si>
  <si>
    <t>Thabile Stella Mbhele _xD83C__xDDFF__xD83C__xDDE6_</t>
  </si>
  <si>
    <t>HEALA</t>
  </si>
  <si>
    <t>Food Choice</t>
  </si>
  <si>
    <t>Fiona Geaney</t>
  </si>
  <si>
    <t>New Chapter</t>
  </si>
  <si>
    <t>Michael Mantell, PhD</t>
  </si>
  <si>
    <t>6 Hillgrove</t>
  </si>
  <si>
    <t>Boris Johnson</t>
  </si>
  <si>
    <t>Tobias Thole</t>
  </si>
  <si>
    <t>Retail Suite Media</t>
  </si>
  <si>
    <t>Melvyn Hayes</t>
  </si>
  <si>
    <t>Gillian Stirton</t>
  </si>
  <si>
    <t>Sanpellegrino UK</t>
  </si>
  <si>
    <t>PlatinuMeats</t>
  </si>
  <si>
    <t>Peter Snagbridge _xD83C__xDFF4__xDB40__xDC67__xDB40__xDC62__xDB40__xDC73__xDB40__xDC63__xDB40__xDC74__xDB40__xDC7F__xD83C__xDFF4__xDB40__xDC67__xDB40__xDC62__xDB40__xDC73__xDB40__xDC63__xDB40__xDC74__xDB40__xDC7F__xD83E__xDD84__xD83C__xDF77_</t>
  </si>
  <si>
    <t>ⓦⒶⓃⓨⓔ the cotton headed ninnymuggins</t>
  </si>
  <si>
    <t>Botnarhtim</t>
  </si>
  <si>
    <t>Business Services</t>
  </si>
  <si>
    <t>1Gr8ful1</t>
  </si>
  <si>
    <t>Jim Morone</t>
  </si>
  <si>
    <t>NCDs/ENT (PAHO/OPS)</t>
  </si>
  <si>
    <t>Diabetes UK</t>
  </si>
  <si>
    <t>Enjoy Diabetes</t>
  </si>
  <si>
    <t>Global Obesity Centre</t>
  </si>
  <si>
    <t>Eduardo J. Gomez</t>
  </si>
  <si>
    <t>Doris Voss</t>
  </si>
  <si>
    <t>Peter Brookes</t>
  </si>
  <si>
    <t>The Times</t>
  </si>
  <si>
    <t>EllyseAdele Vitiello</t>
  </si>
  <si>
    <t>Purnima Menon</t>
  </si>
  <si>
    <t>Wilma Waterlander</t>
  </si>
  <si>
    <t>Stuart Gillespie</t>
  </si>
  <si>
    <t>Paul Blokhuis</t>
  </si>
  <si>
    <t>jacob seidell</t>
  </si>
  <si>
    <t>Pepsi</t>
  </si>
  <si>
    <t>Boyd Swinburn</t>
  </si>
  <si>
    <t>JOGG</t>
  </si>
  <si>
    <t>MinVWS</t>
  </si>
  <si>
    <t>Tagesspiegel</t>
  </si>
  <si>
    <t>Paul Marr</t>
  </si>
  <si>
    <t>Louise Haigh MP</t>
  </si>
  <si>
    <t>Raino Raines</t>
  </si>
  <si>
    <t>Matthew Ross</t>
  </si>
  <si>
    <t>Helen Clark</t>
  </si>
  <si>
    <t>Clare Bear</t>
  </si>
  <si>
    <t>crystal math</t>
  </si>
  <si>
    <t>Justus KANGWAGYE</t>
  </si>
  <si>
    <t>André Hock</t>
  </si>
  <si>
    <t>UWAD</t>
  </si>
  <si>
    <t>GuledWiliq</t>
  </si>
  <si>
    <t>Sudhvir Singh</t>
  </si>
  <si>
    <t>ann keeling</t>
  </si>
  <si>
    <t>Jeff Acaba</t>
  </si>
  <si>
    <t>Edward Davey</t>
  </si>
  <si>
    <t>Rema Nagarajan</t>
  </si>
  <si>
    <t>Gautam Singh</t>
  </si>
  <si>
    <t>Rawiri</t>
  </si>
  <si>
    <t>Flora Southey</t>
  </si>
  <si>
    <t>University of Otago</t>
  </si>
  <si>
    <t>The University of Auckland</t>
  </si>
  <si>
    <t>WHO/Europe</t>
  </si>
  <si>
    <t>FoodNavigator.com</t>
  </si>
  <si>
    <t>David Buck</t>
  </si>
  <si>
    <t>Public Health Wales</t>
  </si>
  <si>
    <t>devan</t>
  </si>
  <si>
    <t>Si</t>
  </si>
  <si>
    <t>Benedict White</t>
  </si>
  <si>
    <t>DSG</t>
  </si>
  <si>
    <t>Ragus Sugars Manufacturing Limited</t>
  </si>
  <si>
    <t>Sheikh Anvakh - #FOEU ❌❎</t>
  </si>
  <si>
    <t>Lin #WTOBrexit</t>
  </si>
  <si>
    <t>michaelmcguire</t>
  </si>
  <si>
    <t>otäku _xD83D__xDEAA_</t>
  </si>
  <si>
    <t>paul kay</t>
  </si>
  <si>
    <t>Simon Arnold</t>
  </si>
  <si>
    <t>KingKeku ➡️_xD83D__xDDF3_ #TheBrexitParty</t>
  </si>
  <si>
    <t>Russ Nicol</t>
  </si>
  <si>
    <t>ScarySpice</t>
  </si>
  <si>
    <t>RochelleSímone</t>
  </si>
  <si>
    <t>Dr Anastasia Susie Mihailidou FAHA FCSANZ</t>
  </si>
  <si>
    <t>A/Prof Jodie Ingles</t>
  </si>
  <si>
    <t>Prof Chris Semsarian</t>
  </si>
  <si>
    <t>SABOURETCardiologist</t>
  </si>
  <si>
    <t>Hany Ragy</t>
  </si>
  <si>
    <t>Silvia Castelletti</t>
  </si>
  <si>
    <t>Dr Francine Marques</t>
  </si>
  <si>
    <t>International Society of Hypertension</t>
  </si>
  <si>
    <t>High Blood Pressure Research Council of Australia</t>
  </si>
  <si>
    <t>Karol Watson</t>
  </si>
  <si>
    <t>Swapnil Hiremath, MD, MPH</t>
  </si>
  <si>
    <t>Brandi Wynne, MS PhD FAHA</t>
  </si>
  <si>
    <t>Prof Alta Schutte</t>
  </si>
  <si>
    <t>SFHTA</t>
  </si>
  <si>
    <t>Pathak</t>
  </si>
  <si>
    <t>Bogdan Enache</t>
  </si>
  <si>
    <t>Nosipho Msiza</t>
  </si>
  <si>
    <t>Health-e News</t>
  </si>
  <si>
    <t>BreconDental</t>
  </si>
  <si>
    <t>Phil Jones - Kulzer</t>
  </si>
  <si>
    <t>Cyfarthfa Dental</t>
  </si>
  <si>
    <t>_xD83C__xDDE9__xD83C__xDDEA__xD83C__xDDEC__xD83C__xDDE7_♀ｍａｓｓａｃｈｅｗｓｅｔｓ ♂_xD83C__xDDEC__xD83C__xDDE7__xD83C__xDDE9__xD83C__xDDEA_</t>
  </si>
  <si>
    <t>Ross Ballett</t>
  </si>
  <si>
    <t>Alistair McGown</t>
  </si>
  <si>
    <t>Stephanie Boland</t>
  </si>
  <si>
    <t>Penny CS Andrews _xD83C__xDF08__xD83D__xDD25_</t>
  </si>
  <si>
    <t>JOSÉ W. VIAZCÁN .•.</t>
  </si>
  <si>
    <t>FIZZ</t>
  </si>
  <si>
    <t>agileChilli</t>
  </si>
  <si>
    <t>Food Matters Live</t>
  </si>
  <si>
    <t>DiL_Lisa</t>
  </si>
  <si>
    <t>Harvard Medical School</t>
  </si>
  <si>
    <t>Coca-Cola</t>
  </si>
  <si>
    <t>MrJ</t>
  </si>
  <si>
    <t>Coca-Cola ZA</t>
  </si>
  <si>
    <t>HAVASJust::</t>
  </si>
  <si>
    <t>Monika Klimek</t>
  </si>
  <si>
    <t>Główny Inspektorat Sanitarny</t>
  </si>
  <si>
    <t>daniel sliz</t>
  </si>
  <si>
    <t>Lifestyle Medicine</t>
  </si>
  <si>
    <t>FoodIngredients1st</t>
  </si>
  <si>
    <t>Public Health England</t>
  </si>
  <si>
    <t>QMUL News</t>
  </si>
  <si>
    <t>Action On Sugar</t>
  </si>
  <si>
    <t>Queen Mary University of London</t>
  </si>
  <si>
    <t>Barts and The London, Queen Mary</t>
  </si>
  <si>
    <t>Mohammed Abduljalil</t>
  </si>
  <si>
    <t>Action on Salt</t>
  </si>
  <si>
    <t>OralHealthFoundation</t>
  </si>
  <si>
    <t>Food &amp; Drink Tech</t>
  </si>
  <si>
    <t>Caramel &amp; Parsley</t>
  </si>
  <si>
    <t>The Probe</t>
  </si>
  <si>
    <t>James PositiveImpact</t>
  </si>
  <si>
    <t>Lex Alimentaria</t>
  </si>
  <si>
    <t>Oolong</t>
  </si>
  <si>
    <t>Sprite</t>
  </si>
  <si>
    <t>_xD83D__xDCAB_</t>
  </si>
  <si>
    <t>WestboroDentalCentre</t>
  </si>
  <si>
    <t>Smile - Oral Health Matters</t>
  </si>
  <si>
    <t>Tim McNulty Esq.</t>
  </si>
  <si>
    <t>LedgyCruik</t>
  </si>
  <si>
    <t>Abhilasha Atluri</t>
  </si>
  <si>
    <t>Mr. Zac _xD83D__xDC53_</t>
  </si>
  <si>
    <t>Tif</t>
  </si>
  <si>
    <t>sw19womble #MilitantCentrist #EFTA #EEA</t>
  </si>
  <si>
    <t>Onward</t>
  </si>
  <si>
    <t>Sam Hooper</t>
  </si>
  <si>
    <t>RyanW</t>
  </si>
  <si>
    <t>Pub Curmudgeon _xD83C__xDF7B_</t>
  </si>
  <si>
    <t>CALCIVIS</t>
  </si>
  <si>
    <t>mediawisemelbourne</t>
  </si>
  <si>
    <t>Coca-Cola Australia Company</t>
  </si>
  <si>
    <t>Tessa Tricks</t>
  </si>
  <si>
    <t>Holly Gabriel ANutr</t>
  </si>
  <si>
    <t>Sputnik UK</t>
  </si>
  <si>
    <t>Teeth Team</t>
  </si>
  <si>
    <t>Kantar Worldpanel</t>
  </si>
  <si>
    <t>FDF</t>
  </si>
  <si>
    <t>Sérgio ▭ ||||||| ▭ Oliveira</t>
  </si>
  <si>
    <t>James Butterworth</t>
  </si>
  <si>
    <t>BLOODSTOCK FESTIVAL</t>
  </si>
  <si>
    <t>Bloodstockvicky</t>
  </si>
  <si>
    <t>Bell Publishing</t>
  </si>
  <si>
    <t>Confectionery Prod.</t>
  </si>
  <si>
    <t>Sweets &amp; Savoury</t>
  </si>
  <si>
    <t>Justin Thomas</t>
  </si>
  <si>
    <t>IFPRI</t>
  </si>
  <si>
    <t>Corinna Hawkes</t>
  </si>
  <si>
    <t>Child of Our Time</t>
  </si>
  <si>
    <t>Resister Worried mum3</t>
  </si>
  <si>
    <t>wendyj08 _xD83C__xDF39__xD83C__xDF39_#IStandwithCorbyn</t>
  </si>
  <si>
    <t>Danielle_xD83C__xDF19_</t>
  </si>
  <si>
    <t>Allyson Baughman</t>
  </si>
  <si>
    <t>Greer Grant</t>
  </si>
  <si>
    <t>Matt #JC4PM2019</t>
  </si>
  <si>
    <t>MsBee</t>
  </si>
  <si>
    <t>Peter O'Donnell #FBPE #ThankYouNHS</t>
  </si>
  <si>
    <t>Marquess of Pease Pudding _xD83C__xDF39_#GTTO #JC4PM2019</t>
  </si>
  <si>
    <t>Martin Brennan</t>
  </si>
  <si>
    <t>Hugh Terry</t>
  </si>
  <si>
    <t>GoGo</t>
  </si>
  <si>
    <t>Æscwine</t>
  </si>
  <si>
    <t>Nicholas Warner</t>
  </si>
  <si>
    <t>Niamh Edmonds_xD83C__xDF39_</t>
  </si>
  <si>
    <t>TLife UK</t>
  </si>
  <si>
    <t>Rog On The Left _xD83E__xDD40_</t>
  </si>
  <si>
    <t>Adam #Remainalliance #FBPE _xD83C__xDDEA__xD83C__xDDFA__xD83C__xDDEC__xD83C__xDDE7__xD83C__xDDF5__xD83C__xDDF9__xD83D__xDD36_</t>
  </si>
  <si>
    <t>sue gray 2 mobile acc _xD83D__xDC9A__xD83C__xDF39__xD83D__xDC9A_NHS ❤️✊_xD83C__xDFFC__xD83C__xDF39_</t>
  </si>
  <si>
    <t>sugarbeat</t>
  </si>
  <si>
    <t>Installments FC _xD83D__xDC51_</t>
  </si>
  <si>
    <t>ANGELO</t>
  </si>
  <si>
    <t>Adam Briggs</t>
  </si>
  <si>
    <t>• Bollocks To Brussels | FBPB _xD83C__xDDEC__xD83C__xDDE7_</t>
  </si>
  <si>
    <t>tam zoldyck</t>
  </si>
  <si>
    <t>Marcin Balcerzak</t>
  </si>
  <si>
    <t>Krzysztof Landa</t>
  </si>
  <si>
    <t>Daiana Buresova</t>
  </si>
  <si>
    <t>DiscoStew</t>
  </si>
  <si>
    <t>Louise Stephen</t>
  </si>
  <si>
    <t>syawal™ シ</t>
  </si>
  <si>
    <t>Foon Fong Loh</t>
  </si>
  <si>
    <t>Terra Hall</t>
  </si>
  <si>
    <t>Donna Bullock</t>
  </si>
  <si>
    <t>Sammer Tang</t>
  </si>
  <si>
    <t>Team</t>
  </si>
  <si>
    <t>Marita Hennessy</t>
  </si>
  <si>
    <t>Kevin Duignan #EL4C #GTTO</t>
  </si>
  <si>
    <t>HEAL Cities Campaign</t>
  </si>
  <si>
    <t>Iceland Review</t>
  </si>
  <si>
    <t>PHAdvocates</t>
  </si>
  <si>
    <t>Al Hunt</t>
  </si>
  <si>
    <t>The George Institute for #GlobalHealth changes lives by delivering innovative #MedicalResearch that influences #HealthPolicy &amp; practice worldwide.
#HealthForAll</t>
  </si>
  <si>
    <t>Global Health Lawyer | Food Policy @georgeinstitute | Ph.D. Candidate, Regulation of Nutrition Labelling Globally | Riding Bikes | Own opinions</t>
  </si>
  <si>
    <t>Leadership .....Vhurangaphanda, #AhunaUhana #SiyaVuma #ThumaMina</t>
  </si>
  <si>
    <t>With IWISA No1 #EveryoneIsWelcome</t>
  </si>
  <si>
    <t>The latest news and updates from the media team at the Australian Medical Association.
To follow the AMA President on Twitter: https://twitter.com/amapresident</t>
  </si>
  <si>
    <t>Premium Podiatry Clinics in Brisbane North &amp; South. North Lakes, Redcliffe, Margate, Hamilton, Tingalpa, Wishart and Highgate Hill. Keeping you on your feet.</t>
  </si>
  <si>
    <t>SABC News Online is the digital news portal of the South African Broadcasting Corporation.</t>
  </si>
  <si>
    <t>Award winning Radio Journalist, SABC TV News anchor, IWMF fellow, proud Catholic, wife, mother, daughter, sister &amp; friend. Proudly South African _xD83C__xDDFF__xD83C__xDDE6_</t>
  </si>
  <si>
    <t>Our vision is a South Africa in which all people have access to healthy food.</t>
  </si>
  <si>
    <t>Employees...at Food Choice at Work, we care about your health, your well-being and your food choices! Lets make the healthy choice more convenient!</t>
  </si>
  <si>
    <t>Workplace Health Advocate. CEO/Founder Food Choice. Public Health Nutritionist. PhD. Adjunct Lecturer UCC School of Public Health.</t>
  </si>
  <si>
    <t>Leading recruiter specialising in Consumer/FMCG, Retail, Engineering and Hospitality.  We help people &amp; companies realise their potential &amp; achieve ambitions.</t>
  </si>
  <si>
    <t>U of Penn, Rational Emotive Behavior Coach, Speaker, Author, ICAA, SAG/AFTRA, Plus Size Certified, Speaking inquiries: drmantell@me.com</t>
  </si>
  <si>
    <t>6 Hillgrove is the world's only truly cutting edge, brave and controversial (when necessary) #publicrelations consultancy. Founded by Richard J. Hillgrove VI.</t>
  </si>
  <si>
    <t>Prime Minister of the United Kingdom and @Conservatives leader. MP for Uxbridge and South Ruislip.</t>
  </si>
  <si>
    <t>Working in the world of PR / Tweeting trending topics</t>
  </si>
  <si>
    <t>B2B Trade Publications For Decision Makers and Buyers</t>
  </si>
  <si>
    <t>Passion for beauty, love for authentic taste and unforgettable experiences to share with friends.</t>
  </si>
  <si>
    <t>Travelling Private Chef of 20 years, also own a food export business shipping food to clients all over the world.</t>
  </si>
  <si>
    <t>The scale of my hypocrisy is breathtaking</t>
  </si>
  <si>
    <t>geek. superstar dj. slacker. likes shiny/spicy/boozy things</t>
  </si>
  <si>
    <t>Like @Ridnarhtim but better.</t>
  </si>
  <si>
    <t>Keeping you up to date with what's happening in business services every week in the UK.</t>
  </si>
  <si>
    <t>Information Anarchist , Low Key &amp; High Strung , Unapologetically Liberal Librarian, all republicans = SOCIOPATHS _xD83C__xDF51_</t>
  </si>
  <si>
    <t>Useful information about control &amp; prevention of NCDs/Infomación útil sobre control &amp; prevencón de las ENT</t>
  </si>
  <si>
    <t>We are the UK’s leading diabetes charity. Our vision is to build a world where diabetes can do no harm. Tweets answered 9-5, Mon to Fri. https://t.co/S9dpCeZKW3</t>
  </si>
  <si>
    <t>Filmmaker who wants to get the word out about the link between sugary drinks and Type 2 diabetes.</t>
  </si>
  <si>
    <t>To catalyze improvements in population health, with a focus on obesity, through innovative research that empowers people and enables healthier environments</t>
  </si>
  <si>
    <t>King's College London; #politics #global-health #coffeelover</t>
  </si>
  <si>
    <t>Lobbyist voor goede ideeën. Soms herhaal ik vragen. Iemand moet het doen. (Een obesogene omgeving los je niet op met compromissen!)</t>
  </si>
  <si>
    <t>Political cartoonist for @TheTimes 
Prints available here: https://t.co/UBDSaooYiw</t>
  </si>
  <si>
    <t>The best of our journalism.
Subscribe here: http://thetim.es/subscribe
Speak to our customer service team: http://thetimes.co.uk/livechat</t>
  </si>
  <si>
    <t>Buddhist - Daoist - Quaker Questioner</t>
  </si>
  <si>
    <t>Senior Research Fellow at IFPRI, based in New Delhi. Research on nutrition &amp; more, in South Asia &amp; more. Worried mostly about social equity. Views personal.</t>
  </si>
  <si>
    <t>PhD in Health Sciences. Food Policy. Food pricing. Food Systems. #Lancet Commission on #Obesity Fellow. Back in the Netherlands after 6 years NZ.</t>
  </si>
  <si>
    <t>Nutrition, cycling, music, health. Senior Research Fellow @IFPRI Director @TN_NutritionRPC Flagship leader @A4NH_CGIAR Founder https://t.co/TnxFpf3M4G Views own</t>
  </si>
  <si>
    <t>Staatssecretaris van VWS | Ik lees alles, maar kan helaas niet op alle vragen reageren. Een vraag over zorg of welzijn? Stel deze aan @minvws | ChristenUnie</t>
  </si>
  <si>
    <t>twittert op persoonlijke titel over wetenschap &amp; maatschappij; voeding; obesitas; gezondheid; onderzoek; duurzaamheid; columnist; Parool; VU; vrije universiteit</t>
  </si>
  <si>
    <t>Brb, drinking a Pepsi...will fill this in later.</t>
  </si>
  <si>
    <t>Prof of Population Nutrition &amp; Global Health, University of Auckland; Honorary Professor, Global Obesity Centre, Deakin University</t>
  </si>
  <si>
    <t>Samen voor een gezonde generatie in een gezonde omgeving. Inspiratie opdoen: http://bit.ly/2swalHG</t>
  </si>
  <si>
    <t>Ministerie van Volksgezondheid, Welzijn &amp; Sport. Webcare: 09:00-17:00 http://www.facebook.com/minvws + https://www.linkedin.com/company/ministerie-van-vws/</t>
  </si>
  <si>
    <t>Das Leitmedium der Hauptstadt. _xD83D__xDCF0_</t>
  </si>
  <si>
    <t>Agnostic Liberal, Science and Tech enthusiast, news junkie, proud geek, PC Gamer and overenthusiastic Retweeter! Generally optimistic. Dreams of being a writer.</t>
  </si>
  <si>
    <t>Labour MP for Sheffield Heeley and Shadow Policing &amp; Crime Minister. For casework please email Louise.Haigh.MP@parliament.uk</t>
  </si>
  <si>
    <t>I’m nobody. I’m a tramp, a bum, a hobo. I’m a boxcar and a jug of wine. and a straight razor if you get too close to me.</t>
  </si>
  <si>
    <t>Copy Editor: “Knock knock.” Photo Editor: “Who’s there?” Copy Editor: “To.” Photo Editor: “To who?” Copy Editor: “To WHOM!”</t>
  </si>
  <si>
    <t>I'm former Prime Minister of #NewZealand &amp; former @UNDP Administrator: passionate about human &amp; sustainable #development world-wide.</t>
  </si>
  <si>
    <t>Green Granny</t>
  </si>
  <si>
    <t>bad mom</t>
  </si>
  <si>
    <t>Bloke 53 and a bit.   “If I were to remain silent, I'd be guilty of complicity.”  ― Albert Einstein..  Content likely Brimmming wid spelding mistooks!</t>
  </si>
  <si>
    <t>Non-Profit Organization fighting against diabetes, Mission to diabetes care, prevention &amp; awareness. Advocate for type 1 children &amp; diabetic women.</t>
  </si>
  <si>
    <t>CEO &amp; Founder of @PowerOffGrid|Founder &amp; chairman of @JikoBioGas ||Water Guru |Philanthropist|Carbon Trader | Exchanged #Solar with _xD83D__xDC10_ #Goat4Kwh</t>
  </si>
  <si>
    <t>Kiwi dr accelerating health wins through urban, food &amp; climate solutions | Policy Director @EATForum &amp; #EATLancet co-author | Fmr @GenZeroNZ | Fellow @FMHS_UoA</t>
  </si>
  <si>
    <t>SnrFellow Women in Global Health. Chair AgeInternational. Global health/women’s rights/ageing/NCDs Ex UN/DFID/UK govt/CEO NGOs.Founder https://t.co/FwFNIFNaTT own views.</t>
  </si>
  <si>
    <t>_xD83C__xDFF3_️‍_xD83C__xDF08_. Waray. HIV, TB, human rights, policy advocacy, and community development. Views &amp; RTs my own. ☕️_xD83C__xDF69_</t>
  </si>
  <si>
    <t>Environmentalist : work for @worldresources and @folucoalition : devotee of Bach : father to Oli : author of 'Given Half A Chance', published by Unbound</t>
  </si>
  <si>
    <t>Doctor for now....Travel Enthusiast..!!! Tweets are personal...</t>
  </si>
  <si>
    <t>Your first bath was done by someone and your last bath will be done by someone, so where are you going with your pride and arrogance? Humble yourself' Rahima</t>
  </si>
  <si>
    <t>Travelling journalist hunting down the world's best croissant.
Views are mine. 
Melbourne | Montpellier | London</t>
  </si>
  <si>
    <t>The University of Otago, founded in 1869, provides a research-led learning environment that is second to none, with a richly deserved reputation for excellence.</t>
  </si>
  <si>
    <t>Official account for the University of Auckland, posting updates about research, news, events &amp; campus life.</t>
  </si>
  <si>
    <t>The WHO Regional Office for Europe is one of 6 WHO regional offices around the world. It collaborates with a range of public health stakeholders in the Region.</t>
  </si>
  <si>
    <t>http://t.co/gzPmJVbV6w is a daily news service that provides news stories and data of value to decision-makers in food and beverage development in Europe.</t>
  </si>
  <si>
    <t>Senior Fellow in Public Health &amp; Inequalities at the King's Fund. Bit of a magpie, views my own, and don't necessarily agree with those i (re)tweet.</t>
  </si>
  <si>
    <t>We are the national public health agency in Wales. Cymraeg: @IechydCyhoeddus</t>
  </si>
  <si>
    <t>What is new science research today? Track down ASX stocks with strongest technical continuations, &amp; resistance to antiscience RWNJ politics whenever possible.</t>
  </si>
  <si>
    <t>Be Excellent to each other. A long suffering Spurs Fan. #Spurs #Boris #Brexit #Trump #Prolife</t>
  </si>
  <si>
    <t>I'm a former Conservative party activist in Sussex. I am not a member of parliament, the MP are my middle initials</t>
  </si>
  <si>
    <t>“Ragus manufacture pure sugars for industry."</t>
  </si>
  <si>
    <t>Ruler of the Catliphate of Honqtuhp Phurbaal, Imam of Al-Aqsaminstah-Kahrpet, Putting the freshness back into Islam's 986th holiest site. Leader of HizzBollocks</t>
  </si>
  <si>
    <t>#OutTheEu #WTOBrexit #MBGA _xD83C__xDDEC__xD83C__xDDE7_ All #FBPE Will be blocked I don't suffer fools lightly #BCFC #KRO _xD83D__xDC99_ #RangersFamily _xD83D__xDC99_Any list = BLOCKED</t>
  </si>
  <si>
    <t>Detest corrupt UN and non elected Lords as well as the so called honours system that gave Cameron’s wife’s hairdresser an OBE all opinions quoted are mine.</t>
  </si>
  <si>
    <t>Digital marketer + social media expert. Fitness addict, health is wealth | Elevation Requires Separation | 30+ _xD83C__xDDF3__xD83C__xDDEC_. Don't start nothing, it won't be nothing</t>
  </si>
  <si>
    <t>#ELO fan, #Opinions, #Humour, #Politics, #Centrist. #Christian #Libdem #Brexit 52 Male original comments, fresh ideas. Retweets enable my further comments only.</t>
  </si>
  <si>
    <t>Vote for ➡️_xD83D__xDDF3_ #TheBrexitParty↘️↘️⬇️⬇️↙️↙️
Vote for ➡️_xD83D__xDDF3_ #TheBrexitParty➡️➡️✏_xD83D__xDDF3_⬅️⬅️
Vote for ➡️_xD83D__xDDF3_ #TheBrexitParty↗️↗️⬆️⬆️↖️↖️</t>
  </si>
  <si>
    <t>Love family, cars and electronics - grumpy old fart with a good heart. Now have a much better understanding of disability.....</t>
  </si>
  <si>
    <t>Mother &amp; Lover first _xD83D__xDC95_
insta: Mahalia_ox</t>
  </si>
  <si>
    <t>Senior Hospital Scientist, Head, C&amp;HR Laboratory, Honorary Senior Lecturer; #WiHypertenRes Cttee, #JACCCaseReports Editorial Board, thoughts my own ☕️_xD83D__xDC36__xD83C__xDF66_ lover</t>
  </si>
  <si>
    <t>Head, Clinical Cardiac Genetics Group | @nhmrc Career Development Fellow | Cardiac Genetic Counsellor | @Sydney_Uni | @CentenaryInst</t>
  </si>
  <si>
    <t>TeamCardio | genetic heart disease | sudden death | cardiologist | Editor-in-Chief @Circ_Gen | @Sydney_Uni | @CentenaryInst | @NHMRC | MBBS PhD MPH | AM</t>
  </si>
  <si>
    <t>President of the Scientific Committee  of CNCF. Senior Research Fellow at the ACTION-Group. General Secretary of CNCF. Copresident Amicale Paris et Région.</t>
  </si>
  <si>
    <t>Cardiologist, National Heart Institute, Egypt</t>
  </si>
  <si>
    <t>MD Cardiologist, Inherited Cardiac Disorders&amp; #CMR specialist, #EJPC editorial board member, #EAPC_ESC Membership Committee Chairperson &amp; Young Community Member</t>
  </si>
  <si>
    <t>@HeartAus Fellow &amp; head of #Hypertension Lab at @Monash_Science. #Gutmicrobes, Healthy life &amp; puppy lover. #Cancer survivor &amp; ambassador for Chemo and Beauty</t>
  </si>
  <si>
    <t>Official Twitter feed for the International Society of Hypertension</t>
  </si>
  <si>
    <t>The High Blood Pressure Research Council of Australia (HBPRCA) is a dynamic group whose members are at the forefront of the blood pressure world.</t>
  </si>
  <si>
    <t>Nephrologist, Mumbai|Boston now Ottawa. #NephJC cofounder. Work at @ottawarenal &amp; @uottawamed &amp; @ottawamedicine Opinions personal etc/No pharma conflicts</t>
  </si>
  <si>
    <t>Asst Prof/Scientist/cardiorenal phys&amp;pharm/#FAHA/@EmoryNephrology/@KidneyInCVD/@HyperAHA/#hypertension/#HYPHIP/@ASPET/#travel /☕️/#foodie</t>
  </si>
  <si>
    <t>President, International Society of Hypertension, Working in South Africa and on Global Health. Coffee lover, mom of two. Views are my own.</t>
  </si>
  <si>
    <t>Prof. MD. PhD.Pharmacology/ Cardiologist. Innovative Medicine, Device Drug Development, Digital Medicine, Patient education, Clinique Pasteur</t>
  </si>
  <si>
    <t>Curious. EPcurious. | Cardiologist @hopitalMonaco | Cardiovascular outcomes @LSEHealthPolicy 2018-20</t>
  </si>
  <si>
    <t>Daughter of a King, cut out from the sleeve of honour. Farmer by calling,  Health&amp;Wellness Event coordinator   @ActivateZA</t>
  </si>
  <si>
    <t>South Africa's award-winning print &amp; TV health news agency with a 20-year track record. Home to OurHealth citizen journalism programme.</t>
  </si>
  <si>
    <t>Brecon Dental Care is a modern dental practice, providing Powys both NHS and advanced private dental services.</t>
  </si>
  <si>
    <t>Technical Sales Representative for #Kulzer Dental in south/west Wales and the south west of England. Views are my own. #dental Non-dental: @PhilJones77</t>
  </si>
  <si>
    <t>Dentist</t>
  </si>
  <si>
    <t>Disillusioned with UK politics. Quietly seething. I block or mute people who so much as irritate me - wish it was that easy elsewhere.</t>
  </si>
  <si>
    <t>Sales Consultant for Wrights Dental with 21 years of dental sales experience,covering CF NP SA BS HR WR GL Postcodes...Mobile 07776 297353</t>
  </si>
  <si>
    <t>Designer and 'Children's TV Historian'. Pffft! Profiles writer for Doctor Who: The Complete History partwork</t>
  </si>
  <si>
    <t>Head of Digital @prospect_uk | associate lecturer @birkbeckUoL | modernism + domestic intimacy | C20 non-fiction</t>
  </si>
  <si>
    <t>Technicolor brainbox &amp; phone full of GIFs. PhD, drag, bylines Times/Independent/Prospect/New Statesman/LARB. Fans|politics|@fantastic_next. they/them|autistic</t>
  </si>
  <si>
    <t>LA REVOLUCIÓN MEXICANA NO AYUDO AL CAMPESINO RURAL MEXICANO,TRUNCO Y PACTO. EN MÉXICO NO HAY DEMOCRACIA NI JUSTICIA SOCIAL #JuntosHaremosHistoria</t>
  </si>
  <si>
    <t>Public advocacy group to minimise NZers sugar consumption. Fighting for healthier people free from diabetes, unhealthy weight gain and dental caries.</t>
  </si>
  <si>
    <t>Cloud-based software for food manufacturers. Manage supplier approvals with agile:SA, or innovate with compliance with agile:NPDtech. http://agilechilli.com</t>
  </si>
  <si>
    <t>Food Matters Live is a B2B event exploring the relationship between food, health &amp; nutrition.  19 – 20 Nov 2019, ExCeL London.</t>
  </si>
  <si>
    <t>Italian/Irish researcher at Chester university. LivUni PhD grad. Views are my own.</t>
  </si>
  <si>
    <t>_xD83D__xDC12_ Helping people make healthy choices  _xD83E__xDD5D_ Personalized smoothies  _xD83E__xDD64_100% natural  _xD83E__xDD1F_ Want us at your office/school? _xD83D__xDCE9_team@alberts.be</t>
  </si>
  <si>
    <t>Official Twitter home of Harvard Medical School, featuring our advances in biomedical research, trends in medical education, and more.</t>
  </si>
  <si>
    <t>Spreading optimism, one bottle at a time, or maybe two bottles to share.</t>
  </si>
  <si>
    <t>Husband, Father, Friend, Educational &amp; Change Leader, Give &amp; Demand Respect,Hallo,Hello, Lotjhani,Molo,Sawubona, Avuxeni. ✌_xD83C__xDFFE_ ❤️</t>
  </si>
  <si>
    <t>The Coca-Cola Company South Africa #EnjoyTheFeeling</t>
  </si>
  <si>
    <t>We are an award-winning healthcare communications agency. We work with the brightest &amp; best to create powerful conversations that improve health &amp; change lives.</t>
  </si>
  <si>
    <t>MD/PhD student. Internal medicine, diabetes, endocinology.</t>
  </si>
  <si>
    <t>Główny Inspektorat Sanitarny | Chief Sanitary Inspectorate #edukacja #profilaktyka #ostrzeżenia #bezpieczeństwo #nadzór</t>
  </si>
  <si>
    <t>European Lifestyle Medicine Organization (ELMO) focuses on Research, Prevention &amp; Treatment of Chronic and Lifestyle-related Diseases. https://t.co/WjN0c1HM2r</t>
  </si>
  <si>
    <t>#FoodIngredientsFirst is the leading international publisher on food #ingredients. 
Stay up to date with our newsletters: https://t.co/m32QmlAuzA</t>
  </si>
  <si>
    <t>Official feed of Public Health England (PHE) providing regular news updates on the work of the organisation.</t>
  </si>
  <si>
    <t>News &amp; expert analysis from Queen Mary University of London, one of the UK's leading research universities. 
Follow @QMUL. Email: press@qmul.ac.uk.</t>
  </si>
  <si>
    <t>Excess sugar is linked to obesity, type 2 diabetes &amp; tooth decay. It is time we all take action! NGO.</t>
  </si>
  <si>
    <t>Queen Mary University of London is one of the UK's leading research universities, committed to achieving the previously unthinkable. News &amp; analysis: @QMULnews</t>
  </si>
  <si>
    <t>The latest news and updates from Queen Mary University of London, Barts and The London School of Medicine and Dentistry. Tweets by Comms Manager Joel.</t>
  </si>
  <si>
    <t>Working to lower population salt intake to 6g a day #EatLessSalt</t>
  </si>
  <si>
    <t>We're the Oral Health Foundation, an independent charity dedicated to improving oral health - in the UK and around the world.</t>
  </si>
  <si>
    <t>A real-time news source featuring the best in technical and business news across Europe.</t>
  </si>
  <si>
    <t>Tweets about a journey to a simpler lifestyle. Health, organic gardening, our environment and home.</t>
  </si>
  <si>
    <t>Britain's leading monthly magazine for all members of the dental team. In association with #Smile #BDNJ #CPD4DCPs #TheDentalAwards #TheProbeWebinars</t>
  </si>
  <si>
    <t>Personal Training is my passion! From a young age my ambition was to help people achieve their health&amp;fitness goals.Owner, Positive Impact Fitness, Beaconsfield</t>
  </si>
  <si>
    <t>EU &amp; Italian Food Law. 
Legali specialisti in Legislazione Alimentare.</t>
  </si>
  <si>
    <t>#ActuallyAutistic science teacher, writer, etc. 
I use lists because I follow too many people.
Podcast reviews at @OolongListens.
Them/they.</t>
  </si>
  <si>
    <t>Just a splash makes Twitter more Twittery!</t>
  </si>
  <si>
    <t>In a catastrophic battle between inherited opinion and intellectual rebellion.</t>
  </si>
  <si>
    <t>Westboro Dental Centre is a progressive and family-oriented dental care facility.</t>
  </si>
  <si>
    <t>The only UK mag for dental hygienists/therapists containing news and views from the experts #TheProbe #BDNJ #CPD4DCPs #TheDentalAwards #TheProbeWebinars</t>
  </si>
  <si>
    <t>Socialist. Atheist. Pessimist. Seldom missed _xD83C__xDDEA__xD83C__xDDFA_</t>
  </si>
  <si>
    <t>38 year old married guy working &amp; living in Renfrew</t>
  </si>
  <si>
    <t>American University '21. Eternally optimistic. The world is my stage. _xD83D__xDE08_</t>
  </si>
  <si>
    <t>A sugar daddy _xD83D__xDD25_ 
Also does cumtributes I have a huge thick 10 inches BBC strong cock cut with no extra skin and also a virgin_xD83D__xDD25_ full of milk shots</t>
  </si>
  <si>
    <t>19 and ready for a real daddy! I accept PayPal and Venmo only and I DO NOT SEND GIFT CARDS!!</t>
  </si>
  <si>
    <t>it/me fluffy plushy ghosty cat thing.
socially liberal fiscally sensible.
everyone just chill and eat a sandwich type chaotic neutral</t>
  </si>
  <si>
    <t>Renewing the centre-right for the next generation. #Onward #FutureThinking</t>
  </si>
  <si>
    <t>Law student. Writer. Brit in USA. Focus on free speech, identity politics &amp; democracy in the globalized age. Pro-Brexit. Bylines @con4lib &amp; @CSquireMagazine</t>
  </si>
  <si>
    <t>Celebrating traditional British beer, breweries, pubs, pub cats and classic rock jukeboxes. Dislikes banning things, especially smoking in pubs.</t>
  </si>
  <si>
    <t>Visualising active demineralisation, enabling preventive dentistry. The Calcivis device is CE marked and therefore only licensed for use within EU/EEA</t>
  </si>
  <si>
    <t>We are a PR consultancy with a passion for #bikes #socialjustice #ageing #tourism #gender #homelessness #arts #disability We think, plan &amp; deliver strategically</t>
  </si>
  <si>
    <t>Bringing you the latest news and stories from Coca-Cola Australia. For consumer care, please call 1800 025 123</t>
  </si>
  <si>
    <t>No deft punner. Plant lover. Offal enthusiast. Creative Partner @HubbubUK @EatClubOrg. Anth of Food MA.</t>
  </si>
  <si>
    <t>Public Health Nutritionist   _xD83C__xDF4F__xD83C__xDF4E__xD83C__xDF50__xD83C__xDF70__xD83C__xDF69__xD83E__xDD66__xD83E__xDD55__xD83C__xDF36_️_xD83C__xDF4D_</t>
  </si>
  <si>
    <t>Sputnik news agency &amp; radio. Latest news, stories and voices from http://sputniknews.com/</t>
  </si>
  <si>
    <t>Teeth Team is a children’s education initiative where we strive to educate children about oral health. #DCby1 #teethteam</t>
  </si>
  <si>
    <t>Everything about purchase behaviour. We know shoppers and what they buy, use and why. Part of @Kantar the world's leading data, insights and consultancy company</t>
  </si>
  <si>
    <t>We're Food and Drink Federation (FDF), the voice of the UK food and drink industry. See @TimRycroft_FDF @FDFCorpAffairs @FDFScotland @HelenMunday_FDF @Nicki_FDF</t>
  </si>
  <si>
    <t>well im human and a cool one at that!</t>
  </si>
  <si>
    <t>The UKs premier metal festival returns 9-12th August 2018 #BOA18 Visit https://t.co/srkJpRlCpm for info, tickets and more!</t>
  </si>
  <si>
    <t>I love heavy metal and I lift it ! I book the bands for the UK's Bloodstock heavy metal festival ... @bloodstockfest follow my Instagram @bloodstockbabe</t>
  </si>
  <si>
    <t>Our B2B magazines include: CanTech Int'l, Dairy Industries Int'l, Food &amp; Drink Technology, Confectionery Production &amp; Sweets &amp; Savoury Snacks World.</t>
  </si>
  <si>
    <t>Confectionery Production magazine has covered global confectionery markets since 1934, plus snacks and bakery 
Editor: Neill Barston nbarston@bellpublishing.com</t>
  </si>
  <si>
    <t>Welcome to our Sweets &amp; Savoury Snacks World Twitter page- Editor: nbarston@bellpublishing.com https://t.co/0whCuzm6gl</t>
  </si>
  <si>
    <t>#EmergencyCarePractitioner working in #PublicHealth, #HealthManagement, #HealthPolicy, #HealthSystems, #TravelMedicine &amp; #PortHealth @UJAlumni @UNSWAlumni</t>
  </si>
  <si>
    <t>The International Food Policy Research Institute seeks sustainable solutions for ending hunger and poverty.</t>
  </si>
  <si>
    <t>Dedicated to finding solutions for better diets, everywhere. Director @FoodPolicyCity; VC London Child Obesity Taskforce; Distinguished Fellow @georgeinstitute</t>
  </si>
  <si>
    <t>Twitter account for ESRC International Centre for Lifecourse Studies UCL blog on health/happiness of UK children. https://t.co/yzHRrSkCUk</t>
  </si>
  <si>
    <t>Women's rights, not men's feelz. Women's sport is for women. Don't make children medical experiments.</t>
  </si>
  <si>
    <t>#JC4PM2019, Socialist, Labour, Scouser, Programmer, LFC, Leonard Cohen, #WASPI #JFT96 #neverbuythesun, #GTTO, Cats, #IStandwithChrisWilliamson #Jezwecan</t>
  </si>
  <si>
    <t>Disney✨ #EmptyTheTanks voice for the voiceless ⚓️ Nikon D5300 _xD83D__xDCF8_ Talia, Meeko and Shiloh❤️_xD83D__xDC30__xD83D__xDC36__xD83D__xDC39_</t>
  </si>
  <si>
    <t>first gen. college. improving lives through public policy, impacting social/economic determinants of health, &amp; smart communication. Tweets are my own.</t>
  </si>
  <si>
    <t>Woman, not CIS. Misanthropic #globetard. #BFC  Opinionated. Outspoken. Occasionally amusing. Life is short &amp; so am I. #Politics #FreeSpeech</t>
  </si>
  <si>
    <t>lover of life, Tamara and chloe xx my dogs , Manchester united , Political discourse , Gaming , UFC, Weed .
Hates.. Tories , Gammons , Racists , Greed</t>
  </si>
  <si>
    <t>"The secret of change is to focus all of your energy, not on fighting the old, but on building the new" Socrates</t>
  </si>
  <si>
    <t>UX designer and researcher, socialist, feminist, activist, member of the Labour Party, Momentum and Unite. For the Many ✊_xD83C__xDF39_#HUGO4MP ✊_xD83C__xDF39_#JC4PM2019 ✊_xD83C__xDF39_</t>
  </si>
  <si>
    <t>Hey _xD83C__xDDEA__xD83C__xDDFA__xD83E__xDD13__xD83C__xDDEC__xD83C__xDDE7__xD83C__xDF88_</t>
  </si>
  <si>
    <t>Actor, voice artist, freelance broadcaster. Music mad, sports fan.
Atheist humanist. Peace and Love!
#StopBrexit #SaveOurNHS ❤_xD83C__xDF97__xD83C__xDF08__xD83C__xDFB6_ https://t.co/FP3XscwC5u</t>
  </si>
  <si>
    <t>Wenchful wine woman. Horny little sweat licking monster. Hotness in heels. Pleasure planner extraordinaire. #BusWanker #PartyNaked I've seen one before thanks..</t>
  </si>
  <si>
    <t>VA and UK. seemingly always away from one of my homes.</t>
  </si>
  <si>
    <t>Brexitannia; the empire that stole the muslim hand me down Koh i Noor and Star of Africa diamonds and pleads Brexit because of too many foreigners.</t>
  </si>
  <si>
    <t>Tattoos, tea, nffc &amp; rock n' roll</t>
  </si>
  <si>
    <t>Promotion of trans/queer/fluid info, issues and events in the UK, plus broad appeal news and current affairs</t>
  </si>
  <si>
    <t>Leftie &amp; Humanist. 
Can't stand Brexit, and wish Corbyn would retire.
Links and Retweets are not necessarily endorsements.</t>
  </si>
  <si>
    <t>I'm a British author working out of Portugal. oh... and I hate Brexit. I’m not elite, just informed.</t>
  </si>
  <si>
    <t>life long ARSENAL fan. Believes in a fairer society. Wants to keep the ban on Hunting animals.tougher sentences for animal cruelty!</t>
  </si>
  <si>
    <t>Controlling Type 2 diabetes through cycling!</t>
  </si>
  <si>
    <t>❌FB, WhatsApp, IG ❌ChiNa electronics, net works, migrants, Apps, banking, products _xD83D__xDE47_‍♀️Visit my blog better than following_xD83D__xDE47_‍♀️_xD83C__xDDFA__xD83C__xDDF8_MAGA_xD83C__xDDFA__xD83C__xDDF8_</t>
  </si>
  <si>
    <t>British-born Ghanaian King _xD83E__xDD19__xD83C__xDFFE_ // God First! Jeremiah 29:11 // Arsenal ❤️_xD83D__xDE2A_ // Food Enthusiast ❤️</t>
  </si>
  <si>
    <t>כל התהילה שייכת לך</t>
  </si>
  <si>
    <t>Public health StR based @HealthFdn. Visitor @Oxford_NDPH. Past @HarknessFellows with @DartmouthInst. Health/public health policy + some other stuff. Views own.</t>
  </si>
  <si>
    <t>Love Europe. Loathe the EU. We voted to LEAVE. Thats the end of it. FBPEs are blocked on sight. #FuckTheUnliberalDemocunts _xD83D__xDD36__xD83E__xDD2E__xD83D__xDEAB_ #FuckLabour_xD83C__xDF39__xD83E__xDD2E__xD83D__xDEAB_</t>
  </si>
  <si>
    <t>Singer • Level 20 • PSN: tamalam_</t>
  </si>
  <si>
    <t>Nie ma nic bardziej praktycznego niż dobra teoria.</t>
  </si>
  <si>
    <t>Proud Rewan, Feminist, HIIT &amp; HIRT fanatic, BS intolerant, ❤️JDJ fan_xD83D__xDE0A__xD83D__xDE0E_avid reader, global health law practitioner, dabbler in climate change litigation</t>
  </si>
  <si>
    <t>Real food, LCHF, Paleo advocate. Interested in nutritional biochemistry, history of nutrition, dietary guidelines. T/RT not endorsement or medical advice</t>
  </si>
  <si>
    <t>Author of 'Eating Ourselves Sick'. I tweet on topics from my book. Also on instagram @louisestephen9</t>
  </si>
  <si>
    <t>“Everything should be made as simple as possible, but no simpler.” - Albert Einstein.  
RT or Like ≠ endorsement.</t>
  </si>
  <si>
    <t>Interested in health policies, systems and #access2meds. Over 25 years of journalistic experience. WHO Journalism Fellowship recipient.</t>
  </si>
  <si>
    <t>Herbivore. Cat enthusiast. World adventurer. Recovering reporter. Children's health advocate. @ColumbiaJourn alum. Born in #Tampa, made in #NYC, based in #LA.</t>
  </si>
  <si>
    <t>Democratic Candidate for the PA 195th Legislative District. Civil servant fighting for working familes, neighborhoods of choice and funding for PHL schools</t>
  </si>
  <si>
    <t>Specialty Registrar in Public Health @SwindonCouncil, Paramedic, Nurse, Non-Medical Prescriber &amp; #PublicHealth Lead @ParamedicsUK</t>
  </si>
  <si>
    <t>We're not just your average bean counters! We offer a more dynamic approach to business advice, #accountancy, management #accounts, #TaxReturns &amp; #bookkeeping.</t>
  </si>
  <si>
    <t>PhD Scholar. Tweets on #Obesity #InfantFeeding #CDoH #COI #BehaviouralScience #ImpSci #KnowledgeTranslation #MensHealth #PublicHealth #SDoH #EndWeightStigma</t>
  </si>
  <si>
    <t>Dad of 2 lovely girls. Happy _xD83D__xDE0A_ person. Chef.
Never give in to hate. Love life. Read and learn. 
Dyslexia is a pain on twitter. #jc4pm #labour19 #acorn</t>
  </si>
  <si>
    <t>Helping Civic Leaders Create Healthy Communities</t>
  </si>
  <si>
    <t>Iceland Review Online (official account). The longest running magazine presenting Iceland, since 1963. Visit our website for the latest news from Iceland.</t>
  </si>
  <si>
    <t>Public Health Advocates believes everyone has the right to be healthy and that good public policy gives people that right. https://t.co/cOn0m3qiJZ</t>
  </si>
  <si>
    <t>RN MN MSc. Trying to make sense of the world using empirical research. Tweets/retweets are not endorsements. Lists are blocked.</t>
  </si>
  <si>
    <t>Global</t>
  </si>
  <si>
    <t>Sydney, Australia</t>
  </si>
  <si>
    <t>_xD83C__xDF0E_</t>
  </si>
  <si>
    <t>Canberra, Australia</t>
  </si>
  <si>
    <t>Brisbane North &amp; South</t>
  </si>
  <si>
    <t>Cork, Ireland</t>
  </si>
  <si>
    <t>Leeds/London/Manchester</t>
  </si>
  <si>
    <t>Sunny San Diego, California _xD83C__xDF1E_</t>
  </si>
  <si>
    <t>London, United Kingdom</t>
  </si>
  <si>
    <t>United Kingdom</t>
  </si>
  <si>
    <t>London, England</t>
  </si>
  <si>
    <t>Conduit St, Lyme Park, Sandton, 2041</t>
  </si>
  <si>
    <t>England, United Kingdom</t>
  </si>
  <si>
    <t>Everywhere and nowhere</t>
  </si>
  <si>
    <t>Glasgow, Scotland</t>
  </si>
  <si>
    <t>Upside -Down Bizarro World</t>
  </si>
  <si>
    <t>nottingham, UK</t>
  </si>
  <si>
    <t>UK</t>
  </si>
  <si>
    <t xml:space="preserve">Woodworth, Ohio </t>
  </si>
  <si>
    <t>Lempster, New Hampshire</t>
  </si>
  <si>
    <t>Washington, D.C.</t>
  </si>
  <si>
    <t>United States</t>
  </si>
  <si>
    <t>Australia</t>
  </si>
  <si>
    <t>Amsterdam, The Netherlands, geboren in Neumünster, Schleswig Holstein.</t>
  </si>
  <si>
    <t>London</t>
  </si>
  <si>
    <t>Los Angeles</t>
  </si>
  <si>
    <t>New Delhi</t>
  </si>
  <si>
    <t>Amsterdam, The Netherlands</t>
  </si>
  <si>
    <t>Lewes, England</t>
  </si>
  <si>
    <t>Apeldoorn</t>
  </si>
  <si>
    <t>amsterdam, netherlands</t>
  </si>
  <si>
    <t>Auckland, NZ</t>
  </si>
  <si>
    <t>Jongeren Op Gezond Gewicht</t>
  </si>
  <si>
    <t>Den Haag</t>
  </si>
  <si>
    <t>Berlin</t>
  </si>
  <si>
    <t>A Pale Blue Dot</t>
  </si>
  <si>
    <t>PLANET HURT</t>
  </si>
  <si>
    <t>NSW Central Coast</t>
  </si>
  <si>
    <t>NI NZ</t>
  </si>
  <si>
    <t>Auckland City, New Zealand</t>
  </si>
  <si>
    <t>Republic of Rwanda</t>
  </si>
  <si>
    <t>NZ . East BOP</t>
  </si>
  <si>
    <t>Auckland - Oslo</t>
  </si>
  <si>
    <t>Bangkok, Thailand</t>
  </si>
  <si>
    <t>NW London</t>
  </si>
  <si>
    <t>Delhi</t>
  </si>
  <si>
    <t>Raglan</t>
  </si>
  <si>
    <t>New Zealand</t>
  </si>
  <si>
    <t>Auckland, New Zealand</t>
  </si>
  <si>
    <t>Copenhagen</t>
  </si>
  <si>
    <t>Montpellier - France</t>
  </si>
  <si>
    <t>Wales</t>
  </si>
  <si>
    <t>making tea</t>
  </si>
  <si>
    <t>Berkshire, England</t>
  </si>
  <si>
    <t>The Holy City of Qatfuhr</t>
  </si>
  <si>
    <t>Mount Caucas, SE London</t>
  </si>
  <si>
    <t>Norwich, Norfolk, U.K</t>
  </si>
  <si>
    <t>Highlands</t>
  </si>
  <si>
    <t>Kekenwealth, UK</t>
  </si>
  <si>
    <t>Staines-upon-Thames, South Eas</t>
  </si>
  <si>
    <t>Nottingham, England</t>
  </si>
  <si>
    <t>Sydney, New South Wales</t>
  </si>
  <si>
    <t>University of Sydney</t>
  </si>
  <si>
    <t>Paris, France</t>
  </si>
  <si>
    <t>egypt</t>
  </si>
  <si>
    <t>Milan, IT</t>
  </si>
  <si>
    <t>Melbourne</t>
  </si>
  <si>
    <t>Professor of Cardiology UCLA</t>
  </si>
  <si>
    <t>Ottawa, Canada</t>
  </si>
  <si>
    <t>Atlanta, GA</t>
  </si>
  <si>
    <t>Paris, Ile-de-France</t>
  </si>
  <si>
    <t>Toulouse, France.</t>
  </si>
  <si>
    <t>Monaco / Romania</t>
  </si>
  <si>
    <t>LD3 8AH</t>
  </si>
  <si>
    <t xml:space="preserve">Cardiff, Wales </t>
  </si>
  <si>
    <t>Merthyr Tydfil, Wales</t>
  </si>
  <si>
    <t>The World.com</t>
  </si>
  <si>
    <t>Cardiff S Wales</t>
  </si>
  <si>
    <t>Glasgow</t>
  </si>
  <si>
    <t>Leeds, UK</t>
  </si>
  <si>
    <t xml:space="preserve">Oaxaca de Juárez, Oaxaca MEX. </t>
  </si>
  <si>
    <t>Cardiff, Wales</t>
  </si>
  <si>
    <t>Wijnegem, België</t>
  </si>
  <si>
    <t>Boston, MA</t>
  </si>
  <si>
    <t>Mbombela (Nelspruit) RSA</t>
  </si>
  <si>
    <t>Lublin, Lubelskie, Poland</t>
  </si>
  <si>
    <t>Polska,Warszawa</t>
  </si>
  <si>
    <t>Warsaw, POLAND</t>
  </si>
  <si>
    <t>Geneva, Switzerland</t>
  </si>
  <si>
    <t>Arnhem, Nederland</t>
  </si>
  <si>
    <t>London, UK</t>
  </si>
  <si>
    <t>Ghana</t>
  </si>
  <si>
    <t>London, Barts &amp; The London</t>
  </si>
  <si>
    <t>2 East Union Street, Rugby, UK</t>
  </si>
  <si>
    <t>Vancouver, BC</t>
  </si>
  <si>
    <t>Tonbridge, Kent</t>
  </si>
  <si>
    <t>Beaconsfield, UK</t>
  </si>
  <si>
    <t>Italia</t>
  </si>
  <si>
    <t>Edinburgh, Scotland</t>
  </si>
  <si>
    <t>Atlanta GA</t>
  </si>
  <si>
    <t>566 Byron Avenue, Ottawa ON</t>
  </si>
  <si>
    <t>Peel, Isle of Man/Liverpool</t>
  </si>
  <si>
    <t>Renfrew, Scotland</t>
  </si>
  <si>
    <t>Hyderabad, Telengana</t>
  </si>
  <si>
    <t xml:space="preserve">Inside Your Pussy Bitch </t>
  </si>
  <si>
    <t>Atascocita, TX</t>
  </si>
  <si>
    <t>SW Nineteen UK/Canada Pacific NW</t>
  </si>
  <si>
    <t>Washington, DC</t>
  </si>
  <si>
    <t>Stockport, Cheshire</t>
  </si>
  <si>
    <t>Melbourne, Australia</t>
  </si>
  <si>
    <t>Hull, England</t>
  </si>
  <si>
    <t>Huddersfield</t>
  </si>
  <si>
    <t>Catton Park, Derbyshire</t>
  </si>
  <si>
    <t>Gravesend, Kent UK</t>
  </si>
  <si>
    <t>Gravesend, UK</t>
  </si>
  <si>
    <t>Gravesend</t>
  </si>
  <si>
    <t>Vereeniging</t>
  </si>
  <si>
    <t>Liverpool</t>
  </si>
  <si>
    <t>South Wales/DisneyWorld</t>
  </si>
  <si>
    <t>Blackpool, England</t>
  </si>
  <si>
    <t>Windsor, South East</t>
  </si>
  <si>
    <t>S E London</t>
  </si>
  <si>
    <t>Rochdale, Greater Manchester</t>
  </si>
  <si>
    <t>In the North</t>
  </si>
  <si>
    <t>Aldbrickham _xD83C__xDF0D_</t>
  </si>
  <si>
    <t>US and UK</t>
  </si>
  <si>
    <t>Earth.</t>
  </si>
  <si>
    <t>Nottingham - Cambridge</t>
  </si>
  <si>
    <t>Oporto, Portugal</t>
  </si>
  <si>
    <t>spxkenmusic@gmail.com</t>
  </si>
  <si>
    <t>Oxford, England</t>
  </si>
  <si>
    <t>LEAVE THE EU</t>
  </si>
  <si>
    <t>Everywhere that you ain’t</t>
  </si>
  <si>
    <t>Warszawa, Mazowieckie</t>
  </si>
  <si>
    <t>Suva, Fiji</t>
  </si>
  <si>
    <t>Petaling Jaya</t>
  </si>
  <si>
    <t>Bradford-on-Avon, England</t>
  </si>
  <si>
    <t>Herriard, Hampshire &amp; Egham, Surrey</t>
  </si>
  <si>
    <t>Cork/Galway, Ireland</t>
  </si>
  <si>
    <t>Reykjavík, Iceland</t>
  </si>
  <si>
    <t>Davis/Oakland/So Cal/Stockton</t>
  </si>
  <si>
    <t>Vancouver, British Columbia</t>
  </si>
  <si>
    <t>https://t.co/x7RC4lBX7Z</t>
  </si>
  <si>
    <t>https://t.co/YwwXbCDABl</t>
  </si>
  <si>
    <t>http://ama.com.au/</t>
  </si>
  <si>
    <t>https://t.co/QmAuW6vutI</t>
  </si>
  <si>
    <t>https://t.co/SFPtnMae4n</t>
  </si>
  <si>
    <t>http://www.sabc.co.za/news</t>
  </si>
  <si>
    <t>https://t.co/kzYsQCD3mN</t>
  </si>
  <si>
    <t>https://t.co/e5y5bRotVK</t>
  </si>
  <si>
    <t>https://t.co/em7DF5haZH</t>
  </si>
  <si>
    <t>http://www.newchapter.co.uk</t>
  </si>
  <si>
    <t>https://about.me/michaelmantell</t>
  </si>
  <si>
    <t>https://t.co/OlLFGHp2l5</t>
  </si>
  <si>
    <t>http://conservatives.com/join</t>
  </si>
  <si>
    <t>https://t.co/XfrWGXbwLG</t>
  </si>
  <si>
    <t>https://www.nestle.co.uk/privacypolicy/privacypolicy</t>
  </si>
  <si>
    <t>https://t.co/ckHRm27Xgw</t>
  </si>
  <si>
    <t>http://nottsdj.co.uk</t>
  </si>
  <si>
    <t>http://t.co/2Wzu964khk</t>
  </si>
  <si>
    <t>http://research.brown.edu/myresearch/James_Morone</t>
  </si>
  <si>
    <t>http://t.co/3eTGMpZpdA</t>
  </si>
  <si>
    <t>https://t.co/Dt6dw0ZJpd</t>
  </si>
  <si>
    <t>https://t.co/Ax0Erpn6k2</t>
  </si>
  <si>
    <t>https://t.co/6ajlIp9JwL</t>
  </si>
  <si>
    <t>http://t.co/18Az4K7FyF</t>
  </si>
  <si>
    <t>http://www.thetimes.co.uk</t>
  </si>
  <si>
    <t>https://t.co/F4HpcCsMBS</t>
  </si>
  <si>
    <t>https://t.co/Dwbr8ywUdz</t>
  </si>
  <si>
    <t>http://www.ifpri.org/profile/stuart-gillespie</t>
  </si>
  <si>
    <t>https://t.co/sEc0LwwbsP</t>
  </si>
  <si>
    <t>https://t.co/S0MoijkSzx</t>
  </si>
  <si>
    <t>https://t.co/cvzvrOX7Kd</t>
  </si>
  <si>
    <t>http://jogg.nl</t>
  </si>
  <si>
    <t>http://rijksoverheid.nl/ministeries/vws</t>
  </si>
  <si>
    <t>https://www.tagesspiegel.de</t>
  </si>
  <si>
    <t>http://www.louisehaigh.org.uk</t>
  </si>
  <si>
    <t>https://t.co/EsTrSJfv0c</t>
  </si>
  <si>
    <t>http://t.co/GDJzS1yuT3</t>
  </si>
  <si>
    <t>https://t.co/yuropTp7Y8</t>
  </si>
  <si>
    <t>https://t.co/JSzwHVs9xW</t>
  </si>
  <si>
    <t>https://t.co/NQvl3D9cxl</t>
  </si>
  <si>
    <t>https://t.co/eVcqAGZlTu</t>
  </si>
  <si>
    <t>https://t.co/OTczgKlG9A</t>
  </si>
  <si>
    <t>https://t.co/AfYh0OjzaU</t>
  </si>
  <si>
    <t>https://t.co/ORrhw5VBjS</t>
  </si>
  <si>
    <t>http://www.otago.ac.nz</t>
  </si>
  <si>
    <t>http://t.co/D4fnN0Ug72</t>
  </si>
  <si>
    <t>https://t.co/sSuSwsuxdN</t>
  </si>
  <si>
    <t>http://t.co/AbpoNeEtSL</t>
  </si>
  <si>
    <t>http://t.co/GnKCT51s3a</t>
  </si>
  <si>
    <t>https://t.co/9YgnFN42LS</t>
  </si>
  <si>
    <t>http://aconservatives.blogspot.com/</t>
  </si>
  <si>
    <t>https://t.co/8d5rsSfQlM</t>
  </si>
  <si>
    <t>http://www.instagram.com/riteoffittage</t>
  </si>
  <si>
    <t>https://t.co/LBuf4cvudl</t>
  </si>
  <si>
    <t>https://t.co/zTLQ7WF61w</t>
  </si>
  <si>
    <t>https://t.co/tQ8VVsf0cK</t>
  </si>
  <si>
    <t>https://t.co/TtYBoyVfjC</t>
  </si>
  <si>
    <t>https://t.co/qiBw6Gn5z0</t>
  </si>
  <si>
    <t>http://t.co/ftFOtnLqUV</t>
  </si>
  <si>
    <t>https://t.co/KoQTui90ZC</t>
  </si>
  <si>
    <t>https://t.co/RRgvv0T9Aq</t>
  </si>
  <si>
    <t>http://t.co/jMrTLd88eB</t>
  </si>
  <si>
    <t>https://scholar.google.de/scholar?as_ylo=2014&amp;q=pathak+atul&amp;hl=de&amp;as_sdt=0,5</t>
  </si>
  <si>
    <t>https://t.co/a19Y8rOFAD</t>
  </si>
  <si>
    <t>https://t.co/r3sO7dgZLo</t>
  </si>
  <si>
    <t>https://t.co/TAmI74Ysl3</t>
  </si>
  <si>
    <t>https://t.co/x1xogy4txj</t>
  </si>
  <si>
    <t>https://t.co/OlguZ5L4vT</t>
  </si>
  <si>
    <t>https://www.paypal.me/pennybphd</t>
  </si>
  <si>
    <t>http://www.fizz.org.nz</t>
  </si>
  <si>
    <t>http://www.agilechilli.com</t>
  </si>
  <si>
    <t>http://t.co/kcrDbwLDCn</t>
  </si>
  <si>
    <t>https://t.co/zvYdN6knTf</t>
  </si>
  <si>
    <t>https://t.co/oEBVr2TB8M</t>
  </si>
  <si>
    <t>https://t.co/JYU4cXjRst</t>
  </si>
  <si>
    <t>https://t.co/kGdeW6NgSB</t>
  </si>
  <si>
    <t>http://www.havasjust.com</t>
  </si>
  <si>
    <t>https://t.co/yxyS9rMbbR</t>
  </si>
  <si>
    <t>http://www.linkedin.com/pub/daniel-%C5%9Bli%C5%BC/31/555/737</t>
  </si>
  <si>
    <t>https://t.co/6NwE2Vd3vS</t>
  </si>
  <si>
    <t>https://t.co/2Ndy1lkIE7</t>
  </si>
  <si>
    <t>http://www.gov.uk/phe</t>
  </si>
  <si>
    <t>http://www.qmul.ac.uk/media/index.html</t>
  </si>
  <si>
    <t>https://t.co/SmjbQw5INP</t>
  </si>
  <si>
    <t>http://www.qmul.ac.uk</t>
  </si>
  <si>
    <t>http://www.qmul.ac.uk/media/</t>
  </si>
  <si>
    <t>http://t.co/3ZRj7hag0Q</t>
  </si>
  <si>
    <t>https://t.co/xhosgyUSD3</t>
  </si>
  <si>
    <t>https://t.co/r06eUSMUDh</t>
  </si>
  <si>
    <t>http://caramelandparsley.ca</t>
  </si>
  <si>
    <t>http://www.the-probe.co.uk</t>
  </si>
  <si>
    <t>https://t.co/Oqk2hdhQpS</t>
  </si>
  <si>
    <t>https://t.co/Xj3eP8c1hT</t>
  </si>
  <si>
    <t>http://oolong.co.uk</t>
  </si>
  <si>
    <t>https://t.co/aUbtYqlG3Y</t>
  </si>
  <si>
    <t>https://t.co/LwtT9WrMr1</t>
  </si>
  <si>
    <t>https://t.co/QUF9EEIgDC</t>
  </si>
  <si>
    <t>https://t.co/gMvQWb00lG</t>
  </si>
  <si>
    <t>http://backtoploughlane.tumblr.com/</t>
  </si>
  <si>
    <t>http://www.ukonward.com</t>
  </si>
  <si>
    <t>https://t.co/jiqm6eiHZW</t>
  </si>
  <si>
    <t>http://pubcurmudgeon.blogspot.com</t>
  </si>
  <si>
    <t>http://www.calcivis.com</t>
  </si>
  <si>
    <t>http://t.co/FdUAjSjOV7</t>
  </si>
  <si>
    <t>https://t.co/Ac1IVrQutI</t>
  </si>
  <si>
    <t>http://sputniknews.com/</t>
  </si>
  <si>
    <t>http://teethteam.org.uk/</t>
  </si>
  <si>
    <t>http://www.kantar.com/worldpanel</t>
  </si>
  <si>
    <t>https://t.co/OeUm1TAqze</t>
  </si>
  <si>
    <t>https://t.co/zrUPgzUdpx</t>
  </si>
  <si>
    <t>https://t.co/srkJpRlCpm</t>
  </si>
  <si>
    <t>http://t.co/eAVgUdyxVe</t>
  </si>
  <si>
    <t>http://www.confectioneryproduction.com</t>
  </si>
  <si>
    <t>https://t.co/7QUMDn2964</t>
  </si>
  <si>
    <t>http://t.co/KoZlxQTSX8</t>
  </si>
  <si>
    <t>https://t.co/Z1ySgrjXMg</t>
  </si>
  <si>
    <t>https://twitter.com/deezergermany/status/642295520703172608</t>
  </si>
  <si>
    <t>http://drawntopixels.co.uk</t>
  </si>
  <si>
    <t>http://www.linkedin.com/in/hrterry/</t>
  </si>
  <si>
    <t>https://www.facebook.com/tlifeuk/</t>
  </si>
  <si>
    <t>http://Instagram.com/adam_matts</t>
  </si>
  <si>
    <t>http://tinyurl.com/SugarBeatBook</t>
  </si>
  <si>
    <t>http://passerbybloggingfun.blogspot.com</t>
  </si>
  <si>
    <t>https://t.co/hxYu7veG8m</t>
  </si>
  <si>
    <t>http://Banislam.co.uk</t>
  </si>
  <si>
    <t>http://t.co/gKJmFQJgIr</t>
  </si>
  <si>
    <t>https://t.co/Hawm3XVIH5</t>
  </si>
  <si>
    <t>https://t.co/P06UiRTjNK</t>
  </si>
  <si>
    <t>https://t.co/e1TkqtywUM</t>
  </si>
  <si>
    <t>https://t.co/4nuq9WaRWn</t>
  </si>
  <si>
    <t>http://blackandwhiteaccounting.co.uk</t>
  </si>
  <si>
    <t>https://t.co/Djdmmm8k51</t>
  </si>
  <si>
    <t>http://t.co/CXajiqN8K4</t>
  </si>
  <si>
    <t>http://t.co/xXNszOYudl</t>
  </si>
  <si>
    <t>https://t.co/qQoTEUjvXA</t>
  </si>
  <si>
    <t>Eastern Time (US &amp; Canada)</t>
  </si>
  <si>
    <t>Amsterdam</t>
  </si>
  <si>
    <t>Pacific Time (US &amp; Canada)</t>
  </si>
  <si>
    <t>https://pbs.twimg.com/profile_banners/41243878/1560315041</t>
  </si>
  <si>
    <t>https://pbs.twimg.com/profile_banners/22833508/1434620587</t>
  </si>
  <si>
    <t>https://pbs.twimg.com/profile_banners/702890599/1495914478</t>
  </si>
  <si>
    <t>https://pbs.twimg.com/profile_banners/783201609421643776/1504103412</t>
  </si>
  <si>
    <t>https://pbs.twimg.com/profile_banners/59024550/1508130649</t>
  </si>
  <si>
    <t>https://pbs.twimg.com/profile_banners/2334516109/1483769281</t>
  </si>
  <si>
    <t>https://pbs.twimg.com/profile_banners/25088746/1544513536</t>
  </si>
  <si>
    <t>https://pbs.twimg.com/profile_banners/53121957/1496943249</t>
  </si>
  <si>
    <t>https://pbs.twimg.com/profile_banners/797326789504811009/1551077281</t>
  </si>
  <si>
    <t>https://pbs.twimg.com/profile_banners/834005671246958592/1548762370</t>
  </si>
  <si>
    <t>https://pbs.twimg.com/profile_banners/752856282558763008/1520266018</t>
  </si>
  <si>
    <t>https://pbs.twimg.com/profile_banners/242687221/1477993851</t>
  </si>
  <si>
    <t>https://pbs.twimg.com/profile_banners/259365796/1457321132</t>
  </si>
  <si>
    <t>https://pbs.twimg.com/profile_banners/2831785538/1564331682</t>
  </si>
  <si>
    <t>https://pbs.twimg.com/profile_banners/3131144855/1565026741</t>
  </si>
  <si>
    <t>https://pbs.twimg.com/profile_banners/994230229613924353/1528899012</t>
  </si>
  <si>
    <t>https://pbs.twimg.com/profile_banners/855312103481028608/1517310636</t>
  </si>
  <si>
    <t>https://pbs.twimg.com/profile_banners/961874259818692608/1518448151</t>
  </si>
  <si>
    <t>https://pbs.twimg.com/profile_banners/2325796716/1490489607</t>
  </si>
  <si>
    <t>https://pbs.twimg.com/profile_banners/22168568/1536134003</t>
  </si>
  <si>
    <t>https://pbs.twimg.com/profile_banners/17874694/1539603887</t>
  </si>
  <si>
    <t>https://pbs.twimg.com/profile_banners/957969588301557760/1517821453</t>
  </si>
  <si>
    <t>https://pbs.twimg.com/profile_banners/615037421/1519300759</t>
  </si>
  <si>
    <t>https://pbs.twimg.com/profile_banners/28910621/1452397857</t>
  </si>
  <si>
    <t>https://pbs.twimg.com/profile_banners/746543024/1386780718</t>
  </si>
  <si>
    <t>https://pbs.twimg.com/profile_banners/296823373/1560779962</t>
  </si>
  <si>
    <t>https://pbs.twimg.com/profile_banners/16864209/1563794436</t>
  </si>
  <si>
    <t>https://pbs.twimg.com/profile_banners/755624683513479172/1488942984</t>
  </si>
  <si>
    <t>https://pbs.twimg.com/profile_banners/3262139751/1488875276</t>
  </si>
  <si>
    <t>https://pbs.twimg.com/profile_banners/32339805/1557931318</t>
  </si>
  <si>
    <t>https://pbs.twimg.com/profile_banners/130778462/1365534734</t>
  </si>
  <si>
    <t>https://pbs.twimg.com/profile_banners/6107422/1510341891</t>
  </si>
  <si>
    <t>https://pbs.twimg.com/profile_banners/214326508/1463199733</t>
  </si>
  <si>
    <t>https://pbs.twimg.com/profile_banners/116813523/1414913695</t>
  </si>
  <si>
    <t>https://pbs.twimg.com/profile_banners/1080772865132191744/1558598699</t>
  </si>
  <si>
    <t>https://pbs.twimg.com/profile_banners/2221655131/1542633505</t>
  </si>
  <si>
    <t>https://pbs.twimg.com/profile_banners/36646877/1523801899</t>
  </si>
  <si>
    <t>https://pbs.twimg.com/profile_banners/18139619/1546454643</t>
  </si>
  <si>
    <t>https://pbs.twimg.com/profile_banners/256437280/1520930320</t>
  </si>
  <si>
    <t>https://pbs.twimg.com/profile_banners/15581273/1552569130</t>
  </si>
  <si>
    <t>https://pbs.twimg.com/profile_banners/22926365/1527165587</t>
  </si>
  <si>
    <t>https://pbs.twimg.com/profile_banners/127289951/1459377187</t>
  </si>
  <si>
    <t>https://pbs.twimg.com/profile_banners/143508762/1552146278</t>
  </si>
  <si>
    <t>https://pbs.twimg.com/profile_banners/1111688248512921600/1559582400</t>
  </si>
  <si>
    <t>https://pbs.twimg.com/profile_banners/81484701/1437771490</t>
  </si>
  <si>
    <t>https://pbs.twimg.com/profile_banners/191849753/1398606409</t>
  </si>
  <si>
    <t>https://pbs.twimg.com/profile_banners/408759323/1551993176</t>
  </si>
  <si>
    <t>https://pbs.twimg.com/profile_banners/554158607/1537912282</t>
  </si>
  <si>
    <t>https://pbs.twimg.com/profile_banners/939812042/1547878095</t>
  </si>
  <si>
    <t>https://pbs.twimg.com/profile_banners/1864453417/1547434453</t>
  </si>
  <si>
    <t>https://pbs.twimg.com/profile_banners/869664096471220224/1549764067</t>
  </si>
  <si>
    <t>https://pbs.twimg.com/profile_banners/397144289/1394097862</t>
  </si>
  <si>
    <t>https://pbs.twimg.com/profile_banners/626588035/1511973565</t>
  </si>
  <si>
    <t>https://pbs.twimg.com/profile_banners/60322656/1564267754</t>
  </si>
  <si>
    <t>https://pbs.twimg.com/profile_banners/610178685/1555593293</t>
  </si>
  <si>
    <t>https://pbs.twimg.com/profile_banners/150218740/1365189392</t>
  </si>
  <si>
    <t>https://pbs.twimg.com/profile_banners/480820558/1498556460</t>
  </si>
  <si>
    <t>https://pbs.twimg.com/profile_banners/854333500396371968/1552301954</t>
  </si>
  <si>
    <t>https://pbs.twimg.com/profile_banners/19513912/1452745301</t>
  </si>
  <si>
    <t>https://pbs.twimg.com/profile_banners/21146176/1534468395</t>
  </si>
  <si>
    <t>https://pbs.twimg.com/profile_banners/125403342/1525161231</t>
  </si>
  <si>
    <t>https://pbs.twimg.com/profile_banners/105079480/1526550805</t>
  </si>
  <si>
    <t>https://pbs.twimg.com/profile_banners/283961189/1519753930</t>
  </si>
  <si>
    <t>https://pbs.twimg.com/profile_banners/394581961/1552900994</t>
  </si>
  <si>
    <t>https://pbs.twimg.com/profile_banners/43057465/1424655157</t>
  </si>
  <si>
    <t>https://pbs.twimg.com/profile_banners/869220299002216448/1564516750</t>
  </si>
  <si>
    <t>https://pbs.twimg.com/profile_banners/3368977745/1557905274</t>
  </si>
  <si>
    <t>https://pbs.twimg.com/profile_banners/958282071776120832/1517417789</t>
  </si>
  <si>
    <t>https://pbs.twimg.com/profile_banners/740283451983548416/1500377515</t>
  </si>
  <si>
    <t>https://pbs.twimg.com/profile_banners/54517726/1476217276</t>
  </si>
  <si>
    <t>https://pbs.twimg.com/profile_banners/269658334/1564879596</t>
  </si>
  <si>
    <t>https://pbs.twimg.com/profile_banners/1278288708/1493607812</t>
  </si>
  <si>
    <t>https://pbs.twimg.com/profile_banners/390365505/1557706795</t>
  </si>
  <si>
    <t>https://pbs.twimg.com/profile_banners/279729628/1392063932</t>
  </si>
  <si>
    <t>https://pbs.twimg.com/profile_banners/188472864/1550921872</t>
  </si>
  <si>
    <t>https://pbs.twimg.com/profile_banners/4700114665/1537862830</t>
  </si>
  <si>
    <t>https://pbs.twimg.com/profile_banners/315057334/1397433665</t>
  </si>
  <si>
    <t>https://pbs.twimg.com/profile_banners/315024285/1563589302</t>
  </si>
  <si>
    <t>https://pbs.twimg.com/profile_banners/1510470294/1524320220</t>
  </si>
  <si>
    <t>https://pbs.twimg.com/profile_banners/743067736453074944/1532279903</t>
  </si>
  <si>
    <t>https://pbs.twimg.com/profile_banners/2474661493/1495671294</t>
  </si>
  <si>
    <t>https://pbs.twimg.com/profile_banners/270935050/1539877270</t>
  </si>
  <si>
    <t>https://pbs.twimg.com/profile_banners/566972092/1560899529</t>
  </si>
  <si>
    <t>https://pbs.twimg.com/profile_banners/23789628/1558482492</t>
  </si>
  <si>
    <t>https://pbs.twimg.com/profile_banners/4923977745/1534091664</t>
  </si>
  <si>
    <t>https://pbs.twimg.com/profile_banners/706948744730820608/1519799210</t>
  </si>
  <si>
    <t>https://pbs.twimg.com/profile_banners/3387419920/1449861430</t>
  </si>
  <si>
    <t>https://pbs.twimg.com/profile_banners/222583346/1560204354</t>
  </si>
  <si>
    <t>https://pbs.twimg.com/profile_banners/1013015420763328512/1530372177</t>
  </si>
  <si>
    <t>https://pbs.twimg.com/profile_banners/173829764/1562912761</t>
  </si>
  <si>
    <t>https://pbs.twimg.com/profile_banners/1151122960415150082/1563351559</t>
  </si>
  <si>
    <t>https://pbs.twimg.com/profile_banners/782973913/1560436049</t>
  </si>
  <si>
    <t>https://pbs.twimg.com/profile_banners/4306757596/1448711385</t>
  </si>
  <si>
    <t>https://pbs.twimg.com/profile_banners/3430385889/1557592102</t>
  </si>
  <si>
    <t>https://pbs.twimg.com/profile_banners/3001389222/1460981361</t>
  </si>
  <si>
    <t>https://pbs.twimg.com/profile_banners/17825106/1502954086</t>
  </si>
  <si>
    <t>https://pbs.twimg.com/profile_banners/6069772/1532803850</t>
  </si>
  <si>
    <t>https://pbs.twimg.com/profile_banners/3262774291/1467405862</t>
  </si>
  <si>
    <t>https://pbs.twimg.com/profile_banners/1156334121926287360/1564529672</t>
  </si>
  <si>
    <t>https://pbs.twimg.com/profile_banners/773158798626349057/1524667834</t>
  </si>
  <si>
    <t>https://pbs.twimg.com/profile_banners/1735079407/1553619926</t>
  </si>
  <si>
    <t>https://pbs.twimg.com/profile_banners/1245805556/1362570540</t>
  </si>
  <si>
    <t>https://pbs.twimg.com/profile_banners/892758998503620609/1519311203</t>
  </si>
  <si>
    <t>https://pbs.twimg.com/profile_banners/30862829/1565633637</t>
  </si>
  <si>
    <t>https://pbs.twimg.com/profile_banners/26787673/1562779745</t>
  </si>
  <si>
    <t>https://pbs.twimg.com/profile_banners/46364708/1474570884</t>
  </si>
  <si>
    <t>https://pbs.twimg.com/profile_banners/3843592217/1565002951</t>
  </si>
  <si>
    <t>https://pbs.twimg.com/profile_banners/462818774/1553014721</t>
  </si>
  <si>
    <t>https://pbs.twimg.com/profile_banners/550156790/1550347194</t>
  </si>
  <si>
    <t>https://pbs.twimg.com/profile_banners/4881853245/1548186260</t>
  </si>
  <si>
    <t>https://pbs.twimg.com/profile_banners/710019200719450112/1550151304</t>
  </si>
  <si>
    <t>https://pbs.twimg.com/profile_banners/41822696/1564043062</t>
  </si>
  <si>
    <t>https://pbs.twimg.com/profile_banners/2375343258/1556812884</t>
  </si>
  <si>
    <t>https://pbs.twimg.com/profile_banners/1647456630/1463753075</t>
  </si>
  <si>
    <t>https://pbs.twimg.com/profile_banners/19401276/1565801414</t>
  </si>
  <si>
    <t>https://pbs.twimg.com/profile_banners/27204101/1402477275</t>
  </si>
  <si>
    <t>https://pbs.twimg.com/profile_banners/885760813285462016/1502002080</t>
  </si>
  <si>
    <t>https://pbs.twimg.com/profile_banners/74728012/1565862098</t>
  </si>
  <si>
    <t>https://pbs.twimg.com/profile_banners/57911224/1480582124</t>
  </si>
  <si>
    <t>https://pbs.twimg.com/profile_banners/49936945/1462362204</t>
  </si>
  <si>
    <t>https://pbs.twimg.com/profile_banners/409859480/1509622182</t>
  </si>
  <si>
    <t>https://pbs.twimg.com/profile_banners/248392236/1439875982</t>
  </si>
  <si>
    <t>https://pbs.twimg.com/profile_banners/1031528454/1392805047</t>
  </si>
  <si>
    <t>https://pbs.twimg.com/profile_banners/53032206/1540236375</t>
  </si>
  <si>
    <t>https://pbs.twimg.com/profile_banners/90665957/1551362486</t>
  </si>
  <si>
    <t>https://pbs.twimg.com/profile_banners/780823986611494912/1558970917</t>
  </si>
  <si>
    <t>https://pbs.twimg.com/profile_banners/461621596/1532697428</t>
  </si>
  <si>
    <t>https://pbs.twimg.com/profile_banners/1055207416659369984/1542838336</t>
  </si>
  <si>
    <t>https://pbs.twimg.com/profile_banners/25980607/1565632044</t>
  </si>
  <si>
    <t>https://pbs.twimg.com/profile_banners/21340686/1525380167</t>
  </si>
  <si>
    <t>https://pbs.twimg.com/profile_banners/4243814472/1531819162</t>
  </si>
  <si>
    <t>https://pbs.twimg.com/profile_banners/737774128380272641/1565072670</t>
  </si>
  <si>
    <t>https://pbs.twimg.com/profile_banners/1593300036/1513032594</t>
  </si>
  <si>
    <t>https://pbs.twimg.com/profile_banners/913018418839900160/1523782195</t>
  </si>
  <si>
    <t>https://pbs.twimg.com/profile_banners/12991842/1531803324</t>
  </si>
  <si>
    <t>https://pbs.twimg.com/profile_banners/226767939/1556475219</t>
  </si>
  <si>
    <t>https://pbs.twimg.com/profile_banners/923521177/1470890022</t>
  </si>
  <si>
    <t>https://pbs.twimg.com/profile_banners/3748246575/1555603738</t>
  </si>
  <si>
    <t>https://pbs.twimg.com/profile_banners/319477370/1380840531</t>
  </si>
  <si>
    <t>https://pbs.twimg.com/profile_banners/1085400406098919425/1551735215</t>
  </si>
  <si>
    <t>https://pbs.twimg.com/profile_banners/214091935/1403118219</t>
  </si>
  <si>
    <t>https://pbs.twimg.com/profile_banners/490729044/1558464136</t>
  </si>
  <si>
    <t>https://pbs.twimg.com/profile_banners/538058680/1462880991</t>
  </si>
  <si>
    <t>https://pbs.twimg.com/profile_banners/838765322761039873/1489687078</t>
  </si>
  <si>
    <t>https://pbs.twimg.com/profile_banners/407757254/1553686990</t>
  </si>
  <si>
    <t>https://pbs.twimg.com/profile_banners/25481623/1539684843</t>
  </si>
  <si>
    <t>https://pbs.twimg.com/profile_banners/101805057/1557567427</t>
  </si>
  <si>
    <t>https://pbs.twimg.com/profile_banners/38930686/1531981604</t>
  </si>
  <si>
    <t>https://pbs.twimg.com/profile_banners/4626811575/1536034414</t>
  </si>
  <si>
    <t>https://pbs.twimg.com/profile_banners/348377300/1418310339</t>
  </si>
  <si>
    <t>https://pbs.twimg.com/profile_banners/2283548605/1462438543</t>
  </si>
  <si>
    <t>https://pbs.twimg.com/profile_banners/558592551/1529687294</t>
  </si>
  <si>
    <t>https://pbs.twimg.com/profile_banners/37926315/1426519117</t>
  </si>
  <si>
    <t>https://pbs.twimg.com/profile_banners/375830508/1558246902</t>
  </si>
  <si>
    <t>https://pbs.twimg.com/profile_banners/2841966747/1415618242</t>
  </si>
  <si>
    <t>https://pbs.twimg.com/profile_banners/983243742034280449/1543313900</t>
  </si>
  <si>
    <t>https://pbs.twimg.com/profile_banners/21195986/1524919208</t>
  </si>
  <si>
    <t>https://pbs.twimg.com/profile_banners/105523412/1547572533</t>
  </si>
  <si>
    <t>https://pbs.twimg.com/profile_banners/1514101699/1559493585</t>
  </si>
  <si>
    <t>https://pbs.twimg.com/profile_banners/255178477/1352760130</t>
  </si>
  <si>
    <t>https://pbs.twimg.com/profile_banners/1514835529/1530374825</t>
  </si>
  <si>
    <t>https://pbs.twimg.com/profile_banners/165106191/1471712065</t>
  </si>
  <si>
    <t>https://pbs.twimg.com/profile_banners/7976132/1401280420</t>
  </si>
  <si>
    <t>https://pbs.twimg.com/profile_banners/2177995087/1520683980</t>
  </si>
  <si>
    <t>https://pbs.twimg.com/profile_banners/216346234/1565342804</t>
  </si>
  <si>
    <t>https://pbs.twimg.com/profile_banners/2850386698/1558353586</t>
  </si>
  <si>
    <t>https://pbs.twimg.com/profile_banners/1044872853823393792/1563848947</t>
  </si>
  <si>
    <t>https://pbs.twimg.com/profile_banners/60270639/1553188466</t>
  </si>
  <si>
    <t>https://pbs.twimg.com/profile_banners/3046615419/1562795820</t>
  </si>
  <si>
    <t>https://pbs.twimg.com/profile_banners/4101330261/1524587174</t>
  </si>
  <si>
    <t>https://pbs.twimg.com/profile_banners/864086989/1464104830</t>
  </si>
  <si>
    <t>https://pbs.twimg.com/profile_banners/582721240/1564473923</t>
  </si>
  <si>
    <t>https://pbs.twimg.com/profile_banners/264418876/1470214940</t>
  </si>
  <si>
    <t>https://pbs.twimg.com/profile_banners/2723995041/1406294420</t>
  </si>
  <si>
    <t>https://pbs.twimg.com/profile_banners/631932457/1552315750</t>
  </si>
  <si>
    <t>https://pbs.twimg.com/profile_banners/498290974/1483390673</t>
  </si>
  <si>
    <t>https://pbs.twimg.com/profile_banners/735315552/1522927515</t>
  </si>
  <si>
    <t>https://pbs.twimg.com/profile_banners/351836064/1478108018</t>
  </si>
  <si>
    <t>https://pbs.twimg.com/profile_banners/1046326453795803136/1557156586</t>
  </si>
  <si>
    <t>https://pbs.twimg.com/profile_banners/452152873/1559964105</t>
  </si>
  <si>
    <t>https://pbs.twimg.com/profile_banners/3438087160/1553795328</t>
  </si>
  <si>
    <t>https://pbs.twimg.com/profile_banners/1006143522184007680/1545594571</t>
  </si>
  <si>
    <t>https://pbs.twimg.com/profile_banners/418476335/1530607978</t>
  </si>
  <si>
    <t>https://pbs.twimg.com/profile_banners/780353487192240128/1508296094</t>
  </si>
  <si>
    <t>https://pbs.twimg.com/profile_banners/215898559/1550225419</t>
  </si>
  <si>
    <t>https://pbs.twimg.com/profile_banners/46675294/1546886796</t>
  </si>
  <si>
    <t>https://pbs.twimg.com/profile_banners/3347224120/1461818149</t>
  </si>
  <si>
    <t>https://pbs.twimg.com/profile_banners/1205868217/1455655472</t>
  </si>
  <si>
    <t>https://pbs.twimg.com/profile_banners/624054003/1529660931</t>
  </si>
  <si>
    <t>https://pbs.twimg.com/profile_banners/436998967/1534501154</t>
  </si>
  <si>
    <t>https://pbs.twimg.com/profile_banners/2547505012/1564383042</t>
  </si>
  <si>
    <t>https://pbs.twimg.com/profile_banners/276631250/1559137436</t>
  </si>
  <si>
    <t>https://pbs.twimg.com/profile_banners/117612526/1532543978</t>
  </si>
  <si>
    <t>https://pbs.twimg.com/profile_banners/32808034/1488034114</t>
  </si>
  <si>
    <t>nl</t>
  </si>
  <si>
    <t>http://abs.twimg.com/images/themes/theme1/bg.png</t>
  </si>
  <si>
    <t>http://abs.twimg.com/images/themes/theme6/bg.gif</t>
  </si>
  <si>
    <t>http://abs.twimg.com/images/themes/theme10/bg.gif</t>
  </si>
  <si>
    <t>http://abs.twimg.com/images/themes/theme4/bg.gif</t>
  </si>
  <si>
    <t>http://abs.twimg.com/images/themes/theme15/bg.png</t>
  </si>
  <si>
    <t>http://abs.twimg.com/images/themes/theme16/bg.gif</t>
  </si>
  <si>
    <t>http://abs.twimg.com/images/themes/theme11/bg.gif</t>
  </si>
  <si>
    <t>http://abs.twimg.com/images/themes/theme7/bg.gif</t>
  </si>
  <si>
    <t>http://abs.twimg.com/images/themes/theme2/bg.gif</t>
  </si>
  <si>
    <t>http://abs.twimg.com/images/themes/theme18/bg.gif</t>
  </si>
  <si>
    <t>http://abs.twimg.com/images/themes/theme5/bg.gif</t>
  </si>
  <si>
    <t>http://abs.twimg.com/images/themes/theme17/bg.gif</t>
  </si>
  <si>
    <t>http://abs.twimg.com/images/themes/theme14/bg.gif</t>
  </si>
  <si>
    <t>http://abs.twimg.com/images/themes/theme3/bg.gif</t>
  </si>
  <si>
    <t>http://abs.twimg.com/images/themes/theme12/bg.gif</t>
  </si>
  <si>
    <t>http://abs.twimg.com/images/themes/theme9/bg.gif</t>
  </si>
  <si>
    <t>http://abs.twimg.com/images/themes/theme13/bg.gif</t>
  </si>
  <si>
    <t>http://pbs.twimg.com/profile_images/886952901247205377/jwvg1Tf6_normal.jpg</t>
  </si>
  <si>
    <t>http://pbs.twimg.com/profile_images/1154124878024458240/jvxgPCmU_normal.jpg</t>
  </si>
  <si>
    <t>http://pbs.twimg.com/profile_images/994231437783166976/MNNofd-F_normal.jpg</t>
  </si>
  <si>
    <t>http://pbs.twimg.com/profile_images/963067209261121537/sfOhD6Qz_normal.jpg</t>
  </si>
  <si>
    <t>http://pbs.twimg.com/profile_images/1017062007202336769/V2r4yQum_normal.jpg</t>
  </si>
  <si>
    <t>http://pbs.twimg.com/profile_images/662569535397101568/QzC84rKy_normal.jpg</t>
  </si>
  <si>
    <t>http://pbs.twimg.com/profile_images/378800000859240304/PWPbKQa3_normal.jpeg</t>
  </si>
  <si>
    <t>http://pbs.twimg.com/profile_images/1096077518212337664/aaznaRzp_normal.png</t>
  </si>
  <si>
    <t>http://pbs.twimg.com/profile_images/1075711205216567296/VcckLdiO_normal.jpg</t>
  </si>
  <si>
    <t>http://pbs.twimg.com/profile_images/839313867876397057/HHkgTsBP_normal.jpg</t>
  </si>
  <si>
    <t>http://pbs.twimg.com/profile_images/1151127980464361473/bImwAwKT_normal.jpg</t>
  </si>
  <si>
    <t>http://pbs.twimg.com/profile_images/3499438413/d13cc974b9e75beee3b5d21d2a1203b2_normal.png</t>
  </si>
  <si>
    <t>http://pbs.twimg.com/profile_images/881879546101891073/KoNl5qpa_normal.jpg</t>
  </si>
  <si>
    <t>http://pbs.twimg.com/profile_images/1125755506084073474/tXg5VrIU_normal.jpg</t>
  </si>
  <si>
    <t>http://pbs.twimg.com/profile_images/1156116129854689281/qYculk4b_normal.jpg</t>
  </si>
  <si>
    <t>http://pbs.twimg.com/profile_images/1080776855886544897/4B9SClC7_normal.jpg</t>
  </si>
  <si>
    <t>http://pbs.twimg.com/profile_images/1064508295434698753/E2GjHLh5_normal.jpg</t>
  </si>
  <si>
    <t>http://pbs.twimg.com/profile_images/983013525516939265/0ihZ0fww_normal.jpg</t>
  </si>
  <si>
    <t>http://pbs.twimg.com/profile_images/1080535155985534982/jEKT8Mpe_normal.jpg</t>
  </si>
  <si>
    <t>http://pbs.twimg.com/profile_images/2182246600/Swinburn_Boyd3_normal.jpg</t>
  </si>
  <si>
    <t>http://pbs.twimg.com/profile_images/973480352168710144/njKh1ee4_normal.jpg</t>
  </si>
  <si>
    <t>http://pbs.twimg.com/profile_images/1106181214317305857/eOtQ7t5A_normal.jpg</t>
  </si>
  <si>
    <t>http://pbs.twimg.com/profile_images/989224444152504320/a06BJJ2y_normal.jpg</t>
  </si>
  <si>
    <t>http://pbs.twimg.com/profile_images/1096268531597856768/5o-GhYHt_normal.png</t>
  </si>
  <si>
    <t>http://pbs.twimg.com/profile_images/969044214288756736/41mG3WRy_normal.jpg</t>
  </si>
  <si>
    <t>http://pbs.twimg.com/profile_images/1146321506902990849/lSWXgLaZ_normal.png</t>
  </si>
  <si>
    <t>http://pbs.twimg.com/profile_images/1107576117777629184/SKpvZfIv_normal.png</t>
  </si>
  <si>
    <t>http://pbs.twimg.com/profile_images/739542080393863168/iB83B26R_normal.jpg</t>
  </si>
  <si>
    <t>http://pbs.twimg.com/profile_images/1136310771552415744/6o3JQGIx_normal.png</t>
  </si>
  <si>
    <t>http://pbs.twimg.com/profile_images/1160332890284204033/Fga2hNuh_normal.png</t>
  </si>
  <si>
    <t>http://pbs.twimg.com/profile_images/1018864382300819457/c9XHd5ij_normal.jpg</t>
  </si>
  <si>
    <t>http://pbs.twimg.com/profile_images/929306308196618240/e1sqTUHb_normal.jpg</t>
  </si>
  <si>
    <t>http://pbs.twimg.com/profile_images/1148344225496522754/xnutQT5W_normal.jpg</t>
  </si>
  <si>
    <t>http://pbs.twimg.com/profile_images/919166282699644931/b2YNCa29_normal.jpg</t>
  </si>
  <si>
    <t>http://pbs.twimg.com/profile_images/1137592916937830400/sEdccLrN_normal.jpg</t>
  </si>
  <si>
    <t>http://pbs.twimg.com/profile_images/977636297392230400/Rhq8424i_normal.jpg</t>
  </si>
  <si>
    <t>http://pbs.twimg.com/profile_images/1034332246306697216/-uLcqSOv_normal.jpg</t>
  </si>
  <si>
    <t>http://pbs.twimg.com/profile_images/945634335918641152/e6NivzCA_normal.jpg</t>
  </si>
  <si>
    <t>http://pbs.twimg.com/profile_images/1095124537383968768/q6b9_NjS_normal.jpg</t>
  </si>
  <si>
    <t>http://pbs.twimg.com/profile_images/963065704449740800/4OraqXBe_normal.jpg</t>
  </si>
  <si>
    <t>http://pbs.twimg.com/profile_images/2177908229/HBP-SurveyMonkey_normal.gif</t>
  </si>
  <si>
    <t>http://pbs.twimg.com/profile_images/742023356191408128/xfdSUjGk_normal.jpg</t>
  </si>
  <si>
    <t>http://pbs.twimg.com/profile_images/1095830471135514624/sBmEZmtJ_normal.jpg</t>
  </si>
  <si>
    <t>http://pbs.twimg.com/profile_images/1028680753239023617/w_8LQ6pu_normal.jpg</t>
  </si>
  <si>
    <t>http://pbs.twimg.com/profile_images/1052443684699033601/1mGr2MhJ_normal.jpg</t>
  </si>
  <si>
    <t>http://pbs.twimg.com/profile_images/624223371933265921/Mt_Kiy5Z_normal.jpg</t>
  </si>
  <si>
    <t>http://pbs.twimg.com/profile_images/599981169657118720/pfwTFizb_normal.jpg</t>
  </si>
  <si>
    <t>http://pbs.twimg.com/profile_images/1100870500425682944/P7Ohv-6o_normal.jpg</t>
  </si>
  <si>
    <t>http://pbs.twimg.com/profile_images/1151405890995724288/v9hbAVlE_normal.png</t>
  </si>
  <si>
    <t>http://pbs.twimg.com/profile_images/1020167692236599301/znwZmTHM_normal.jpg</t>
  </si>
  <si>
    <t>http://pbs.twimg.com/profile_images/1146739801846091776/4qhOJ69i_normal.jpg</t>
  </si>
  <si>
    <t>http://pbs.twimg.com/profile_images/1155132365032886272/76CvXyKw_normal.jpg</t>
  </si>
  <si>
    <t>http://pbs.twimg.com/profile_images/737626984990314497/IeHkfA6C_normal.jpg</t>
  </si>
  <si>
    <t>http://pbs.twimg.com/profile_images/1149007644918784001/b5PBpHkK_normal.jpg</t>
  </si>
  <si>
    <t>http://pbs.twimg.com/profile_images/1106167993455861766/hYPQthZl_normal.png</t>
  </si>
  <si>
    <t>http://pbs.twimg.com/profile_images/1096861743526174725/6_jSmg9D_normal.jpg</t>
  </si>
  <si>
    <t>http://pbs.twimg.com/profile_images/821858895073263617/yNNs-N3l_normal.jpg</t>
  </si>
  <si>
    <t>http://pbs.twimg.com/profile_images/695992356672241664/VTlMrbbW_normal.png</t>
  </si>
  <si>
    <t>http://pbs.twimg.com/profile_images/1146090533418393600/PLpcB6Bh_normal.png</t>
  </si>
  <si>
    <t>http://pbs.twimg.com/profile_images/1514120070/QM_logo_for_social_media_normal.JPG</t>
  </si>
  <si>
    <t>http://pbs.twimg.com/profile_images/1893748873/CrownLogo_normal.jpg</t>
  </si>
  <si>
    <t>http://pbs.twimg.com/profile_images/543078806202748928/ueW-0fqQ_normal.png</t>
  </si>
  <si>
    <t>http://pbs.twimg.com/profile_images/925684852199968768/DYlZF-ol_normal.jpg</t>
  </si>
  <si>
    <t>http://pbs.twimg.com/profile_images/574629247572144128/hGz-A4vB_normal.jpeg</t>
  </si>
  <si>
    <t>http://pbs.twimg.com/profile_images/1101120129239261184/2kQjhhPD_normal.png</t>
  </si>
  <si>
    <t>http://pbs.twimg.com/profile_images/1057588300163309569/dqS5yL2f_normal.jpg</t>
  </si>
  <si>
    <t>http://pbs.twimg.com/profile_images/951572832265392130/lLviPO-s_normal.jpg</t>
  </si>
  <si>
    <t>http://pbs.twimg.com/profile_images/985434625832030208/HMVKvVBZ_normal.jpg</t>
  </si>
  <si>
    <t>http://pbs.twimg.com/profile_images/1159880868648890370/9FFdvW-__normal.jpg</t>
  </si>
  <si>
    <t>http://pbs.twimg.com/profile_images/798165632512573442/JNgoX5uY_normal.jpg</t>
  </si>
  <si>
    <t>http://pbs.twimg.com/profile_images/1102683461997944833/79BTWQtE_normal.png</t>
  </si>
  <si>
    <t>http://pbs.twimg.com/profile_images/1052907708012253185/qHPgHEVM_normal.jpg</t>
  </si>
  <si>
    <t>http://pbs.twimg.com/profile_images/793412355849945088/JagjYJ0l_normal.jpg</t>
  </si>
  <si>
    <t>http://pbs.twimg.com/profile_images/692846069701447681/W4268PMG_normal.jpg</t>
  </si>
  <si>
    <t>http://pbs.twimg.com/profile_images/1027191713528512512/i8h6g7Uy_normal.jpg</t>
  </si>
  <si>
    <t>http://pbs.twimg.com/profile_images/1034050543818297344/6w_gf2Fu_normal.jpg</t>
  </si>
  <si>
    <t>http://pbs.twimg.com/profile_images/531767971157250048/wT_FNBUY_normal.jpeg</t>
  </si>
  <si>
    <t>http://pbs.twimg.com/profile_images/1153950352770764800/dh441ICk_normal.jpg</t>
  </si>
  <si>
    <t>http://pbs.twimg.com/profile_images/1156113536940220418/hEs4A_UZ_normal.jpg</t>
  </si>
  <si>
    <t>http://pbs.twimg.com/profile_images/1076929467099029506/xvccPLkt_normal.jpg</t>
  </si>
  <si>
    <t>http://pbs.twimg.com/profile_images/1058764803408191488/HIkEph9T_normal.jpg</t>
  </si>
  <si>
    <t>http://pbs.twimg.com/profile_images/614623838840578048/U9i3anAE_normal.jpg</t>
  </si>
  <si>
    <t>http://pbs.twimg.com/profile_images/3288795333/a32ac09374831221fe3a454a24b9c233_normal.jpeg</t>
  </si>
  <si>
    <t>http://pbs.twimg.com/profile_images/1068115008486289408/e1SidTgm_normal.jpg</t>
  </si>
  <si>
    <t>Open Twitter Page for This Person</t>
  </si>
  <si>
    <t>https://twitter.com/georgeinstitute</t>
  </si>
  <si>
    <t>https://twitter.com/alikjones</t>
  </si>
  <si>
    <t>https://twitter.com/hardyramosilei</t>
  </si>
  <si>
    <t>https://twitter.com/iwisa_no1</t>
  </si>
  <si>
    <t>https://twitter.com/ama_media</t>
  </si>
  <si>
    <t>https://twitter.com/pppqld</t>
  </si>
  <si>
    <t>https://twitter.com/sabcnewsonline</t>
  </si>
  <si>
    <t>https://twitter.com/thabilestella</t>
  </si>
  <si>
    <t>https://twitter.com/heala_sa</t>
  </si>
  <si>
    <t>https://twitter.com/foodchoice_work</t>
  </si>
  <si>
    <t>https://twitter.com/f_geaney</t>
  </si>
  <si>
    <t>https://twitter.com/newchapterltd</t>
  </si>
  <si>
    <t>https://twitter.com/fitnesspsych</t>
  </si>
  <si>
    <t>https://twitter.com/6hillgrove</t>
  </si>
  <si>
    <t>https://twitter.com/borisjohnson</t>
  </si>
  <si>
    <t>https://twitter.com/tobiasthole</t>
  </si>
  <si>
    <t>https://twitter.com/retailsuite</t>
  </si>
  <si>
    <t>https://twitter.com/melvynhayes</t>
  </si>
  <si>
    <t>https://twitter.com/gillianstirton</t>
  </si>
  <si>
    <t>https://twitter.com/sanpellegrinouk</t>
  </si>
  <si>
    <t>https://twitter.com/platinumeats</t>
  </si>
  <si>
    <t>https://twitter.com/incongru</t>
  </si>
  <si>
    <t>https://twitter.com/spazhammer</t>
  </si>
  <si>
    <t>https://twitter.com/botnarhtim</t>
  </si>
  <si>
    <t>https://twitter.com/bsw_info</t>
  </si>
  <si>
    <t>https://twitter.com/yo_martinez</t>
  </si>
  <si>
    <t>https://twitter.com/profjimmorone</t>
  </si>
  <si>
    <t>https://twitter.com/ncds_paho</t>
  </si>
  <si>
    <t>https://twitter.com/diabetesuk</t>
  </si>
  <si>
    <t>https://twitter.com/enjoy_diabetes</t>
  </si>
  <si>
    <t>https://twitter.com/globe_obesity</t>
  </si>
  <si>
    <t>https://twitter.com/eduardo_j_gomez</t>
  </si>
  <si>
    <t>https://twitter.com/tijdvooreten</t>
  </si>
  <si>
    <t>https://twitter.com/brookestimes</t>
  </si>
  <si>
    <t>https://twitter.com/thetimes</t>
  </si>
  <si>
    <t>https://twitter.com/ellysiumfields</t>
  </si>
  <si>
    <t>https://twitter.com/pmenonifpri</t>
  </si>
  <si>
    <t>https://twitter.com/wwaterlander</t>
  </si>
  <si>
    <t>https://twitter.com/stuartgillesp16</t>
  </si>
  <si>
    <t>https://twitter.com/paulblokhuis</t>
  </si>
  <si>
    <t>https://twitter.com/jaapseidell</t>
  </si>
  <si>
    <t>https://twitter.com/pepsi</t>
  </si>
  <si>
    <t>https://twitter.com/boydswinburn</t>
  </si>
  <si>
    <t>https://twitter.com/joggnl</t>
  </si>
  <si>
    <t>https://twitter.com/minvws</t>
  </si>
  <si>
    <t>https://twitter.com/tagesspiegel</t>
  </si>
  <si>
    <t>https://twitter.com/serendipitysays</t>
  </si>
  <si>
    <t>https://twitter.com/louhaigh</t>
  </si>
  <si>
    <t>https://twitter.com/rainoraines</t>
  </si>
  <si>
    <t>https://twitter.com/matt_ros</t>
  </si>
  <si>
    <t>https://twitter.com/helenclarknz</t>
  </si>
  <si>
    <t>https://twitter.com/7_clare</t>
  </si>
  <si>
    <t>https://twitter.com/lolesaiga</t>
  </si>
  <si>
    <t>https://twitter.com/jkangwagye</t>
  </si>
  <si>
    <t>https://twitter.com/transparency_a1</t>
  </si>
  <si>
    <t>https://twitter.com/unite4diabetes</t>
  </si>
  <si>
    <t>https://twitter.com/guledwiliq</t>
  </si>
  <si>
    <t>https://twitter.com/sudhvir</t>
  </si>
  <si>
    <t>https://twitter.com/annvkeeling</t>
  </si>
  <si>
    <t>https://twitter.com/jpacaba</t>
  </si>
  <si>
    <t>https://twitter.com/edwardleodavey</t>
  </si>
  <si>
    <t>https://twitter.com/remanagarajan</t>
  </si>
  <si>
    <t>https://twitter.com/siddhagautam</t>
  </si>
  <si>
    <t>https://twitter.com/kaitiakituturu</t>
  </si>
  <si>
    <t>https://twitter.com/florasouthey</t>
  </si>
  <si>
    <t>https://twitter.com/otago</t>
  </si>
  <si>
    <t>https://twitter.com/aucklanduni</t>
  </si>
  <si>
    <t>https://twitter.com/who_europe</t>
  </si>
  <si>
    <t>https://twitter.com/foodnavigator</t>
  </si>
  <si>
    <t>https://twitter.com/davidjbuck</t>
  </si>
  <si>
    <t>https://twitter.com/publichealthw</t>
  </si>
  <si>
    <t>https://twitter.com/deewhydave</t>
  </si>
  <si>
    <t>https://twitter.com/simon8banter</t>
  </si>
  <si>
    <t>https://twitter.com/benedictmpwhite</t>
  </si>
  <si>
    <t>https://twitter.com/thedsggroup</t>
  </si>
  <si>
    <t>https://twitter.com/ragussugars</t>
  </si>
  <si>
    <t>https://twitter.com/sheikh_anvakh</t>
  </si>
  <si>
    <t>https://twitter.com/lin_121</t>
  </si>
  <si>
    <t>https://twitter.com/michael51846863</t>
  </si>
  <si>
    <t>https://twitter.com/osx_ail</t>
  </si>
  <si>
    <t>https://twitter.com/thepkeffect</t>
  </si>
  <si>
    <t>https://twitter.com/arnold__simon</t>
  </si>
  <si>
    <t>https://twitter.com/kekenwealth</t>
  </si>
  <si>
    <t>https://twitter.com/russ_nicol</t>
  </si>
  <si>
    <t>https://twitter.com/realistspice</t>
  </si>
  <si>
    <t>https://twitter.com/candi_reighn</t>
  </si>
  <si>
    <t>https://twitter.com/anastasiasmihai</t>
  </si>
  <si>
    <t>https://twitter.com/jodieingles27</t>
  </si>
  <si>
    <t>https://twitter.com/csheartresearch</t>
  </si>
  <si>
    <t>https://twitter.com/sabouretcardio</t>
  </si>
  <si>
    <t>https://twitter.com/hragy</t>
  </si>
  <si>
    <t>https://twitter.com/silcastelletti</t>
  </si>
  <si>
    <t>https://twitter.com/fzmarques</t>
  </si>
  <si>
    <t>https://twitter.com/ishbp</t>
  </si>
  <si>
    <t>https://twitter.com/hbprca</t>
  </si>
  <si>
    <t>https://twitter.com/kewatson</t>
  </si>
  <si>
    <t>https://twitter.com/hswapnil</t>
  </si>
  <si>
    <t>https://twitter.com/brandimwynne</t>
  </si>
  <si>
    <t>https://twitter.com/alta_schutte</t>
  </si>
  <si>
    <t>https://twitter.com/sfhta</t>
  </si>
  <si>
    <t>https://twitter.com/atulpathak31</t>
  </si>
  <si>
    <t>https://twitter.com/bogdienache</t>
  </si>
  <si>
    <t>https://twitter.com/msizanosipho</t>
  </si>
  <si>
    <t>https://twitter.com/healthenews</t>
  </si>
  <si>
    <t>https://twitter.com/brecondental</t>
  </si>
  <si>
    <t>https://twitter.com/kulzerphil</t>
  </si>
  <si>
    <t>https://twitter.com/cyfarthfadental</t>
  </si>
  <si>
    <t>https://twitter.com/massachewsets</t>
  </si>
  <si>
    <t>https://twitter.com/ballettr</t>
  </si>
  <si>
    <t>https://twitter.com/amcgown</t>
  </si>
  <si>
    <t>https://twitter.com/stephanieboland</t>
  </si>
  <si>
    <t>https://twitter.com/pennyb</t>
  </si>
  <si>
    <t>https://twitter.com/viazcanv</t>
  </si>
  <si>
    <t>https://twitter.com/fizz_nz</t>
  </si>
  <si>
    <t>https://twitter.com/agilechilli</t>
  </si>
  <si>
    <t>https://twitter.com/foodmatterslive</t>
  </si>
  <si>
    <t>https://twitter.com/lisa_dil</t>
  </si>
  <si>
    <t>https://twitter.com/albertsliving</t>
  </si>
  <si>
    <t>https://twitter.com/harvardmed</t>
  </si>
  <si>
    <t>https://twitter.com/cocacola</t>
  </si>
  <si>
    <t>https://twitter.com/misterjacques</t>
  </si>
  <si>
    <t>https://twitter.com/cocacola_za</t>
  </si>
  <si>
    <t>https://twitter.com/havasjust</t>
  </si>
  <si>
    <t>https://twitter.com/klimkowa1</t>
  </si>
  <si>
    <t>https://twitter.com/gis_gov</t>
  </si>
  <si>
    <t>https://twitter.com/danslizmd</t>
  </si>
  <si>
    <t>https://twitter.com/elmo_org</t>
  </si>
  <si>
    <t>https://twitter.com/fooding1st</t>
  </si>
  <si>
    <t>https://twitter.com/phe_uk</t>
  </si>
  <si>
    <t>https://twitter.com/qmulnews</t>
  </si>
  <si>
    <t>https://twitter.com/actiononsugar</t>
  </si>
  <si>
    <t>https://twitter.com/qmul</t>
  </si>
  <si>
    <t>https://twitter.com/qmulbartsthelon</t>
  </si>
  <si>
    <t>https://twitter.com/jaffor10</t>
  </si>
  <si>
    <t>https://twitter.com/actiononsalt</t>
  </si>
  <si>
    <t>https://twitter.com/dentalhealthorg</t>
  </si>
  <si>
    <t>https://twitter.com/foodanddrinktec</t>
  </si>
  <si>
    <t>https://twitter.com/caramelparsley</t>
  </si>
  <si>
    <t>https://twitter.com/theprobemag</t>
  </si>
  <si>
    <t>https://twitter.com/jamesdrabble</t>
  </si>
  <si>
    <t>https://twitter.com/lexalimentaria</t>
  </si>
  <si>
    <t>https://twitter.com/mxoolong</t>
  </si>
  <si>
    <t>https://twitter.com/sprite</t>
  </si>
  <si>
    <t>https://twitter.com/bha___tti</t>
  </si>
  <si>
    <t>https://twitter.com/drbelgingunay</t>
  </si>
  <si>
    <t>https://twitter.com/smileohmmag</t>
  </si>
  <si>
    <t>https://twitter.com/tim_mcnulty</t>
  </si>
  <si>
    <t>https://twitter.com/cledgerwood</t>
  </si>
  <si>
    <t>https://twitter.com/atluri31</t>
  </si>
  <si>
    <t>https://twitter.com/zacroger1</t>
  </si>
  <si>
    <t>https://twitter.com/realbabyytif</t>
  </si>
  <si>
    <t>https://twitter.com/sw19_womble</t>
  </si>
  <si>
    <t>https://twitter.com/ukonward</t>
  </si>
  <si>
    <t>https://twitter.com/samhooper</t>
  </si>
  <si>
    <t>https://twitter.com/liveandll</t>
  </si>
  <si>
    <t>https://twitter.com/oldmudgie</t>
  </si>
  <si>
    <t>https://twitter.com/calcivis</t>
  </si>
  <si>
    <t>https://twitter.com/mediawisemelb</t>
  </si>
  <si>
    <t>https://twitter.com/cocacolaau_co</t>
  </si>
  <si>
    <t>https://twitter.com/tessatricks</t>
  </si>
  <si>
    <t>https://twitter.com/holly_gabe</t>
  </si>
  <si>
    <t>https://twitter.com/sputniknewsuk</t>
  </si>
  <si>
    <t>https://twitter.com/teethteam</t>
  </si>
  <si>
    <t>https://twitter.com/k_worldpanel</t>
  </si>
  <si>
    <t>https://twitter.com/foodanddrinkfed</t>
  </si>
  <si>
    <t>https://twitter.com/burnout_pt</t>
  </si>
  <si>
    <t>https://twitter.com/jimmbobs</t>
  </si>
  <si>
    <t>https://twitter.com/bloodstockfest</t>
  </si>
  <si>
    <t>https://twitter.com/vickyhungerford</t>
  </si>
  <si>
    <t>https://twitter.com/bell_publishing</t>
  </si>
  <si>
    <t>https://twitter.com/confectionprod</t>
  </si>
  <si>
    <t>https://twitter.com/sweetsnsavoury</t>
  </si>
  <si>
    <t>https://twitter.com/justint035</t>
  </si>
  <si>
    <t>https://twitter.com/ifpri</t>
  </si>
  <si>
    <t>https://twitter.com/corinnahawkes</t>
  </si>
  <si>
    <t>https://twitter.com/childofourtime</t>
  </si>
  <si>
    <t>https://twitter.com/worriedmum3</t>
  </si>
  <si>
    <t>https://twitter.com/wendyj08</t>
  </si>
  <si>
    <t>https://twitter.com/lovatoletsitgo</t>
  </si>
  <si>
    <t>https://twitter.com/allcorgis</t>
  </si>
  <si>
    <t>https://twitter.com/dipbrig11</t>
  </si>
  <si>
    <t>https://twitter.com/delta9mufc</t>
  </si>
  <si>
    <t>https://twitter.com/ihaterocket</t>
  </si>
  <si>
    <t>https://twitter.com/almightypod</t>
  </si>
  <si>
    <t>https://twitter.com/drawntopixels</t>
  </si>
  <si>
    <t>https://twitter.com/martsmarts72</t>
  </si>
  <si>
    <t>https://twitter.com/hugorelly</t>
  </si>
  <si>
    <t>https://twitter.com/blancogogo</t>
  </si>
  <si>
    <t>https://twitter.com/aescwine_</t>
  </si>
  <si>
    <t>https://twitter.com/nickthefiddler</t>
  </si>
  <si>
    <t>https://twitter.com/edmxonds</t>
  </si>
  <si>
    <t>https://twitter.com/tlifeuk</t>
  </si>
  <si>
    <t>https://twitter.com/rogontheleft</t>
  </si>
  <si>
    <t>https://twitter.com/englishmanadam</t>
  </si>
  <si>
    <t>https://twitter.com/sue834</t>
  </si>
  <si>
    <t>https://twitter.com/sugarbeatbook</t>
  </si>
  <si>
    <t>https://twitter.com/xtremekoool</t>
  </si>
  <si>
    <t>https://twitter.com/mrkgyamfi</t>
  </si>
  <si>
    <t>https://twitter.com/jayyangelo</t>
  </si>
  <si>
    <t>https://twitter.com/admbriggs</t>
  </si>
  <si>
    <t>https://twitter.com/battleforbrexit</t>
  </si>
  <si>
    <t>https://twitter.com/tamalam_</t>
  </si>
  <si>
    <t>https://twitter.com/marcin_medink</t>
  </si>
  <si>
    <t>https://twitter.com/krzysztoflanda</t>
  </si>
  <si>
    <t>https://twitter.com/rourouvakautona</t>
  </si>
  <si>
    <t>https://twitter.com/discostew66</t>
  </si>
  <si>
    <t>https://twitter.com/louisestephen9</t>
  </si>
  <si>
    <t>https://twitter.com/syawal</t>
  </si>
  <si>
    <t>https://twitter.com/foonfong</t>
  </si>
  <si>
    <t>https://twitter.com/terrahall</t>
  </si>
  <si>
    <t>https://twitter.com/donnabullock195</t>
  </si>
  <si>
    <t>https://twitter.com/sammertang</t>
  </si>
  <si>
    <t>https://twitter.com/bandwaccounting</t>
  </si>
  <si>
    <t>https://twitter.com/maritahennessy</t>
  </si>
  <si>
    <t>https://twitter.com/kevthecheff</t>
  </si>
  <si>
    <t>https://twitter.com/healcities</t>
  </si>
  <si>
    <t>https://twitter.com/iceland_review</t>
  </si>
  <si>
    <t>https://twitter.com/wearepha</t>
  </si>
  <si>
    <t>https://twitter.com/mister_hunt</t>
  </si>
  <si>
    <t>georgeinstitute
Watch @georgeinstitute’s Distinguished
Fellow Dr Juan Rivera discuss the
challenges and benefits of the
#sugartax i… https://t.co/60ZDk8e7HM</t>
  </si>
  <si>
    <t>alikjones
RT @georgeinstitute: Watch @georgeinstitute’s
Distinguished Fellow Dr Juan Rivera
discuss the challenges and benefits
of the #sugartax in M…</t>
  </si>
  <si>
    <t>hardyramosilei
@iwisa_no1 with @LimpopoDairy &amp;amp;
a dash of #sugartax .</t>
  </si>
  <si>
    <t xml:space="preserve">iwisa_no1
</t>
  </si>
  <si>
    <t>ama_media
The govt needs an obesity strategy
that includes a tax on sugar- sweetened
beverages, an alcohol strategy
that includes a tax shake-up and
new warning labels, and a tobacco
strategy #auspol #sugartax https://t.co/G2hvBGFLSV</t>
  </si>
  <si>
    <t>pppqld
RT @ama_media: The govt needs an
obesity strategy that includes
a tax on sugar- sweetened beverages,
an alcohol strategy that includes
a ta…</t>
  </si>
  <si>
    <t>sabcnewsonline
RT @ThabileStella: Health-E’s Pontsho
Pilane and Healthy Living Alliance’s
Mary-Jane Matsolo, Health Dept’s
Lynn Moeng, Priceless SA’s Nick…</t>
  </si>
  <si>
    <t>thabilestella
Health-E’s Pontsho Pilane and Healthy
Living Alliance’s Mary-Jane Matsolo,
Health Dept’s Lynn Moeng, Priceless
SA’s… https://t.co/DijljcanWr</t>
  </si>
  <si>
    <t>heala_sa
RT @ThabileStella: Health-E’s Pontsho
Pilane and Healthy Living Alliance’s
Mary-Jane Matsolo, Health Dept’s
Lynn Moeng, Priceless SA’s Nick…</t>
  </si>
  <si>
    <t>foodchoice_work
Researchers tested a fruit &amp;amp;
veg subsidy, sweetened drinks tax,
saturated fat tax, salt tax &amp;amp;
a sugar tax. They fou… https://t.co/W0ZGK02JAh</t>
  </si>
  <si>
    <t>f_geaney
RT @foodchoice_work: Researchers
tested a fruit &amp;amp; veg subsidy,
sweetened drinks tax, saturated
fat tax, salt tax &amp;amp; a sugar
tax. They found…</t>
  </si>
  <si>
    <t>newchapterltd
PM Borris Johnson has pledged to
review sugar tax and whether it
is successful in changing behavior
or whether it i… https://t.co/IGA8ioLYdk</t>
  </si>
  <si>
    <t>fitnesspsych
4 decades of #obesity epidemic,
no sign of turning it around with:
“#eatlessexercisemore” #DIEts #healthcoaches
#behaviorchange #medication #surgery
#fatcamps #sugartax #publicpolicies
#marketingcampaigns #motivationalinterviewing
#incomeinequality #affordablefood
#incentives https://t.co/xXdEIJvOov</t>
  </si>
  <si>
    <t>6hillgrove
Since the introduction of the 2018
#sugartax, #BorisJohnson has promised
to review the #unhealthy food #taxes
to see whether or not they have
been effective, promising to not
introduce any new ones until the
review is complete. @BorisJohnson
https://t.co/LazrgAyH3V</t>
  </si>
  <si>
    <t xml:space="preserve">borisjohnson
</t>
  </si>
  <si>
    <t>tobiasthole
RT @6Hillgrove: Since the introduction
of the 2018 #sugartax, #BorisJohnson
has promised to review the #unhealthy
food #taxes to see whethe…</t>
  </si>
  <si>
    <t>retailsuite
South Africa sugar tax: review
and future implications. See full
article in issue 6 of FMCG Retailer:
https://t.co/bf5GkJ80mv via @RetailSuite
#retailsuitemedia #fmcgretailer
#retailnews #b2bnews #fmcgnews
#sugartax #SA #implications #beveragefocus
https://t.co/urSO4nHphu</t>
  </si>
  <si>
    <t>melvynhayes
@SanpellegrinoUK @gillianstirton
Are you saying these don't have
sweeteners in? #sugartax Every
soda drink except #CocaCola has
been ruined.</t>
  </si>
  <si>
    <t xml:space="preserve">gillianstirton
</t>
  </si>
  <si>
    <t xml:space="preserve">sanpellegrinouk
</t>
  </si>
  <si>
    <t>platinumeats
@incongru #sugartax _xD83E__xDD37_‍♂️_xD83E__xDDD0_</t>
  </si>
  <si>
    <t xml:space="preserve">incongru
</t>
  </si>
  <si>
    <t>spazhammer
if i'd fucking wanted sweeteners
in it, id've chosen the grim dr
pepper zero shit on the shelf next
to it :( argh! #SugarTax</t>
  </si>
  <si>
    <t>botnarhtim
The #sugartax sounds like the term
toxic masculinity</t>
  </si>
  <si>
    <t>bsw_info
Will a #SugarTax help reduce child
#obesity? Here are the facts you
need to know - https://t.co/LHGJ0D5jI2
https://t.co/yeb48Unzp7</t>
  </si>
  <si>
    <t>yo_martinez
RT @tijdvooreten: @Eduardo_J_Gomez
@GLOBE_obesity @enjoy_diabetes
@DiabetesUK @NCDs_PAHO @profjimmorone
Here in the Netherlands the Ministr…</t>
  </si>
  <si>
    <t xml:space="preserve">profjimmorone
</t>
  </si>
  <si>
    <t xml:space="preserve">ncds_paho
</t>
  </si>
  <si>
    <t xml:space="preserve">diabetesuk
</t>
  </si>
  <si>
    <t>enjoy_diabetes
RT @FIZZ_NZ: Tickets are on sale
for the FIZZ symposium 2019 "Sweet
as? Sugar's effect on our health."
31 Oct in Auckland. https://t.co/b9p…</t>
  </si>
  <si>
    <t xml:space="preserve">globe_obesity
</t>
  </si>
  <si>
    <t xml:space="preserve">eduardo_j_gomez
</t>
  </si>
  <si>
    <t>tijdvooreten
@Tagesspiegel Here in the Netherlands
the Ministry of Health, Welfare
and Sport @MinVWS choose unfortunately
to work with @JOGGNL, the Dutch
'Epode international network' to
avoid #sugartax in co-operation
with the Dutch sugar #Lobby._xD83D__xDE44_
https://t.co/B7XBLGyDZD #Amsterdamhealthyweightprogramme</t>
  </si>
  <si>
    <t>brookestimes
My cartoon Thursday @TheTimes.....#BorisJohnson
has got it all wrong on rejecting
a #sugartax.......... #obesity
https://t.co/hfI1aV7ZjH</t>
  </si>
  <si>
    <t xml:space="preserve">thetimes
</t>
  </si>
  <si>
    <t>ellysiumfields
RT @BrookesTimes: My cartoon Thursday
@TheTimes.....#BorisJohnson has
got it all wrong on rejecting a
#sugartax.......... #obesity https://…</t>
  </si>
  <si>
    <t xml:space="preserve">pmenonifpri
</t>
  </si>
  <si>
    <t xml:space="preserve">wwaterlander
</t>
  </si>
  <si>
    <t xml:space="preserve">stuartgillesp16
</t>
  </si>
  <si>
    <t xml:space="preserve">paulblokhuis
</t>
  </si>
  <si>
    <t xml:space="preserve">jaapseidell
</t>
  </si>
  <si>
    <t xml:space="preserve">pepsi
</t>
  </si>
  <si>
    <t xml:space="preserve">boydswinburn
</t>
  </si>
  <si>
    <t xml:space="preserve">joggnl
</t>
  </si>
  <si>
    <t xml:space="preserve">minvws
</t>
  </si>
  <si>
    <t xml:space="preserve">tagesspiegel
</t>
  </si>
  <si>
    <t>serendipitysays
RT @LouHaigh: On the #sugartax
just like every political issue
of the day, @borisjohnson has ducked
and dived to put himself in the
top job…</t>
  </si>
  <si>
    <t>louhaigh
On the #sugartax just like every
political issue of the day, @borisjohnson
has ducked and dived to put himself
in t… https://t.co/5dVyAH87pl</t>
  </si>
  <si>
    <t>rainoraines
Anyone else think most pop tastes
the same as each other since sugar
tax and subsequent recipe changes?
They’re too sweet and taste practically
identical to each other. #pop #sugartax
#ArtificialSweetner</t>
  </si>
  <si>
    <t>matt_ros
RT @HelenClarkNZ: Alarming to read
of scale of impact of #diabetes
in NZ: close to 1,000 amputations
a year; sight of 60,000 people
affecte…</t>
  </si>
  <si>
    <t>helenclarknz
Alarming to read of scale of impact
of #diabetes in NZ: close to 1,000
amputations a year; sight of 60,000
people affected; 300+ diabetics
newly placed on dialysis last year.
Time for major prevention measures:
#WaterOnlySchools #sugartax &amp;amp;
more. @iPCH2 https://t.co/0cdeRQFgXR</t>
  </si>
  <si>
    <t>7_clare
RT @HelenClarkNZ: Alarming to read
of scale of impact of #diabetes
in NZ: close to 1,000 amputations
a year; sight of 60,000 people
affecte…</t>
  </si>
  <si>
    <t>lolesaiga
RT @HelenClarkNZ: Alarming to read
of scale of impact of #diabetes
in NZ: close to 1,000 amputations
a year; sight of 60,000 people
affecte…</t>
  </si>
  <si>
    <t>jkangwagye
RT @HelenClarkNZ: Alarming to read
of scale of impact of #diabetes
in NZ: close to 1,000 amputations
a year; sight of 60,000 people
affecte…</t>
  </si>
  <si>
    <t>transparency_a1
RT @HelenClarkNZ: Alarming to read
of scale of impact of #diabetes
in NZ: close to 1,000 amputations
a year; sight of 60,000 people
affecte…</t>
  </si>
  <si>
    <t>unite4diabetes
RT @HelenClarkNZ: Alarming to read
of scale of impact of #diabetes
in NZ: close to 1,000 amputations
a year; sight of 60,000 people
affecte…</t>
  </si>
  <si>
    <t>guledwiliq
RT @HelenClarkNZ: Alarming to read
of scale of impact of #diabetes
in NZ: close to 1,000 amputations
a year; sight of 60,000 people
affecte…</t>
  </si>
  <si>
    <t>sudhvir
RT @HelenClarkNZ: Alarming to read
of scale of impact of #diabetes
in NZ: close to 1,000 amputations
a year; sight of 60,000 people
affecte…</t>
  </si>
  <si>
    <t>annvkeeling
RT @HelenClarkNZ: Alarming to read
of scale of impact of #diabetes
in NZ: close to 1,000 amputations
a year; sight of 60,000 people
affecte…</t>
  </si>
  <si>
    <t>jpacaba
RT @HelenClarkNZ: Alarming to read
of scale of impact of #diabetes
in NZ: close to 1,000 amputations
a year; sight of 60,000 people
affecte…</t>
  </si>
  <si>
    <t>edwardleodavey
RT @HelenClarkNZ: Alarming to read
of scale of impact of #diabetes
in NZ: close to 1,000 amputations
a year; sight of 60,000 people
affecte…</t>
  </si>
  <si>
    <t>remanagarajan
RT @HelenClarkNZ: Alarming to read
of scale of impact of #diabetes
in NZ: close to 1,000 amputations
a year; sight of 60,000 people
affecte…</t>
  </si>
  <si>
    <t>siddhagautam
RT @HelenClarkNZ: Alarming to read
of scale of impact of #diabetes
in NZ: close to 1,000 amputations
a year; sight of 60,000 people
affecte…</t>
  </si>
  <si>
    <t>kaitiakituturu
RT @HelenClarkNZ: Alarming to read
of scale of impact of #diabetes
in NZ: close to 1,000 amputations
a year; sight of 60,000 people
affecte…</t>
  </si>
  <si>
    <t>florasouthey
'Bolder actions' are required to
tackle the #obesity crisis. Are
food taxes and subsidies the answer?
@WHO_Europe @AucklandUni @otago
#sugartax #junkfood https://t.co/ZOO5BSEVOB</t>
  </si>
  <si>
    <t xml:space="preserve">otago
</t>
  </si>
  <si>
    <t xml:space="preserve">aucklanduni
</t>
  </si>
  <si>
    <t xml:space="preserve">who_europe
</t>
  </si>
  <si>
    <t>foodnavigator
'Bolder actions' are required to
tackle the #obesity crisis. Are
food taxes and subsidies the answer?
@WHO_Europe @AucklandUni @otago
#sugartax #junkfood https://t.co/nwtfpYC63X</t>
  </si>
  <si>
    <t>davidjbuck
RT @PublicHealthW: Tax-raising
powers could improve population
health. To be effective, tax interventions
may need to be supported with su…</t>
  </si>
  <si>
    <t>publichealthw
Tax-raising powers could improve
population health. To be effective,
tax interventions may need to be
supported with subsidies for healthier
options and other policies that
help reduce health-harming behaviours
#SugarTax https://t.co/50Td7slUGZ</t>
  </si>
  <si>
    <t>deewhydave
#obesity #slowaustralia #preventitivehealth
#sugartax Strong evidence for causal
link between obesity and multiple
diseases https://t.co/0qNhtXoYii</t>
  </si>
  <si>
    <t>simon8banter
@thedsggroup @BenedictMPWhite Why
would a #sugartax be passed...
TAX TAX TAX TAX Government has
GROWN too BIG. We need a purge.</t>
  </si>
  <si>
    <t xml:space="preserve">benedictmpwhite
</t>
  </si>
  <si>
    <t xml:space="preserve">thedsggroup
</t>
  </si>
  <si>
    <t>ragussugars
With Boris Johnson as PM, could
we see an end to the #sugartax?
He's previously said the tax 'clobbers'
the poorest, but his health secretary
recently released a green paper
stating it must be extended to
milkshakes. For now, we will have
to wait and see: https://t.co/vkfaPPZhuI</t>
  </si>
  <si>
    <t>sheikh_anvakh
@Lin_121 Come on @BorisJohnson
time to SACK this lying #ProjectBollocks
sac de merde. The BIGGEST price
hikes are because of the sodding
drink poisoning I-hope-Jamie-Oliver-goes-bankrupt
#SugarTax</t>
  </si>
  <si>
    <t xml:space="preserve">lin_121
</t>
  </si>
  <si>
    <t>michael51846863
RT @Sheikh_Anvakh: @Lin_121 Come
on @BorisJohnson time to SACK this
lying #ProjectBollocks sac de merde.
The BIGGEST price hikes are becausâ€¦</t>
  </si>
  <si>
    <t>osx_ail
maybe it's the money from the #sugartax?
but I thought that was going to
be invested in grassroots, rather
the NHS i mean, I don't mind but
just tell the people what's really
happening</t>
  </si>
  <si>
    <t>thepkeffect
#PersonalIncomeTax #PropertyTax
#PovertyTax #PrescriptionDrugTax
#RealEstateTax #RecreationalVehicleTax
#RetailSalesTax #RoadTax #ServiceChargeTax
#SchoolTax #sugartax #TelephoneTax
#ValueAddedTax #VehicleLicenseRegistrationTax
#VehicleSalesTax #WaterTax #WorkersCompensationTax</t>
  </si>
  <si>
    <t>arnold__simon
#SugarTax is just illiberal at
best. Very dangerous, for #Diabetics
If my blood sugar drops, i need
sugar, but since they took all
the sugar out, where do you go?
Some people just suffer from #hypoglycemia
can happen without Diabetes of
medication. https://t.co/DNX8tS6trV</t>
  </si>
  <si>
    <t>kekenwealth
@russ_nicol Exactly. They say because
there might be tariffs that everything
will not be able to be sold. That's
rubbish. Did the #SugarTax stop
people buying coke? I still see
plenty on the shelves.</t>
  </si>
  <si>
    <t xml:space="preserve">russ_nicol
</t>
  </si>
  <si>
    <t>realistspice
@Candi_Reighn But they don't put
sugar in them anymore #SugarTax
ðŸ¤£ðŸ¤£ðŸ¤£ https://t.co/uIQFmsul8U</t>
  </si>
  <si>
    <t xml:space="preserve">candi_reighn
</t>
  </si>
  <si>
    <t>anastasiasmihai
@bogdienache @AtulPathak31 @sfhta
@alta_schutte @brandimwynne @hswapnil
@kewatson @HBPRCA @ISHBP @FZMarques
@SilCastelletti @Hragy @SABOURETCardio
Thank you for H/T this study @AtulPathak31
&amp;amp; further evidence to introduce
#sugartax since sugar is the new
tobacco_xD83D__xDE0C_ @bogdienache you will
be aware of @CSHeartResearch @jodieingles27
&amp;amp; coauthors paper: https://t.co/5eYskvFIx3</t>
  </si>
  <si>
    <t xml:space="preserve">jodieingles27
</t>
  </si>
  <si>
    <t xml:space="preserve">csheartresearch
</t>
  </si>
  <si>
    <t xml:space="preserve">sabouretcardio
</t>
  </si>
  <si>
    <t xml:space="preserve">hragy
</t>
  </si>
  <si>
    <t xml:space="preserve">silcastelletti
</t>
  </si>
  <si>
    <t xml:space="preserve">fzmarques
</t>
  </si>
  <si>
    <t xml:space="preserve">ishbp
</t>
  </si>
  <si>
    <t xml:space="preserve">hbprca
</t>
  </si>
  <si>
    <t xml:space="preserve">kewatson
</t>
  </si>
  <si>
    <t xml:space="preserve">hswapnil
</t>
  </si>
  <si>
    <t xml:space="preserve">brandimwynne
</t>
  </si>
  <si>
    <t xml:space="preserve">alta_schutte
</t>
  </si>
  <si>
    <t xml:space="preserve">sfhta
</t>
  </si>
  <si>
    <t xml:space="preserve">atulpathak31
</t>
  </si>
  <si>
    <t xml:space="preserve">bogdienache
</t>
  </si>
  <si>
    <t>msizanosipho
RT @HealtheNews: Has the #sugartax
put a dent on the sale of fizzy
drinks? https://t.co/LCbgfmsaR4</t>
  </si>
  <si>
    <t>healthenews
According to a new study, drinking
as little as 100ml of sugary drinks
— including 100% fruit juice —
can increase… https://t.co/AIPK1dtDBH</t>
  </si>
  <si>
    <t>brecondental
If your children have been binging
on one too many sweetðŸ¦ðŸ«ðŸ¥¤
treats this summer... Donâ€™t forget
to book them in for a dental ðŸ¦·
check-up! #DentalHealth #FamilyDentist
#ChildrensDentist #SummerFun #SchoolHolidays
#BreconDentist #BreconDental #SugarTax
#BabyTeeth #Decay https://t.co/5cNoHFcyjE</t>
  </si>
  <si>
    <t>kulzerphil
RT @CyfarthfaDental: If your children
have been binging on one too many
sweetðŸ¦ðŸ«ðŸ¥¤ treats this summer...
Donâ€™t forget to book them in
for a dâ€¦</t>
  </si>
  <si>
    <t>cyfarthfadental
If your children have been binging
on one too many sweetðŸ¦ðŸ«ðŸ¥¤
treats this summer... Donâ€™t forget
to book them in for a dental ðŸ¦·
check-up! #DentalHealth #FamilyDentist
#ChildrensDentist #SummerFun #SchoolHolidays
#MerthyrDentist #CyfarthfaDental
#SugarTax #BabyTeeth #Decay https://t.co/1jv0zlpblW</t>
  </si>
  <si>
    <t>massachewsets
@BorisJohnson When do you plan
on ending the ridiculous â€˜poor
peoples taxesâ€™ i.e. the #sugartax
and the #bedroomtax ? Both unnecessary
and futile money-spinning ventures.</t>
  </si>
  <si>
    <t>ballettr
RT @CyfarthfaDental: If your children
have been binging on one too many
sweetðŸ¦ðŸ«ðŸ¥¤ treats this summer...
Donâ€™t forget to book them in
for a dâ€¦</t>
  </si>
  <si>
    <t>amcgown
@pennyb @stephanieboland Sadly
even the Bru is now pretend #sugartax
#nannystate #bringbackrealBru</t>
  </si>
  <si>
    <t xml:space="preserve">stephanieboland
</t>
  </si>
  <si>
    <t xml:space="preserve">pennyb
</t>
  </si>
  <si>
    <t>viazcanv
RT @FIZZ_NZ: â€œWe know, for example,
that MÄori and Pacific children
get a large proportion of their
daily sugar consumption from sugary
driâ€¦</t>
  </si>
  <si>
    <t>fizz_nz
Tickets are on sale for the FIZZ
symposium 2019 "Sweet as? Sugar's
effect on our health." 31 Oct in
Auckland.… https://t.co/0qAtmXDcxk</t>
  </si>
  <si>
    <t>agilechilli
RT @FoodMattersLive: It has been
2 years since the #sugarreduction
programme was introduced &amp;amp;
1 year since the #caloriereduction
programme.â€¦</t>
  </si>
  <si>
    <t>foodmatterslive
#Reformulation and #portionsize
approaches to meeting calorie and
sugar reduction targets https://t.co/XWE0E69ZNm
#sugartax #childhoodobesity https://t.co/75oPp14Jgf</t>
  </si>
  <si>
    <t>lisa_dil
RT @PublicHealthW: Tax-raising
powers could improve population
health. To be effective, tax interventions
may need to be supported with suâ€¦</t>
  </si>
  <si>
    <t>albertsliving
RT @albertsliving: Are certain
types of sugars healthier than
others? Article by @harvardmed
https://t.co/YSeBG5bhCU #sugarissugar
#sugarâ€¦</t>
  </si>
  <si>
    <t xml:space="preserve">harvardmed
</t>
  </si>
  <si>
    <t xml:space="preserve">cocacola
</t>
  </si>
  <si>
    <t>misterjacques
@CocaCola_ZA @CocaCola #ReverseSugar
Now with negative sugar molecules.
Taste nothing like #Original and
cost less. Keeps No Carbonated
Gas and has an awful aftertaste,
but hey it doesnâ€™t carry #SugarTax</t>
  </si>
  <si>
    <t xml:space="preserve">cocacola_za
</t>
  </si>
  <si>
    <t>havasjust
Call for #calorielevy on food firms
after success of #sugartax. Would
this encourage manufacturers to
improve the nutritional quality
of their unhealthy foods and help
tackle #obesity, type 2 #diabetes
or even #cancer? #JustHealthNews
https://t.co/2Dga0frZaJ</t>
  </si>
  <si>
    <t>klimkowa1
Is it only co-occurrence or a cause-effect
relationship? Should we consider
sugar tax in other EU countries
and in Poland? #sugartax #plantbased
#healthy @ELMO_org @danslizmd @GIS_gov</t>
  </si>
  <si>
    <t xml:space="preserve">gis_gov
</t>
  </si>
  <si>
    <t xml:space="preserve">danslizmd
</t>
  </si>
  <si>
    <t xml:space="preserve">elmo_org
</t>
  </si>
  <si>
    <t>fooding1st
UK health campaigners call for
sweeping â€œcalorie taxâ€ on #processedfoods
https://t.co/l1ypHVbppN #actiononsugar
#actiononsalt #sugartax #calorietax
#obesity #dieting @PHE_uk</t>
  </si>
  <si>
    <t xml:space="preserve">phe_uk
</t>
  </si>
  <si>
    <t>qmulnews
RT @QMULBartsTheLon: Call for levy
on manufacturers to reduce excessive
calories in unhealthy food, from
@QMUL's @actiononsugar @actiononsaâ€¦</t>
  </si>
  <si>
    <t>actiononsugar
RT @holly_gabe: I spoke with @SputnikNewsUK
following @actiononsugar @actiononsalt
calorie levy press release yesterday
- you can listen he…</t>
  </si>
  <si>
    <t xml:space="preserve">qmul
</t>
  </si>
  <si>
    <t>qmulbartsthelon
Call for levy on manufacturers
to reduce excessive calories in
unhealthy food, from @QMUL's @actiononsugar
@actiononsalt https://t.co/tkQUOEwFR7
#sugartax #obesity https://t.co/52vJCgolMt</t>
  </si>
  <si>
    <t>jaffor10
RT @dentalhealthorg: .@actiononsugar
and @actiononsalt are calling for
the #SugarTax, which includes drinks,
to be extended to high-calorie…</t>
  </si>
  <si>
    <t>actiononsalt
RT @holly_gabe: I spoke with @SputnikNewsUK
following @actiononsugar @actiononsalt
calorie levy press release yesterday
- you can listen he…</t>
  </si>
  <si>
    <t>dentalhealthorg
.@actiononsugar and @actiononsalt
are calling for the #SugarTax,
which includes drinks, to be extended
to high-calorie foods. It has been
suggested that the new tax could
be based on a model used in #Mexico.
#oralhealth https://t.co/lmAtd4zbsi</t>
  </si>
  <si>
    <t>foodanddrinktec
Campaigners are calling on the
government to introduce a calorie
levy on processed foods in a bid
to reduce levels of obesity and
other health issues. https://t.co/1nq63FSW3J
@actiononsugar #calorietax #sugartax
#unhealthyfood #obesity #ingredients
https://t.co/UdIJV1SgQL</t>
  </si>
  <si>
    <t>caramelparsley
#UK : Call for calorie tax on food
firms after successful #sugar levy"
https://t.co/IZRInM5Ieg #SugarTax
#softdrinks #obesity #diabetes
#health</t>
  </si>
  <si>
    <t>theprobemag
Widely considered a success, the
sugar tax has inspired campaigners
to call for a 'calorie tax'. https://t.co/bFuyOyLmnL
What do you think? Does the sugar
tax deserve the praise it receives?
#SugarTax #OralHealth #Confectionery
#CalorieTax #Review #UnhealthyFood
https://t.co/8qfpzA7Qz6</t>
  </si>
  <si>
    <t>jamesdrabble
After the introduction last year
of a sugar tax on drinks in the
UK, could we now be about to see
a tax on “excess calories”? Let
me know what you think. https://t.co/kdYRtefjrw
#sugartax #calorietax #excesscalories
#obesity #healthyeatingvscaloriecou…
https://t.co/xX76I9xMuB https://t.co/JKbGpXjZRE</t>
  </si>
  <si>
    <t>lexalimentaria
Here comes again. Few days ago
FAO Report on ultra-processed foods,
diet quality, and health has been
released. #sugartax #junkfood #NCDs
#foodpolicy https://t.co/xlqBEPLQr2</t>
  </si>
  <si>
    <t>mxoolong
Ugggh, I temporarily forgot that
almost all soft drinks in the UK
are ruined by artificial sweeteners
now, and bought myself a can of
@Sprite. Ugh, ugh, ugh. Acesulfame
K AND aspartame. :( #sugarTax</t>
  </si>
  <si>
    <t xml:space="preserve">sprite
</t>
  </si>
  <si>
    <t>bha___tti
RT @QMULBartsTheLon: Call for levy
on manufacturers to reduce excessive
calories in unhealthy food, from
@QMUL's @actiononsugar @actiononsa…</t>
  </si>
  <si>
    <t>drbelgingunay
RT @dentalhealthorg: .@actiononsugar
and @actiononsalt are calling for
the #SugarTax, which includes drinks,
to be extended to high-calorie…</t>
  </si>
  <si>
    <t>smileohmmag
Widely considered a success, the
sugar tax has inspired campaigners
to call for a 'calorie tax'. https://t.co/1hB6ULthnw
What do you think? Does the sugar
tax deserve the praise it receives?
#SugarTax #OralHealth #Confectionery
#CalorieTax #Review #UnhealthyFood
https://t.co/b9kHfyZgas</t>
  </si>
  <si>
    <t>tim_mcnulty
This one is fantastic, can't believe
it was only a B-Side. O.M.D., SugarTax
#MyiPodPlaylist https://t.co/frFUtaEPN7</t>
  </si>
  <si>
    <t>cledgerwood
#irnbru #Scotland #sugartax https://t.co/IIGUTKLsA5</t>
  </si>
  <si>
    <t>atluri31
#SugarTax https://t.co/GFopHN8iAO</t>
  </si>
  <si>
    <t>zacroger1
Going to give a give way worth
of 3000$ to one lucky slut retweet
and like then DM me girls you might
be the winner #slut #findom #nudes
#paypig #sugarbaby #sugardaddy
#sugartax #porn #porno</t>
  </si>
  <si>
    <t>realbabyytif
RT @ZacRoger1: Going to give a
give way worth of 3000$ to one
lucky slut retweet and like then
DM me girls you might be the winner
#slut #f…</t>
  </si>
  <si>
    <t>sw19_womble
@SamHooper @ukonward aka "Please
help me government, I don't know
how much sugar to eat." #sugartax
#NannyStateTories</t>
  </si>
  <si>
    <t xml:space="preserve">ukonward
</t>
  </si>
  <si>
    <t xml:space="preserve">samhooper
</t>
  </si>
  <si>
    <t>liveandll
RT @MxOolong: Ugggh, I temporarily
forgot that almost all soft drinks
in the UK are ruined by artificial
sweeteners now, and bought myself…</t>
  </si>
  <si>
    <t>oldmudgie
RT @MxOolong: Ugggh, I temporarily
forgot that almost all soft drinks
in the UK are ruined by artificial
sweeteners now, and bought myself…</t>
  </si>
  <si>
    <t>calcivis
'Inadequate' health response leaves
3.5bn with poor dental care. Scientists
call for reform, sugar regulation
and transparency around dental
research. Read the entire article
here: https://t.co/zIVBamtC78 #sugartax
#Dentistry https://t.co/5TBWdMH4NN</t>
  </si>
  <si>
    <t>mediawisemelb
@CocaColaAU_Co Great story. But
we need a sugar tax in Australia
to help combat obesity. Do the
right thing for everyone please,
not just your shareholders #sugartax</t>
  </si>
  <si>
    <t xml:space="preserve">cocacolaau_co
</t>
  </si>
  <si>
    <t>tessatricks
Call for 'calorie tax' on processed
food after success of sugar levy
#SugarTax. I think we can safely
say that Boris will be putting
more cloth in his ears on this
one #Childhoodobesity #health #inequality
https://t.co/TtwkFap3gp</t>
  </si>
  <si>
    <t>holly_gabe
I spoke with @SputnikNewsUK following
@actiononsugar @actiononsalt calorie
levy press release yesterday -
you can listen here: _xD83D__xDC42_ _xD83D__xDC42__xD83D__xDC47__xD83D__xDC47_
https://t.co/UDSQtR4Bet #obesity
#sugartax #childhoodobesity #nutrition
#nutritionist</t>
  </si>
  <si>
    <t>sputniknewsuk
RT @holly_gabe: I spoke with @SputnikNewsUK
following @actiononsugar @actiononsalt
calorie levy press release yesterday
- you can listen he…</t>
  </si>
  <si>
    <t>teethteam
RT @dentalhealthorg: .@actiononsugar
and @actiononsalt are calling for
the #SugarTax, which includes drinks,
to be extended to high-calorie…</t>
  </si>
  <si>
    <t>k_worldpanel
RT @FoodMattersLive: It has been
2 years since the #sugarreduction
programme was introduced &amp;amp;
1 year since the #caloriereduction
programme.…</t>
  </si>
  <si>
    <t xml:space="preserve">foodanddrinkfed
</t>
  </si>
  <si>
    <t>burnout_pt
Socialismo. Sempre a tentar arranjar
fontes de rendimento... #FatTax
#SugarTax em breve #CarbonTax talvez
#RedMeatTax e #PoorFishTax entre
outros... https://t.co/SZUeIwJGVz</t>
  </si>
  <si>
    <t>jimmbobs
@vickyhungerford @BLOODSTOCKFEST
went to #bulleit for some nice
bourbon only to find out, no proper
coke _xD83D__xDE31__xD83D__xDE31__xD83D__xDE31_ damn you #sugartax</t>
  </si>
  <si>
    <t xml:space="preserve">bloodstockfest
</t>
  </si>
  <si>
    <t xml:space="preserve">vickyhungerford
</t>
  </si>
  <si>
    <t>bell_publishing
RT @confectionprod: Campaigners
are calling on the government to
introduce a calorie levy on processed
foods in a bid to reduce levels
of o…</t>
  </si>
  <si>
    <t>confectionprod
Campaigners are calling on the
government to introduce a calorie
levy on processed foods in a bid
to reduce levels… https://t.co/VpDKXOE4av</t>
  </si>
  <si>
    <t>sweetsnsavoury
RT @confectionprod: Campaigners
are calling on the government to
introduce a calorie levy on processed
foods in a bid to reduce levels
of o…</t>
  </si>
  <si>
    <t>justint035
@CorinnaHawkes @IFPRI I maintain
that any #sugartax, etc, should
be used to subsidise the healthy
counter-product or opposition industry
so that we can begin to improve
access to healthy products and
reduce the system factors associated
with poor nutrition and poor quality
food.</t>
  </si>
  <si>
    <t xml:space="preserve">ifpri
</t>
  </si>
  <si>
    <t xml:space="preserve">corinnahawkes
</t>
  </si>
  <si>
    <t>childofourtime
How can we tackle this? Find out
in our blog... https://t.co/islbHHINFX
#obesity #sugartax #nhs #activelife
https://t.co/Jb9E8ajY7S</t>
  </si>
  <si>
    <t>worriedmum3
RT @childofourtime: Obesity does
not just have an economic cost
but those from a poorer background
are more likely to be obese. Why?
http…</t>
  </si>
  <si>
    <t>wendyj08
RT @LouHaigh: On the #sugartax
just like every political issue
of the day, @borisjohnson has ducked
and dived to put himself in the
top job…</t>
  </si>
  <si>
    <t>lovatoletsitgo
This increase in chocolate bar
size etc doesn’t work for me because
I’m like “oh they used to be bigger
so I can ea… https://t.co/TQ2If1sKPg</t>
  </si>
  <si>
    <t>allcorgis
https://t.co/kQgc3M1WOT #Soda #SodaTax
#sugartax</t>
  </si>
  <si>
    <t>dipbrig11
Well, they need to replace the
revenue they’ve lost from cigarettes
I suppose. Still disagree with
it. It’s not the… https://t.co/V1y32Wq5PG</t>
  </si>
  <si>
    <t>delta9mufc
RT @LouHaigh: On the #sugartax
just like every political issue
of the day, @borisjohnson has ducked
and dived to put himself in the
top job…</t>
  </si>
  <si>
    <t>ihaterocket
RT @LouHaigh: On the #sugartax
just like every political issue
of the day, @borisjohnson has ducked
and dived to put himself in the
top job…</t>
  </si>
  <si>
    <t>almightypod
RT @LouHaigh: On the #sugartax
just like every political issue
of the day, @borisjohnson has ducked
and dived to put himself in the
top job…</t>
  </si>
  <si>
    <t>drawntopixels
RT @LouHaigh: On the #sugartax
just like every political issue
of the day, @borisjohnson has ducked
and dived to put himself in the
top job…</t>
  </si>
  <si>
    <t>martsmarts72
RT @LouHaigh: On the #sugartax
just like every political issue
of the day, @borisjohnson has ducked
and dived to put himself in the
top job…</t>
  </si>
  <si>
    <t>hugorelly
RT @LouHaigh: On the #sugartax
just like every political issue
of the day, @borisjohnson has ducked
and dived to put himself in the
top job…</t>
  </si>
  <si>
    <t>blancogogo
@Aescwine_ That’s the English way....
_xD83D__xDE11_ #SugarTax</t>
  </si>
  <si>
    <t xml:space="preserve">aescwine_
</t>
  </si>
  <si>
    <t>nickthefiddler
RT @LouHaigh: On the #sugartax
just like every political issue
of the day, @borisjohnson has ducked
and dived to put himself in the
top job…</t>
  </si>
  <si>
    <t>edmxonds
RT @LouHaigh: On the #sugartax
just like every political issue
of the day, @borisjohnson has ducked
and dived to put himself in the
top job…</t>
  </si>
  <si>
    <t>tlifeuk
RT @LouHaigh: On the #sugartax
just like every political issue
of the day, @borisjohnson has ducked
and dived to put himself in the
top job…</t>
  </si>
  <si>
    <t>rogontheleft
@EnglishmanAdam I had a wicked
evil idea for the #sugartax the
other day (I love full fat coke
BTW), but if they wa… https://t.co/ukxloRIxjZ</t>
  </si>
  <si>
    <t xml:space="preserve">englishmanadam
</t>
  </si>
  <si>
    <t>sue834
RT @LouHaigh: On the #sugartax
just like every political issue
of the day, @borisjohnson has ducked
and dived to put himself in the
top job…</t>
  </si>
  <si>
    <t>sugarbeatbook
My latest article on LinkedIn on
sugar https://t.co/eexFxQAHrS #sugar
#sugartax #cycling #diabetes #commuting</t>
  </si>
  <si>
    <t>xtremekoool
Sugar and Hypocrites https://t.co/MxS5NzHx98
#humanity #hypocrite #libtards
#POEMS #PseudoElites #UK #UN #SugarTax
#SugarLevy #flock</t>
  </si>
  <si>
    <t>mrkgyamfi
RT @JayyAngelo: Pre sugartax rubicon
mango I want to run to you</t>
  </si>
  <si>
    <t>jayyangelo
Pre sugartax rubicon mango I want
to run to you</t>
  </si>
  <si>
    <t>admbriggs
Thread/ Today, @BorisJohnson has
said that taxes on unhealthy foods
should be reviewed citing a lack
of evidence. The only such UK tax
is the soft drinks industry levy,
or #sugartax, so please let me
take you through that 'lack of
evidence'. https://t.co/YNKpCambkL</t>
  </si>
  <si>
    <t>battleforbrexit
RT @ADMBriggs: Thread/ Today, @BorisJohnson
has said that taxes on unhealthy
foods should be reviewed citing
a lack of evidence. The only s…</t>
  </si>
  <si>
    <t>tamalam_
RT @JayyAngelo: Pre sugartax rubicon
mango I want to run to you</t>
  </si>
  <si>
    <t>marcin_medink
@KrzysztofLanda à propos cukru,
to jego sprawa (#NieCukrz, #SugarTax)
też może paść ofiarą lepszego lub
gorszego PR, który już zagęszcza
ruchy</t>
  </si>
  <si>
    <t xml:space="preserve">krzysztoflanda
</t>
  </si>
  <si>
    <t>rourouvakautona
RT @FIZZ_NZ: Tickets are on sale
for the FIZZ symposium 2019 "Sweet
as? Sugar's effect on our health."
31 Oct in Auckland. https://t.co/b9p…</t>
  </si>
  <si>
    <t>discostew66
RT @LouiseStephen9: I think we
can now see the #sugartax for the
Big Public Health / United Nations
con that it always was. Nothing
more th…</t>
  </si>
  <si>
    <t>louisestephen9
I think we can now see the #sugartax
for the Big Public Health / United
Nations con that it always was.
Nothing mor… https://t.co/zrwRaDFjox</t>
  </si>
  <si>
    <t>syawal
@FoonFong #sugartax alone doesn't
help. Need comprehensive action
plan. Food labeling _xD83C__xDDEC__xD83C__xDDE7_/_xD83C__xDDEA__xD83C__xDDFA_ also
require.… https://t.co/37lMgwSoSf</t>
  </si>
  <si>
    <t xml:space="preserve">foonfong
</t>
  </si>
  <si>
    <t>terrahall
“When you have a conservative state
and a progressive city within that
state, it becomes challenging,”
said @donnabullock195, “because
the conservative lawmakers use
#preemption to control progressive
cities.” #bigsoda #bigsugar #sodatax
#sugartax https://t.co/pXg2AOkmMM</t>
  </si>
  <si>
    <t xml:space="preserve">donnabullock195
</t>
  </si>
  <si>
    <t>sammertang
#Publichealth in action everywhere!
Discouraging less healthy choice
by higher cost #sugartax https://t.co/ALbtL7XkeA</t>
  </si>
  <si>
    <t>bandwaccounting
#actiononsugar and #actiononsalt
suggest a tax should be levied
on calorie-dense processed food,
similar to the… https://t.co/fDysN6w07a</t>
  </si>
  <si>
    <t>maritahennessy
The sugar content of children’s
&amp;amp; lunchbox beverages sold in
the UK before &amp;amp; after the soft
drink industry levy… https://t.co/1iz0IzJaoP</t>
  </si>
  <si>
    <t>kevthecheff
RT @LouHaigh: On the #sugartax
just like every political issue
of the day, @borisjohnson has ducked
and dived to put himself in the
top job…</t>
  </si>
  <si>
    <t>healcities
In Focus: Proposed Sugar Tax |
@Iceland_Review https://t.co/O2WycCFZkq
#WeArePHAdvocates… https://t.co/eyt20A74dB</t>
  </si>
  <si>
    <t xml:space="preserve">iceland_review
</t>
  </si>
  <si>
    <t>wearepha
In Focus: Proposed Sugar Tax |
@Iceland_Review https://t.co/Kcj83MMFEN
#WeArePHAdvocates… https://t.co/I15s7E7sEq</t>
  </si>
  <si>
    <t>mister_hunt
RT @LouiseStephen9: I think we
can now see the #sugartax for the
Big Public Health / United Nations
con that it always was. Nothing
more th…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</si>
  <si>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</si>
  <si>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</si>
  <si>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</si>
  <si>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</si>
  <si>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</si>
  <si>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</si>
  <si>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</si>
  <si>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&lt;value&gt;g.bridge@leedsbeckett.ac.uk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t>
  </si>
  <si>
    <t>Workbook Settings 5</t>
  </si>
  <si>
    <t xml:space="preserve">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t>
  </si>
  <si>
    <t>Workbook Settings 6</t>
  </si>
  <si>
    <t>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t>
  </si>
  <si>
    <t>Workbook Settings 7</t>
  </si>
  <si>
    <t xml:space="preserve">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t>
  </si>
  <si>
    <t>Workbook Settings 8</t>
  </si>
  <si>
    <t>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t>
  </si>
  <si>
    <t>Workbook Settings 9</t>
  </si>
  <si>
    <t>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t>
  </si>
  <si>
    <t>Workbook Settings 10</t>
  </si>
  <si>
    <t>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t>
  </si>
  <si>
    <t>Workbook Settings 11</t>
  </si>
  <si>
    <t>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t>
  </si>
  <si>
    <t>Workbook Settings 12</t>
  </si>
  <si>
    <t>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t>
  </si>
  <si>
    <t>Workbook Settings 13</t>
  </si>
  <si>
    <t>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t>
  </si>
  <si>
    <t>Workbook Settings 14</t>
  </si>
  <si>
    <t>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t>
  </si>
  <si>
    <t>Workbook Settings 15</t>
  </si>
  <si>
    <t>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t>
  </si>
  <si>
    <t>Workbook Settings 16</t>
  </si>
  <si>
    <t>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t>
  </si>
  <si>
    <t>Workbook Settings 17</t>
  </si>
  <si>
    <t>&gt;False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t>
  </si>
  <si>
    <t>Workbook Settings 18</t>
  </si>
  <si>
    <t>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</si>
  <si>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</si>
  <si>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</si>
  <si>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</si>
  <si>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</si>
  <si>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</si>
  <si>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</si>
  <si>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</si>
  <si>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</si>
  <si>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</si>
  <si>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</si>
  <si>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</si>
  <si>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</si>
  <si>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</si>
  <si>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</si>
  <si>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</si>
  <si>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</si>
  <si>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</si>
  <si>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</si>
  <si>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</si>
  <si>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</si>
  <si>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</si>
  <si>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</si>
  <si>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</si>
  <si>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</si>
  <si>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</si>
  <si>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</si>
  <si>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</si>
  <si>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</si>
  <si>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</si>
  <si>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</si>
  <si>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</si>
  <si>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</si>
  <si>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</si>
  <si>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</si>
  <si>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</si>
  <si>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</si>
  <si>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</si>
  <si>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</si>
  <si>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</si>
  <si>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</si>
  <si>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</si>
  <si>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</si>
  <si>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</si>
  <si>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</si>
  <si>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</si>
  <si>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</si>
  <si>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</si>
  <si>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</si>
  <si>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</si>
  <si>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</si>
  <si>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</si>
  <si>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</si>
  <si>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</si>
  <si>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</si>
  <si>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</si>
  <si>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</si>
  <si>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</si>
  <si>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</si>
  <si>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</si>
  <si>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</si>
  <si>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</si>
  <si>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</si>
  <si>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https://twitter.com/i/web/status/1161393277402320897</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</si>
  <si>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</si>
  <si>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</si>
  <si>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</si>
  <si>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</si>
  <si>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</si>
  <si>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</si>
  <si>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</si>
  <si>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</si>
  <si>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</si>
  <si>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</si>
  <si>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</si>
  <si>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</si>
  <si>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</si>
  <si>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</si>
  <si>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</si>
  <si>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</si>
  <si>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</si>
  <si>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</si>
  <si>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</si>
  <si>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</si>
  <si>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</si>
  <si>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</si>
  <si>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https://news.sky.com/story/call-for-calorie-tax-on-processed-food-after-success-of-sugar-levy-11779137 https://twitter.com/i/web/status/1156556501789663232 https://twitter.com/ecpobesity/status/1156521808084066304 http://webreach8-0.co.za/Retail/FMCG/FMCG_Retailer_6_2019/mobile/index.html#p=19 http://businessservicesweek.com/do-you-know-the-sugar-tax-facts/?utm_source=twitter&amp;utm_medium=social&amp;utm_campaign=twitter+organic https://www.sciencedaily.com/releases/2019/08/190801093323.htm https://www.theguardian.com/politics/2019/jul/03/boris-johnson-vows-to-review-whether-sugar-tax-improves-health https://twitter.com/libdemvoice/status/1158026255398313984 https://www.huffingtonpost.co.uk/entry/calorie-levy-campaigners_uk_5d4993bee4b0244052e1a560 https://www.eveningexpress.co.uk/news/uk/call-for-calorie-tax-on-food-firms-after-success-of-sugar-levy/amp/?utm_source=twitter&amp;__twitter_impression=true</t>
  </si>
  <si>
    <t>https://www.bbc.co.uk/news/uk-politics-48847952 https://twitter.com/i/web/status/1147097793204490241</t>
  </si>
  <si>
    <t>http://www.ministerievantegenspraak.nl/english/no-fruit-juice-and-enough-sleep-a-probe-beyond-a-panacea/ http://www.ministerievantegenspraak.nl/english/no-fruit-juice-and-enough-sleep-a-probe-beyond-a-panacea/#Amsterdamhealthyweightprogramme</t>
  </si>
  <si>
    <t>https://twitter.com/i/web/status/1161040931501424640 https://www.tvnz.co.nz/one-news/new-zealand/renewed-calls-sugar-tax-help-health-outcomes-m-ori-and-pasifika https://twitter.com/refillnz/status/1159282589255000065 http://www.nzherald.co.nz/index.cfm?objectid=12254108&amp;ref=twitter</t>
  </si>
  <si>
    <t>https://www.dailymail.co.uk/health/article-7328077/Campaigners-call-CALORIE-TAX-processed-foods.html https://soundcloud.com/radiosputnik/obesity-we-believe-liability-here-is-with-the-food-industry-expert https://www.qmul.ac.uk/media/news/2019/smd/call-for-levy-on-manufacturers-to-reduce-excessive-calories-in-unhealthy-food-.html https://www.foodanddrinktechnology.com/news/29006/campaigners-call-for-calorie-levy-on-unhealthy-foods/</t>
  </si>
  <si>
    <t>https://www.foodmatterslive.com/visit/2019-schedule/2019-sessions-details-update-the-calorie-and-sugar-reduction-programme https://twitter.com/i/web/status/1156489779275587591 https://www.foodmatterslive.com/visit/2019-schedule/2019-sessions-details-reformulation-and-portion-size-approaches-to-meeting-calorie-and-sugar-reduction-targets</t>
  </si>
  <si>
    <t>https://www.icelandreview.com/politics/in-focus-proposed-sugar-tax/ https://twitter.com/i/web/status/1161393277402320897 https://twitter.com/i/web/status/1161393255650603008</t>
  </si>
  <si>
    <t>https://www.health-e.org.za/2019/07/15/sugary-drinks-the-tax-declining-sales-new-alarming-research/ https://twitter.com/i/web/status/1160883634892488704</t>
  </si>
  <si>
    <t>Top Domains in Tweet in Entire Graph</t>
  </si>
  <si>
    <t>Top Domains in Tweet in G1</t>
  </si>
  <si>
    <t>instagram.com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</si>
  <si>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</si>
  <si>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</si>
  <si>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</si>
  <si>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</si>
  <si>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</si>
  <si>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</si>
  <si>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</si>
  <si>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</si>
  <si>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</si>
  <si>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</si>
  <si>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co.uk sky.com theguardian.com co.za businessservicesweek.com sciencedaily.com instagram.com youtube.com icelandreview.com</t>
  </si>
  <si>
    <t>co.uk twitter.com</t>
  </si>
  <si>
    <t>twitter.com co.nz</t>
  </si>
  <si>
    <t>co.uk soundcloud.com ac.uk foodanddrinktechnology.com</t>
  </si>
  <si>
    <t>foodmatterslive.com twitter.com</t>
  </si>
  <si>
    <t>org.za twitter.com</t>
  </si>
  <si>
    <t>Top Hashtags in Tweet in Entire Graph</t>
  </si>
  <si>
    <t>obesity</t>
  </si>
  <si>
    <t>sugarreduction</t>
  </si>
  <si>
    <t>caloriereduction</t>
  </si>
  <si>
    <t>childhoodobesity</t>
  </si>
  <si>
    <t>calorietax</t>
  </si>
  <si>
    <t>amsterdamhealthyweightprogramme</t>
  </si>
  <si>
    <t>oralhealth</t>
  </si>
  <si>
    <t>Top Hashtags in Tweet in G1</t>
  </si>
  <si>
    <t>uk</t>
  </si>
  <si>
    <t>sugar</t>
  </si>
  <si>
    <t>health</t>
  </si>
  <si>
    <t>confectionery</t>
  </si>
  <si>
    <t>review</t>
  </si>
  <si>
    <t>Top Hashtags in Tweet in G2</t>
  </si>
  <si>
    <t>unhealthy</t>
  </si>
  <si>
    <t>taxes</t>
  </si>
  <si>
    <t>bedroomtax</t>
  </si>
  <si>
    <t>Top Hashtags in Tweet in G3</t>
  </si>
  <si>
    <t>reversesugar</t>
  </si>
  <si>
    <t>original</t>
  </si>
  <si>
    <t>lobby</t>
  </si>
  <si>
    <t>Top Hashtags in Tweet in G4</t>
  </si>
  <si>
    <t>wateronlyschools</t>
  </si>
  <si>
    <t>papatūānuku</t>
  </si>
  <si>
    <t>Top Hashtags in Tweet in G5</t>
  </si>
  <si>
    <t>Top Hashtags in Tweet in G6</t>
  </si>
  <si>
    <t>mexico</t>
  </si>
  <si>
    <t>nutrition</t>
  </si>
  <si>
    <t>nutritionist</t>
  </si>
  <si>
    <t>Top Hashtags in Tweet in G7</t>
  </si>
  <si>
    <t>junkfood</t>
  </si>
  <si>
    <t>Top Hashtags in Tweet in G8</t>
  </si>
  <si>
    <t>foodmatterslive2019</t>
  </si>
  <si>
    <t>reformulation</t>
  </si>
  <si>
    <t>portionsize</t>
  </si>
  <si>
    <t>Top Hashtags in Tweet in G9</t>
  </si>
  <si>
    <t>Top Hashtags in Tweet in G10</t>
  </si>
  <si>
    <t>plantbased</t>
  </si>
  <si>
    <t>healthy</t>
  </si>
  <si>
    <t>Top Hashtags in Tweet</t>
  </si>
  <si>
    <t>sugartax obesity diabetes calorietax uk sugar health oralhealth confectionery review</t>
  </si>
  <si>
    <t>sugartax projectbollocks borisjohnson unhealthy taxes bedroomtax</t>
  </si>
  <si>
    <t>sugartax amsterdamhealthyweightprogramme reversesugar original lobby</t>
  </si>
  <si>
    <t>diabetes sugartax wateronlyschools papatūānuku</t>
  </si>
  <si>
    <t>sugartax obesity mexico oralhealth sugarreduction caloriereduction childhoodobesity nutrition nutritionist calorietax</t>
  </si>
  <si>
    <t>sugarreduction caloriereduction sugartax childhoodobesity foodmatterslive2019 reformulation portionsize</t>
  </si>
  <si>
    <t>obesity sugartax nhs activelife childhood food policy</t>
  </si>
  <si>
    <t>Top Words in Tweet in Entire Graph</t>
  </si>
  <si>
    <t>Words in Sentiment List#1: Positive</t>
  </si>
  <si>
    <t>Words in Sentiment List#2: Negative</t>
  </si>
  <si>
    <t>Words in Sentiment List#3: Angry/Violent</t>
  </si>
  <si>
    <t>Non-categorized Words</t>
  </si>
  <si>
    <t>Total Words</t>
  </si>
  <si>
    <t>#sugartax</t>
  </si>
  <si>
    <t>tax</t>
  </si>
  <si>
    <t>000</t>
  </si>
  <si>
    <t>Top Words in Tweet in G1</t>
  </si>
  <si>
    <t>#obesity</t>
  </si>
  <si>
    <t>call</t>
  </si>
  <si>
    <t>think</t>
  </si>
  <si>
    <t>see</t>
  </si>
  <si>
    <t>food</t>
  </si>
  <si>
    <t>success</t>
  </si>
  <si>
    <t>article</t>
  </si>
  <si>
    <t>Top Words in Tweet in G2</t>
  </si>
  <si>
    <t>political</t>
  </si>
  <si>
    <t>issue</t>
  </si>
  <si>
    <t>day</t>
  </si>
  <si>
    <t>ducked</t>
  </si>
  <si>
    <t>dived</t>
  </si>
  <si>
    <t>put</t>
  </si>
  <si>
    <t>himself</t>
  </si>
  <si>
    <t>Top Words in Tweet in G3</t>
  </si>
  <si>
    <t>dutch</t>
  </si>
  <si>
    <t>here</t>
  </si>
  <si>
    <t>netherlands</t>
  </si>
  <si>
    <t>ministry</t>
  </si>
  <si>
    <t>welfare</t>
  </si>
  <si>
    <t>sport</t>
  </si>
  <si>
    <t>Top Words in Tweet in G4</t>
  </si>
  <si>
    <t>year</t>
  </si>
  <si>
    <t>alarming</t>
  </si>
  <si>
    <t>read</t>
  </si>
  <si>
    <t>scale</t>
  </si>
  <si>
    <t>impact</t>
  </si>
  <si>
    <t>#diabetes</t>
  </si>
  <si>
    <t>nz</t>
  </si>
  <si>
    <t>close</t>
  </si>
  <si>
    <t>Top Words in Tweet in G5</t>
  </si>
  <si>
    <t>Top Words in Tweet in G6</t>
  </si>
  <si>
    <t>levy</t>
  </si>
  <si>
    <t>calorie</t>
  </si>
  <si>
    <t>calling</t>
  </si>
  <si>
    <t>reduce</t>
  </si>
  <si>
    <t>includes</t>
  </si>
  <si>
    <t>drinks</t>
  </si>
  <si>
    <t>extended</t>
  </si>
  <si>
    <t>Top Words in Tweet in G7</t>
  </si>
  <si>
    <t>bolder</t>
  </si>
  <si>
    <t>actions'</t>
  </si>
  <si>
    <t>required</t>
  </si>
  <si>
    <t>tackle</t>
  </si>
  <si>
    <t>crisis</t>
  </si>
  <si>
    <t>subsidies</t>
  </si>
  <si>
    <t>answer</t>
  </si>
  <si>
    <t>Top Words in Tweet in G8</t>
  </si>
  <si>
    <t>programme</t>
  </si>
  <si>
    <t>2</t>
  </si>
  <si>
    <t>years</t>
  </si>
  <si>
    <t>#sugarreduction</t>
  </si>
  <si>
    <t>introduced</t>
  </si>
  <si>
    <t>1</t>
  </si>
  <si>
    <t>#caloriereduction</t>
  </si>
  <si>
    <t>#childhoodobesity</t>
  </si>
  <si>
    <t>Top Words in Tweet in G9</t>
  </si>
  <si>
    <t>ugggh</t>
  </si>
  <si>
    <t>temporarily</t>
  </si>
  <si>
    <t>forgot</t>
  </si>
  <si>
    <t>soft</t>
  </si>
  <si>
    <t>ruined</t>
  </si>
  <si>
    <t>artificial</t>
  </si>
  <si>
    <t>sweeteners</t>
  </si>
  <si>
    <t>now</t>
  </si>
  <si>
    <t>Top Words in Tweet in G10</t>
  </si>
  <si>
    <t>Top Words in Tweet</t>
  </si>
  <si>
    <t>#sugartax sugar tax #obesity call think see food success article</t>
  </si>
  <si>
    <t>borisjohnson #sugartax political issue day ducked dived put himself louhaigh</t>
  </si>
  <si>
    <t>dutch here #sugartax netherlands health sugar ministry welfare sport minvws</t>
  </si>
  <si>
    <t>000 year helenclarknz alarming read scale impact #diabetes nz close</t>
  </si>
  <si>
    <t>bogdienache atulpathak31</t>
  </si>
  <si>
    <t>actiononsugar actiononsalt levy calorie #sugartax calling reduce includes drinks extended</t>
  </si>
  <si>
    <t>bolder actions' required tackle #obesity crisis food taxes subsidies answer</t>
  </si>
  <si>
    <t>programme 2 years #sugarreduction introduced 1 year #caloriereduction #sugartax #childhoodobesity</t>
  </si>
  <si>
    <t>ugggh temporarily forgot soft drinks uk ruined artificial sweeteners now</t>
  </si>
  <si>
    <t>think now see #sugartax big public health united nations always</t>
  </si>
  <si>
    <t>focus proposed sugar tax iceland_review #wearephadvocates</t>
  </si>
  <si>
    <t>pre sugartax rubicon mango want run jayyangelo</t>
  </si>
  <si>
    <t>healthy poor</t>
  </si>
  <si>
    <t>campaigners calling government introduce calorie levy processed foods bid reduce</t>
  </si>
  <si>
    <t>tax health raising powers improve population effective interventions need supported</t>
  </si>
  <si>
    <t>ðÿ children binging one many sweetðÿ treats summer donâ t</t>
  </si>
  <si>
    <t>cartoon thursday thetimes #borisjohnson wrong rejecting #sugartax #obesity</t>
  </si>
  <si>
    <t>s health e pontsho pilane healthy living alliance mary jane</t>
  </si>
  <si>
    <t>conservative state progressive</t>
  </si>
  <si>
    <t>obesity economic cost those poorer background more obese #obesity #sugartax</t>
  </si>
  <si>
    <t>give going way worth 3000 one lucky slut retweet dm</t>
  </si>
  <si>
    <t>certain types sugars healthier others article harvardmed #sugarissugar</t>
  </si>
  <si>
    <t>drinks #sugartax fruit put dent sale fizzy according new study</t>
  </si>
  <si>
    <t>ðÿ</t>
  </si>
  <si>
    <t>tax researchers tested fruit veg subsidy sweetened drinks saturated fat</t>
  </si>
  <si>
    <t>strategy includes tax govt needs obesity sugar sweetened beverages alcohol</t>
  </si>
  <si>
    <t>georgeinstitute watch s distinguished fellow dr juan rivera discuss challenges</t>
  </si>
  <si>
    <t>Top Word Pairs in Tweet in Entire Graph</t>
  </si>
  <si>
    <t>alarming,read</t>
  </si>
  <si>
    <t>read,scale</t>
  </si>
  <si>
    <t>scale,impact</t>
  </si>
  <si>
    <t>impact,#diabetes</t>
  </si>
  <si>
    <t>#diabetes,nz</t>
  </si>
  <si>
    <t>nz,close</t>
  </si>
  <si>
    <t>close,1</t>
  </si>
  <si>
    <t>1,000</t>
  </si>
  <si>
    <t>000,amputations</t>
  </si>
  <si>
    <t>amputations,year</t>
  </si>
  <si>
    <t>Top Word Pairs in Tweet in G1</t>
  </si>
  <si>
    <t>sugar,tax</t>
  </si>
  <si>
    <t>success,sugar</t>
  </si>
  <si>
    <t>call,'calorie</t>
  </si>
  <si>
    <t>'calorie,tax'</t>
  </si>
  <si>
    <t>food,firms</t>
  </si>
  <si>
    <t>levy,#sugartax</t>
  </si>
  <si>
    <t>widely,considered</t>
  </si>
  <si>
    <t>considered,success</t>
  </si>
  <si>
    <t>tax,inspired</t>
  </si>
  <si>
    <t>inspired,campaigners</t>
  </si>
  <si>
    <t>Top Word Pairs in Tweet in G2</t>
  </si>
  <si>
    <t>#sugartax,political</t>
  </si>
  <si>
    <t>political,issue</t>
  </si>
  <si>
    <t>issue,day</t>
  </si>
  <si>
    <t>day,borisjohnson</t>
  </si>
  <si>
    <t>borisjohnson,ducked</t>
  </si>
  <si>
    <t>ducked,dived</t>
  </si>
  <si>
    <t>dived,put</t>
  </si>
  <si>
    <t>put,himself</t>
  </si>
  <si>
    <t>louhaigh,#sugartax</t>
  </si>
  <si>
    <t>himself,top</t>
  </si>
  <si>
    <t>Top Word Pairs in Tweet in G3</t>
  </si>
  <si>
    <t>here,netherlands</t>
  </si>
  <si>
    <t>ministry,health</t>
  </si>
  <si>
    <t>health,welfare</t>
  </si>
  <si>
    <t>welfare,sport</t>
  </si>
  <si>
    <t>sport,minvws</t>
  </si>
  <si>
    <t>minvws,choose</t>
  </si>
  <si>
    <t>choose,unfortunately</t>
  </si>
  <si>
    <t>joggnl,dutch</t>
  </si>
  <si>
    <t>netherlands,ministry</t>
  </si>
  <si>
    <t>dutch,'epode</t>
  </si>
  <si>
    <t>Top Word Pairs in Tweet in G4</t>
  </si>
  <si>
    <t>Top Word Pairs in Tweet in G5</t>
  </si>
  <si>
    <t>Top Word Pairs in Tweet in G6</t>
  </si>
  <si>
    <t>actiononsugar,actiononsalt</t>
  </si>
  <si>
    <t>actiononsalt,calling</t>
  </si>
  <si>
    <t>calling,#sugartax</t>
  </si>
  <si>
    <t>#sugartax,includes</t>
  </si>
  <si>
    <t>includes,drinks</t>
  </si>
  <si>
    <t>drinks,extended</t>
  </si>
  <si>
    <t>extended,high</t>
  </si>
  <si>
    <t>calorie,levy</t>
  </si>
  <si>
    <t>call,levy</t>
  </si>
  <si>
    <t>levy,manufacturers</t>
  </si>
  <si>
    <t>Top Word Pairs in Tweet in G7</t>
  </si>
  <si>
    <t>bolder,actions'</t>
  </si>
  <si>
    <t>actions',required</t>
  </si>
  <si>
    <t>required,tackle</t>
  </si>
  <si>
    <t>tackle,#obesity</t>
  </si>
  <si>
    <t>#obesity,crisis</t>
  </si>
  <si>
    <t>crisis,food</t>
  </si>
  <si>
    <t>food,taxes</t>
  </si>
  <si>
    <t>taxes,subsidies</t>
  </si>
  <si>
    <t>subsidies,answer</t>
  </si>
  <si>
    <t>answer,who_europe</t>
  </si>
  <si>
    <t>Top Word Pairs in Tweet in G8</t>
  </si>
  <si>
    <t>2,years</t>
  </si>
  <si>
    <t>years,#sugarreduction</t>
  </si>
  <si>
    <t>#sugarreduction,programme</t>
  </si>
  <si>
    <t>programme,introduced</t>
  </si>
  <si>
    <t>introduced,1</t>
  </si>
  <si>
    <t>1,year</t>
  </si>
  <si>
    <t>year,#caloriereduction</t>
  </si>
  <si>
    <t>#caloriereduction,programme</t>
  </si>
  <si>
    <t>#sugartax,#childhoodobesity</t>
  </si>
  <si>
    <t>calorie,sugar</t>
  </si>
  <si>
    <t>Top Word Pairs in Tweet in G9</t>
  </si>
  <si>
    <t>ugggh,temporarily</t>
  </si>
  <si>
    <t>temporarily,forgot</t>
  </si>
  <si>
    <t>forgot,soft</t>
  </si>
  <si>
    <t>soft,drinks</t>
  </si>
  <si>
    <t>drinks,uk</t>
  </si>
  <si>
    <t>uk,ruined</t>
  </si>
  <si>
    <t>ruined,artificial</t>
  </si>
  <si>
    <t>artificial,sweeteners</t>
  </si>
  <si>
    <t>sweeteners,now</t>
  </si>
  <si>
    <t>now,bought</t>
  </si>
  <si>
    <t>Top Word Pairs in Tweet in G10</t>
  </si>
  <si>
    <t>Top Word Pairs in Tweet</t>
  </si>
  <si>
    <t>sugar,tax  success,sugar  call,'calorie  'calorie,tax'  food,firms  levy,#sugartax  widely,considered  considered,success  tax,inspired  inspired,campaigners</t>
  </si>
  <si>
    <t>#sugartax,political  political,issue  issue,day  day,borisjohnson  borisjohnson,ducked  ducked,dived  dived,put  put,himself  louhaigh,#sugartax  himself,top</t>
  </si>
  <si>
    <t>here,netherlands  ministry,health  health,welfare  welfare,sport  sport,minvws  minvws,choose  choose,unfortunately  joggnl,dutch  netherlands,ministry  dutch,'epode</t>
  </si>
  <si>
    <t>alarming,read  read,scale  scale,impact  impact,#diabetes  #diabetes,nz  nz,close  close,1  1,000  000,amputations  amputations,year</t>
  </si>
  <si>
    <t>actiononsugar,actiononsalt  actiononsalt,calling  calling,#sugartax  #sugartax,includes  includes,drinks  drinks,extended  extended,high  calorie,levy  call,levy  levy,manufacturers</t>
  </si>
  <si>
    <t>bolder,actions'  actions',required  required,tackle  tackle,#obesity  #obesity,crisis  crisis,food  food,taxes  taxes,subsidies  subsidies,answer  answer,who_europe</t>
  </si>
  <si>
    <t>2,years  years,#sugarreduction  #sugarreduction,programme  programme,introduced  introduced,1  1,year  year,#caloriereduction  #caloriereduction,programme  #sugartax,#childhoodobesity  calorie,sugar</t>
  </si>
  <si>
    <t>ugggh,temporarily  temporarily,forgot  forgot,soft  soft,drinks  drinks,uk  uk,ruined  ruined,artificial  artificial,sweeteners  sweeteners,now  now,bought</t>
  </si>
  <si>
    <t>think,now  now,see  see,#sugartax  #sugartax,big  big,public  public,health  health,united  united,nations  nations,always  always,nothing</t>
  </si>
  <si>
    <t>focus,proposed  proposed,sugar  sugar,tax  tax,iceland_review  iceland_review,#wearephadvocates</t>
  </si>
  <si>
    <t>pre,sugartax  sugartax,rubicon  rubicon,mango  mango,want  want,run  jayyangelo,pre</t>
  </si>
  <si>
    <t>campaigners,calling  calling,government  government,introduce  introduce,calorie  calorie,levy  levy,processed  processed,foods  foods,bid  bid,reduce  reduce,levels</t>
  </si>
  <si>
    <t>tax,raising  raising,powers  powers,improve  improve,population  population,health  health,effective  effective,tax  tax,interventions  interventions,need  need,supported</t>
  </si>
  <si>
    <t>children,binging  binging,one  one,many  many,sweetðÿ  sweetðÿ,ðÿ  ðÿ,ðÿ  ðÿ,treats  treats,summer  summer,donâ  donâ,t</t>
  </si>
  <si>
    <t>tax,tax</t>
  </si>
  <si>
    <t>cartoon,thursday  thursday,thetimes  thetimes,#borisjohnson  #borisjohnson,wrong  wrong,rejecting  rejecting,#sugartax  #sugartax,#obesity</t>
  </si>
  <si>
    <t>health,e  e,s  s,pontsho  pontsho,pilane  pilane,healthy  healthy,living  living,alliance  alliance,s  s,mary  mary,jane</t>
  </si>
  <si>
    <t>obesity,economic  economic,cost  cost,those  those,poorer  poorer,background  background,more  more,obese</t>
  </si>
  <si>
    <t>going,give  give,give  give,way  way,worth  worth,3000  3000,one  one,lucky  lucky,slut  slut,retweet  retweet,dm</t>
  </si>
  <si>
    <t>certain,types  types,sugars  sugars,healthier  healthier,others  others,article  article,harvardmed  harvardmed,#sugarissugar</t>
  </si>
  <si>
    <t>#sugartax,put  put,dent  dent,sale  sale,fizzy  fizzy,drinks  according,new  new,study  study,drinking  drinking,little  little,100ml</t>
  </si>
  <si>
    <t>ðÿ,ðÿ</t>
  </si>
  <si>
    <t>researchers,tested  tested,fruit  fruit,veg  veg,subsidy  subsidy,sweetened  sweetened,drinks  drinks,tax  tax,saturated  saturated,fat  fat,tax</t>
  </si>
  <si>
    <t>strategy,includes  includes,tax  govt,needs  needs,obesity  obesity,strategy  tax,sugar  sugar,sweetened  sweetened,beverages  beverages,alcohol  alcohol,strategy</t>
  </si>
  <si>
    <t>watch,georgeinstitute  georgeinstitute,s  s,distinguished  distinguished,fellow  fellow,dr  dr,juan  juan,rivera  rivera,discuss  discuss,challenges  challenges,benefits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</si>
  <si>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</si>
  <si>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</si>
  <si>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</si>
  <si>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</si>
  <si>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</si>
  <si>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</si>
  <si>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</si>
  <si>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</si>
  <si>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</si>
  <si>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</si>
  <si>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</si>
  <si>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ipch2</t>
  </si>
  <si>
    <t>Top Mentioned in G5</t>
  </si>
  <si>
    <t>Top Replied-To in G6</t>
  </si>
  <si>
    <t>Top Mentioned in G6</t>
  </si>
  <si>
    <t>Top Replied-To in G7</t>
  </si>
  <si>
    <t>actiononsa</t>
  </si>
  <si>
    <t>actiononsaâ</t>
  </si>
  <si>
    <t>Top Mentioned in G7</t>
  </si>
  <si>
    <t>Top Replied-To in G8</t>
  </si>
  <si>
    <t>Top Mentioned in G8</t>
  </si>
  <si>
    <t>Top Replied-To in G9</t>
  </si>
  <si>
    <t>Top Mentioned in G9</t>
  </si>
  <si>
    <t>Top Replied-To in G10</t>
  </si>
  <si>
    <t>Top Mentioned in G10</t>
  </si>
  <si>
    <t>Top Replied-To in Tweet</t>
  </si>
  <si>
    <t>borisjohnson lin_121</t>
  </si>
  <si>
    <t>stuartgillesp16 cocacola_za boydswinburn eduardo_j_gomez tagesspiegel</t>
  </si>
  <si>
    <t>Top Mentioned in Tweet</t>
  </si>
  <si>
    <t>borisjohnson louhaigh admbriggs sheikh_anvakh lin_121 6hillgrove</t>
  </si>
  <si>
    <t>minvws joggnl enjoy_diabetes eduardo_j_gomez globe_obesity diabetesuk ncds_paho profjimmorone cocacola wwaterlander</t>
  </si>
  <si>
    <t>helenclarknz fizz_nz ipch2</t>
  </si>
  <si>
    <t>atulpathak31 sfhta alta_schutte brandimwynne hswapnil kewatson hbprca ishbp fzmarques silcastelletti</t>
  </si>
  <si>
    <t>actiononsugar actiononsalt qmul dentalhealthorg sputniknewsuk qmulbartsthelon holly_gabe actiononsa foodmatterslive actiononsaâ</t>
  </si>
  <si>
    <t>who_europe aucklanduni otago</t>
  </si>
  <si>
    <t>foodmatterslive foodanddrinkfed k_worldpanel</t>
  </si>
  <si>
    <t>mxoolong sprite</t>
  </si>
  <si>
    <t>elmo_org danslizmd gis_gov</t>
  </si>
  <si>
    <t>thetimes brookestimes</t>
  </si>
  <si>
    <t>harvardmed albertsliving</t>
  </si>
  <si>
    <t>limpopodairy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</si>
  <si>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</si>
  <si>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</si>
  <si>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</si>
  <si>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</si>
  <si>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</si>
  <si>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</si>
  <si>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</si>
  <si>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</si>
  <si>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</si>
  <si>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</si>
  <si>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</si>
  <si>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</si>
  <si>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burnout_pt osx_ail allcorgis lovatoletsitgo maritahennessy tim_mcnulty spazhammer dipbrig11 fitnesspsych xtremekoool</t>
  </si>
  <si>
    <t>serendipitysays kevthecheff hugorelly wendyj08 lin_121 michael51846863 sheikh_anvakh sue834 louhaigh battleforbrexit</t>
  </si>
  <si>
    <t>cocacola tagesspiegel tijdvooreten yo_martinez diabetesuk pepsi ncds_paho cocacola_za jaapseidell joggnl</t>
  </si>
  <si>
    <t>viazcanv matt_ros transparency_a1 helenclarknz 7_clare edwardleodavey guledwiliq annvkeeling kaitiakituturu jpacaba</t>
  </si>
  <si>
    <t>hragy anastasiasmihai hswapnil csheartresearch sabouretcardio jodieingles27 fzmarques silcastelletti atulpathak31 bogdienache</t>
  </si>
  <si>
    <t>bha___tti sputniknewsuk teethteam qmul dentalhealthorg actiononsalt drbelgingunay actiononsugar jaffor10 qmulbartsthelon</t>
  </si>
  <si>
    <t>who_europe otago aucklanduni foodnavigator florasouthey</t>
  </si>
  <si>
    <t>foodmatterslive foodanddrinkfed k_worldpanel agilechilli</t>
  </si>
  <si>
    <t>oldmudgie mxoolong liveandll sprite</t>
  </si>
  <si>
    <t>gis_gov klimkowa1 elmo_org danslizmd</t>
  </si>
  <si>
    <t>discostew66 louisestephen9 mister_hunt</t>
  </si>
  <si>
    <t>wearepha iceland_review healcities</t>
  </si>
  <si>
    <t>jayyangelo mrkgyamfi tamalam_</t>
  </si>
  <si>
    <t>ifpri corinnahawkes justint035</t>
  </si>
  <si>
    <t>bell_publishing sweetsnsavoury confectionprod</t>
  </si>
  <si>
    <t>bloodstockfest vickyhungerford jimmbobs</t>
  </si>
  <si>
    <t>sw19_womble samhooper ukonward</t>
  </si>
  <si>
    <t>davidjbuck publichealthw lisa_dil</t>
  </si>
  <si>
    <t>pennyb stephanieboland amcgown</t>
  </si>
  <si>
    <t>kulzerphil ballettr cyfarthfadental</t>
  </si>
  <si>
    <t>benedictmpwhite thedsggroup simon8banter</t>
  </si>
  <si>
    <t>thetimes ellysiumfields brookestimes</t>
  </si>
  <si>
    <t>melvynhayes sanpellegrinouk gillianstirton</t>
  </si>
  <si>
    <t>sabcnewsonline thabilestella heala_sa</t>
  </si>
  <si>
    <t>terrahall donnabullock195</t>
  </si>
  <si>
    <t>syawal foonfong</t>
  </si>
  <si>
    <t>krzysztoflanda marcin_medink</t>
  </si>
  <si>
    <t>rogontheleft englishmanadam</t>
  </si>
  <si>
    <t>blancogogo aescwine_</t>
  </si>
  <si>
    <t>worriedmum3 childofourtime</t>
  </si>
  <si>
    <t>mediawisemelb cocacolaau_co</t>
  </si>
  <si>
    <t>realbabyytif zacroger1</t>
  </si>
  <si>
    <t>phe_uk fooding1st</t>
  </si>
  <si>
    <t>healthenews msizanosipho</t>
  </si>
  <si>
    <t>realistspice candi_reighn</t>
  </si>
  <si>
    <t>kekenwealth russ_nicol</t>
  </si>
  <si>
    <t>platinumeats incongru</t>
  </si>
  <si>
    <t>f_geaney foodchoice_work</t>
  </si>
  <si>
    <t>ama_media pppqld</t>
  </si>
  <si>
    <t>hardyramosilei iwisa_no1</t>
  </si>
  <si>
    <t>georgeinstitute alikjones</t>
  </si>
  <si>
    <t>Top URLs in Tweet by Count</t>
  </si>
  <si>
    <t>https://twitter.com/i/web/status/1161040931501424640 https://twitter.com/refillnz/status/1159282589255000065 https://www.tvnz.co.nz/one-news/new-zealand/renewed-calls-sugar-tax-help-health-outcomes-m-ori-and-pasifika</t>
  </si>
  <si>
    <t>https://www.foodmatterslive.com/visit/2019-schedule/2019-sessions-details-update-the-calorie-and-sugar-reduction-programme https://www.foodmatterslive.com/visit/2019-schedule/2019-sessions-details-reformulation-and-portion-size-approaches-to-meeting-calorie-and-sugar-reduction-targets https://twitter.com/i/web/status/1156489779275587591</t>
  </si>
  <si>
    <t>https://www.theguardian.com/society/2019/jul/18/inadequate-health-response-leaves-35bn-with-poor-dental-care https://www.independent.co.uk/news/health/uk-sugar-addiction-nhs-rotten-teeth-children-operations-cost-food-drink-diet-a8156151.html</t>
  </si>
  <si>
    <t>Top URLs in Tweet by Salience</t>
  </si>
  <si>
    <t>http://www.ministerievantegenspraak.nl/english/no-fruit-juice-and-enough-sleep-a-probe-beyond-a-panacea/#Amsterdamhealthyweightprogramme http://www.ministerievantegenspraak.nl/english/no-fruit-juice-and-enough-sleep-a-probe-beyond-a-panacea/</t>
  </si>
  <si>
    <t>https://twitter.com/i/web/status/1160883634892488704 https://www.health-e.org.za/2019/07/15/sugary-drinks-the-tax-declining-sales-new-alarming-research/</t>
  </si>
  <si>
    <t>Top Domains in Tweet by Count</t>
  </si>
  <si>
    <t>theguardian.com co.uk</t>
  </si>
  <si>
    <t>Top Domains in Tweet by Salience</t>
  </si>
  <si>
    <t>twitter.com org.za</t>
  </si>
  <si>
    <t>co.nz twitter.com</t>
  </si>
  <si>
    <t>twitter.com foodmatterslive.com</t>
  </si>
  <si>
    <t>Top Hashtags in Tweet by Count</t>
  </si>
  <si>
    <t>obesity eatlessexercisemore diets healthcoaches behaviorchange medication surgery fatcamps sugartax publicpolicies</t>
  </si>
  <si>
    <t>sugartax amsterdamhealthyweightprogramme lobby</t>
  </si>
  <si>
    <t>personalincometax propertytax povertytax prescriptiondrugtax realestatetax recreationalvehicletax retailsalestax roadtax servicechargetax schooltax</t>
  </si>
  <si>
    <t>sugartax papatūānuku wateronlyschools</t>
  </si>
  <si>
    <t>sugartax childhoodobesity sugarreduction caloriereduction foodmatterslive2019 reformulation portionsize</t>
  </si>
  <si>
    <t>sugartax sugarreduction caloriereduction</t>
  </si>
  <si>
    <t>sugartax dentistry cariesprevention</t>
  </si>
  <si>
    <t>Top Hashtags in Tweet by Salience</t>
  </si>
  <si>
    <t>lobby amsterdamhealthyweightprogramme sugartax</t>
  </si>
  <si>
    <t>papatūānuku wateronlyschools sugartax</t>
  </si>
  <si>
    <t>sugarreduction caloriereduction foodmatterslive2019 reformulation portionsize sugartax childhoodobesity</t>
  </si>
  <si>
    <t>sugartax smoothliving sugarissugar</t>
  </si>
  <si>
    <t>cariesprevention dentistry sugartax</t>
  </si>
  <si>
    <t>nhs activelife childhood food policy obesity sugartax</t>
  </si>
  <si>
    <t>Top Words in Tweet by Count</t>
  </si>
  <si>
    <t>watch georgeinstitute s distinguished fellow dr juan rivera discuss challenges</t>
  </si>
  <si>
    <t>iwisa_no1 limpopodairy dash #sugartax</t>
  </si>
  <si>
    <t>strategy includes ama_media govt needs obesity tax sugar sweetened beverages</t>
  </si>
  <si>
    <t>s health thabilestella e pontsho pilane healthy living alliance mary</t>
  </si>
  <si>
    <t>tax foodchoice_work researchers tested fruit veg subsidy sweetened drinks saturated</t>
  </si>
  <si>
    <t>whether pm borris johnson pledged review sugar tax successful changing</t>
  </si>
  <si>
    <t>4 decades #obesity epidemic sign turning around #eatlessexercisemore #diets #healthcoaches</t>
  </si>
  <si>
    <t>review introduction 2018 #sugartax #borisjohnson promised #unhealthy food #taxes see</t>
  </si>
  <si>
    <t>6hillgrove introduction 2018 #sugartax #borisjohnson promised review #unhealthy food #taxes</t>
  </si>
  <si>
    <t>south africa sugar tax review future implications see full article</t>
  </si>
  <si>
    <t>sanpellegrinouk gillianstirton saying sweeteners #sugartax soda drink except #cocacola ruined</t>
  </si>
  <si>
    <t>incongru #sugartax</t>
  </si>
  <si>
    <t>fucking wanted sweeteners id've chosen grim dr pepper zero shit</t>
  </si>
  <si>
    <t>#sugartax sounds term toxic masculinity</t>
  </si>
  <si>
    <t>#sugartax help reduce child #obesity here facts need know</t>
  </si>
  <si>
    <t>tijdvooreten eduardo_j_gomez globe_obesity enjoy_diabetes diabetesuk ncds_paho profjimmorone here netherlands ministr</t>
  </si>
  <si>
    <t>fizz_nz tickets sale fizz symposium 2019 sweet sugar's effect health</t>
  </si>
  <si>
    <t>dutch here ministry health welfare sport minvws choose unfortunately joggnl</t>
  </si>
  <si>
    <t>brookestimes cartoon thursday thetimes #borisjohnson wrong rejecting #sugartax #obesity</t>
  </si>
  <si>
    <t>louhaigh #sugartax political issue day borisjohnson ducked dived put himself</t>
  </si>
  <si>
    <t>#sugartax political issue day borisjohnson ducked dived put himself t</t>
  </si>
  <si>
    <t>each anyone think pop tastes same sugar tax subsequent recipe</t>
  </si>
  <si>
    <t>000 helenclarknz alarming read scale impact #diabetes nz close 1</t>
  </si>
  <si>
    <t>000 year alarming read scale impact #diabetes nz close 1</t>
  </si>
  <si>
    <t>tax publichealthw raising powers improve population health effective interventions need</t>
  </si>
  <si>
    <t>#obesity #slowaustralia #preventitivehealth #sugartax strong evidence causal link between obesity</t>
  </si>
  <si>
    <t>tax thedsggroup benedictmpwhite #sugartax passed government grown big need purge</t>
  </si>
  <si>
    <t>see boris johnson pm end #sugartax previously tax 'clobbers' poorest</t>
  </si>
  <si>
    <t>lin_121 come borisjohnson time sack lying #projectbollocks sac de merde</t>
  </si>
  <si>
    <t>sheikh_anvakh lin_121 come borisjohnson time sack lying #projectbollocks sac de</t>
  </si>
  <si>
    <t>maybe money #sugartax thought going invested grassroots nhs mean mind</t>
  </si>
  <si>
    <t>#personalincometax #propertytax #povertytax #prescriptiondrugtax #realestatetax #recreationalvehicletax #retailsalestax #roadtax #servicechargetax #schooltax</t>
  </si>
  <si>
    <t>sugar #sugartax illiberal best very dangerous #diabetics blood drops need</t>
  </si>
  <si>
    <t>russ_nicol exactly tariffs everything sold rubbish #sugartax stop people buying</t>
  </si>
  <si>
    <t>ðÿ candi_reighn put sugar anymore #sugartax</t>
  </si>
  <si>
    <t>bogdienache atulpathak31 sfhta alta_schutte brandimwynne hswapnil kewatson hbprca ishbp fzmarques</t>
  </si>
  <si>
    <t>healthenews #sugartax put dent sale fizzy drinks</t>
  </si>
  <si>
    <t>drinks fruit #sugartax according new study drinking little 100ml sugary</t>
  </si>
  <si>
    <t>ðÿ cyfarthfadental children binging one many sweetðÿ treats summer donâ</t>
  </si>
  <si>
    <t>borisjohnson plan ending ridiculous â poor peoples taxesâ e #sugartax</t>
  </si>
  <si>
    <t>pennyb stephanieboland sadly even bru now pretend #sugartax #nannystate #bringbackrealbru</t>
  </si>
  <si>
    <t>fizz_nz â œwe know example mä ori pacific children large</t>
  </si>
  <si>
    <t>#sugartax sugar's health minimise â tickets sale fizz symposium 2019</t>
  </si>
  <si>
    <t>programme foodmatterslive 2 years #sugarreduction introduced 1 year #caloriereduction â</t>
  </si>
  <si>
    <t>programme #sugartax #childhoodobesity 2 years #sugarreduction introduced 1 year #caloriereduction</t>
  </si>
  <si>
    <t>certain types sugars healthier others article harvardmed #sugarissugar albertsliving #sugarâ</t>
  </si>
  <si>
    <t>cocacola_za cocacola #reversesugar now negative sugar molecules taste nothing #original</t>
  </si>
  <si>
    <t>call #calorielevy food firms success #sugartax encourage manufacturers improve nutritional</t>
  </si>
  <si>
    <t>co occurrence cause effect relationship consider sugar tax eu countries</t>
  </si>
  <si>
    <t>uk health campaigners call sweeping â œcalorie taxâ #processedfoods #actiononsugar</t>
  </si>
  <si>
    <t>qmulbartsthelon call levy manufacturers reduce excessive calories unhealthy food qmul's</t>
  </si>
  <si>
    <t>actiononsugar actiononsalt levy programme holly_gabe spoke sputniknewsuk following calorie press</t>
  </si>
  <si>
    <t>call levy manufacturers reduce excessive calories unhealthy food qmul's actiononsugar</t>
  </si>
  <si>
    <t>dentalhealthorg actiononsugar actiononsalt calling #sugartax includes drinks extended high calorie</t>
  </si>
  <si>
    <t>actiononsugar levy holly_gabe spoke sputniknewsuk following actiononsalt calorie press release</t>
  </si>
  <si>
    <t>actiononsugar actiononsalt calling #sugartax includes drinks extended high calorie foods</t>
  </si>
  <si>
    <t>#uk call calorie tax food firms successful #sugar levy #sugartax</t>
  </si>
  <si>
    <t>sugar tax widely considered success inspired campaigners call 'calorie tax'</t>
  </si>
  <si>
    <t>tax introduction last year sugar drinks uk now see excess</t>
  </si>
  <si>
    <t>here comes again few days ago fao report ultra processed</t>
  </si>
  <si>
    <t>ugh ugggh temporarily forgot soft drinks uk ruined artificial sweeteners</t>
  </si>
  <si>
    <t>one fantastic believe b side o m d #myipodplaylist</t>
  </si>
  <si>
    <t>#irnbru #scotland #sugartax</t>
  </si>
  <si>
    <t>give zacroger1 going way worth 3000 one lucky slut retweet</t>
  </si>
  <si>
    <t>samhooper ukonward aka please help government know much sugar eat</t>
  </si>
  <si>
    <t>mxoolong ugggh temporarily forgot soft drinks uk ruined artificial sweeteners</t>
  </si>
  <si>
    <t>sugar #sugartax dental #dentistry inadequate' health response leaves 3 5bn</t>
  </si>
  <si>
    <t>cocacolaau_co great story need sugar tax australia help combat obesity</t>
  </si>
  <si>
    <t>call 'calorie tax' processed food success sugar levy #sugartax think</t>
  </si>
  <si>
    <t>spoke sputniknewsuk following actiononsugar actiononsalt calorie levy press release yesterday</t>
  </si>
  <si>
    <t>holly_gabe spoke sputniknewsuk following actiononsugar actiononsalt calorie levy press release</t>
  </si>
  <si>
    <t>programme foodmatterslive 2 years #sugarreduction introduced 1 year #caloriereduction</t>
  </si>
  <si>
    <t>socialismo sempre tentar arranjar fontes de rendimento #fattax #sugartax em</t>
  </si>
  <si>
    <t>vickyhungerford bloodstockfest went #bulleit nice bourbon find out proper coke</t>
  </si>
  <si>
    <t>confectionprod campaigners calling government introduce calorie levy processed foods bid</t>
  </si>
  <si>
    <t>healthy poor corinnahawkes ifpri maintain #sugartax etc used subsidise counter</t>
  </si>
  <si>
    <t>#obesity #sugartax tackle find out blog #nhs #activelife obesity economic</t>
  </si>
  <si>
    <t>childofourtime obesity economic cost those poorer background more obese http</t>
  </si>
  <si>
    <t>increase chocolate bar size etc doesn t work m oh</t>
  </si>
  <si>
    <t>#soda #sodatax #sugartax</t>
  </si>
  <si>
    <t>well need replace revenue ve lost cigarettes suppose still disagree</t>
  </si>
  <si>
    <t>aescwine_ s english way #sugartax</t>
  </si>
  <si>
    <t>englishmanadam wicked evil idea #sugartax day love full fat coke</t>
  </si>
  <si>
    <t>latest article linkedin sugar #sugar #sugartax #cycling #diabetes #commuting</t>
  </si>
  <si>
    <t>sugar hypocrites #humanity #hypocrite #libtards #poems #pseudoelites #uk #un #sugartax</t>
  </si>
  <si>
    <t>jayyangelo pre rubicon mango want run</t>
  </si>
  <si>
    <t>pre rubicon mango want run</t>
  </si>
  <si>
    <t>thread today borisjohnson taxes unhealthy foods reviewed citing lack evidence</t>
  </si>
  <si>
    <t>admbriggs thread today borisjohnson taxes unhealthy foods reviewed citing lack</t>
  </si>
  <si>
    <t>krzysztoflanda à propos cukru jego sprawa #niecukrz #sugartax też może</t>
  </si>
  <si>
    <t>000 fizz_nz tickets sale fizz symposium 2019 sweet sugar's effect</t>
  </si>
  <si>
    <t>louisestephen9 think now see #sugartax big public health united nations</t>
  </si>
  <si>
    <t>think now see #sugartax big public health united nations con</t>
  </si>
  <si>
    <t>foonfong #sugartax alone help need comprehensive action plan food labeling</t>
  </si>
  <si>
    <t>conservative state progressive city within becomes challenging donnabullock195 lawmakers use</t>
  </si>
  <si>
    <t>#publichealth action everywhere discouraging choice higher cost #sugartax less healthy</t>
  </si>
  <si>
    <t>#actiononsugar #actiononsalt suggest tax levied calorie dense processed food similar</t>
  </si>
  <si>
    <t>sugar content children s lunchbox beverages sold uk before soft</t>
  </si>
  <si>
    <t>Top Words in Tweet by Salience</t>
  </si>
  <si>
    <t>tickets sale fizz symposium 2019 sweet sugar's effect health 31</t>
  </si>
  <si>
    <t>enjoy_diabetes stuartgillesp16 wwaterlander boydswinburn pepsi cocacola jaapseidell paulblokhuis tagesspiegel #lobby</t>
  </si>
  <si>
    <t>â fruit according new study drinking little 100ml sugary including</t>
  </si>
  <si>
    <t>minimise â sugar's health tickets sale fizz symposium 2019 sweet</t>
  </si>
  <si>
    <t>2 years #sugarreduction introduced 1 year #caloriereduction calorie sugar reduction</t>
  </si>
  <si>
    <t>albertsliving #sugarâ #sugartax #smoothliving certain types sugars healthier others article</t>
  </si>
  <si>
    <t>programme actiononsalt levy holly_gabe spoke sputniknewsuk following calorie press release</t>
  </si>
  <si>
    <t>holly_gabe spoke sputniknewsuk following actiononsalt calorie press release yesterday listen</t>
  </si>
  <si>
    <t>dental sugar inadequate' health response leaves 3 5bn poor care</t>
  </si>
  <si>
    <t>tackle find out blog #nhs #activelife obesity economic cost those</t>
  </si>
  <si>
    <t>less healthy sugary drinks #publichealth action everywhere discouraging choice higher</t>
  </si>
  <si>
    <t>Top Word Pairs in Tweet by Count</t>
  </si>
  <si>
    <t>georgeinstitute,watch  watch,georgeinstitute  georgeinstitute,s  s,distinguished  distinguished,fellow  fellow,dr  dr,juan  juan,rivera  rivera,discuss  discuss,challenges</t>
  </si>
  <si>
    <t>iwisa_no1,limpopodairy  limpopodairy,dash  dash,#sugartax</t>
  </si>
  <si>
    <t>strategy,includes  ama_media,govt  govt,needs  needs,obesity  obesity,strategy  includes,tax  tax,sugar  sugar,sweetened  sweetened,beverages  beverages,alcohol</t>
  </si>
  <si>
    <t>thabilestella,health  health,e  e,s  s,pontsho  pontsho,pilane  pilane,healthy  healthy,living  living,alliance  alliance,s  s,mary</t>
  </si>
  <si>
    <t>foodchoice_work,researchers  researchers,tested  tested,fruit  fruit,veg  veg,subsidy  subsidy,sweetened  sweetened,drinks  drinks,tax  tax,saturated  saturated,fat</t>
  </si>
  <si>
    <t>pm,borris  borris,johnson  johnson,pledged  pledged,review  review,sugar  sugar,tax  tax,whether  whether,successful  successful,changing  changing,behavior</t>
  </si>
  <si>
    <t>4,decades  decades,#obesity  #obesity,epidemic  epidemic,sign  sign,turning  turning,around  around,#eatlessexercisemore  #eatlessexercisemore,#diets  #diets,#healthcoaches  #healthcoaches,#behaviorchange</t>
  </si>
  <si>
    <t>introduction,2018  2018,#sugartax  #sugartax,#borisjohnson  #borisjohnson,promised  promised,review  review,#unhealthy  #unhealthy,food  food,#taxes  #taxes,see  see,whether</t>
  </si>
  <si>
    <t>6hillgrove,introduction  introduction,2018  2018,#sugartax  #sugartax,#borisjohnson  #borisjohnson,promised  promised,review  review,#unhealthy  #unhealthy,food  food,#taxes  #taxes,see</t>
  </si>
  <si>
    <t>south,africa  africa,sugar  sugar,tax  tax,review  review,future  future,implications  implications,see  see,full  full,article  article,issue</t>
  </si>
  <si>
    <t>sanpellegrinouk,gillianstirton  gillianstirton,saying  saying,sweeteners  sweeteners,#sugartax  #sugartax,soda  soda,drink  drink,except  except,#cocacola  #cocacola,ruined</t>
  </si>
  <si>
    <t>incongru,#sugartax</t>
  </si>
  <si>
    <t>fucking,wanted  wanted,sweeteners  sweeteners,id've  id've,chosen  chosen,grim  grim,dr  dr,pepper  pepper,zero  zero,shit  shit,shelf</t>
  </si>
  <si>
    <t>#sugartax,sounds  sounds,term  term,toxic  toxic,masculinity</t>
  </si>
  <si>
    <t>#sugartax,help  help,reduce  reduce,child  child,#obesity  #obesity,here  here,facts  facts,need  need,know</t>
  </si>
  <si>
    <t>tijdvooreten,eduardo_j_gomez  eduardo_j_gomez,globe_obesity  globe_obesity,enjoy_diabetes  enjoy_diabetes,diabetesuk  diabetesuk,ncds_paho  ncds_paho,profjimmorone  profjimmorone,here  here,netherlands  netherlands,ministr</t>
  </si>
  <si>
    <t>fizz_nz,tickets  tickets,sale  sale,fizz  fizz,symposium  symposium,2019  2019,sweet  sweet,sugar's  sugar's,effect  effect,health  health,31</t>
  </si>
  <si>
    <t>ministry,health  health,welfare  welfare,sport  sport,minvws  minvws,choose  choose,unfortunately  joggnl,dutch  here,netherlands  netherlands,ministry  dutch,'epode</t>
  </si>
  <si>
    <t>brookestimes,cartoon  cartoon,thursday  thursday,thetimes  thetimes,#borisjohnson  #borisjohnson,wrong  wrong,rejecting  rejecting,#sugartax  #sugartax,#obesity</t>
  </si>
  <si>
    <t>louhaigh,#sugartax  #sugartax,political  political,issue  issue,day  day,borisjohnson  borisjohnson,ducked  ducked,dived  dived,put  put,himself  himself,top</t>
  </si>
  <si>
    <t>#sugartax,political  political,issue  issue,day  day,borisjohnson  borisjohnson,ducked  ducked,dived  dived,put  put,himself  himself,t</t>
  </si>
  <si>
    <t>anyone,think  think,pop  pop,tastes  tastes,same  same,each  each,sugar  sugar,tax  tax,subsequent  subsequent,recipe  recipe,changes</t>
  </si>
  <si>
    <t>helenclarknz,alarming  alarming,read  read,scale  scale,impact  impact,#diabetes  #diabetes,nz  nz,close  close,1  1,000  000,amputations</t>
  </si>
  <si>
    <t>publichealthw,tax  tax,raising  raising,powers  powers,improve  improve,population  population,health  health,effective  effective,tax  tax,interventions  interventions,need</t>
  </si>
  <si>
    <t>#obesity,#slowaustralia  #slowaustralia,#preventitivehealth  #preventitivehealth,#sugartax  #sugartax,strong  strong,evidence  evidence,causal  causal,link  link,between  between,obesity  obesity,multiple</t>
  </si>
  <si>
    <t>tax,tax  thedsggroup,benedictmpwhite  benedictmpwhite,#sugartax  #sugartax,passed  passed,tax  tax,government  government,grown  grown,big  big,need  need,purge</t>
  </si>
  <si>
    <t>boris,johnson  johnson,pm  pm,see  see,end  end,#sugartax  #sugartax,previously  previously,tax  tax,'clobbers'  'clobbers',poorest  poorest,health</t>
  </si>
  <si>
    <t>lin_121,come  come,borisjohnson  borisjohnson,time  time,sack  sack,lying  lying,#projectbollocks  #projectbollocks,sac  sac,de  de,merde  merde,biggest</t>
  </si>
  <si>
    <t>sheikh_anvakh,lin_121  lin_121,come  come,borisjohnson  borisjohnson,time  time,sack  sack,lying  lying,#projectbollocks  #projectbollocks,sac  sac,de  de,merde</t>
  </si>
  <si>
    <t>maybe,money  money,#sugartax  #sugartax,thought  thought,going  going,invested  invested,grassroots  grassroots,nhs  nhs,mean  mean,mind  mind,tell</t>
  </si>
  <si>
    <t>#personalincometax,#propertytax  #propertytax,#povertytax  #povertytax,#prescriptiondrugtax  #prescriptiondrugtax,#realestatetax  #realestatetax,#recreationalvehicletax  #recreationalvehicletax,#retailsalestax  #retailsalestax,#roadtax  #roadtax,#servicechargetax  #servicechargetax,#schooltax  #schooltax,#sugartax</t>
  </si>
  <si>
    <t>#sugartax,illiberal  illiberal,best  best,very  very,dangerous  dangerous,#diabetics  #diabetics,blood  blood,sugar  sugar,drops  drops,need  need,sugar</t>
  </si>
  <si>
    <t>russ_nicol,exactly  exactly,tariffs  tariffs,everything  everything,sold  sold,rubbish  rubbish,#sugartax  #sugartax,stop  stop,people  people,buying  buying,coke</t>
  </si>
  <si>
    <t>ðÿ,ðÿ  candi_reighn,put  put,sugar  sugar,anymore  anymore,#sugartax  #sugartax,ðÿ</t>
  </si>
  <si>
    <t>bogdienache,atulpathak31  atulpathak31,sfhta  sfhta,alta_schutte  alta_schutte,brandimwynne  brandimwynne,hswapnil  hswapnil,kewatson  kewatson,hbprca  hbprca,ishbp  ishbp,fzmarques  fzmarques,silcastelletti</t>
  </si>
  <si>
    <t>healthenews,#sugartax  #sugartax,put  put,dent  dent,sale  sale,fizzy  fizzy,drinks</t>
  </si>
  <si>
    <t>according,new  new,study  study,drinking  drinking,little  little,100ml  100ml,sugary  sugary,drinks  including,100  100,fruit  fruit,juice</t>
  </si>
  <si>
    <t>cyfarthfadental,children  children,binging  binging,one  one,many  many,sweetðÿ  sweetðÿ,ðÿ  ðÿ,ðÿ  ðÿ,treats  treats,summer  summer,donâ</t>
  </si>
  <si>
    <t>borisjohnson,plan  plan,ending  ending,ridiculous  ridiculous,â  â,poor  poor,peoples  peoples,taxesâ  taxesâ,e  e,#sugartax  #sugartax,#bedroomtax</t>
  </si>
  <si>
    <t>pennyb,stephanieboland  stephanieboland,sadly  sadly,even  even,bru  bru,now  now,pretend  pretend,#sugartax  #sugartax,#nannystate  #nannystate,#bringbackrealbru</t>
  </si>
  <si>
    <t>fizz_nz,â  â,œwe  œwe,know  know,example  example,mä  mä,ori  ori,pacific  pacific,children  children,large  large,proportion</t>
  </si>
  <si>
    <t>tickets,sale  sale,fizz  fizz,symposium  symposium,2019  2019,sweet  sweet,sugar's  sugar's,effect  effect,health  health,31  31,oct</t>
  </si>
  <si>
    <t>foodmatterslive,2  2,years  years,#sugarreduction  #sugarreduction,programme  programme,introduced  introduced,1  1,year  year,#caloriereduction  #caloriereduction,programme  programme,â</t>
  </si>
  <si>
    <t>#sugartax,#childhoodobesity  2,years  years,#sugarreduction  #sugarreduction,programme  programme,introduced  introduced,1  1,year  year,#caloriereduction  calorie,sugar  sugar,reduction</t>
  </si>
  <si>
    <t>certain,types  types,sugars  sugars,healthier  healthier,others  others,article  article,harvardmed  harvardmed,#sugarissugar  albertsliving,certain  #sugarissugar,#sugarâ  #sugarissugar,#sugartax</t>
  </si>
  <si>
    <t>cocacola_za,cocacola  cocacola,#reversesugar  #reversesugar,now  now,negative  negative,sugar  sugar,molecules  molecules,taste  taste,nothing  nothing,#original  #original,cost</t>
  </si>
  <si>
    <t>call,#calorielevy  #calorielevy,food  food,firms  firms,success  success,#sugartax  #sugartax,encourage  encourage,manufacturers  manufacturers,improve  improve,nutritional  nutritional,quality</t>
  </si>
  <si>
    <t>co,occurrence  occurrence,cause  cause,effect  effect,relationship  relationship,consider  consider,sugar  sugar,tax  tax,eu  eu,countries  countries,poland</t>
  </si>
  <si>
    <t>uk,health  health,campaigners  campaigners,call  call,sweeping  sweeping,â  â,œcalorie  œcalorie,taxâ  taxâ,#processedfoods  #processedfoods,#actiononsugar  #actiononsugar,#actiononsalt</t>
  </si>
  <si>
    <t>qmulbartsthelon,call  call,levy  levy,manufacturers  manufacturers,reduce  reduce,excessive  excessive,calories  calories,unhealthy  unhealthy,food  food,qmul's  qmul's,actiononsugar</t>
  </si>
  <si>
    <t>actiononsugar,actiononsalt  holly_gabe,spoke  spoke,sputniknewsuk  sputniknewsuk,following  following,actiononsugar  actiononsalt,calorie  calorie,levy  levy,press  press,release  release,yesterday</t>
  </si>
  <si>
    <t>call,levy  levy,manufacturers  manufacturers,reduce  reduce,excessive  excessive,calories  calories,unhealthy  unhealthy,food  food,qmul's  qmul's,actiononsugar  actiononsugar,actiononsalt</t>
  </si>
  <si>
    <t>dentalhealthorg,actiononsugar  actiononsugar,actiononsalt  actiononsalt,calling  calling,#sugartax  #sugartax,includes  includes,drinks  drinks,extended  extended,high  high,calorie</t>
  </si>
  <si>
    <t>holly_gabe,spoke  spoke,sputniknewsuk  sputniknewsuk,following  following,actiononsugar  actiononsugar,actiononsalt  actiononsalt,calorie  calorie,levy  levy,press  press,release  release,yesterday</t>
  </si>
  <si>
    <t>actiononsugar,actiononsalt  actiononsalt,calling  calling,#sugartax  #sugartax,includes  includes,drinks  drinks,extended  extended,high  high,calorie  calorie,foods  foods,suggested</t>
  </si>
  <si>
    <t>#uk,call  call,calorie  calorie,tax  tax,food  food,firms  firms,successful  successful,#sugar  #sugar,levy  levy,#sugartax  #sugartax,#softdrinks</t>
  </si>
  <si>
    <t>sugar,tax  widely,considered  considered,success  success,sugar  tax,inspired  inspired,campaigners  campaigners,call  call,'calorie  'calorie,tax'  tax',think</t>
  </si>
  <si>
    <t>introduction,last  last,year  year,sugar  sugar,tax  tax,drinks  drinks,uk  uk,now  now,see  see,tax  tax,excess</t>
  </si>
  <si>
    <t>here,comes  comes,again  again,few  few,days  days,ago  ago,fao  fao,report  report,ultra  ultra,processed  processed,foods</t>
  </si>
  <si>
    <t>ugh,ugh  ugggh,temporarily  temporarily,forgot  forgot,soft  soft,drinks  drinks,uk  uk,ruined  ruined,artificial  artificial,sweeteners  sweeteners,now</t>
  </si>
  <si>
    <t>one,fantastic  fantastic,believe  believe,b  b,side  side,o  o,m  m,d  d,sugartax  sugartax,#myipodplaylist</t>
  </si>
  <si>
    <t>#irnbru,#scotland  #scotland,#sugartax</t>
  </si>
  <si>
    <t>zacroger1,going  going,give  give,give  give,way  way,worth  worth,3000  3000,one  one,lucky  lucky,slut  slut,retweet</t>
  </si>
  <si>
    <t>samhooper,ukonward  ukonward,aka  aka,please  please,help  help,government  government,know  know,much  much,sugar  sugar,eat  eat,#sugartax</t>
  </si>
  <si>
    <t>mxoolong,ugggh  ugggh,temporarily  temporarily,forgot  forgot,soft  soft,drinks  drinks,uk  uk,ruined  ruined,artificial  artificial,sweeteners  sweeteners,now</t>
  </si>
  <si>
    <t>#sugartax,#dentistry  inadequate',health  health,response  response,leaves  leaves,3  3,5bn  5bn,poor  poor,dental  dental,care  care,scientists</t>
  </si>
  <si>
    <t>cocacolaau_co,great  great,story  story,need  need,sugar  sugar,tax  tax,australia  australia,help  help,combat  combat,obesity  obesity,right</t>
  </si>
  <si>
    <t>call,'calorie  'calorie,tax'  tax',processed  processed,food  food,success  success,sugar  sugar,levy  levy,#sugartax  #sugartax,think  think,safely</t>
  </si>
  <si>
    <t>spoke,sputniknewsuk  sputniknewsuk,following  following,actiononsugar  actiononsugar,actiononsalt  actiononsalt,calorie  calorie,levy  levy,press  press,release  release,yesterday  yesterday,listen</t>
  </si>
  <si>
    <t>foodmatterslive,2  2,years  years,#sugarreduction  #sugarreduction,programme  programme,introduced  introduced,1  1,year  year,#caloriereduction  #caloriereduction,programme</t>
  </si>
  <si>
    <t>socialismo,sempre  sempre,tentar  tentar,arranjar  arranjar,fontes  fontes,de  de,rendimento  rendimento,#fattax  #fattax,#sugartax  #sugartax,em  em,breve</t>
  </si>
  <si>
    <t>vickyhungerford,bloodstockfest  bloodstockfest,went  went,#bulleit  #bulleit,nice  nice,bourbon  bourbon,find  find,out  out,proper  proper,coke  coke,damn</t>
  </si>
  <si>
    <t>confectionprod,campaigners  campaigners,calling  calling,government  government,introduce  introduce,calorie  calorie,levy  levy,processed  processed,foods  foods,bid  bid,reduce</t>
  </si>
  <si>
    <t>corinnahawkes,ifpri  ifpri,maintain  maintain,#sugartax  #sugartax,etc  etc,used  used,subsidise  subsidise,healthy  healthy,counter  counter,product  product,opposition</t>
  </si>
  <si>
    <t>tackle,find  find,out  out,blog  blog,#obesity  #obesity,#sugartax  #sugartax,#nhs  #nhs,#activelife  obesity,economic  economic,cost  cost,those</t>
  </si>
  <si>
    <t>childofourtime,obesity  obesity,economic  economic,cost  cost,those  those,poorer  poorer,background  background,more  more,obese  obese,http</t>
  </si>
  <si>
    <t>increase,chocolate  chocolate,bar  bar,size  size,etc  etc,doesn  doesn,t  t,work  work,m  m,oh  oh,used</t>
  </si>
  <si>
    <t>#soda,#sodatax  #sodatax,#sugartax</t>
  </si>
  <si>
    <t>well,need  need,replace  replace,revenue  revenue,ve  ve,lost  lost,cigarettes  cigarettes,suppose  suppose,still  still,disagree  disagree,s</t>
  </si>
  <si>
    <t>aescwine_,s  s,english  english,way  way,#sugartax</t>
  </si>
  <si>
    <t>englishmanadam,wicked  wicked,evil  evil,idea  idea,#sugartax  #sugartax,day  day,love  love,full  full,fat  fat,coke  coke,btw</t>
  </si>
  <si>
    <t>latest,article  article,linkedin  linkedin,sugar  sugar,#sugar  #sugar,#sugartax  #sugartax,#cycling  #cycling,#diabetes  #diabetes,#commuting</t>
  </si>
  <si>
    <t>sugar,hypocrites  hypocrites,#humanity  #humanity,#hypocrite  #hypocrite,#libtards  #libtards,#poems  #poems,#pseudoelites  #pseudoelites,#uk  #uk,#un  #un,#sugartax  #sugartax,#sugarlevy</t>
  </si>
  <si>
    <t>jayyangelo,pre  pre,sugartax  sugartax,rubicon  rubicon,mango  mango,want  want,run</t>
  </si>
  <si>
    <t>pre,sugartax  sugartax,rubicon  rubicon,mango  mango,want  want,run</t>
  </si>
  <si>
    <t>thread,today  today,borisjohnson  borisjohnson,taxes  taxes,unhealthy  unhealthy,foods  foods,reviewed  reviewed,citing  citing,lack  lack,evidence  evidence,such</t>
  </si>
  <si>
    <t>admbriggs,thread  thread,today  today,borisjohnson  borisjohnson,taxes  taxes,unhealthy  unhealthy,foods  foods,reviewed  reviewed,citing  citing,lack  lack,evidence</t>
  </si>
  <si>
    <t>krzysztoflanda,à  à,propos  propos,cukru  cukru,jego  jego,sprawa  sprawa,#niecukrz  #niecukrz,#sugartax  #sugartax,też  też,może  może,paść</t>
  </si>
  <si>
    <t>louisestephen9,think  think,now  now,see  see,#sugartax  #sugartax,big  big,public  public,health  health,united  united,nations  nations,con</t>
  </si>
  <si>
    <t>think,now  now,see  see,#sugartax  #sugartax,big  big,public  public,health  health,united  united,nations  nations,con  con,always</t>
  </si>
  <si>
    <t>foonfong,#sugartax  #sugartax,alone  alone,help  help,need  need,comprehensive  comprehensive,action  action,plan  plan,food  food,labeling  labeling,require</t>
  </si>
  <si>
    <t>conservative,state  state,progressive  progressive,city  city,within  within,state  state,becomes  becomes,challenging  challenging,donnabullock195  donnabullock195,conservative  conservative,lawmakers</t>
  </si>
  <si>
    <t>#publichealth,action  action,everywhere  everywhere,discouraging  choice,higher  higher,cost  discouraging,less  less,healthy  healthy,choice  cost,#sugartax  discouraging,choice</t>
  </si>
  <si>
    <t>#actiononsugar,#actiononsalt  #actiononsalt,suggest  suggest,tax  tax,levied  levied,calorie  calorie,dense  dense,processed  processed,food  food,similar</t>
  </si>
  <si>
    <t>sugar,content  content,children  children,s  s,lunchbox  lunchbox,beverages  beverages,sold  sold,uk  uk,before  before,soft  soft,drink</t>
  </si>
  <si>
    <t>Top Word Pairs in Tweet by Salience</t>
  </si>
  <si>
    <t>sugar,lobby  unfortunately,joggnl  lobby,#amsterdamhealthyweightprogramme  boydswinburn,enjoy_diabetes  enjoy_diabetes,pepsi  pepsi,cocacola  cocacola,here  lobby,jaapseidell  jaapseidell,paulblokhuis  tagesspiegel,here</t>
  </si>
  <si>
    <t>2,years  years,#sugarreduction  #sugarreduction,programme  programme,introduced  introduced,1  1,year  year,#caloriereduction  calorie,sugar  sugar,reduction  #caloriereduction,programme</t>
  </si>
  <si>
    <t>albertsliving,certain  #sugarissugar,#sugarâ  #sugarissugar,#sugartax  #sugartax,#smoothliving  certain,types  types,sugars  sugars,healthier  healthier,others  others,article  article,harvardmed</t>
  </si>
  <si>
    <t>inadequate',health  health,response  response,leaves  leaves,3  3,5bn  5bn,poor  poor,dental  dental,care  care,scientists  scientists,call</t>
  </si>
  <si>
    <t>discouraging,less  less,healthy  healthy,choice  cost,#sugartax  discouraging,choice  cost,sugary  sugary,drinks  drinks,#sugartax  #publichealth,action  action,everywhere</t>
  </si>
  <si>
    <t>Word</t>
  </si>
  <si>
    <t>people</t>
  </si>
  <si>
    <t>s</t>
  </si>
  <si>
    <t>amputations</t>
  </si>
  <si>
    <t>sight</t>
  </si>
  <si>
    <t>60</t>
  </si>
  <si>
    <t>affecte</t>
  </si>
  <si>
    <t>top</t>
  </si>
  <si>
    <t>job</t>
  </si>
  <si>
    <t>â</t>
  </si>
  <si>
    <t>children</t>
  </si>
  <si>
    <t>need</t>
  </si>
  <si>
    <t>foods</t>
  </si>
  <si>
    <t>one</t>
  </si>
  <si>
    <t>t</t>
  </si>
  <si>
    <t>processed</t>
  </si>
  <si>
    <t>campaigners</t>
  </si>
  <si>
    <t>more</t>
  </si>
  <si>
    <t>sugary</t>
  </si>
  <si>
    <t>help</t>
  </si>
  <si>
    <t>sale</t>
  </si>
  <si>
    <t>government</t>
  </si>
  <si>
    <t>introduce</t>
  </si>
  <si>
    <t>know</t>
  </si>
  <si>
    <t>manufacturers</t>
  </si>
  <si>
    <t>calories</t>
  </si>
  <si>
    <t>new</t>
  </si>
  <si>
    <t>cost</t>
  </si>
  <si>
    <t>work</t>
  </si>
  <si>
    <t>improve</t>
  </si>
  <si>
    <t>e</t>
  </si>
  <si>
    <t>high</t>
  </si>
  <si>
    <t>#calorietax</t>
  </si>
  <si>
    <t>excessive</t>
  </si>
  <si>
    <t>qmul's</t>
  </si>
  <si>
    <t>choose</t>
  </si>
  <si>
    <t>unfortunately</t>
  </si>
  <si>
    <t>international</t>
  </si>
  <si>
    <t>fruit</t>
  </si>
  <si>
    <t>strategy</t>
  </si>
  <si>
    <t>big</t>
  </si>
  <si>
    <t>nothing</t>
  </si>
  <si>
    <t>sweet</t>
  </si>
  <si>
    <t>sugar's</t>
  </si>
  <si>
    <t>effect</t>
  </si>
  <si>
    <t>evidence</t>
  </si>
  <si>
    <t>out</t>
  </si>
  <si>
    <t>poor</t>
  </si>
  <si>
    <t>bid</t>
  </si>
  <si>
    <t>levels</t>
  </si>
  <si>
    <t>time</t>
  </si>
  <si>
    <t>spoke</t>
  </si>
  <si>
    <t>following</t>
  </si>
  <si>
    <t>press</t>
  </si>
  <si>
    <t>release</t>
  </si>
  <si>
    <t>yesterday</t>
  </si>
  <si>
    <t>listen</t>
  </si>
  <si>
    <t>dental</t>
  </si>
  <si>
    <t>give</t>
  </si>
  <si>
    <t>co</t>
  </si>
  <si>
    <t>'epode</t>
  </si>
  <si>
    <t>network'</t>
  </si>
  <si>
    <t>avoid</t>
  </si>
  <si>
    <t>effective</t>
  </si>
  <si>
    <t>dr</t>
  </si>
  <si>
    <t>binging</t>
  </si>
  <si>
    <t>many</t>
  </si>
  <si>
    <t>sweetðÿ</t>
  </si>
  <si>
    <t>treats</t>
  </si>
  <si>
    <t>summer</t>
  </si>
  <si>
    <t>donâ</t>
  </si>
  <si>
    <t>forget</t>
  </si>
  <si>
    <t>book</t>
  </si>
  <si>
    <t>sa</t>
  </si>
  <si>
    <t>#amsterdamhealthyweightprogramme</t>
  </si>
  <si>
    <t>#borisjohnson</t>
  </si>
  <si>
    <t>sweetened</t>
  </si>
  <si>
    <t>public</t>
  </si>
  <si>
    <t>united</t>
  </si>
  <si>
    <t>nations</t>
  </si>
  <si>
    <t>always</t>
  </si>
  <si>
    <t>beverages</t>
  </si>
  <si>
    <t>drink</t>
  </si>
  <si>
    <t>industry</t>
  </si>
  <si>
    <t>action</t>
  </si>
  <si>
    <t>tickets</t>
  </si>
  <si>
    <t>fizz</t>
  </si>
  <si>
    <t>symposium</t>
  </si>
  <si>
    <t>2019</t>
  </si>
  <si>
    <t>31</t>
  </si>
  <si>
    <t>oct</t>
  </si>
  <si>
    <t>auckland</t>
  </si>
  <si>
    <t>pre</t>
  </si>
  <si>
    <t>rubicon</t>
  </si>
  <si>
    <t>mango</t>
  </si>
  <si>
    <t>want</t>
  </si>
  <si>
    <t>run</t>
  </si>
  <si>
    <t>please</t>
  </si>
  <si>
    <t>fat</t>
  </si>
  <si>
    <t>coke</t>
  </si>
  <si>
    <t>way</t>
  </si>
  <si>
    <t>increase</t>
  </si>
  <si>
    <t>m</t>
  </si>
  <si>
    <t>used</t>
  </si>
  <si>
    <t>find</t>
  </si>
  <si>
    <t>quality</t>
  </si>
  <si>
    <t>'calorie</t>
  </si>
  <si>
    <t>tax'</t>
  </si>
  <si>
    <t>bought</t>
  </si>
  <si>
    <t>myself</t>
  </si>
  <si>
    <t>going</t>
  </si>
  <si>
    <t>#oralhealth</t>
  </si>
  <si>
    <t>#unhealthyfood</t>
  </si>
  <si>
    <t>ugh</t>
  </si>
  <si>
    <t>#junkfood</t>
  </si>
  <si>
    <t>introduction</t>
  </si>
  <si>
    <t>operation</t>
  </si>
  <si>
    <t>healthier</t>
  </si>
  <si>
    <t>raising</t>
  </si>
  <si>
    <t>powers</t>
  </si>
  <si>
    <t>population</t>
  </si>
  <si>
    <t>interventions</t>
  </si>
  <si>
    <t>supported</t>
  </si>
  <si>
    <t>100</t>
  </si>
  <si>
    <t>œwe</t>
  </si>
  <si>
    <t>example</t>
  </si>
  <si>
    <t>mä</t>
  </si>
  <si>
    <t>ori</t>
  </si>
  <si>
    <t>pacific</t>
  </si>
  <si>
    <t>large</t>
  </si>
  <si>
    <t>proportion</t>
  </si>
  <si>
    <t>daily</t>
  </si>
  <si>
    <t>consumption</t>
  </si>
  <si>
    <t>up</t>
  </si>
  <si>
    <t>study</t>
  </si>
  <si>
    <t>dent</t>
  </si>
  <si>
    <t>fizzy</t>
  </si>
  <si>
    <t>whether</t>
  </si>
  <si>
    <t>pontsho</t>
  </si>
  <si>
    <t>pilane</t>
  </si>
  <si>
    <t>living</t>
  </si>
  <si>
    <t>alliance</t>
  </si>
  <si>
    <t>mary</t>
  </si>
  <si>
    <t>jane</t>
  </si>
  <si>
    <t>matsolo</t>
  </si>
  <si>
    <t>dept</t>
  </si>
  <si>
    <t>lynn</t>
  </si>
  <si>
    <t>moeng</t>
  </si>
  <si>
    <t>priceless</t>
  </si>
  <si>
    <t>th</t>
  </si>
  <si>
    <t>focus</t>
  </si>
  <si>
    <t>proposed</t>
  </si>
  <si>
    <t>#wearephadvocates</t>
  </si>
  <si>
    <t>sold</t>
  </si>
  <si>
    <t>#actiononsugar</t>
  </si>
  <si>
    <t>#actiononsalt</t>
  </si>
  <si>
    <t>#publichealth</t>
  </si>
  <si>
    <t>everywhere</t>
  </si>
  <si>
    <t>discouraging</t>
  </si>
  <si>
    <t>less</t>
  </si>
  <si>
    <t>choice</t>
  </si>
  <si>
    <t>higher</t>
  </si>
  <si>
    <t>conservative</t>
  </si>
  <si>
    <t>state</t>
  </si>
  <si>
    <t>progressive</t>
  </si>
  <si>
    <t>use</t>
  </si>
  <si>
    <t>#sodatax</t>
  </si>
  <si>
    <t>plan</t>
  </si>
  <si>
    <t>thread</t>
  </si>
  <si>
    <t>today</t>
  </si>
  <si>
    <t>reviewed</t>
  </si>
  <si>
    <t>citing</t>
  </si>
  <si>
    <t>lack</t>
  </si>
  <si>
    <t>#uk</t>
  </si>
  <si>
    <t>#sugar</t>
  </si>
  <si>
    <t>love</t>
  </si>
  <si>
    <t>full</t>
  </si>
  <si>
    <t>still</t>
  </si>
  <si>
    <t>etc</t>
  </si>
  <si>
    <t>economic</t>
  </si>
  <si>
    <t>those</t>
  </si>
  <si>
    <t>poorer</t>
  </si>
  <si>
    <t>background</t>
  </si>
  <si>
    <t>obese</t>
  </si>
  <si>
    <t>boris</t>
  </si>
  <si>
    <t>#health</t>
  </si>
  <si>
    <t>around</t>
  </si>
  <si>
    <t>#dentistry</t>
  </si>
  <si>
    <t>nhs</t>
  </si>
  <si>
    <t>multiple</t>
  </si>
  <si>
    <t>worth</t>
  </si>
  <si>
    <t>3000</t>
  </si>
  <si>
    <t>lucky</t>
  </si>
  <si>
    <t>retweet</t>
  </si>
  <si>
    <t>dm</t>
  </si>
  <si>
    <t>girls</t>
  </si>
  <si>
    <t>winner</t>
  </si>
  <si>
    <t>#slut</t>
  </si>
  <si>
    <t>widely</t>
  </si>
  <si>
    <t>considered</t>
  </si>
  <si>
    <t>inspired</t>
  </si>
  <si>
    <t>deserve</t>
  </si>
  <si>
    <t>praise</t>
  </si>
  <si>
    <t>receives</t>
  </si>
  <si>
    <t>#confectionery</t>
  </si>
  <si>
    <t>#review</t>
  </si>
  <si>
    <t>released</t>
  </si>
  <si>
    <t>last</t>
  </si>
  <si>
    <t>firms</t>
  </si>
  <si>
    <t>successful</t>
  </si>
  <si>
    <t>even</t>
  </si>
  <si>
    <t>taste</t>
  </si>
  <si>
    <t>certain</t>
  </si>
  <si>
    <t>types</t>
  </si>
  <si>
    <t>sugars</t>
  </si>
  <si>
    <t>others</t>
  </si>
  <si>
    <t>#sugarissugar</t>
  </si>
  <si>
    <t>reduction</t>
  </si>
  <si>
    <t>minimise</t>
  </si>
  <si>
    <t>#wateronlyschools</t>
  </si>
  <si>
    <t>driâ</t>
  </si>
  <si>
    <t>dâ</t>
  </si>
  <si>
    <t>money</t>
  </si>
  <si>
    <t>check</t>
  </si>
  <si>
    <t>#dentalhealth</t>
  </si>
  <si>
    <t>#familydentist</t>
  </si>
  <si>
    <t>#childrensdentist</t>
  </si>
  <si>
    <t>#summerfun</t>
  </si>
  <si>
    <t>#schoolholidays</t>
  </si>
  <si>
    <t>#babyteeth</t>
  </si>
  <si>
    <t>#decay</t>
  </si>
  <si>
    <t>according</t>
  </si>
  <si>
    <t>drinking</t>
  </si>
  <si>
    <t>little</t>
  </si>
  <si>
    <t>100ml</t>
  </si>
  <si>
    <t>including</t>
  </si>
  <si>
    <t>juice</t>
  </si>
  <si>
    <t>tobacco</t>
  </si>
  <si>
    <t>paper</t>
  </si>
  <si>
    <t>come</t>
  </si>
  <si>
    <t>sack</t>
  </si>
  <si>
    <t>lying</t>
  </si>
  <si>
    <t>#projectbollocks</t>
  </si>
  <si>
    <t>sac</t>
  </si>
  <si>
    <t>merde</t>
  </si>
  <si>
    <t>biggest</t>
  </si>
  <si>
    <t>price</t>
  </si>
  <si>
    <t>hikes</t>
  </si>
  <si>
    <t>johnson</t>
  </si>
  <si>
    <t>pm</t>
  </si>
  <si>
    <t>each</t>
  </si>
  <si>
    <t>cartoon</t>
  </si>
  <si>
    <t>thursday</t>
  </si>
  <si>
    <t>wrong</t>
  </si>
  <si>
    <t>rejecting</t>
  </si>
  <si>
    <t>ministr</t>
  </si>
  <si>
    <t>2018</t>
  </si>
  <si>
    <t>promised</t>
  </si>
  <si>
    <t>#unhealthy</t>
  </si>
  <si>
    <t>#taxes</t>
  </si>
  <si>
    <t>researchers</t>
  </si>
  <si>
    <t>tested</t>
  </si>
  <si>
    <t>veg</t>
  </si>
  <si>
    <t>subsidy</t>
  </si>
  <si>
    <t>saturated</t>
  </si>
  <si>
    <t>salt</t>
  </si>
  <si>
    <t>nick</t>
  </si>
  <si>
    <t>govt</t>
  </si>
  <si>
    <t>needs</t>
  </si>
  <si>
    <t>alcohol</t>
  </si>
  <si>
    <t>watch</t>
  </si>
  <si>
    <t>distinguished</t>
  </si>
  <si>
    <t>fellow</t>
  </si>
  <si>
    <t>juan</t>
  </si>
  <si>
    <t>rivera</t>
  </si>
  <si>
    <t>discuss</t>
  </si>
  <si>
    <t>challenges</t>
  </si>
  <si>
    <t>benefits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</si>
  <si>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</si>
  <si>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</si>
  <si>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</si>
  <si>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</si>
  <si>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</si>
  <si>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</si>
  <si>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</si>
  <si>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</si>
  <si>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</si>
  <si>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</si>
  <si>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</si>
  <si>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</si>
  <si>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</si>
  <si>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</si>
  <si>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</si>
  <si>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</si>
  <si>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</si>
  <si>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</si>
  <si>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</si>
  <si>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</si>
  <si>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</si>
  <si>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</si>
  <si>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</si>
  <si>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</si>
  <si>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</si>
  <si>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</si>
  <si>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</si>
  <si>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</si>
  <si>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</si>
  <si>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</si>
  <si>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</si>
  <si>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</si>
  <si>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</si>
  <si>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</si>
  <si>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</si>
  <si>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</si>
  <si>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</si>
  <si>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</si>
  <si>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</si>
  <si>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</si>
  <si>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</si>
  <si>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</si>
  <si>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</si>
  <si>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</si>
  <si>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</si>
  <si>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</si>
  <si>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</si>
  <si>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</si>
  <si>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</si>
  <si>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</si>
  <si>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Apr</t>
  </si>
  <si>
    <t>16-Apr</t>
  </si>
  <si>
    <t>2 PM</t>
  </si>
  <si>
    <t>Jun</t>
  </si>
  <si>
    <t>22-Jun</t>
  </si>
  <si>
    <t>12 PM</t>
  </si>
  <si>
    <t>Jul</t>
  </si>
  <si>
    <t>3-Jul</t>
  </si>
  <si>
    <t>4-Jul</t>
  </si>
  <si>
    <t>10 AM</t>
  </si>
  <si>
    <t>5-Jul</t>
  </si>
  <si>
    <t>11 AM</t>
  </si>
  <si>
    <t>22-Jul</t>
  </si>
  <si>
    <t>7 AM</t>
  </si>
  <si>
    <t>1 PM</t>
  </si>
  <si>
    <t>25-Jul</t>
  </si>
  <si>
    <t>30-Jul</t>
  </si>
  <si>
    <t>2 AM</t>
  </si>
  <si>
    <t>31-Jul</t>
  </si>
  <si>
    <t>3 AM</t>
  </si>
  <si>
    <t>4 AM</t>
  </si>
  <si>
    <t>8 AM</t>
  </si>
  <si>
    <t>9 AM</t>
  </si>
  <si>
    <t>4 PM</t>
  </si>
  <si>
    <t>10 PM</t>
  </si>
  <si>
    <t>Aug</t>
  </si>
  <si>
    <t>1-Aug</t>
  </si>
  <si>
    <t>5 AM</t>
  </si>
  <si>
    <t>6 AM</t>
  </si>
  <si>
    <t>5 PM</t>
  </si>
  <si>
    <t>6 PM</t>
  </si>
  <si>
    <t>7 PM</t>
  </si>
  <si>
    <t>2-Aug</t>
  </si>
  <si>
    <t>1 AM</t>
  </si>
  <si>
    <t>11 PM</t>
  </si>
  <si>
    <t>3-Aug</t>
  </si>
  <si>
    <t>4-Aug</t>
  </si>
  <si>
    <t>5-Aug</t>
  </si>
  <si>
    <t>3 PM</t>
  </si>
  <si>
    <t>6-Aug</t>
  </si>
  <si>
    <t>7-Aug</t>
  </si>
  <si>
    <t>8 PM</t>
  </si>
  <si>
    <t>8-Aug</t>
  </si>
  <si>
    <t>9 PM</t>
  </si>
  <si>
    <t>9-Aug</t>
  </si>
  <si>
    <t>10-Aug</t>
  </si>
  <si>
    <t>11-Aug</t>
  </si>
  <si>
    <t>12-Aug</t>
  </si>
  <si>
    <t>13-Aug</t>
  </si>
  <si>
    <t>128, 128, 128</t>
  </si>
  <si>
    <t>Red</t>
  </si>
  <si>
    <t>G1: #sugartax sugar tax #obesity call think see food success article</t>
  </si>
  <si>
    <t>G2: borisjohnson #sugartax political issue day ducked dived put himself louhaigh</t>
  </si>
  <si>
    <t>G3: dutch here #sugartax netherlands health sugar ministry welfare sport minvws</t>
  </si>
  <si>
    <t>G4: 000 year helenclarknz alarming read scale impact #diabetes nz close</t>
  </si>
  <si>
    <t>G5: bogdienache atulpathak31</t>
  </si>
  <si>
    <t>G6: actiononsugar actiononsalt levy calorie #sugartax calling reduce includes drinks extended</t>
  </si>
  <si>
    <t>G7: bolder actions' required tackle #obesity crisis food taxes subsidies answer</t>
  </si>
  <si>
    <t>G8: programme 2 years #sugarreduction introduced 1 year #caloriereduction #sugartax #childhoodobesity</t>
  </si>
  <si>
    <t>G9: ugggh temporarily forgot soft drinks uk ruined artificial sweeteners now</t>
  </si>
  <si>
    <t>G11: think now see #sugartax big public health united nations always</t>
  </si>
  <si>
    <t>G12: focus proposed sugar tax iceland_review #wearephadvocates</t>
  </si>
  <si>
    <t>G13: pre sugartax rubicon mango want run jayyangelo</t>
  </si>
  <si>
    <t>G14: healthy poor</t>
  </si>
  <si>
    <t>G15: campaigners calling government introduce calorie levy processed foods bid reduce</t>
  </si>
  <si>
    <t>G18: tax health raising powers improve population effective interventions need supported</t>
  </si>
  <si>
    <t>G20: ðÿ children binging one many sweetðÿ treats summer donâ t</t>
  </si>
  <si>
    <t>G21: tax</t>
  </si>
  <si>
    <t>G22: cartoon thursday thetimes #borisjohnson wrong rejecting #sugartax #obesity</t>
  </si>
  <si>
    <t>G24: s health e pontsho pilane healthy living alliance mary jane</t>
  </si>
  <si>
    <t>G25: conservative state progressive</t>
  </si>
  <si>
    <t>G30: obesity economic cost those poorer background more obese #obesity #sugartax</t>
  </si>
  <si>
    <t>G32: give going way worth 3000 one lucky slut retweet dm</t>
  </si>
  <si>
    <t>G34: certain types sugars healthier others article harvardmed #sugarissugar</t>
  </si>
  <si>
    <t>G35: drinks #sugartax fruit put dent sale fizzy according new study</t>
  </si>
  <si>
    <t>G36: ðÿ</t>
  </si>
  <si>
    <t>G39: tax researchers tested fruit veg subsidy sweetened drinks saturated fat</t>
  </si>
  <si>
    <t>G40: strategy includes tax govt needs obesity sugar sweetened beverages alcohol</t>
  </si>
  <si>
    <t>G42: georgeinstitute watch s distinguished fellow dr juan rivera discuss challenges</t>
  </si>
  <si>
    <t>Autofill Workbook Results</t>
  </si>
  <si>
    <t>Edge Weight▓1▓2▓0▓True▓Gray▓Red▓▓Edge Weight▓1▓2▓0▓3▓10▓False▓Edge Weight▓1▓2▓0▓35▓12▓False▓▓0▓0▓0▓True▓Black▓Black▓▓Followers▓0▓370099▓0▓162▓1000▓False▓▓0▓0▓0▓0▓0▓False▓▓0▓0▓0▓0▓0▓False▓▓0▓0▓0▓0▓0▓False</t>
  </si>
  <si>
    <t>GraphSource░GraphServerTwitterSearch▓GraphTerm░sugartax▓ImportDescription░The graph represents a network of 219 Twitter users whose tweets in the requested range contained "sugartax", or who were replied to or mentioned in those tweets.  The network was obtained from the NodeXL Graph Server on Thursday, 15 August 2019 at 23:49 UTC.
The requested start date was Wednesday, 14 August 2019 at 00:01 UTC and the maximum number of days (going backward) was 14.
The maximum number of tweets collected was 5,000.
The tweets in the network were tweeted over the 13-day, 19-hour, 10-minute period from Wednesday, 31 July 2019 at 03:51 UTC to Tuesday, 13 August 2019 at 23:02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</si>
</sst>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643886"/>
        <c:axId val="51577247"/>
      </c:barChart>
      <c:catAx>
        <c:axId val="206438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577247"/>
        <c:crosses val="autoZero"/>
        <c:auto val="1"/>
        <c:lblOffset val="100"/>
        <c:noMultiLvlLbl val="0"/>
      </c:catAx>
      <c:valAx>
        <c:axId val="51577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43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sugartax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Series'!$A$26:$A$176</c:f>
              <c:strCache>
                <c:ptCount val="122"/>
                <c:pt idx="0">
                  <c:v>2 PM
16-Apr
Apr
2018</c:v>
                </c:pt>
                <c:pt idx="1">
                  <c:v>12 PM
22-Jun
Jun
2019</c:v>
                </c:pt>
                <c:pt idx="2">
                  <c:v>12 PM
3-Jul
Jul</c:v>
                </c:pt>
                <c:pt idx="3">
                  <c:v>10 AM
4-Jul</c:v>
                </c:pt>
                <c:pt idx="4">
                  <c:v>11 AM
5-Jul</c:v>
                </c:pt>
                <c:pt idx="5">
                  <c:v>7 AM
22-Jul</c:v>
                </c:pt>
                <c:pt idx="6">
                  <c:v>1 PM</c:v>
                </c:pt>
                <c:pt idx="7">
                  <c:v>7 AM
25-Jul</c:v>
                </c:pt>
                <c:pt idx="8">
                  <c:v>2 AM
30-Jul</c:v>
                </c:pt>
                <c:pt idx="9">
                  <c:v>3 AM
31-Jul</c:v>
                </c:pt>
                <c:pt idx="10">
                  <c:v>4 AM</c:v>
                </c:pt>
                <c:pt idx="11">
                  <c:v>7 AM</c:v>
                </c:pt>
                <c:pt idx="12">
                  <c:v>8 AM</c:v>
                </c:pt>
                <c:pt idx="13">
                  <c:v>9 AM</c:v>
                </c:pt>
                <c:pt idx="14">
                  <c:v>1 PM</c:v>
                </c:pt>
                <c:pt idx="15">
                  <c:v>2 PM</c:v>
                </c:pt>
                <c:pt idx="16">
                  <c:v>4 PM</c:v>
                </c:pt>
                <c:pt idx="17">
                  <c:v>10 PM</c:v>
                </c:pt>
                <c:pt idx="18">
                  <c:v>5 AM
1-Aug
Aug</c:v>
                </c:pt>
                <c:pt idx="19">
                  <c:v>6 AM</c:v>
                </c:pt>
                <c:pt idx="20">
                  <c:v>7 AM</c:v>
                </c:pt>
                <c:pt idx="21">
                  <c:v>9 AM</c:v>
                </c:pt>
                <c:pt idx="22">
                  <c:v>10 AM</c:v>
                </c:pt>
                <c:pt idx="23">
                  <c:v>12 PM</c:v>
                </c:pt>
                <c:pt idx="24">
                  <c:v>2 PM</c:v>
                </c:pt>
                <c:pt idx="25">
                  <c:v>4 PM</c:v>
                </c:pt>
                <c:pt idx="26">
                  <c:v>5 PM</c:v>
                </c:pt>
                <c:pt idx="27">
                  <c:v>6 PM</c:v>
                </c:pt>
                <c:pt idx="28">
                  <c:v>7 PM</c:v>
                </c:pt>
                <c:pt idx="29">
                  <c:v>1 AM
2-Aug</c:v>
                </c:pt>
                <c:pt idx="30">
                  <c:v>3 AM</c:v>
                </c:pt>
                <c:pt idx="31">
                  <c:v>4 AM</c:v>
                </c:pt>
                <c:pt idx="32">
                  <c:v>5 AM</c:v>
                </c:pt>
                <c:pt idx="33">
                  <c:v>6 AM</c:v>
                </c:pt>
                <c:pt idx="34">
                  <c:v>7 AM</c:v>
                </c:pt>
                <c:pt idx="35">
                  <c:v>8 AM</c:v>
                </c:pt>
                <c:pt idx="36">
                  <c:v>9 AM</c:v>
                </c:pt>
                <c:pt idx="37">
                  <c:v>10 AM</c:v>
                </c:pt>
                <c:pt idx="38">
                  <c:v>12 PM</c:v>
                </c:pt>
                <c:pt idx="39">
                  <c:v>1 PM</c:v>
                </c:pt>
                <c:pt idx="40">
                  <c:v>2 PM</c:v>
                </c:pt>
                <c:pt idx="41">
                  <c:v>4 PM</c:v>
                </c:pt>
                <c:pt idx="42">
                  <c:v>11 PM</c:v>
                </c:pt>
                <c:pt idx="43">
                  <c:v>11 AM
3-Aug</c:v>
                </c:pt>
                <c:pt idx="44">
                  <c:v>1 PM</c:v>
                </c:pt>
                <c:pt idx="45">
                  <c:v>10 PM</c:v>
                </c:pt>
                <c:pt idx="46">
                  <c:v>8 AM
4-Aug</c:v>
                </c:pt>
                <c:pt idx="47">
                  <c:v>9 AM</c:v>
                </c:pt>
                <c:pt idx="48">
                  <c:v>2 PM</c:v>
                </c:pt>
                <c:pt idx="49">
                  <c:v>5 PM</c:v>
                </c:pt>
                <c:pt idx="50">
                  <c:v>7 PM</c:v>
                </c:pt>
                <c:pt idx="51">
                  <c:v>11 PM</c:v>
                </c:pt>
                <c:pt idx="52">
                  <c:v>5 AM
5-Aug</c:v>
                </c:pt>
                <c:pt idx="53">
                  <c:v>6 AM</c:v>
                </c:pt>
                <c:pt idx="54">
                  <c:v>8 AM</c:v>
                </c:pt>
                <c:pt idx="55">
                  <c:v>9 AM</c:v>
                </c:pt>
                <c:pt idx="56">
                  <c:v>10 AM</c:v>
                </c:pt>
                <c:pt idx="57">
                  <c:v>12 PM</c:v>
                </c:pt>
                <c:pt idx="58">
                  <c:v>3 PM</c:v>
                </c:pt>
                <c:pt idx="59">
                  <c:v>10 PM</c:v>
                </c:pt>
                <c:pt idx="60">
                  <c:v>11 PM</c:v>
                </c:pt>
                <c:pt idx="61">
                  <c:v>1 AM
6-Aug</c:v>
                </c:pt>
                <c:pt idx="62">
                  <c:v>2 AM</c:v>
                </c:pt>
                <c:pt idx="63">
                  <c:v>8 AM</c:v>
                </c:pt>
                <c:pt idx="64">
                  <c:v>10 AM</c:v>
                </c:pt>
                <c:pt idx="65">
                  <c:v>11 AM</c:v>
                </c:pt>
                <c:pt idx="66">
                  <c:v>3 PM</c:v>
                </c:pt>
                <c:pt idx="67">
                  <c:v>5 PM</c:v>
                </c:pt>
                <c:pt idx="68">
                  <c:v>8 AM
7-Aug</c:v>
                </c:pt>
                <c:pt idx="69">
                  <c:v>9 AM</c:v>
                </c:pt>
                <c:pt idx="70">
                  <c:v>11 AM</c:v>
                </c:pt>
                <c:pt idx="71">
                  <c:v>12 PM</c:v>
                </c:pt>
                <c:pt idx="72">
                  <c:v>1 PM</c:v>
                </c:pt>
                <c:pt idx="73">
                  <c:v>3 PM</c:v>
                </c:pt>
                <c:pt idx="74">
                  <c:v>4 PM</c:v>
                </c:pt>
                <c:pt idx="75">
                  <c:v>5 PM</c:v>
                </c:pt>
                <c:pt idx="76">
                  <c:v>6 PM</c:v>
                </c:pt>
                <c:pt idx="77">
                  <c:v>7 PM</c:v>
                </c:pt>
                <c:pt idx="78">
                  <c:v>8 PM</c:v>
                </c:pt>
                <c:pt idx="79">
                  <c:v>2 AM
8-Aug</c:v>
                </c:pt>
                <c:pt idx="80">
                  <c:v>4 AM</c:v>
                </c:pt>
                <c:pt idx="81">
                  <c:v>5 AM</c:v>
                </c:pt>
                <c:pt idx="82">
                  <c:v>6 AM</c:v>
                </c:pt>
                <c:pt idx="83">
                  <c:v>7 AM</c:v>
                </c:pt>
                <c:pt idx="84">
                  <c:v>8 AM</c:v>
                </c:pt>
                <c:pt idx="85">
                  <c:v>9 AM</c:v>
                </c:pt>
                <c:pt idx="86">
                  <c:v>11 AM</c:v>
                </c:pt>
                <c:pt idx="87">
                  <c:v>1 PM</c:v>
                </c:pt>
                <c:pt idx="88">
                  <c:v>3 PM</c:v>
                </c:pt>
                <c:pt idx="89">
                  <c:v>4 PM</c:v>
                </c:pt>
                <c:pt idx="90">
                  <c:v>9 PM</c:v>
                </c:pt>
                <c:pt idx="91">
                  <c:v>10 AM
9-Aug</c:v>
                </c:pt>
                <c:pt idx="92">
                  <c:v>12 PM</c:v>
                </c:pt>
                <c:pt idx="93">
                  <c:v>4 PM</c:v>
                </c:pt>
                <c:pt idx="94">
                  <c:v>5 PM</c:v>
                </c:pt>
                <c:pt idx="95">
                  <c:v>8 PM</c:v>
                </c:pt>
                <c:pt idx="96">
                  <c:v>9 AM
10-Aug</c:v>
                </c:pt>
                <c:pt idx="97">
                  <c:v>8 AM
11-Aug</c:v>
                </c:pt>
                <c:pt idx="98">
                  <c:v>9 AM</c:v>
                </c:pt>
                <c:pt idx="99">
                  <c:v>10 AM</c:v>
                </c:pt>
                <c:pt idx="100">
                  <c:v>3 PM</c:v>
                </c:pt>
                <c:pt idx="101">
                  <c:v>5 PM</c:v>
                </c:pt>
                <c:pt idx="102">
                  <c:v>6 PM</c:v>
                </c:pt>
                <c:pt idx="103">
                  <c:v>10 PM</c:v>
                </c:pt>
                <c:pt idx="104">
                  <c:v>1 AM
12-Aug</c:v>
                </c:pt>
                <c:pt idx="105">
                  <c:v>6 AM</c:v>
                </c:pt>
                <c:pt idx="106">
                  <c:v>8 AM</c:v>
                </c:pt>
                <c:pt idx="107">
                  <c:v>10 AM</c:v>
                </c:pt>
                <c:pt idx="108">
                  <c:v>12 PM</c:v>
                </c:pt>
                <c:pt idx="109">
                  <c:v>2 PM</c:v>
                </c:pt>
                <c:pt idx="110">
                  <c:v>10 PM</c:v>
                </c:pt>
                <c:pt idx="111">
                  <c:v>5 AM
13-Aug</c:v>
                </c:pt>
                <c:pt idx="112">
                  <c:v>7 AM</c:v>
                </c:pt>
                <c:pt idx="113">
                  <c:v>10 AM</c:v>
                </c:pt>
                <c:pt idx="114">
                  <c:v>11 AM</c:v>
                </c:pt>
                <c:pt idx="115">
                  <c:v>1 PM</c:v>
                </c:pt>
                <c:pt idx="116">
                  <c:v>4 PM</c:v>
                </c:pt>
                <c:pt idx="117">
                  <c:v>5 PM</c:v>
                </c:pt>
                <c:pt idx="118">
                  <c:v>6 PM</c:v>
                </c:pt>
                <c:pt idx="119">
                  <c:v>8 PM</c:v>
                </c:pt>
                <c:pt idx="120">
                  <c:v>9 PM</c:v>
                </c:pt>
                <c:pt idx="121">
                  <c:v>11 PM</c:v>
                </c:pt>
              </c:strCache>
            </c:strRef>
          </c:cat>
          <c:val>
            <c:numRef>
              <c:f>'Time Series'!$B$26:$B$176</c:f>
              <c:numCache>
                <c:formatCode>General</c:formatCode>
                <c:ptCount val="122"/>
                <c:pt idx="0">
                  <c:v>1</c:v>
                </c:pt>
                <c:pt idx="1">
                  <c:v>1</c:v>
                </c:pt>
                <c:pt idx="2">
                  <c:v>1</c:v>
                </c:pt>
                <c:pt idx="3">
                  <c:v>1</c:v>
                </c:pt>
                <c:pt idx="4">
                  <c:v>1</c:v>
                </c:pt>
                <c:pt idx="5">
                  <c:v>1</c:v>
                </c:pt>
                <c:pt idx="6">
                  <c:v>1</c:v>
                </c:pt>
                <c:pt idx="7">
                  <c:v>1</c:v>
                </c:pt>
                <c:pt idx="8">
                  <c:v>1</c:v>
                </c:pt>
                <c:pt idx="9">
                  <c:v>1</c:v>
                </c:pt>
                <c:pt idx="10">
                  <c:v>1</c:v>
                </c:pt>
                <c:pt idx="11">
                  <c:v>1</c:v>
                </c:pt>
                <c:pt idx="12">
                  <c:v>1</c:v>
                </c:pt>
                <c:pt idx="13">
                  <c:v>6</c:v>
                </c:pt>
                <c:pt idx="14">
                  <c:v>1</c:v>
                </c:pt>
                <c:pt idx="15">
                  <c:v>1</c:v>
                </c:pt>
                <c:pt idx="16">
                  <c:v>1</c:v>
                </c:pt>
                <c:pt idx="17">
                  <c:v>1</c:v>
                </c:pt>
                <c:pt idx="18">
                  <c:v>1</c:v>
                </c:pt>
                <c:pt idx="19">
                  <c:v>1</c:v>
                </c:pt>
                <c:pt idx="20">
                  <c:v>1</c:v>
                </c:pt>
                <c:pt idx="21">
                  <c:v>1</c:v>
                </c:pt>
                <c:pt idx="22">
                  <c:v>1</c:v>
                </c:pt>
                <c:pt idx="23">
                  <c:v>3</c:v>
                </c:pt>
                <c:pt idx="24">
                  <c:v>2</c:v>
                </c:pt>
                <c:pt idx="25">
                  <c:v>1</c:v>
                </c:pt>
                <c:pt idx="26">
                  <c:v>3</c:v>
                </c:pt>
                <c:pt idx="27">
                  <c:v>2</c:v>
                </c:pt>
                <c:pt idx="28">
                  <c:v>1</c:v>
                </c:pt>
                <c:pt idx="29">
                  <c:v>1</c:v>
                </c:pt>
                <c:pt idx="30">
                  <c:v>4</c:v>
                </c:pt>
                <c:pt idx="31">
                  <c:v>3</c:v>
                </c:pt>
                <c:pt idx="32">
                  <c:v>2</c:v>
                </c:pt>
                <c:pt idx="33">
                  <c:v>1</c:v>
                </c:pt>
                <c:pt idx="34">
                  <c:v>1</c:v>
                </c:pt>
                <c:pt idx="35">
                  <c:v>2</c:v>
                </c:pt>
                <c:pt idx="36">
                  <c:v>2</c:v>
                </c:pt>
                <c:pt idx="37">
                  <c:v>1</c:v>
                </c:pt>
                <c:pt idx="38">
                  <c:v>1</c:v>
                </c:pt>
                <c:pt idx="39">
                  <c:v>2</c:v>
                </c:pt>
                <c:pt idx="40">
                  <c:v>1</c:v>
                </c:pt>
                <c:pt idx="41">
                  <c:v>1</c:v>
                </c:pt>
                <c:pt idx="42">
                  <c:v>1</c:v>
                </c:pt>
                <c:pt idx="43">
                  <c:v>1</c:v>
                </c:pt>
                <c:pt idx="44">
                  <c:v>1</c:v>
                </c:pt>
                <c:pt idx="45">
                  <c:v>2</c:v>
                </c:pt>
                <c:pt idx="46">
                  <c:v>1</c:v>
                </c:pt>
                <c:pt idx="47">
                  <c:v>1</c:v>
                </c:pt>
                <c:pt idx="48">
                  <c:v>1</c:v>
                </c:pt>
                <c:pt idx="49">
                  <c:v>1</c:v>
                </c:pt>
                <c:pt idx="50">
                  <c:v>1</c:v>
                </c:pt>
                <c:pt idx="51">
                  <c:v>1</c:v>
                </c:pt>
                <c:pt idx="52">
                  <c:v>2</c:v>
                </c:pt>
                <c:pt idx="53">
                  <c:v>2</c:v>
                </c:pt>
                <c:pt idx="54">
                  <c:v>1</c:v>
                </c:pt>
                <c:pt idx="55">
                  <c:v>1</c:v>
                </c:pt>
                <c:pt idx="56">
                  <c:v>1</c:v>
                </c:pt>
                <c:pt idx="57">
                  <c:v>1</c:v>
                </c:pt>
                <c:pt idx="58">
                  <c:v>1</c:v>
                </c:pt>
                <c:pt idx="59">
                  <c:v>1</c:v>
                </c:pt>
                <c:pt idx="60">
                  <c:v>1</c:v>
                </c:pt>
                <c:pt idx="61">
                  <c:v>1</c:v>
                </c:pt>
                <c:pt idx="62">
                  <c:v>1</c:v>
                </c:pt>
                <c:pt idx="63">
                  <c:v>2</c:v>
                </c:pt>
                <c:pt idx="64">
                  <c:v>1</c:v>
                </c:pt>
                <c:pt idx="65">
                  <c:v>1</c:v>
                </c:pt>
                <c:pt idx="66">
                  <c:v>1</c:v>
                </c:pt>
                <c:pt idx="67">
                  <c:v>1</c:v>
                </c:pt>
                <c:pt idx="68">
                  <c:v>2</c:v>
                </c:pt>
                <c:pt idx="69">
                  <c:v>1</c:v>
                </c:pt>
                <c:pt idx="70">
                  <c:v>2</c:v>
                </c:pt>
                <c:pt idx="71">
                  <c:v>4</c:v>
                </c:pt>
                <c:pt idx="72">
                  <c:v>4</c:v>
                </c:pt>
                <c:pt idx="73">
                  <c:v>1</c:v>
                </c:pt>
                <c:pt idx="74">
                  <c:v>3</c:v>
                </c:pt>
                <c:pt idx="75">
                  <c:v>2</c:v>
                </c:pt>
                <c:pt idx="76">
                  <c:v>1</c:v>
                </c:pt>
                <c:pt idx="77">
                  <c:v>1</c:v>
                </c:pt>
                <c:pt idx="78">
                  <c:v>1</c:v>
                </c:pt>
                <c:pt idx="79">
                  <c:v>1</c:v>
                </c:pt>
                <c:pt idx="80">
                  <c:v>1</c:v>
                </c:pt>
                <c:pt idx="81">
                  <c:v>1</c:v>
                </c:pt>
                <c:pt idx="82">
                  <c:v>2</c:v>
                </c:pt>
                <c:pt idx="83">
                  <c:v>1</c:v>
                </c:pt>
                <c:pt idx="84">
                  <c:v>2</c:v>
                </c:pt>
                <c:pt idx="85">
                  <c:v>4</c:v>
                </c:pt>
                <c:pt idx="86">
                  <c:v>1</c:v>
                </c:pt>
                <c:pt idx="87">
                  <c:v>1</c:v>
                </c:pt>
                <c:pt idx="88">
                  <c:v>1</c:v>
                </c:pt>
                <c:pt idx="89">
                  <c:v>1</c:v>
                </c:pt>
                <c:pt idx="90">
                  <c:v>1</c:v>
                </c:pt>
                <c:pt idx="91">
                  <c:v>3</c:v>
                </c:pt>
                <c:pt idx="92">
                  <c:v>2</c:v>
                </c:pt>
                <c:pt idx="93">
                  <c:v>2</c:v>
                </c:pt>
                <c:pt idx="94">
                  <c:v>1</c:v>
                </c:pt>
                <c:pt idx="95">
                  <c:v>1</c:v>
                </c:pt>
                <c:pt idx="96">
                  <c:v>1</c:v>
                </c:pt>
                <c:pt idx="97">
                  <c:v>1</c:v>
                </c:pt>
                <c:pt idx="98">
                  <c:v>1</c:v>
                </c:pt>
                <c:pt idx="99">
                  <c:v>1</c:v>
                </c:pt>
                <c:pt idx="100">
                  <c:v>1</c:v>
                </c:pt>
                <c:pt idx="101">
                  <c:v>1</c:v>
                </c:pt>
                <c:pt idx="102">
                  <c:v>1</c:v>
                </c:pt>
                <c:pt idx="103">
                  <c:v>3</c:v>
                </c:pt>
                <c:pt idx="104">
                  <c:v>1</c:v>
                </c:pt>
                <c:pt idx="105">
                  <c:v>1</c:v>
                </c:pt>
                <c:pt idx="106">
                  <c:v>2</c:v>
                </c:pt>
                <c:pt idx="107">
                  <c:v>4</c:v>
                </c:pt>
                <c:pt idx="108">
                  <c:v>1</c:v>
                </c:pt>
                <c:pt idx="109">
                  <c:v>1</c:v>
                </c:pt>
                <c:pt idx="110">
                  <c:v>1</c:v>
                </c:pt>
                <c:pt idx="111">
                  <c:v>1</c:v>
                </c:pt>
                <c:pt idx="112">
                  <c:v>1</c:v>
                </c:pt>
                <c:pt idx="113">
                  <c:v>2</c:v>
                </c:pt>
                <c:pt idx="114">
                  <c:v>1</c:v>
                </c:pt>
                <c:pt idx="115">
                  <c:v>1</c:v>
                </c:pt>
                <c:pt idx="116">
                  <c:v>2</c:v>
                </c:pt>
                <c:pt idx="117">
                  <c:v>1</c:v>
                </c:pt>
                <c:pt idx="118">
                  <c:v>1</c:v>
                </c:pt>
                <c:pt idx="119">
                  <c:v>1</c:v>
                </c:pt>
                <c:pt idx="120">
                  <c:v>2</c:v>
                </c:pt>
                <c:pt idx="121">
                  <c:v>1</c:v>
                </c:pt>
              </c:numCache>
            </c:numRef>
          </c:val>
        </c:ser>
        <c:axId val="13562472"/>
        <c:axId val="54953385"/>
      </c:barChart>
      <c:catAx>
        <c:axId val="13562472"/>
        <c:scaling>
          <c:orientation val="minMax"/>
        </c:scaling>
        <c:axPos val="b"/>
        <c:delete val="0"/>
        <c:numFmt formatCode="General" sourceLinked="1"/>
        <c:majorTickMark val="out"/>
        <c:minorTickMark val="none"/>
        <c:tickLblPos val="nextTo"/>
        <c:crossAx val="54953385"/>
        <c:crosses val="autoZero"/>
        <c:auto val="1"/>
        <c:lblOffset val="100"/>
        <c:noMultiLvlLbl val="0"/>
      </c:catAx>
      <c:valAx>
        <c:axId val="54953385"/>
        <c:scaling>
          <c:orientation val="minMax"/>
        </c:scaling>
        <c:axPos val="l"/>
        <c:majorGridlines/>
        <c:delete val="0"/>
        <c:numFmt formatCode="General" sourceLinked="1"/>
        <c:majorTickMark val="out"/>
        <c:minorTickMark val="none"/>
        <c:tickLblPos val="nextTo"/>
        <c:crossAx val="135624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542040"/>
        <c:axId val="17007449"/>
      </c:barChart>
      <c:catAx>
        <c:axId val="615420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07449"/>
        <c:crosses val="autoZero"/>
        <c:auto val="1"/>
        <c:lblOffset val="100"/>
        <c:noMultiLvlLbl val="0"/>
      </c:catAx>
      <c:valAx>
        <c:axId val="17007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2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849314"/>
        <c:axId val="35426099"/>
      </c:barChart>
      <c:catAx>
        <c:axId val="188493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426099"/>
        <c:crosses val="autoZero"/>
        <c:auto val="1"/>
        <c:lblOffset val="100"/>
        <c:noMultiLvlLbl val="0"/>
      </c:catAx>
      <c:valAx>
        <c:axId val="35426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9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0399436"/>
        <c:axId val="50941741"/>
      </c:barChart>
      <c:catAx>
        <c:axId val="503994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941741"/>
        <c:crosses val="autoZero"/>
        <c:auto val="1"/>
        <c:lblOffset val="100"/>
        <c:noMultiLvlLbl val="0"/>
      </c:catAx>
      <c:valAx>
        <c:axId val="50941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99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5822486"/>
        <c:axId val="32640327"/>
      </c:barChart>
      <c:catAx>
        <c:axId val="558224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640327"/>
        <c:crosses val="autoZero"/>
        <c:auto val="1"/>
        <c:lblOffset val="100"/>
        <c:noMultiLvlLbl val="0"/>
      </c:catAx>
      <c:valAx>
        <c:axId val="32640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22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327488"/>
        <c:axId val="26620801"/>
      </c:barChart>
      <c:catAx>
        <c:axId val="253274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620801"/>
        <c:crosses val="autoZero"/>
        <c:auto val="1"/>
        <c:lblOffset val="100"/>
        <c:noMultiLvlLbl val="0"/>
      </c:catAx>
      <c:valAx>
        <c:axId val="26620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27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260618"/>
        <c:axId val="8801243"/>
      </c:barChart>
      <c:catAx>
        <c:axId val="382606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801243"/>
        <c:crosses val="autoZero"/>
        <c:auto val="1"/>
        <c:lblOffset val="100"/>
        <c:noMultiLvlLbl val="0"/>
      </c:catAx>
      <c:valAx>
        <c:axId val="8801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60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102324"/>
        <c:axId val="41812053"/>
      </c:barChart>
      <c:catAx>
        <c:axId val="121023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812053"/>
        <c:crosses val="autoZero"/>
        <c:auto val="1"/>
        <c:lblOffset val="100"/>
        <c:noMultiLvlLbl val="0"/>
      </c:catAx>
      <c:valAx>
        <c:axId val="41812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02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764158"/>
        <c:axId val="31333103"/>
      </c:barChart>
      <c:catAx>
        <c:axId val="40764158"/>
        <c:scaling>
          <c:orientation val="minMax"/>
        </c:scaling>
        <c:axPos val="b"/>
        <c:delete val="1"/>
        <c:majorTickMark val="out"/>
        <c:minorTickMark val="none"/>
        <c:tickLblPos val="none"/>
        <c:crossAx val="31333103"/>
        <c:crosses val="autoZero"/>
        <c:auto val="1"/>
        <c:lblOffset val="100"/>
        <c:noMultiLvlLbl val="0"/>
      </c:catAx>
      <c:valAx>
        <c:axId val="31333103"/>
        <c:scaling>
          <c:orientation val="minMax"/>
        </c:scaling>
        <c:axPos val="l"/>
        <c:delete val="1"/>
        <c:majorTickMark val="out"/>
        <c:minorTickMark val="none"/>
        <c:tickLblPos val="none"/>
        <c:crossAx val="407641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5" refreshedBy="Marc Smith" refreshedVersion="5">
  <cacheSource type="worksheet">
    <worksheetSource ref="A2:BL17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63">
        <s v="sugartax"/>
        <s v="auspol sugartax"/>
        <m/>
        <s v="obesity eatlessexercisemore diets healthcoaches behaviorchange medication surgery fatcamps sugartax publicpolicies marketingcampaigns motivationalinterviewing incomeinequality affordablefood incentives"/>
        <s v="sugartax borisjohnson unhealthy taxes"/>
        <s v="retailsuitemedia fmcgretailer retailnews b2bnews fmcgnews sugartax sa implications beveragefocus"/>
        <s v="sugartax cocacola"/>
        <s v="sugartax obesity"/>
        <s v="borisjohnson sugartax obesity"/>
        <s v="sugartax amsterdamhealthyweightprogramme"/>
        <s v="sugartax lobby amsterdamhealthyweightprogramme"/>
        <s v="pop sugartax artificialsweetner"/>
        <s v="diabetes"/>
        <s v="obesity sugartax junkfood"/>
        <s v="obesity slowaustralia preventitivehealth sugartax"/>
        <s v="projectbollocks sugartax"/>
        <s v="projectbollocks"/>
        <s v="personalincometax propertytax povertytax prescriptiondrugtax realestatetax recreationalvehicletax retailsalestax roadtax servicechargetax schooltax sugartax telephonetax valueaddedtax vehiclelicenseregistrationtax vehiclesalestax watertax workerscompensationtax"/>
        <s v="sugartax diabetics hypoglycemia"/>
        <s v="dentalhealth familydentist childrensdentist summerfun schoolholidays brecondentist brecondental sugartax babyteeth decay"/>
        <s v="sugartax bedroomtax"/>
        <s v="dentalhealth familydentist childrensdentist summerfun schoolholidays merthyrdentist cyfarthfadental sugartax babyteeth decay"/>
        <s v="sugartax nannystate bringbackrealbru"/>
        <s v="sugarreduction caloriereduction"/>
        <s v="sugarissugar sugartax smoothliving"/>
        <s v="sugarissugar"/>
        <s v="reversesugar original sugartax"/>
        <s v="calorielevy sugartax obesity diabetes cancer justhealthnews"/>
        <s v="sugartax plantbased healthy"/>
        <s v="processedfoods actiononsugar actiononsalt sugartax calorietax obesity dieting"/>
        <s v="calorietax sugartax unhealthyfood obesity ingredients"/>
        <s v="uk sugar sugartax softdrinks obesity diabetes health"/>
        <s v="sugartax oralhealth confectionery calorietax review unhealthyfood"/>
        <s v="sugartax calorietax excesscalories obesity healthyeatingvscaloriecou"/>
        <s v="sugartax junkfood ncds foodpolicy"/>
        <s v="myipodplaylist"/>
        <s v="irnbru scotland sugartax"/>
        <s v="slut findom nudes paypig sugarbaby sugardaddy sugartax porn porno"/>
        <s v="slut"/>
        <s v="sugartax nannystatetories"/>
        <s v="sugartax cariesprevention"/>
        <s v="sugartax dentistry"/>
        <s v="sugartax childhoodobesity health inequality"/>
        <s v="obesity sugartax childhoodobesity nutrition nutritionist"/>
        <s v="sugartax mexico oralhealth"/>
        <s v="sugarreduction caloriereduction foodmatterslive2019 sugartax childhoodobesity"/>
        <s v="sugartax childhoodobesity"/>
        <s v="reformulation portionsize sugartax childhoodobesity"/>
        <s v="fattax sugartax carbontax redmeattax poorfishtax"/>
        <s v="bulleit sugartax"/>
        <s v="obesity childhood food sugartax policy"/>
        <s v="obesity sugartax nhs activelife"/>
        <s v="soda sodatax sugartax"/>
        <s v="sugar sugartax cycling diabetes commuting"/>
        <s v="humanity hypocrite libtards poems pseudoelites uk un sugartax sugarlevy flock"/>
        <s v="niecukrz sugartax"/>
        <s v="diabetes wateronlyschools sugartax"/>
        <s v="sugartax wateronlyschools"/>
        <s v="sugartax papatūānuku"/>
        <s v="preemption bigsoda bigsugar sodatax sugartax"/>
        <s v="publichealth sugartax"/>
        <s v="actiononsugar actiononsalt"/>
        <s v="wearephadvocat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5">
        <d v="2019-07-30T02:27:44.000"/>
        <d v="2019-07-31T03:51:22.000"/>
        <d v="2019-07-31T07:37:30.000"/>
        <d v="2019-07-25T07:55:57.000"/>
        <d v="2019-07-31T08:12:46.000"/>
        <d v="2019-07-31T09:13:30.000"/>
        <d v="2019-07-31T09:11:58.000"/>
        <d v="2019-07-31T09:25:30.000"/>
        <d v="2019-07-31T09:22:00.000"/>
        <d v="2019-07-31T09:45:01.000"/>
        <d v="2019-07-31T13:25:32.000"/>
        <d v="2019-07-31T14:13:31.000"/>
        <d v="2019-07-31T16:20:06.000"/>
        <d v="2019-07-31T22:10:25.000"/>
        <d v="2019-08-01T05:00:33.000"/>
        <d v="2019-08-01T06:48:52.000"/>
        <d v="2019-08-01T09:52:22.000"/>
        <d v="2019-08-01T12:30:58.000"/>
        <d v="2019-08-01T14:30:01.000"/>
        <d v="2019-08-01T16:04:14.000"/>
        <d v="2019-08-01T17:16:40.000"/>
        <d v="2019-07-04T10:45:29.000"/>
        <d v="2019-08-01T18:07:30.000"/>
        <d v="2019-08-01T10:15:45.000"/>
        <d v="2019-08-01T12:21:56.000"/>
        <d v="2019-08-01T17:30:43.000"/>
        <d v="2019-08-01T12:07:53.000"/>
        <d v="2019-08-01T18:20:28.000"/>
        <d v="2019-08-01T19:34:21.000"/>
        <d v="2019-08-02T01:22:18.000"/>
        <d v="2019-08-02T03:48:13.000"/>
        <d v="2019-08-02T03:49:32.000"/>
        <d v="2019-08-02T03:51:20.000"/>
        <d v="2019-08-02T04:25:14.000"/>
        <d v="2019-08-02T04:57:14.000"/>
        <d v="2019-08-02T05:21:20.000"/>
        <d v="2019-08-02T05:46:43.000"/>
        <d v="2019-08-02T06:51:48.000"/>
        <d v="2019-08-02T07:20:06.000"/>
        <d v="2019-08-02T08:02:38.000"/>
        <d v="2019-08-02T08:09:20.000"/>
        <d v="2019-08-02T09:13:34.000"/>
        <d v="2019-08-02T10:06:48.000"/>
        <d v="2019-08-02T12:38:39.000"/>
        <d v="2019-08-02T13:46:26.000"/>
        <d v="2019-08-02T13:47:05.000"/>
        <d v="2019-08-02T16:55:12.000"/>
        <d v="2019-08-02T23:40:37.000"/>
        <d v="2019-08-03T11:14:25.000"/>
        <d v="2019-08-03T13:30:35.000"/>
        <d v="2019-08-03T22:14:58.000"/>
        <d v="2019-08-03T22:28:25.000"/>
        <d v="2019-08-04T08:21:02.000"/>
        <d v="2019-08-04T09:31:11.000"/>
        <d v="2019-08-04T14:54:00.000"/>
        <d v="2019-08-04T17:19:38.000"/>
        <d v="2019-08-04T19:06:20.000"/>
        <d v="2019-08-04T23:03:58.000"/>
        <d v="2019-08-05T05:33:22.000"/>
        <d v="2019-08-05T06:17:22.000"/>
        <d v="2019-08-05T08:50:21.000"/>
        <d v="2019-08-05T09:38:52.000"/>
        <d v="2019-08-05T06:14:26.000"/>
        <d v="2019-08-05T10:26:43.000"/>
        <d v="2019-08-05T12:38:08.000"/>
        <d v="2019-08-06T02:38:11.000"/>
        <d v="2019-08-06T10:05:00.000"/>
        <d v="2019-07-22T13:34:12.000"/>
        <d v="2019-08-06T11:26:20.000"/>
        <d v="2019-06-22T12:00:44.000"/>
        <d v="2019-08-06T15:00:46.000"/>
        <d v="2019-08-06T17:34:37.000"/>
        <d v="2019-08-07T09:38:04.000"/>
        <d v="2019-08-07T11:26:20.000"/>
        <d v="2019-08-07T11:29:01.000"/>
        <d v="2019-08-07T12:11:43.000"/>
        <d v="2019-08-07T12:54:30.000"/>
        <d v="2019-08-07T13:45:05.000"/>
        <d v="2019-08-07T13:55:33.000"/>
        <d v="2019-08-07T15:15:30.000"/>
        <d v="2019-08-07T16:08:01.000"/>
        <d v="2019-08-07T16:35:09.000"/>
        <d v="2019-08-07T16:40:29.000"/>
        <d v="2019-08-07T17:48:30.000"/>
        <d v="2019-08-07T17:58:27.000"/>
        <d v="2019-08-07T18:38:01.000"/>
        <d v="2019-08-07T19:34:48.000"/>
        <d v="2019-08-07T20:46:24.000"/>
        <d v="2019-08-08T02:57:01.000"/>
        <d v="2018-04-16T14:04:05.000"/>
        <d v="2019-08-08T04:18:39.000"/>
        <d v="2019-08-08T05:56:51.000"/>
        <d v="2019-08-08T06:18:25.000"/>
        <d v="2019-08-08T06:36:18.000"/>
        <d v="2019-07-31T04:15:04.000"/>
        <d v="2019-08-02T14:55:08.000"/>
        <d v="2019-08-08T07:10:04.000"/>
        <d v="2019-08-07T12:11:35.000"/>
        <d v="2019-08-07T13:20:27.000"/>
        <d v="2019-08-07T13:57:31.000"/>
        <d v="2019-08-08T09:18:40.000"/>
        <d v="2019-08-08T09:20:20.000"/>
        <d v="2019-08-08T08:02:55.000"/>
        <d v="2019-08-08T08:05:04.000"/>
        <d v="2019-08-08T09:00:10.000"/>
        <d v="2019-08-08T09:40:20.000"/>
        <d v="2019-08-07T08:40:03.000"/>
        <d v="2019-08-07T08:56:22.000"/>
        <d v="2019-08-08T11:06:35.000"/>
        <d v="2019-08-06T08:12:00.000"/>
        <d v="2019-08-01T07:27:43.000"/>
        <d v="2019-08-06T08:01:06.000"/>
        <d v="2019-07-31T09:00:24.000"/>
        <d v="2019-08-02T09:01:04.000"/>
        <d v="2019-08-08T13:00:47.000"/>
        <d v="2019-08-08T15:45:39.000"/>
        <d v="2019-08-08T16:49:39.000"/>
        <d v="2019-08-09T10:39:04.000"/>
        <d v="2019-08-09T10:17:47.000"/>
        <d v="2019-08-09T10:39:09.000"/>
        <d v="2019-08-09T12:32:56.000"/>
        <d v="2019-07-22T07:05:02.000"/>
        <d v="2019-08-05T15:04:02.000"/>
        <d v="2019-08-09T12:37:55.000"/>
        <d v="2019-08-09T16:38:42.000"/>
        <d v="2019-08-09T16:45:05.000"/>
        <d v="2019-08-09T17:10:05.000"/>
        <d v="2019-08-09T20:35:13.000"/>
        <d v="2019-08-10T09:38:54.000"/>
        <d v="2019-08-11T08:29:58.000"/>
        <d v="2019-08-11T09:47:36.000"/>
        <d v="2019-08-11T10:03:23.000"/>
        <d v="2019-08-11T15:53:42.000"/>
        <d v="2019-08-11T17:41:46.000"/>
        <d v="2019-08-11T18:31:25.000"/>
        <d v="2019-08-11T22:01:42.000"/>
        <d v="2019-08-11T22:19:00.000"/>
        <d v="2019-08-11T22:19:31.000"/>
        <d v="2019-08-12T01:40:31.000"/>
        <d v="2019-08-12T06:08:42.000"/>
        <d v="2019-08-12T08:04:05.000"/>
        <d v="2019-08-12T08:26:27.000"/>
        <d v="2019-08-12T10:09:06.000"/>
        <d v="2019-07-03T12:48:54.000"/>
        <d v="2019-08-12T10:10:25.000"/>
        <d v="2019-08-12T10:07:43.000"/>
        <d v="2019-08-12T10:16:26.000"/>
        <d v="2019-08-01T14:00:00.000"/>
        <d v="2019-08-05T05:00:00.000"/>
        <d v="2019-08-07T12:00:01.000"/>
        <d v="2019-08-12T12:00:01.000"/>
        <d v="2019-08-12T14:11:22.000"/>
        <d v="2019-08-01T17:12:08.000"/>
        <d v="2019-08-06T01:41:31.000"/>
        <d v="2019-08-13T05:59:44.000"/>
        <d v="2019-08-02T03:46:06.000"/>
        <d v="2019-08-05T23:27:38.000"/>
        <d v="2019-08-02T04:30:36.000"/>
        <d v="2019-08-05T22:19:52.000"/>
        <d v="2019-08-08T21:56:24.000"/>
        <d v="2019-08-12T22:25:03.000"/>
        <d v="2019-08-13T07:30:19.000"/>
        <d v="2019-08-13T10:46:40.000"/>
        <d v="2019-08-13T11:59:22.000"/>
        <d v="2019-08-13T13:18:35.000"/>
        <d v="2019-08-13T16:40:05.000"/>
        <d v="2019-08-13T16:45:04.000"/>
        <d v="2019-08-13T17:00:22.000"/>
        <d v="2019-08-13T18:16:35.000"/>
        <d v="2019-07-05T11:00:00.000"/>
        <d v="2019-08-13T20:50:53.000"/>
        <d v="2019-08-13T21:45:04.000"/>
        <d v="2019-08-13T21:45:09.000"/>
        <d v="2019-08-13T10:42:08.000"/>
        <d v="2019-08-13T23:02:12.000"/>
      </sharedItems>
      <fieldGroup par="66" base="22">
        <rangePr groupBy="hours" autoEnd="1" autoStart="1" startDate="2018-04-16T14:04:05.000" endDate="2019-08-13T23:02:12.000"/>
        <groupItems count="26">
          <s v="&lt;4/16/2018"/>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16T14:04:05.000" endDate="2019-08-13T23:02:12.000"/>
        <groupItems count="368">
          <s v="&lt;4/1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8-04-16T14:04:05.000" endDate="2019-08-13T23:02:12.000"/>
        <groupItems count="14">
          <s v="&lt;4/16/2018"/>
          <s v="Jan"/>
          <s v="Feb"/>
          <s v="Mar"/>
          <s v="Apr"/>
          <s v="May"/>
          <s v="Jun"/>
          <s v="Jul"/>
          <s v="Aug"/>
          <s v="Sep"/>
          <s v="Oct"/>
          <s v="Nov"/>
          <s v="Dec"/>
          <s v="&gt;8/13/2019"/>
        </groupItems>
      </fieldGroup>
    </cacheField>
    <cacheField name="Years" databaseField="0">
      <sharedItems containsMixedTypes="0" count="0"/>
      <fieldGroup base="22">
        <rangePr groupBy="years" autoEnd="1" autoStart="1" startDate="2018-04-16T14:04:05.000" endDate="2019-08-13T23:02:12.000"/>
        <groupItems count="4">
          <s v="&lt;4/16/2018"/>
          <s v="2018"/>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5">
  <r>
    <s v="georgeinstitute"/>
    <s v="georgeinstitute"/>
    <m/>
    <m/>
    <m/>
    <m/>
    <m/>
    <m/>
    <m/>
    <m/>
    <s v="No"/>
    <n v="3"/>
    <m/>
    <m/>
    <x v="0"/>
    <d v="2019-07-30T02:27:44.000"/>
    <s v="Watch @georgeinstitute’s Distinguished Fellow Dr Juan Rivera discuss the challenges and benefits of the #sugartax i… https://t.co/60ZDk8e7HM"/>
    <s v="https://twitter.com/i/web/status/1156028574287065094"/>
    <s v="twitter.com"/>
    <x v="0"/>
    <m/>
    <s v="http://pbs.twimg.com/profile_images/706685819340222464/R4HfVPqX_normal.jpg"/>
    <x v="0"/>
    <s v="https://twitter.com/#!/georgeinstitute/status/1156028574287065094"/>
    <m/>
    <m/>
    <s v="1156028574287065094"/>
    <m/>
    <b v="0"/>
    <n v="4"/>
    <s v=""/>
    <b v="0"/>
    <s v="en"/>
    <m/>
    <s v=""/>
    <b v="0"/>
    <n v="1"/>
    <s v=""/>
    <s v="Twitter Web App"/>
    <b v="1"/>
    <s v="1156028574287065094"/>
    <s v="Retweet"/>
    <n v="0"/>
    <n v="0"/>
    <m/>
    <m/>
    <m/>
    <m/>
    <m/>
    <m/>
    <m/>
    <m/>
    <n v="1"/>
    <s v="42"/>
    <s v="42"/>
    <n v="2"/>
    <n v="11.764705882352942"/>
    <n v="0"/>
    <n v="0"/>
    <n v="0"/>
    <n v="0"/>
    <n v="15"/>
    <n v="88.23529411764706"/>
    <n v="17"/>
  </r>
  <r>
    <s v="alikjones"/>
    <s v="georgeinstitute"/>
    <m/>
    <m/>
    <m/>
    <m/>
    <m/>
    <m/>
    <m/>
    <m/>
    <s v="No"/>
    <n v="4"/>
    <m/>
    <m/>
    <x v="1"/>
    <d v="2019-07-31T03:51:22.000"/>
    <s v="RT @georgeinstitute: Watch @georgeinstitute’s Distinguished Fellow Dr Juan Rivera discuss the challenges and benefits of the #sugartax in M…"/>
    <m/>
    <m/>
    <x v="0"/>
    <m/>
    <s v="http://pbs.twimg.com/profile_images/1100656637612675073/CNUis0Gd_normal.png"/>
    <x v="1"/>
    <s v="https://twitter.com/#!/alikjones/status/1156412007572131840"/>
    <m/>
    <m/>
    <s v="1156412007572131840"/>
    <m/>
    <b v="0"/>
    <n v="0"/>
    <s v=""/>
    <b v="0"/>
    <s v="en"/>
    <m/>
    <s v=""/>
    <b v="0"/>
    <n v="0"/>
    <s v="1156028574287065094"/>
    <s v="Twitter for iPhone"/>
    <b v="0"/>
    <s v="1156028574287065094"/>
    <s v="Tweet"/>
    <n v="0"/>
    <n v="0"/>
    <m/>
    <m/>
    <m/>
    <m/>
    <m/>
    <m/>
    <m/>
    <m/>
    <n v="1"/>
    <s v="42"/>
    <s v="42"/>
    <n v="2"/>
    <n v="10"/>
    <n v="0"/>
    <n v="0"/>
    <n v="0"/>
    <n v="0"/>
    <n v="18"/>
    <n v="90"/>
    <n v="20"/>
  </r>
  <r>
    <s v="hardyramosilei"/>
    <s v="iwisa_no1"/>
    <m/>
    <m/>
    <m/>
    <m/>
    <m/>
    <m/>
    <m/>
    <m/>
    <s v="No"/>
    <n v="5"/>
    <m/>
    <m/>
    <x v="2"/>
    <d v="2019-07-31T07:37:30.000"/>
    <s v="@iwisa_no1 with @LimpopoDairy &amp;amp; a dash of #sugartax ."/>
    <m/>
    <m/>
    <x v="0"/>
    <m/>
    <s v="http://pbs.twimg.com/profile_images/1039093396718190592/qCjk9_pm_normal.jpg"/>
    <x v="2"/>
    <s v="https://twitter.com/#!/hardyramosilei/status/1156468918271270912"/>
    <m/>
    <m/>
    <s v="1156468918271270912"/>
    <m/>
    <b v="0"/>
    <n v="0"/>
    <s v="783201609421643776"/>
    <b v="1"/>
    <s v="en"/>
    <m/>
    <s v="1156269678051901440"/>
    <b v="0"/>
    <n v="0"/>
    <s v=""/>
    <s v="Twitter Web App"/>
    <b v="0"/>
    <s v="1156468918271270912"/>
    <s v="Tweet"/>
    <n v="0"/>
    <n v="0"/>
    <m/>
    <m/>
    <m/>
    <m/>
    <m/>
    <m/>
    <m/>
    <m/>
    <n v="1"/>
    <s v="41"/>
    <s v="41"/>
    <n v="0"/>
    <n v="0"/>
    <n v="0"/>
    <n v="0"/>
    <n v="0"/>
    <n v="0"/>
    <n v="8"/>
    <n v="100"/>
    <n v="8"/>
  </r>
  <r>
    <s v="ama_media"/>
    <s v="ama_media"/>
    <m/>
    <m/>
    <m/>
    <m/>
    <m/>
    <m/>
    <m/>
    <m/>
    <s v="No"/>
    <n v="6"/>
    <m/>
    <m/>
    <x v="0"/>
    <d v="2019-07-25T07:55:57.000"/>
    <s v="The govt needs an obesity strategy that includes a tax on sugar- sweetened beverages, an alcohol strategy that includes a tax shake-up and new warning labels, and a tobacco strategy #auspol #sugartax https://t.co/G2hvBGFLSV"/>
    <s v="https://www.theaustralian.com.au/nation/politics/taxes-key-to-good-health-says-ama/news-story/3936c6605d545f58b0e94d16dc22e373"/>
    <s v="com.au"/>
    <x v="1"/>
    <m/>
    <s v="http://pbs.twimg.com/profile_images/759918121666785280/ccuwWgmi_normal.jpg"/>
    <x v="3"/>
    <s v="https://twitter.com/#!/ama_media/status/1154299230996930560"/>
    <m/>
    <m/>
    <s v="1154299230996930560"/>
    <m/>
    <b v="0"/>
    <n v="18"/>
    <s v=""/>
    <b v="0"/>
    <s v="en"/>
    <m/>
    <s v=""/>
    <b v="0"/>
    <n v="7"/>
    <s v=""/>
    <s v="Twitter for iPhone"/>
    <b v="0"/>
    <s v="1154299230996930560"/>
    <s v="Retweet"/>
    <n v="0"/>
    <n v="0"/>
    <m/>
    <m/>
    <m/>
    <m/>
    <m/>
    <m/>
    <m/>
    <m/>
    <n v="1"/>
    <s v="40"/>
    <s v="40"/>
    <n v="0"/>
    <n v="0"/>
    <n v="2"/>
    <n v="6.0606060606060606"/>
    <n v="0"/>
    <n v="0"/>
    <n v="31"/>
    <n v="93.93939393939394"/>
    <n v="33"/>
  </r>
  <r>
    <s v="pppqld"/>
    <s v="ama_media"/>
    <m/>
    <m/>
    <m/>
    <m/>
    <m/>
    <m/>
    <m/>
    <m/>
    <s v="No"/>
    <n v="7"/>
    <m/>
    <m/>
    <x v="1"/>
    <d v="2019-07-31T08:12:46.000"/>
    <s v="RT @ama_media: The govt needs an obesity strategy that includes a tax on sugar- sweetened beverages, an alcohol strategy that includes a ta…"/>
    <m/>
    <m/>
    <x v="2"/>
    <m/>
    <s v="http://pbs.twimg.com/profile_images/432368855818571777/yLCJ-DsV_normal.jpeg"/>
    <x v="4"/>
    <s v="https://twitter.com/#!/pppqld/status/1156477791065399297"/>
    <m/>
    <m/>
    <s v="1156477791065399297"/>
    <m/>
    <b v="0"/>
    <n v="0"/>
    <s v=""/>
    <b v="0"/>
    <s v="en"/>
    <m/>
    <s v=""/>
    <b v="0"/>
    <n v="7"/>
    <s v="1154299230996930560"/>
    <s v="Twitter for Android"/>
    <b v="0"/>
    <s v="1154299230996930560"/>
    <s v="Tweet"/>
    <n v="0"/>
    <n v="0"/>
    <m/>
    <m/>
    <m/>
    <m/>
    <m/>
    <m/>
    <m/>
    <m/>
    <n v="1"/>
    <s v="40"/>
    <s v="40"/>
    <n v="0"/>
    <n v="0"/>
    <n v="0"/>
    <n v="0"/>
    <n v="0"/>
    <n v="0"/>
    <n v="23"/>
    <n v="100"/>
    <n v="23"/>
  </r>
  <r>
    <s v="sabcnewsonline"/>
    <s v="thabilestella"/>
    <m/>
    <m/>
    <m/>
    <m/>
    <m/>
    <m/>
    <m/>
    <m/>
    <s v="No"/>
    <n v="8"/>
    <m/>
    <m/>
    <x v="1"/>
    <d v="2019-07-31T09:13:30.000"/>
    <s v="RT @ThabileStella: Health-E’s Pontsho Pilane and Healthy Living Alliance’s Mary-Jane Matsolo, Health Dept’s Lynn Moeng, Priceless SA’s Nick…"/>
    <m/>
    <m/>
    <x v="2"/>
    <m/>
    <s v="http://pbs.twimg.com/profile_images/1003486786520313857/GFvO5TTB_normal.jpg"/>
    <x v="5"/>
    <s v="https://twitter.com/#!/sabcnewsonline/status/1156493073712582658"/>
    <m/>
    <m/>
    <s v="1156493073712582658"/>
    <m/>
    <b v="0"/>
    <n v="0"/>
    <s v=""/>
    <b v="0"/>
    <s v="en"/>
    <m/>
    <s v=""/>
    <b v="0"/>
    <n v="2"/>
    <s v="1156492689468219394"/>
    <s v="GroupTweet"/>
    <b v="0"/>
    <s v="1156492689468219394"/>
    <s v="Tweet"/>
    <n v="0"/>
    <n v="0"/>
    <m/>
    <m/>
    <m/>
    <m/>
    <m/>
    <m/>
    <m/>
    <m/>
    <n v="1"/>
    <s v="24"/>
    <s v="24"/>
    <n v="2"/>
    <n v="8.333333333333334"/>
    <n v="0"/>
    <n v="0"/>
    <n v="0"/>
    <n v="0"/>
    <n v="22"/>
    <n v="91.66666666666667"/>
    <n v="24"/>
  </r>
  <r>
    <s v="thabilestella"/>
    <s v="thabilestella"/>
    <m/>
    <m/>
    <m/>
    <m/>
    <m/>
    <m/>
    <m/>
    <m/>
    <s v="No"/>
    <n v="9"/>
    <m/>
    <m/>
    <x v="0"/>
    <d v="2019-07-31T09:11:58.000"/>
    <s v="Health-E’s Pontsho Pilane and Healthy Living Alliance’s Mary-Jane Matsolo, Health Dept’s Lynn Moeng, Priceless SA’s… https://t.co/DijljcanWr"/>
    <s v="https://twitter.com/i/web/status/1156492689468219394"/>
    <s v="twitter.com"/>
    <x v="2"/>
    <m/>
    <s v="http://pbs.twimg.com/profile_images/1125745059901726722/45LGwTc1_normal.jpg"/>
    <x v="6"/>
    <s v="https://twitter.com/#!/thabilestella/status/1156492689468219394"/>
    <m/>
    <m/>
    <s v="1156492689468219394"/>
    <m/>
    <b v="0"/>
    <n v="0"/>
    <s v=""/>
    <b v="0"/>
    <s v="en"/>
    <m/>
    <s v=""/>
    <b v="0"/>
    <n v="0"/>
    <s v=""/>
    <s v="Twitter for iPhone"/>
    <b v="1"/>
    <s v="1156492689468219394"/>
    <s v="Tweet"/>
    <n v="0"/>
    <n v="0"/>
    <s v="27.751856,-26.512649 _x000a_27.751856,-26.039628 _x000a_28.184340,-26.039628 _x000a_28.184340,-26.512649"/>
    <s v="South Africa"/>
    <s v="ZA"/>
    <s v="Johannesburg, South Africa"/>
    <s v="e564d30dc173d2a8"/>
    <s v="Johannesburg"/>
    <s v="city"/>
    <s v="https://api.twitter.com/1.1/geo/id/e564d30dc173d2a8.json"/>
    <n v="1"/>
    <s v="24"/>
    <s v="24"/>
    <n v="2"/>
    <n v="9.523809523809524"/>
    <n v="0"/>
    <n v="0"/>
    <n v="0"/>
    <n v="0"/>
    <n v="19"/>
    <n v="90.47619047619048"/>
    <n v="21"/>
  </r>
  <r>
    <s v="heala_sa"/>
    <s v="thabilestella"/>
    <m/>
    <m/>
    <m/>
    <m/>
    <m/>
    <m/>
    <m/>
    <m/>
    <s v="No"/>
    <n v="10"/>
    <m/>
    <m/>
    <x v="1"/>
    <d v="2019-07-31T09:25:30.000"/>
    <s v="RT @ThabileStella: Health-E’s Pontsho Pilane and Healthy Living Alliance’s Mary-Jane Matsolo, Health Dept’s Lynn Moeng, Priceless SA’s Nick…"/>
    <m/>
    <m/>
    <x v="2"/>
    <m/>
    <s v="http://pbs.twimg.com/profile_images/1006557404627009536/764bE_L1_normal.jpg"/>
    <x v="7"/>
    <s v="https://twitter.com/#!/heala_sa/status/1156496094290952192"/>
    <m/>
    <m/>
    <s v="1156496094290952192"/>
    <m/>
    <b v="0"/>
    <n v="0"/>
    <s v=""/>
    <b v="0"/>
    <s v="en"/>
    <m/>
    <s v=""/>
    <b v="0"/>
    <n v="2"/>
    <s v="1156492689468219394"/>
    <s v="TweetDeck"/>
    <b v="0"/>
    <s v="1156492689468219394"/>
    <s v="Tweet"/>
    <n v="0"/>
    <n v="0"/>
    <m/>
    <m/>
    <m/>
    <m/>
    <m/>
    <m/>
    <m/>
    <m/>
    <n v="1"/>
    <s v="24"/>
    <s v="24"/>
    <n v="2"/>
    <n v="8.333333333333334"/>
    <n v="0"/>
    <n v="0"/>
    <n v="0"/>
    <n v="0"/>
    <n v="22"/>
    <n v="91.66666666666667"/>
    <n v="24"/>
  </r>
  <r>
    <s v="foodchoice_work"/>
    <s v="foodchoice_work"/>
    <m/>
    <m/>
    <m/>
    <m/>
    <m/>
    <m/>
    <m/>
    <m/>
    <s v="No"/>
    <n v="11"/>
    <m/>
    <m/>
    <x v="0"/>
    <d v="2019-07-31T09:22:00.000"/>
    <s v="Researchers tested a fruit &amp;amp; veg subsidy, sweetened drinks tax, saturated fat tax, salt tax &amp;amp; a sugar tax. They fou… https://t.co/W0ZGK02JAh"/>
    <s v="https://twitter.com/i/web/status/1156495213835300865"/>
    <s v="twitter.com"/>
    <x v="2"/>
    <m/>
    <s v="http://pbs.twimg.com/profile_images/1100341529875542017/CetwEhHT_normal.png"/>
    <x v="8"/>
    <s v="https://twitter.com/#!/foodchoice_work/status/1156495213835300865"/>
    <m/>
    <m/>
    <s v="1156495213835300865"/>
    <m/>
    <b v="0"/>
    <n v="0"/>
    <s v=""/>
    <b v="0"/>
    <s v="en"/>
    <m/>
    <s v=""/>
    <b v="0"/>
    <n v="0"/>
    <s v=""/>
    <s v="TweetDeck"/>
    <b v="1"/>
    <s v="1156495213835300865"/>
    <s v="Tweet"/>
    <n v="0"/>
    <n v="0"/>
    <m/>
    <m/>
    <m/>
    <m/>
    <m/>
    <m/>
    <m/>
    <m/>
    <n v="1"/>
    <s v="39"/>
    <s v="39"/>
    <n v="0"/>
    <n v="0"/>
    <n v="1"/>
    <n v="4.761904761904762"/>
    <n v="0"/>
    <n v="0"/>
    <n v="20"/>
    <n v="95.23809523809524"/>
    <n v="21"/>
  </r>
  <r>
    <s v="f_geaney"/>
    <s v="foodchoice_work"/>
    <m/>
    <m/>
    <m/>
    <m/>
    <m/>
    <m/>
    <m/>
    <m/>
    <s v="No"/>
    <n v="12"/>
    <m/>
    <m/>
    <x v="1"/>
    <d v="2019-07-31T09:45:01.000"/>
    <s v="RT @foodchoice_work: Researchers tested a fruit &amp;amp; veg subsidy, sweetened drinks tax, saturated fat tax, salt tax &amp;amp; a sugar tax. They found…"/>
    <m/>
    <m/>
    <x v="2"/>
    <m/>
    <s v="http://pbs.twimg.com/profile_images/875708555801894914/Md0akJB7_normal.jpg"/>
    <x v="9"/>
    <s v="https://twitter.com/#!/f_geaney/status/1156501007599329280"/>
    <m/>
    <m/>
    <s v="1156501007599329280"/>
    <m/>
    <b v="0"/>
    <n v="0"/>
    <s v=""/>
    <b v="0"/>
    <s v="en"/>
    <m/>
    <s v=""/>
    <b v="0"/>
    <n v="1"/>
    <s v="1156495213835300865"/>
    <s v="Twitter for Android"/>
    <b v="0"/>
    <s v="1156495213835300865"/>
    <s v="Tweet"/>
    <n v="0"/>
    <n v="0"/>
    <m/>
    <m/>
    <m/>
    <m/>
    <m/>
    <m/>
    <m/>
    <m/>
    <n v="1"/>
    <s v="39"/>
    <s v="39"/>
    <n v="0"/>
    <n v="0"/>
    <n v="1"/>
    <n v="4.3478260869565215"/>
    <n v="0"/>
    <n v="0"/>
    <n v="22"/>
    <n v="95.65217391304348"/>
    <n v="23"/>
  </r>
  <r>
    <s v="newchapterltd"/>
    <s v="newchapterltd"/>
    <m/>
    <m/>
    <m/>
    <m/>
    <m/>
    <m/>
    <m/>
    <m/>
    <s v="No"/>
    <n v="13"/>
    <m/>
    <m/>
    <x v="0"/>
    <d v="2019-07-31T13:25:32.000"/>
    <s v="PM Borris Johnson has pledged to review sugar tax and whether it is successful in changing behavior or whether it i… https://t.co/IGA8ioLYdk"/>
    <s v="https://twitter.com/i/web/status/1156556501789663232"/>
    <s v="twitter.com"/>
    <x v="2"/>
    <m/>
    <s v="http://pbs.twimg.com/profile_images/544832623059546112/RQC1kAju_normal.png"/>
    <x v="10"/>
    <s v="https://twitter.com/#!/newchapterltd/status/1156556501789663232"/>
    <m/>
    <m/>
    <s v="1156556501789663232"/>
    <m/>
    <b v="0"/>
    <n v="0"/>
    <s v=""/>
    <b v="0"/>
    <s v="en"/>
    <m/>
    <s v=""/>
    <b v="0"/>
    <n v="0"/>
    <s v=""/>
    <s v="Twitter Web Client"/>
    <b v="1"/>
    <s v="1156556501789663232"/>
    <s v="Tweet"/>
    <n v="0"/>
    <n v="0"/>
    <m/>
    <m/>
    <m/>
    <m/>
    <m/>
    <m/>
    <m/>
    <m/>
    <n v="1"/>
    <s v="1"/>
    <s v="1"/>
    <n v="1"/>
    <n v="4.761904761904762"/>
    <n v="0"/>
    <n v="0"/>
    <n v="0"/>
    <n v="0"/>
    <n v="20"/>
    <n v="95.23809523809524"/>
    <n v="21"/>
  </r>
  <r>
    <s v="fitnesspsych"/>
    <s v="fitnesspsych"/>
    <m/>
    <m/>
    <m/>
    <m/>
    <m/>
    <m/>
    <m/>
    <m/>
    <s v="No"/>
    <n v="14"/>
    <m/>
    <m/>
    <x v="0"/>
    <d v="2019-07-31T14:13:31.000"/>
    <s v="4 decades of #obesity epidemic, no sign of turning it around with: “#eatlessexercisemore” #DIEts #healthcoaches #behaviorchange #medication  #surgery #fatcamps #sugartax #publicpolicies #marketingcampaigns #motivationalinterviewing #incomeinequality #affordablefood #incentives https://t.co/xXdEIJvOov"/>
    <s v="https://twitter.com/ecpobesity/status/1156521808084066304"/>
    <s v="twitter.com"/>
    <x v="3"/>
    <m/>
    <s v="http://pbs.twimg.com/profile_images/1097962577106210821/eZsBr_Tr_normal.jpg"/>
    <x v="11"/>
    <s v="https://twitter.com/#!/fitnesspsych/status/1156568578927165440"/>
    <m/>
    <m/>
    <s v="1156568578927165440"/>
    <m/>
    <b v="0"/>
    <n v="0"/>
    <s v=""/>
    <b v="1"/>
    <s v="en"/>
    <m/>
    <s v="1156521808084066304"/>
    <b v="0"/>
    <n v="0"/>
    <s v=""/>
    <s v="Twitter for iPhone"/>
    <b v="0"/>
    <s v="1156568578927165440"/>
    <s v="Tweet"/>
    <n v="0"/>
    <n v="0"/>
    <m/>
    <m/>
    <m/>
    <m/>
    <m/>
    <m/>
    <m/>
    <m/>
    <n v="1"/>
    <s v="1"/>
    <s v="1"/>
    <n v="0"/>
    <n v="0"/>
    <n v="1"/>
    <n v="3.8461538461538463"/>
    <n v="0"/>
    <n v="0"/>
    <n v="25"/>
    <n v="96.15384615384616"/>
    <n v="26"/>
  </r>
  <r>
    <s v="6hillgrove"/>
    <s v="borisjohnson"/>
    <m/>
    <m/>
    <m/>
    <m/>
    <m/>
    <m/>
    <m/>
    <m/>
    <s v="No"/>
    <n v="15"/>
    <m/>
    <m/>
    <x v="1"/>
    <d v="2019-07-31T16:20:06.000"/>
    <s v="Since the introduction of the 2018 #sugartax, #BorisJohnson has promised to review the #unhealthy food #taxes to see whether or not they have been effective, promising to not introduce any new ones until the review is complete. @BorisJohnson _x000a_https://t.co/LazrgAyH3V"/>
    <s v="https://www.bbc.co.uk/news/uk-politics-48847952"/>
    <s v="co.uk"/>
    <x v="4"/>
    <m/>
    <s v="http://pbs.twimg.com/profile_images/1155516935452409856/kcq4AymL_normal.jpg"/>
    <x v="12"/>
    <s v="https://twitter.com/#!/6hillgrove/status/1156600431616897024"/>
    <m/>
    <m/>
    <s v="1156600431616897024"/>
    <m/>
    <b v="0"/>
    <n v="3"/>
    <s v=""/>
    <b v="0"/>
    <s v="en"/>
    <m/>
    <s v=""/>
    <b v="0"/>
    <n v="1"/>
    <s v=""/>
    <s v="Hootsuite Inc."/>
    <b v="0"/>
    <s v="1156600431616897024"/>
    <s v="Tweet"/>
    <n v="0"/>
    <n v="0"/>
    <m/>
    <m/>
    <m/>
    <m/>
    <m/>
    <m/>
    <m/>
    <m/>
    <n v="1"/>
    <s v="2"/>
    <s v="2"/>
    <n v="3"/>
    <n v="7.894736842105263"/>
    <n v="1"/>
    <n v="2.6315789473684212"/>
    <n v="0"/>
    <n v="0"/>
    <n v="34"/>
    <n v="89.47368421052632"/>
    <n v="38"/>
  </r>
  <r>
    <s v="tobiasthole"/>
    <s v="6hillgrove"/>
    <m/>
    <m/>
    <m/>
    <m/>
    <m/>
    <m/>
    <m/>
    <m/>
    <s v="No"/>
    <n v="16"/>
    <m/>
    <m/>
    <x v="1"/>
    <d v="2019-07-31T22:10:25.000"/>
    <s v="RT @6Hillgrove: Since the introduction of the 2018 #sugartax, #BorisJohnson has promised to review the #unhealthy food #taxes to see whethe…"/>
    <m/>
    <m/>
    <x v="4"/>
    <m/>
    <s v="http://abs.twimg.com/sticky/default_profile_images/default_profile_normal.png"/>
    <x v="13"/>
    <s v="https://twitter.com/#!/tobiasthole/status/1156688592351178752"/>
    <m/>
    <m/>
    <s v="1156688592351178752"/>
    <m/>
    <b v="0"/>
    <n v="0"/>
    <s v=""/>
    <b v="0"/>
    <s v="en"/>
    <m/>
    <s v=""/>
    <b v="0"/>
    <n v="0"/>
    <s v="1156600431616897024"/>
    <s v="Twitter for iPhone"/>
    <b v="0"/>
    <s v="1156600431616897024"/>
    <s v="Tweet"/>
    <n v="0"/>
    <n v="0"/>
    <m/>
    <m/>
    <m/>
    <m/>
    <m/>
    <m/>
    <m/>
    <m/>
    <n v="1"/>
    <s v="2"/>
    <s v="2"/>
    <n v="1"/>
    <n v="4.761904761904762"/>
    <n v="1"/>
    <n v="4.761904761904762"/>
    <n v="0"/>
    <n v="0"/>
    <n v="19"/>
    <n v="90.47619047619048"/>
    <n v="21"/>
  </r>
  <r>
    <s v="retailsuite"/>
    <s v="retailsuite"/>
    <m/>
    <m/>
    <m/>
    <m/>
    <m/>
    <m/>
    <m/>
    <m/>
    <s v="No"/>
    <n v="17"/>
    <m/>
    <m/>
    <x v="0"/>
    <d v="2019-08-01T05:00:33.000"/>
    <s v="South Africa sugar tax: review and future implications. See full article in issue 6 of FMCG Retailer: https://t.co/bf5GkJ80mv via @RetailSuite _x000a__x000a_#retailsuitemedia #fmcgretailer #retailnews #b2bnews #fmcgnews #sugartax #SA #implications #beveragefocus https://t.co/urSO4nHphu"/>
    <s v="http://webreach8-0.co.za/Retail/FMCG/FMCG_Retailer_6_2019/mobile/index.html#p=19"/>
    <s v="co.za"/>
    <x v="5"/>
    <s v="https://pbs.twimg.com/media/EA3ABJKW4AAdL-J.jpg"/>
    <s v="https://pbs.twimg.com/media/EA3ABJKW4AAdL-J.jpg"/>
    <x v="14"/>
    <s v="https://twitter.com/#!/retailsuite/status/1156791808283877377"/>
    <m/>
    <m/>
    <s v="1156791808283877377"/>
    <m/>
    <b v="0"/>
    <n v="0"/>
    <s v=""/>
    <b v="0"/>
    <s v="en"/>
    <m/>
    <s v=""/>
    <b v="0"/>
    <n v="0"/>
    <s v=""/>
    <s v="Hootsuite Inc."/>
    <b v="0"/>
    <s v="1156791808283877377"/>
    <s v="Tweet"/>
    <n v="0"/>
    <n v="0"/>
    <m/>
    <m/>
    <m/>
    <m/>
    <m/>
    <m/>
    <m/>
    <m/>
    <n v="1"/>
    <s v="1"/>
    <s v="1"/>
    <n v="0"/>
    <n v="0"/>
    <n v="1"/>
    <n v="3.5714285714285716"/>
    <n v="0"/>
    <n v="0"/>
    <n v="27"/>
    <n v="96.42857142857143"/>
    <n v="28"/>
  </r>
  <r>
    <s v="melvynhayes"/>
    <s v="gillianstirton"/>
    <m/>
    <m/>
    <m/>
    <m/>
    <m/>
    <m/>
    <m/>
    <m/>
    <s v="No"/>
    <n v="18"/>
    <m/>
    <m/>
    <x v="1"/>
    <d v="2019-08-01T06:48:52.000"/>
    <s v="@SanpellegrinoUK @gillianstirton Are you saying these don't have sweeteners in? #sugartax_x000a_Every soda drink except #CocaCola has been ruined."/>
    <m/>
    <m/>
    <x v="6"/>
    <m/>
    <s v="http://pbs.twimg.com/profile_images/989052143440220161/0_pRUX2H_normal.jpg"/>
    <x v="15"/>
    <s v="https://twitter.com/#!/melvynhayes/status/1156819066146963456"/>
    <m/>
    <m/>
    <s v="1156819066146963456"/>
    <s v="1156688522482507776"/>
    <b v="0"/>
    <n v="0"/>
    <s v="961874259818692608"/>
    <b v="0"/>
    <s v="en"/>
    <m/>
    <s v=""/>
    <b v="0"/>
    <n v="0"/>
    <s v=""/>
    <s v="Twitter for Android"/>
    <b v="0"/>
    <s v="1156688522482507776"/>
    <s v="Tweet"/>
    <n v="0"/>
    <n v="0"/>
    <m/>
    <m/>
    <m/>
    <m/>
    <m/>
    <m/>
    <m/>
    <m/>
    <n v="1"/>
    <s v="23"/>
    <s v="23"/>
    <m/>
    <m/>
    <m/>
    <m/>
    <m/>
    <m/>
    <m/>
    <m/>
    <m/>
  </r>
  <r>
    <s v="platinumeats"/>
    <s v="incongru"/>
    <m/>
    <m/>
    <m/>
    <m/>
    <m/>
    <m/>
    <m/>
    <m/>
    <s v="No"/>
    <n v="20"/>
    <m/>
    <m/>
    <x v="2"/>
    <d v="2019-08-01T09:52:22.000"/>
    <s v="@incongru #sugartax 🤷‍♂️🧐"/>
    <m/>
    <m/>
    <x v="0"/>
    <m/>
    <s v="http://pbs.twimg.com/profile_images/638694424189403136/tIHqFLUB_normal.jpg"/>
    <x v="16"/>
    <s v="https://twitter.com/#!/platinumeats/status/1156865246369239040"/>
    <m/>
    <m/>
    <s v="1156865246369239040"/>
    <s v="1156831306526990336"/>
    <b v="0"/>
    <n v="1"/>
    <s v="22168568"/>
    <b v="0"/>
    <s v="und"/>
    <m/>
    <s v=""/>
    <b v="0"/>
    <n v="0"/>
    <s v=""/>
    <s v="Twitter for Android"/>
    <b v="0"/>
    <s v="1156831306526990336"/>
    <s v="Tweet"/>
    <n v="0"/>
    <n v="0"/>
    <m/>
    <m/>
    <m/>
    <m/>
    <m/>
    <m/>
    <m/>
    <m/>
    <n v="1"/>
    <s v="38"/>
    <s v="38"/>
    <n v="0"/>
    <n v="0"/>
    <n v="0"/>
    <n v="0"/>
    <n v="0"/>
    <n v="0"/>
    <n v="2"/>
    <n v="100"/>
    <n v="2"/>
  </r>
  <r>
    <s v="spazhammer"/>
    <s v="spazhammer"/>
    <m/>
    <m/>
    <m/>
    <m/>
    <m/>
    <m/>
    <m/>
    <m/>
    <s v="No"/>
    <n v="21"/>
    <m/>
    <m/>
    <x v="0"/>
    <d v="2019-08-01T12:30:58.000"/>
    <s v="if i'd fucking wanted sweeteners in it, id've chosen the grim dr pepper zero shit on the shelf next to it :(_x000a__x000a_argh!_x000a__x000a_#SugarTax"/>
    <m/>
    <m/>
    <x v="0"/>
    <m/>
    <s v="http://pbs.twimg.com/profile_images/621637473559515136/BPuztyys_normal.jpg"/>
    <x v="17"/>
    <s v="https://twitter.com/#!/spazhammer/status/1156905157256503297"/>
    <m/>
    <m/>
    <s v="1156905157256503297"/>
    <s v="1156905155901763586"/>
    <b v="0"/>
    <n v="0"/>
    <s v="17874694"/>
    <b v="0"/>
    <s v="en"/>
    <m/>
    <s v=""/>
    <b v="0"/>
    <n v="0"/>
    <s v=""/>
    <s v="Twitter Web App"/>
    <b v="0"/>
    <s v="1156905155901763586"/>
    <s v="Tweet"/>
    <n v="0"/>
    <n v="0"/>
    <m/>
    <m/>
    <m/>
    <m/>
    <m/>
    <m/>
    <m/>
    <m/>
    <n v="1"/>
    <s v="1"/>
    <s v="1"/>
    <n v="0"/>
    <n v="0"/>
    <n v="3"/>
    <n v="13.043478260869565"/>
    <n v="0"/>
    <n v="0"/>
    <n v="20"/>
    <n v="86.95652173913044"/>
    <n v="23"/>
  </r>
  <r>
    <s v="botnarhtim"/>
    <s v="botnarhtim"/>
    <m/>
    <m/>
    <m/>
    <m/>
    <m/>
    <m/>
    <m/>
    <m/>
    <s v="No"/>
    <n v="22"/>
    <m/>
    <m/>
    <x v="0"/>
    <d v="2019-08-01T14:30:01.000"/>
    <s v="The #sugartax sounds like the term toxic masculinity"/>
    <m/>
    <m/>
    <x v="0"/>
    <m/>
    <s v="http://pbs.twimg.com/profile_images/968973134916476934/bf60Y5uh_normal.jpg"/>
    <x v="18"/>
    <s v="https://twitter.com/#!/botnarhtim/status/1156935116448550912"/>
    <m/>
    <m/>
    <s v="1156935116448550912"/>
    <m/>
    <b v="0"/>
    <n v="1"/>
    <s v=""/>
    <b v="0"/>
    <s v="en"/>
    <m/>
    <s v=""/>
    <b v="0"/>
    <n v="0"/>
    <s v=""/>
    <s v="botnarhtim"/>
    <b v="0"/>
    <s v="1156935116448550912"/>
    <s v="Tweet"/>
    <n v="0"/>
    <n v="0"/>
    <m/>
    <m/>
    <m/>
    <m/>
    <m/>
    <m/>
    <m/>
    <m/>
    <n v="1"/>
    <s v="1"/>
    <s v="1"/>
    <n v="1"/>
    <n v="12.5"/>
    <n v="1"/>
    <n v="12.5"/>
    <n v="0"/>
    <n v="0"/>
    <n v="6"/>
    <n v="75"/>
    <n v="8"/>
  </r>
  <r>
    <s v="bsw_info"/>
    <s v="bsw_info"/>
    <m/>
    <m/>
    <m/>
    <m/>
    <m/>
    <m/>
    <m/>
    <m/>
    <s v="No"/>
    <n v="23"/>
    <m/>
    <m/>
    <x v="0"/>
    <d v="2019-08-01T16:04:14.000"/>
    <s v="Will a #SugarTax help reduce child #obesity? Here are the facts you need to know - https://t.co/LHGJ0D5jI2 https://t.co/yeb48Unzp7"/>
    <s v="http://businessservicesweek.com/do-you-know-the-sugar-tax-facts/?utm_source=twitter&amp;utm_medium=social&amp;utm_campaign=twitter+organic"/>
    <s v="businessservicesweek.com"/>
    <x v="7"/>
    <s v="https://pbs.twimg.com/media/EA5X68ZXYAI1TaD.jpg"/>
    <s v="https://pbs.twimg.com/media/EA5X68ZXYAI1TaD.jpg"/>
    <x v="19"/>
    <s v="https://twitter.com/#!/bsw_info/status/1156958826148577280"/>
    <m/>
    <m/>
    <s v="1156958826148577280"/>
    <m/>
    <b v="0"/>
    <n v="0"/>
    <s v=""/>
    <b v="0"/>
    <s v="en"/>
    <m/>
    <s v=""/>
    <b v="0"/>
    <n v="0"/>
    <s v=""/>
    <s v="SocialOomph"/>
    <b v="0"/>
    <s v="1156958826148577280"/>
    <s v="Tweet"/>
    <n v="0"/>
    <n v="0"/>
    <m/>
    <m/>
    <m/>
    <m/>
    <m/>
    <m/>
    <m/>
    <m/>
    <n v="1"/>
    <s v="1"/>
    <s v="1"/>
    <n v="0"/>
    <n v="0"/>
    <n v="0"/>
    <n v="0"/>
    <n v="0"/>
    <n v="0"/>
    <n v="15"/>
    <n v="100"/>
    <n v="15"/>
  </r>
  <r>
    <s v="yo_martinez"/>
    <s v="profjimmorone"/>
    <m/>
    <m/>
    <m/>
    <m/>
    <m/>
    <m/>
    <m/>
    <m/>
    <s v="No"/>
    <n v="24"/>
    <m/>
    <m/>
    <x v="1"/>
    <d v="2019-08-01T17:16:40.000"/>
    <s v="RT @tijdvooreten: @Eduardo_J_Gomez @GLOBE_obesity @enjoy_diabetes @DiabetesUK @NCDs_PAHO @profjimmorone Here in the Netherlands the Ministr…"/>
    <m/>
    <m/>
    <x v="2"/>
    <m/>
    <s v="http://pbs.twimg.com/profile_images/686032452289183744/SqWDnJ4l_normal.jpg"/>
    <x v="20"/>
    <s v="https://twitter.com/#!/yo_martinez/status/1156977054698618880"/>
    <m/>
    <m/>
    <s v="1156977054698618880"/>
    <m/>
    <b v="0"/>
    <n v="0"/>
    <s v=""/>
    <b v="0"/>
    <s v="en"/>
    <m/>
    <s v=""/>
    <b v="0"/>
    <n v="2"/>
    <s v="1156899350607532032"/>
    <s v="Twitter for iPhone"/>
    <b v="0"/>
    <s v="1156899350607532032"/>
    <s v="Tweet"/>
    <n v="0"/>
    <n v="0"/>
    <m/>
    <m/>
    <m/>
    <m/>
    <m/>
    <m/>
    <m/>
    <m/>
    <n v="1"/>
    <s v="3"/>
    <s v="3"/>
    <m/>
    <m/>
    <m/>
    <m/>
    <m/>
    <m/>
    <m/>
    <m/>
    <m/>
  </r>
  <r>
    <s v="brookestimes"/>
    <s v="thetimes"/>
    <m/>
    <m/>
    <m/>
    <m/>
    <m/>
    <m/>
    <m/>
    <m/>
    <s v="No"/>
    <n v="31"/>
    <m/>
    <m/>
    <x v="1"/>
    <d v="2019-07-04T10:45:29.000"/>
    <s v="My cartoon Thursday @TheTimes.....#BorisJohnson has got it all wrong on rejecting a #sugartax.......... #obesity https://t.co/hfI1aV7ZjH"/>
    <m/>
    <m/>
    <x v="8"/>
    <s v="https://pbs.twimg.com/media/D-oBIM3WkAAOrH3.jpg"/>
    <s v="https://pbs.twimg.com/media/D-oBIM3WkAAOrH3.jpg"/>
    <x v="21"/>
    <s v="https://twitter.com/#!/brookestimes/status/1146731753123516416"/>
    <m/>
    <m/>
    <s v="1146731753123516416"/>
    <m/>
    <b v="0"/>
    <n v="123"/>
    <s v=""/>
    <b v="0"/>
    <s v="en"/>
    <m/>
    <s v=""/>
    <b v="0"/>
    <n v="64"/>
    <s v=""/>
    <s v="Twitter Web Client"/>
    <b v="0"/>
    <s v="1146731753123516416"/>
    <s v="Retweet"/>
    <n v="0"/>
    <n v="0"/>
    <m/>
    <m/>
    <m/>
    <m/>
    <m/>
    <m/>
    <m/>
    <m/>
    <n v="1"/>
    <s v="22"/>
    <s v="22"/>
    <n v="0"/>
    <n v="0"/>
    <n v="2"/>
    <n v="13.333333333333334"/>
    <n v="0"/>
    <n v="0"/>
    <n v="13"/>
    <n v="86.66666666666667"/>
    <n v="15"/>
  </r>
  <r>
    <s v="ellysiumfields"/>
    <s v="thetimes"/>
    <m/>
    <m/>
    <m/>
    <m/>
    <m/>
    <m/>
    <m/>
    <m/>
    <s v="No"/>
    <n v="32"/>
    <m/>
    <m/>
    <x v="1"/>
    <d v="2019-08-01T18:07:30.000"/>
    <s v="RT @BrookesTimes: My cartoon Thursday @TheTimes.....#BorisJohnson has got it all wrong on rejecting a #sugartax.......... #obesity https://…"/>
    <m/>
    <m/>
    <x v="8"/>
    <m/>
    <s v="http://pbs.twimg.com/profile_images/829376575/Photo_73_normal.jpg"/>
    <x v="22"/>
    <s v="https://twitter.com/#!/ellysiumfields/status/1156989849766727680"/>
    <m/>
    <m/>
    <s v="1156989849766727680"/>
    <m/>
    <b v="0"/>
    <n v="0"/>
    <s v=""/>
    <b v="0"/>
    <s v="en"/>
    <m/>
    <s v=""/>
    <b v="0"/>
    <n v="64"/>
    <s v="1146731753123516416"/>
    <s v="Twitter Web App"/>
    <b v="0"/>
    <s v="1146731753123516416"/>
    <s v="Tweet"/>
    <n v="0"/>
    <n v="0"/>
    <m/>
    <m/>
    <m/>
    <m/>
    <m/>
    <m/>
    <m/>
    <m/>
    <n v="1"/>
    <s v="22"/>
    <s v="22"/>
    <m/>
    <m/>
    <m/>
    <m/>
    <m/>
    <m/>
    <m/>
    <m/>
    <m/>
  </r>
  <r>
    <s v="tijdvooreten"/>
    <s v="pmenonifpri"/>
    <m/>
    <m/>
    <m/>
    <m/>
    <m/>
    <m/>
    <m/>
    <m/>
    <s v="No"/>
    <n v="34"/>
    <m/>
    <m/>
    <x v="1"/>
    <d v="2019-08-01T10:15:45.000"/>
    <s v="@StuartGillesp16 @PMenonIFPRI Here in the Netherland the Ministry of Health, Welfare and Sport (@MinVWS) choose unfortunately @JOGGNL the Dutch Epode international network to avoid #sugartax. https://t.co/B7XBLGyDZD https://t.co/yPVPaatAh8… …   #Amsterdamhealthyweightprogramme @wwaterlander @Eduardo_J_Gomez"/>
    <s v="http://www.ministerievantegenspraak.nl/english/no-fruit-juice-and-enough-sleep-a-probe-beyond-a-panacea/ http://www.ministerievantegenspraak.nl/english/no-fruit-juice-and-enough-sleep-a-probe-beyond-a-panacea/"/>
    <s v="ministerievantegenspraak.nl ministerievantegenspraak.nl"/>
    <x v="9"/>
    <m/>
    <s v="http://pbs.twimg.com/profile_images/1080789983974301696/y0C2Q8bh_normal.jpg"/>
    <x v="23"/>
    <s v="https://twitter.com/#!/tijdvooreten/status/1156871130399068160"/>
    <m/>
    <m/>
    <s v="1156871130399068160"/>
    <s v="1156813613224660993"/>
    <b v="0"/>
    <n v="1"/>
    <s v="1080772865132191744"/>
    <b v="0"/>
    <s v="en"/>
    <m/>
    <s v=""/>
    <b v="0"/>
    <n v="0"/>
    <s v=""/>
    <s v="Twitter Web App"/>
    <b v="0"/>
    <s v="1156813613224660993"/>
    <s v="Tweet"/>
    <n v="0"/>
    <n v="0"/>
    <m/>
    <m/>
    <m/>
    <m/>
    <m/>
    <m/>
    <m/>
    <m/>
    <n v="1"/>
    <s v="3"/>
    <s v="3"/>
    <m/>
    <m/>
    <m/>
    <m/>
    <m/>
    <m/>
    <m/>
    <m/>
    <m/>
  </r>
  <r>
    <s v="tijdvooreten"/>
    <s v="wwaterlander"/>
    <m/>
    <m/>
    <m/>
    <m/>
    <m/>
    <m/>
    <m/>
    <m/>
    <s v="No"/>
    <n v="36"/>
    <m/>
    <m/>
    <x v="1"/>
    <d v="2019-08-01T12:21:56.000"/>
    <s v="@StuartGillesp16 Here in the Netherlands the Ministry of Health, Welfare and Sport (@MinVWS) choose unfortunately @JOGGNL, the Dutch 'Epode international network' to work with the Duch anti #sugartax Lobby.. https://t.co/B7XBLGyDZD #Amsterdamhealthyweightprogramme _x000a_@Eduardo_J_Gomez @wwaterlander"/>
    <s v="http://www.ministerievantegenspraak.nl/english/no-fruit-juice-and-enough-sleep-a-probe-beyond-a-panacea/"/>
    <s v="ministerievantegenspraak.nl"/>
    <x v="9"/>
    <m/>
    <s v="http://pbs.twimg.com/profile_images/1080789983974301696/y0C2Q8bh_normal.jpg"/>
    <x v="24"/>
    <s v="https://twitter.com/#!/tijdvooreten/status/1156902885298528256"/>
    <m/>
    <m/>
    <s v="1156902885298528256"/>
    <s v="1156813613224660993"/>
    <b v="0"/>
    <n v="2"/>
    <s v="1080772865132191744"/>
    <b v="0"/>
    <s v="en"/>
    <m/>
    <s v=""/>
    <b v="0"/>
    <n v="1"/>
    <s v=""/>
    <s v="Twitter Web App"/>
    <b v="0"/>
    <s v="1156813613224660993"/>
    <s v="Tweet"/>
    <n v="0"/>
    <n v="0"/>
    <m/>
    <m/>
    <m/>
    <m/>
    <m/>
    <m/>
    <m/>
    <m/>
    <n v="2"/>
    <s v="3"/>
    <s v="3"/>
    <m/>
    <m/>
    <m/>
    <m/>
    <m/>
    <m/>
    <m/>
    <m/>
    <m/>
  </r>
  <r>
    <s v="tijdvooreten"/>
    <s v="paulblokhuis"/>
    <m/>
    <m/>
    <m/>
    <m/>
    <m/>
    <m/>
    <m/>
    <m/>
    <s v="No"/>
    <n v="39"/>
    <m/>
    <m/>
    <x v="1"/>
    <d v="2019-08-01T17:30:43.000"/>
    <s v="@BoydSwinburn @enjoy_diabetes @pepsi @CocaCola Here in the Netherlands the Ministry of Health, Welfare and Sport (@MinVWS )choose unfortunately to work with _x000a_@JOGGNL , the Dutch 'Epode international network' to avoid #sugartax in co-operation with the Dutch sugar lobby. 🙄 https://t.co/AvJyY6SVFA @jaapseidell @PaulBlokhuis"/>
    <s v="http://www.ministerievantegenspraak.nl/english/no-fruit-juice-and-enough-sleep-a-probe-beyond-a-panacea/#Amsterdamhealthyweightprogramme"/>
    <s v="ministerievantegenspraak.nl"/>
    <x v="0"/>
    <m/>
    <s v="http://pbs.twimg.com/profile_images/1080789983974301696/y0C2Q8bh_normal.jpg"/>
    <x v="25"/>
    <s v="https://twitter.com/#!/tijdvooreten/status/1156980591079899138"/>
    <m/>
    <m/>
    <s v="1156980591079899138"/>
    <s v="1156785683480088576"/>
    <b v="0"/>
    <n v="1"/>
    <s v="563019405"/>
    <b v="0"/>
    <s v="en"/>
    <m/>
    <s v=""/>
    <b v="0"/>
    <n v="0"/>
    <s v=""/>
    <s v="Twitter Web App"/>
    <b v="0"/>
    <s v="1156785683480088576"/>
    <s v="Tweet"/>
    <n v="0"/>
    <n v="0"/>
    <m/>
    <m/>
    <m/>
    <m/>
    <m/>
    <m/>
    <m/>
    <m/>
    <n v="1"/>
    <s v="3"/>
    <s v="3"/>
    <m/>
    <m/>
    <m/>
    <m/>
    <m/>
    <m/>
    <m/>
    <m/>
    <m/>
  </r>
  <r>
    <s v="tijdvooreten"/>
    <s v="joggnl"/>
    <m/>
    <m/>
    <m/>
    <m/>
    <m/>
    <m/>
    <m/>
    <m/>
    <s v="No"/>
    <n v="44"/>
    <m/>
    <m/>
    <x v="1"/>
    <d v="2019-08-01T12:07:53.000"/>
    <s v="@Eduardo_J_Gomez @GLOBE_obesity @enjoy_diabetes @DiabetesUK @NCDs_PAHO @profjimmorone Here in the Netherlands the Ministry of Health, Welfare and Sport @MinVWS choose unfortunately to work with _x000a_@JOGGNL, the Dutch 'Epode international network' to avoid #sugartax in co-operation with the Dutch sugar lobby. 🙄 https://t.co/B7XBLGyDZD #Amsterdamhealthyweightprogramme"/>
    <s v="http://www.ministerievantegenspraak.nl/english/no-fruit-juice-and-enough-sleep-a-probe-beyond-a-panacea/"/>
    <s v="ministerievantegenspraak.nl"/>
    <x v="9"/>
    <m/>
    <s v="http://pbs.twimg.com/profile_images/1080789983974301696/y0C2Q8bh_normal.jpg"/>
    <x v="26"/>
    <s v="https://twitter.com/#!/tijdvooreten/status/1156899350607532032"/>
    <m/>
    <m/>
    <s v="1156899350607532032"/>
    <s v="1156551286483030018"/>
    <b v="0"/>
    <n v="1"/>
    <s v="3262139751"/>
    <b v="0"/>
    <s v="en"/>
    <m/>
    <s v=""/>
    <b v="0"/>
    <n v="2"/>
    <s v=""/>
    <s v="Twitter Web App"/>
    <b v="0"/>
    <s v="1156551286483030018"/>
    <s v="Tweet"/>
    <n v="0"/>
    <n v="0"/>
    <m/>
    <m/>
    <m/>
    <m/>
    <m/>
    <m/>
    <m/>
    <m/>
    <n v="5"/>
    <s v="3"/>
    <s v="3"/>
    <m/>
    <m/>
    <m/>
    <m/>
    <m/>
    <m/>
    <m/>
    <m/>
    <m/>
  </r>
  <r>
    <s v="tijdvooreten"/>
    <s v="joggnl"/>
    <m/>
    <m/>
    <m/>
    <m/>
    <m/>
    <m/>
    <m/>
    <m/>
    <s v="No"/>
    <n v="47"/>
    <m/>
    <m/>
    <x v="1"/>
    <d v="2019-08-01T18:20:28.000"/>
    <s v="@Tagesspiegel Here in the Netherlands the Ministry of Health, Welfare and Sport @MinVWS choose unfortunately to work with _x000a_@JOGGNL, the Dutch 'Epode international network' to avoid #sugartax in co-operation with the Dutch sugar #Lobby.🙄 https://t.co/B7XBLGyDZD #Amsterdamhealthyweightprogramme"/>
    <s v="http://www.ministerievantegenspraak.nl/english/no-fruit-juice-and-enough-sleep-a-probe-beyond-a-panacea/"/>
    <s v="ministerievantegenspraak.nl"/>
    <x v="10"/>
    <m/>
    <s v="http://pbs.twimg.com/profile_images/1080789983974301696/y0C2Q8bh_normal.jpg"/>
    <x v="27"/>
    <s v="https://twitter.com/#!/tijdvooreten/status/1156993113401040898"/>
    <m/>
    <m/>
    <s v="1156993113401040898"/>
    <s v="1156932163222351872"/>
    <b v="0"/>
    <n v="0"/>
    <s v="22926365"/>
    <b v="0"/>
    <s v="en"/>
    <m/>
    <s v=""/>
    <b v="0"/>
    <n v="0"/>
    <s v=""/>
    <s v="Twitter Web App"/>
    <b v="0"/>
    <s v="1156932163222351872"/>
    <s v="Tweet"/>
    <n v="0"/>
    <n v="0"/>
    <m/>
    <m/>
    <m/>
    <m/>
    <m/>
    <m/>
    <m/>
    <m/>
    <n v="5"/>
    <s v="3"/>
    <s v="3"/>
    <m/>
    <m/>
    <m/>
    <m/>
    <m/>
    <m/>
    <m/>
    <m/>
    <m/>
  </r>
  <r>
    <s v="serendipitysays"/>
    <s v="borisjohnson"/>
    <m/>
    <m/>
    <m/>
    <m/>
    <m/>
    <m/>
    <m/>
    <m/>
    <s v="No"/>
    <n v="54"/>
    <m/>
    <m/>
    <x v="1"/>
    <d v="2019-08-01T19:34:21.000"/>
    <s v="RT @LouHaigh: On the #sugartax just like every political issue of the day, @borisjohnson has ducked and dived to put himself in the top job…"/>
    <m/>
    <m/>
    <x v="0"/>
    <m/>
    <s v="http://pbs.twimg.com/profile_images/806047860/Cropped_Portrait_Sketch_by_Azerisii_v.2_normal.jpg"/>
    <x v="28"/>
    <s v="https://twitter.com/#!/serendipitysays/status/1157011704854851589"/>
    <m/>
    <m/>
    <s v="1157011704854851589"/>
    <m/>
    <b v="0"/>
    <n v="0"/>
    <s v=""/>
    <b v="0"/>
    <s v="en"/>
    <m/>
    <s v=""/>
    <b v="0"/>
    <n v="71"/>
    <s v="1147097793204490241"/>
    <s v="Twitter Web App"/>
    <b v="0"/>
    <s v="1147097793204490241"/>
    <s v="Tweet"/>
    <n v="0"/>
    <n v="0"/>
    <m/>
    <m/>
    <m/>
    <m/>
    <m/>
    <m/>
    <m/>
    <m/>
    <n v="1"/>
    <s v="2"/>
    <s v="2"/>
    <m/>
    <m/>
    <m/>
    <m/>
    <m/>
    <m/>
    <m/>
    <m/>
    <m/>
  </r>
  <r>
    <s v="rainoraines"/>
    <s v="rainoraines"/>
    <m/>
    <m/>
    <m/>
    <m/>
    <m/>
    <m/>
    <m/>
    <m/>
    <s v="No"/>
    <n v="56"/>
    <m/>
    <m/>
    <x v="0"/>
    <d v="2019-08-02T01:22:18.000"/>
    <s v="Anyone else think most pop tastes the same as each other since sugar tax and subsequent recipe changes? They’re too sweet and taste practically identical to each other. #pop #sugartax #ArtificialSweetner"/>
    <m/>
    <m/>
    <x v="11"/>
    <m/>
    <s v="http://pbs.twimg.com/profile_images/1135594558992146433/NV8kH2wC_normal.jpg"/>
    <x v="29"/>
    <s v="https://twitter.com/#!/rainoraines/status/1157099272136994817"/>
    <m/>
    <m/>
    <s v="1157099272136994817"/>
    <m/>
    <b v="0"/>
    <n v="0"/>
    <s v=""/>
    <b v="0"/>
    <s v="en"/>
    <m/>
    <s v=""/>
    <b v="0"/>
    <n v="0"/>
    <s v=""/>
    <s v="Twitter for iPhone"/>
    <b v="0"/>
    <s v="1157099272136994817"/>
    <s v="Tweet"/>
    <n v="0"/>
    <n v="0"/>
    <m/>
    <m/>
    <m/>
    <m/>
    <m/>
    <m/>
    <m/>
    <m/>
    <n v="1"/>
    <s v="1"/>
    <s v="1"/>
    <n v="1"/>
    <n v="3.125"/>
    <n v="0"/>
    <n v="0"/>
    <n v="0"/>
    <n v="0"/>
    <n v="31"/>
    <n v="96.875"/>
    <n v="32"/>
  </r>
  <r>
    <s v="matt_ros"/>
    <s v="helenclarknz"/>
    <m/>
    <m/>
    <m/>
    <m/>
    <m/>
    <m/>
    <m/>
    <m/>
    <s v="No"/>
    <n v="57"/>
    <m/>
    <m/>
    <x v="1"/>
    <d v="2019-08-02T03:48:13.000"/>
    <s v="RT @HelenClarkNZ: Alarming to read of scale of impact of #diabetes in NZ: close to 1,000 amputations a year; sight of 60,000 people affecte…"/>
    <m/>
    <m/>
    <x v="12"/>
    <m/>
    <s v="http://pbs.twimg.com/profile_images/806799728205664256/QbAu5jpK_normal.png"/>
    <x v="30"/>
    <s v="https://twitter.com/#!/matt_ros/status/1157135990592458752"/>
    <m/>
    <m/>
    <s v="1157135990592458752"/>
    <m/>
    <b v="0"/>
    <n v="0"/>
    <s v=""/>
    <b v="0"/>
    <s v="en"/>
    <m/>
    <s v=""/>
    <b v="0"/>
    <n v="18"/>
    <s v="1157135457764818944"/>
    <s v="TweetDeck"/>
    <b v="0"/>
    <s v="1157135457764818944"/>
    <s v="Tweet"/>
    <n v="0"/>
    <n v="0"/>
    <m/>
    <m/>
    <m/>
    <m/>
    <m/>
    <m/>
    <m/>
    <m/>
    <n v="1"/>
    <s v="4"/>
    <s v="4"/>
    <n v="0"/>
    <n v="0"/>
    <n v="1"/>
    <n v="3.8461538461538463"/>
    <n v="0"/>
    <n v="0"/>
    <n v="25"/>
    <n v="96.15384615384616"/>
    <n v="26"/>
  </r>
  <r>
    <s v="7_clare"/>
    <s v="helenclarknz"/>
    <m/>
    <m/>
    <m/>
    <m/>
    <m/>
    <m/>
    <m/>
    <m/>
    <s v="No"/>
    <n v="58"/>
    <m/>
    <m/>
    <x v="1"/>
    <d v="2019-08-02T03:49:32.000"/>
    <s v="RT @HelenClarkNZ: Alarming to read of scale of impact of #diabetes in NZ: close to 1,000 amputations a year; sight of 60,000 people affecte…"/>
    <m/>
    <m/>
    <x v="12"/>
    <m/>
    <s v="http://pbs.twimg.com/profile_images/1103765048768380928/Z42yVEr0_normal.png"/>
    <x v="31"/>
    <s v="https://twitter.com/#!/7_clare/status/1157136320575074305"/>
    <m/>
    <m/>
    <s v="1157136320575074305"/>
    <m/>
    <b v="0"/>
    <n v="0"/>
    <s v=""/>
    <b v="0"/>
    <s v="en"/>
    <m/>
    <s v=""/>
    <b v="0"/>
    <n v="18"/>
    <s v="1157135457764818944"/>
    <s v="Twitter Web Client"/>
    <b v="0"/>
    <s v="1157135457764818944"/>
    <s v="Tweet"/>
    <n v="0"/>
    <n v="0"/>
    <m/>
    <m/>
    <m/>
    <m/>
    <m/>
    <m/>
    <m/>
    <m/>
    <n v="1"/>
    <s v="4"/>
    <s v="4"/>
    <n v="0"/>
    <n v="0"/>
    <n v="1"/>
    <n v="3.8461538461538463"/>
    <n v="0"/>
    <n v="0"/>
    <n v="25"/>
    <n v="96.15384615384616"/>
    <n v="26"/>
  </r>
  <r>
    <s v="lolesaiga"/>
    <s v="helenclarknz"/>
    <m/>
    <m/>
    <m/>
    <m/>
    <m/>
    <m/>
    <m/>
    <m/>
    <s v="No"/>
    <n v="59"/>
    <m/>
    <m/>
    <x v="1"/>
    <d v="2019-08-02T03:51:20.000"/>
    <s v="RT @HelenClarkNZ: Alarming to read of scale of impact of #diabetes in NZ: close to 1,000 amputations a year; sight of 60,000 people affecte…"/>
    <m/>
    <m/>
    <x v="12"/>
    <m/>
    <s v="http://pbs.twimg.com/profile_images/1141993751000170496/hh18dgHZ_normal.jpg"/>
    <x v="32"/>
    <s v="https://twitter.com/#!/lolesaiga/status/1157136773488635904"/>
    <m/>
    <m/>
    <s v="1157136773488635904"/>
    <m/>
    <b v="0"/>
    <n v="0"/>
    <s v=""/>
    <b v="0"/>
    <s v="en"/>
    <m/>
    <s v=""/>
    <b v="0"/>
    <n v="18"/>
    <s v="1157135457764818944"/>
    <s v="Twitter for iPhone"/>
    <b v="0"/>
    <s v="1157135457764818944"/>
    <s v="Tweet"/>
    <n v="0"/>
    <n v="0"/>
    <m/>
    <m/>
    <m/>
    <m/>
    <m/>
    <m/>
    <m/>
    <m/>
    <n v="1"/>
    <s v="4"/>
    <s v="4"/>
    <n v="0"/>
    <n v="0"/>
    <n v="1"/>
    <n v="3.8461538461538463"/>
    <n v="0"/>
    <n v="0"/>
    <n v="25"/>
    <n v="96.15384615384616"/>
    <n v="26"/>
  </r>
  <r>
    <s v="jkangwagye"/>
    <s v="helenclarknz"/>
    <m/>
    <m/>
    <m/>
    <m/>
    <m/>
    <m/>
    <m/>
    <m/>
    <s v="No"/>
    <n v="60"/>
    <m/>
    <m/>
    <x v="1"/>
    <d v="2019-08-02T04:25:14.000"/>
    <s v="RT @HelenClarkNZ: Alarming to read of scale of impact of #diabetes in NZ: close to 1,000 amputations a year; sight of 60,000 people affecte…"/>
    <m/>
    <m/>
    <x v="12"/>
    <m/>
    <s v="http://pbs.twimg.com/profile_images/757190088484917248/dtziftS0_normal.jpg"/>
    <x v="33"/>
    <s v="https://twitter.com/#!/jkangwagye/status/1157145306581987329"/>
    <m/>
    <m/>
    <s v="1157145306581987329"/>
    <m/>
    <b v="0"/>
    <n v="0"/>
    <s v=""/>
    <b v="0"/>
    <s v="en"/>
    <m/>
    <s v=""/>
    <b v="0"/>
    <n v="18"/>
    <s v="1157135457764818944"/>
    <s v="Twitter for Android"/>
    <b v="0"/>
    <s v="1157135457764818944"/>
    <s v="Tweet"/>
    <n v="0"/>
    <n v="0"/>
    <m/>
    <m/>
    <m/>
    <m/>
    <m/>
    <m/>
    <m/>
    <m/>
    <n v="1"/>
    <s v="4"/>
    <s v="4"/>
    <n v="0"/>
    <n v="0"/>
    <n v="1"/>
    <n v="3.8461538461538463"/>
    <n v="0"/>
    <n v="0"/>
    <n v="25"/>
    <n v="96.15384615384616"/>
    <n v="26"/>
  </r>
  <r>
    <s v="transparency_a1"/>
    <s v="helenclarknz"/>
    <m/>
    <m/>
    <m/>
    <m/>
    <m/>
    <m/>
    <m/>
    <m/>
    <s v="No"/>
    <n v="61"/>
    <m/>
    <m/>
    <x v="1"/>
    <d v="2019-08-02T04:57:14.000"/>
    <s v="RT @HelenClarkNZ: Alarming to read of scale of impact of #diabetes in NZ: close to 1,000 amputations a year; sight of 60,000 people affecte…"/>
    <m/>
    <m/>
    <x v="12"/>
    <m/>
    <s v="http://pbs.twimg.com/profile_images/1141611559673712640/KfwMyqpq_normal.png"/>
    <x v="34"/>
    <s v="https://twitter.com/#!/transparency_a1/status/1157153357854695427"/>
    <m/>
    <m/>
    <s v="1157153357854695427"/>
    <m/>
    <b v="0"/>
    <n v="0"/>
    <s v=""/>
    <b v="0"/>
    <s v="en"/>
    <m/>
    <s v=""/>
    <b v="0"/>
    <n v="18"/>
    <s v="1157135457764818944"/>
    <s v="Twitter Web App"/>
    <b v="0"/>
    <s v="1157135457764818944"/>
    <s v="Tweet"/>
    <n v="0"/>
    <n v="0"/>
    <m/>
    <m/>
    <m/>
    <m/>
    <m/>
    <m/>
    <m/>
    <m/>
    <n v="1"/>
    <s v="4"/>
    <s v="4"/>
    <n v="0"/>
    <n v="0"/>
    <n v="1"/>
    <n v="3.8461538461538463"/>
    <n v="0"/>
    <n v="0"/>
    <n v="25"/>
    <n v="96.15384615384616"/>
    <n v="26"/>
  </r>
  <r>
    <s v="unite4diabetes"/>
    <s v="helenclarknz"/>
    <m/>
    <m/>
    <m/>
    <m/>
    <m/>
    <m/>
    <m/>
    <m/>
    <s v="No"/>
    <n v="62"/>
    <m/>
    <m/>
    <x v="1"/>
    <d v="2019-08-02T05:21:20.000"/>
    <s v="RT @HelenClarkNZ: Alarming to read of scale of impact of #diabetes in NZ: close to 1,000 amputations a year; sight of 60,000 people affecte…"/>
    <m/>
    <m/>
    <x v="12"/>
    <m/>
    <s v="http://pbs.twimg.com/profile_images/378800000456986279/1ec12389e2eb46ed181bffb2445e69ed_normal.jpeg"/>
    <x v="35"/>
    <s v="https://twitter.com/#!/unite4diabetes/status/1157159424487612418"/>
    <m/>
    <m/>
    <s v="1157159424487612418"/>
    <m/>
    <b v="0"/>
    <n v="0"/>
    <s v=""/>
    <b v="0"/>
    <s v="en"/>
    <m/>
    <s v=""/>
    <b v="0"/>
    <n v="18"/>
    <s v="1157135457764818944"/>
    <s v="Twitter Web App"/>
    <b v="0"/>
    <s v="1157135457764818944"/>
    <s v="Tweet"/>
    <n v="0"/>
    <n v="0"/>
    <m/>
    <m/>
    <m/>
    <m/>
    <m/>
    <m/>
    <m/>
    <m/>
    <n v="1"/>
    <s v="4"/>
    <s v="4"/>
    <n v="0"/>
    <n v="0"/>
    <n v="1"/>
    <n v="3.8461538461538463"/>
    <n v="0"/>
    <n v="0"/>
    <n v="25"/>
    <n v="96.15384615384616"/>
    <n v="26"/>
  </r>
  <r>
    <s v="guledwiliq"/>
    <s v="helenclarknz"/>
    <m/>
    <m/>
    <m/>
    <m/>
    <m/>
    <m/>
    <m/>
    <m/>
    <s v="No"/>
    <n v="63"/>
    <m/>
    <m/>
    <x v="1"/>
    <d v="2019-08-02T05:46:43.000"/>
    <s v="RT @HelenClarkNZ: Alarming to read of scale of impact of #diabetes in NZ: close to 1,000 amputations a year; sight of 60,000 people affecte…"/>
    <m/>
    <m/>
    <x v="12"/>
    <m/>
    <s v="http://pbs.twimg.com/profile_images/1094415934796619776/GGnnBcec_normal.jpg"/>
    <x v="36"/>
    <s v="https://twitter.com/#!/guledwiliq/status/1157165812970475520"/>
    <m/>
    <m/>
    <s v="1157165812970475520"/>
    <m/>
    <b v="0"/>
    <n v="0"/>
    <s v=""/>
    <b v="0"/>
    <s v="en"/>
    <m/>
    <s v=""/>
    <b v="0"/>
    <n v="18"/>
    <s v="1157135457764818944"/>
    <s v="Twitter for Android"/>
    <b v="0"/>
    <s v="1157135457764818944"/>
    <s v="Tweet"/>
    <n v="0"/>
    <n v="0"/>
    <m/>
    <m/>
    <m/>
    <m/>
    <m/>
    <m/>
    <m/>
    <m/>
    <n v="1"/>
    <s v="4"/>
    <s v="4"/>
    <n v="0"/>
    <n v="0"/>
    <n v="1"/>
    <n v="3.8461538461538463"/>
    <n v="0"/>
    <n v="0"/>
    <n v="25"/>
    <n v="96.15384615384616"/>
    <n v="26"/>
  </r>
  <r>
    <s v="sudhvir"/>
    <s v="helenclarknz"/>
    <m/>
    <m/>
    <m/>
    <m/>
    <m/>
    <m/>
    <m/>
    <m/>
    <s v="No"/>
    <n v="64"/>
    <m/>
    <m/>
    <x v="1"/>
    <d v="2019-08-02T06:51:48.000"/>
    <s v="RT @HelenClarkNZ: Alarming to read of scale of impact of #diabetes in NZ: close to 1,000 amputations a year; sight of 60,000 people affecte…"/>
    <m/>
    <m/>
    <x v="12"/>
    <m/>
    <s v="http://pbs.twimg.com/profile_images/1033704253523677184/VEYk6f6M_normal.jpg"/>
    <x v="37"/>
    <s v="https://twitter.com/#!/sudhvir/status/1157182189945200641"/>
    <m/>
    <m/>
    <s v="1157182189945200641"/>
    <m/>
    <b v="0"/>
    <n v="0"/>
    <s v=""/>
    <b v="0"/>
    <s v="en"/>
    <m/>
    <s v=""/>
    <b v="0"/>
    <n v="18"/>
    <s v="1157135457764818944"/>
    <s v="Twitter for iPhone"/>
    <b v="0"/>
    <s v="1157135457764818944"/>
    <s v="Tweet"/>
    <n v="0"/>
    <n v="0"/>
    <m/>
    <m/>
    <m/>
    <m/>
    <m/>
    <m/>
    <m/>
    <m/>
    <n v="1"/>
    <s v="4"/>
    <s v="4"/>
    <n v="0"/>
    <n v="0"/>
    <n v="1"/>
    <n v="3.8461538461538463"/>
    <n v="0"/>
    <n v="0"/>
    <n v="25"/>
    <n v="96.15384615384616"/>
    <n v="26"/>
  </r>
  <r>
    <s v="annvkeeling"/>
    <s v="helenclarknz"/>
    <m/>
    <m/>
    <m/>
    <m/>
    <m/>
    <m/>
    <m/>
    <m/>
    <s v="No"/>
    <n v="65"/>
    <m/>
    <m/>
    <x v="1"/>
    <d v="2019-08-02T07:20:06.000"/>
    <s v="RT @HelenClarkNZ: Alarming to read of scale of impact of #diabetes in NZ: close to 1,000 amputations a year; sight of 60,000 people affecte…"/>
    <m/>
    <m/>
    <x v="12"/>
    <m/>
    <s v="http://pbs.twimg.com/profile_images/868013648261894146/SVmZcjPK_normal.jpg"/>
    <x v="38"/>
    <s v="https://twitter.com/#!/annvkeeling/status/1157189314721341440"/>
    <m/>
    <m/>
    <s v="1157189314721341440"/>
    <m/>
    <b v="0"/>
    <n v="0"/>
    <s v=""/>
    <b v="0"/>
    <s v="en"/>
    <m/>
    <s v=""/>
    <b v="0"/>
    <n v="18"/>
    <s v="1157135457764818944"/>
    <s v="Twitter for iPhone"/>
    <b v="0"/>
    <s v="1157135457764818944"/>
    <s v="Tweet"/>
    <n v="0"/>
    <n v="0"/>
    <m/>
    <m/>
    <m/>
    <m/>
    <m/>
    <m/>
    <m/>
    <m/>
    <n v="1"/>
    <s v="4"/>
    <s v="4"/>
    <n v="0"/>
    <n v="0"/>
    <n v="1"/>
    <n v="3.8461538461538463"/>
    <n v="0"/>
    <n v="0"/>
    <n v="25"/>
    <n v="96.15384615384616"/>
    <n v="26"/>
  </r>
  <r>
    <s v="jpacaba"/>
    <s v="helenclarknz"/>
    <m/>
    <m/>
    <m/>
    <m/>
    <m/>
    <m/>
    <m/>
    <m/>
    <s v="No"/>
    <n v="66"/>
    <m/>
    <m/>
    <x v="1"/>
    <d v="2019-08-02T08:02:38.000"/>
    <s v="RT @HelenClarkNZ: Alarming to read of scale of impact of #diabetes in NZ: close to 1,000 amputations a year; sight of 60,000 people affecte…"/>
    <m/>
    <m/>
    <x v="12"/>
    <m/>
    <s v="http://pbs.twimg.com/profile_images/1155248802170753025/DKAM-Pt-_normal.jpg"/>
    <x v="39"/>
    <s v="https://twitter.com/#!/jpacaba/status/1157200016957558784"/>
    <m/>
    <m/>
    <s v="1157200016957558784"/>
    <m/>
    <b v="0"/>
    <n v="0"/>
    <s v=""/>
    <b v="0"/>
    <s v="en"/>
    <m/>
    <s v=""/>
    <b v="0"/>
    <n v="18"/>
    <s v="1157135457764818944"/>
    <s v="Twitter for iPhone"/>
    <b v="0"/>
    <s v="1157135457764818944"/>
    <s v="Tweet"/>
    <n v="0"/>
    <n v="0"/>
    <m/>
    <m/>
    <m/>
    <m/>
    <m/>
    <m/>
    <m/>
    <m/>
    <n v="1"/>
    <s v="4"/>
    <s v="4"/>
    <n v="0"/>
    <n v="0"/>
    <n v="1"/>
    <n v="3.8461538461538463"/>
    <n v="0"/>
    <n v="0"/>
    <n v="25"/>
    <n v="96.15384615384616"/>
    <n v="26"/>
  </r>
  <r>
    <s v="edwardleodavey"/>
    <s v="helenclarknz"/>
    <m/>
    <m/>
    <m/>
    <m/>
    <m/>
    <m/>
    <m/>
    <m/>
    <s v="No"/>
    <n v="67"/>
    <m/>
    <m/>
    <x v="1"/>
    <d v="2019-08-02T08:09:20.000"/>
    <s v="RT @HelenClarkNZ: Alarming to read of scale of impact of #diabetes in NZ: close to 1,000 amputations a year; sight of 60,000 people affecte…"/>
    <m/>
    <m/>
    <x v="12"/>
    <m/>
    <s v="http://pbs.twimg.com/profile_images/1157003477215825920/40pTrmgh_normal.jpg"/>
    <x v="40"/>
    <s v="https://twitter.com/#!/edwardleodavey/status/1157201701671247873"/>
    <m/>
    <m/>
    <s v="1157201701671247873"/>
    <m/>
    <b v="0"/>
    <n v="0"/>
    <s v=""/>
    <b v="0"/>
    <s v="en"/>
    <m/>
    <s v=""/>
    <b v="0"/>
    <n v="18"/>
    <s v="1157135457764818944"/>
    <s v="Twitter for Android"/>
    <b v="0"/>
    <s v="1157135457764818944"/>
    <s v="Tweet"/>
    <n v="0"/>
    <n v="0"/>
    <m/>
    <m/>
    <m/>
    <m/>
    <m/>
    <m/>
    <m/>
    <m/>
    <n v="1"/>
    <s v="4"/>
    <s v="4"/>
    <n v="0"/>
    <n v="0"/>
    <n v="1"/>
    <n v="3.8461538461538463"/>
    <n v="0"/>
    <n v="0"/>
    <n v="25"/>
    <n v="96.15384615384616"/>
    <n v="26"/>
  </r>
  <r>
    <s v="remanagarajan"/>
    <s v="helenclarknz"/>
    <m/>
    <m/>
    <m/>
    <m/>
    <m/>
    <m/>
    <m/>
    <m/>
    <s v="No"/>
    <n v="68"/>
    <m/>
    <m/>
    <x v="1"/>
    <d v="2019-08-02T09:13:34.000"/>
    <s v="RT @HelenClarkNZ: Alarming to read of scale of impact of #diabetes in NZ: close to 1,000 amputations a year; sight of 60,000 people affecte…"/>
    <m/>
    <m/>
    <x v="12"/>
    <m/>
    <s v="http://pbs.twimg.com/profile_images/2322420151/q2bumcos3tc38h7sg2zm_normal.jpeg"/>
    <x v="41"/>
    <s v="https://twitter.com/#!/remanagarajan/status/1157217870146723846"/>
    <m/>
    <m/>
    <s v="1157217870146723846"/>
    <m/>
    <b v="0"/>
    <n v="0"/>
    <s v=""/>
    <b v="0"/>
    <s v="en"/>
    <m/>
    <s v=""/>
    <b v="0"/>
    <n v="18"/>
    <s v="1157135457764818944"/>
    <s v="Twitter Web App"/>
    <b v="0"/>
    <s v="1157135457764818944"/>
    <s v="Tweet"/>
    <n v="0"/>
    <n v="0"/>
    <m/>
    <m/>
    <m/>
    <m/>
    <m/>
    <m/>
    <m/>
    <m/>
    <n v="1"/>
    <s v="4"/>
    <s v="4"/>
    <n v="0"/>
    <n v="0"/>
    <n v="1"/>
    <n v="3.8461538461538463"/>
    <n v="0"/>
    <n v="0"/>
    <n v="25"/>
    <n v="96.15384615384616"/>
    <n v="26"/>
  </r>
  <r>
    <s v="siddhagautam"/>
    <s v="helenclarknz"/>
    <m/>
    <m/>
    <m/>
    <m/>
    <m/>
    <m/>
    <m/>
    <m/>
    <s v="No"/>
    <n v="69"/>
    <m/>
    <m/>
    <x v="1"/>
    <d v="2019-08-02T10:06:48.000"/>
    <s v="RT @HelenClarkNZ: Alarming to read of scale of impact of #diabetes in NZ: close to 1,000 amputations a year; sight of 60,000 people affecte…"/>
    <m/>
    <m/>
    <x v="12"/>
    <m/>
    <s v="http://pbs.twimg.com/profile_images/1159559161580965888/2ataPzd6_normal.jpg"/>
    <x v="42"/>
    <s v="https://twitter.com/#!/siddhagautam/status/1157231263939362819"/>
    <m/>
    <m/>
    <s v="1157231263939362819"/>
    <m/>
    <b v="0"/>
    <n v="0"/>
    <s v=""/>
    <b v="0"/>
    <s v="en"/>
    <m/>
    <s v=""/>
    <b v="0"/>
    <n v="18"/>
    <s v="1157135457764818944"/>
    <s v="Twitter for Android"/>
    <b v="0"/>
    <s v="1157135457764818944"/>
    <s v="Tweet"/>
    <n v="0"/>
    <n v="0"/>
    <m/>
    <m/>
    <m/>
    <m/>
    <m/>
    <m/>
    <m/>
    <m/>
    <n v="1"/>
    <s v="4"/>
    <s v="4"/>
    <n v="0"/>
    <n v="0"/>
    <n v="1"/>
    <n v="3.8461538461538463"/>
    <n v="0"/>
    <n v="0"/>
    <n v="25"/>
    <n v="96.15384615384616"/>
    <n v="26"/>
  </r>
  <r>
    <s v="kaitiakituturu"/>
    <s v="helenclarknz"/>
    <m/>
    <m/>
    <m/>
    <m/>
    <m/>
    <m/>
    <m/>
    <m/>
    <s v="No"/>
    <n v="70"/>
    <m/>
    <m/>
    <x v="1"/>
    <d v="2019-08-02T12:38:39.000"/>
    <s v="RT @HelenClarkNZ: Alarming to read of scale of impact of #diabetes in NZ: close to 1,000 amputations a year; sight of 60,000 people affecte…"/>
    <m/>
    <m/>
    <x v="12"/>
    <m/>
    <s v="http://pbs.twimg.com/profile_images/1007354044162031616/vq52iftL_normal.jpg"/>
    <x v="43"/>
    <s v="https://twitter.com/#!/kaitiakituturu/status/1157269479887273984"/>
    <m/>
    <m/>
    <s v="1157269479887273984"/>
    <m/>
    <b v="0"/>
    <n v="0"/>
    <s v=""/>
    <b v="0"/>
    <s v="en"/>
    <m/>
    <s v=""/>
    <b v="0"/>
    <n v="18"/>
    <s v="1157135457764818944"/>
    <s v="Twitter for iPhone"/>
    <b v="0"/>
    <s v="1157135457764818944"/>
    <s v="Tweet"/>
    <n v="0"/>
    <n v="0"/>
    <m/>
    <m/>
    <m/>
    <m/>
    <m/>
    <m/>
    <m/>
    <m/>
    <n v="1"/>
    <s v="4"/>
    <s v="4"/>
    <n v="0"/>
    <n v="0"/>
    <n v="1"/>
    <n v="3.8461538461538463"/>
    <n v="0"/>
    <n v="0"/>
    <n v="25"/>
    <n v="96.15384615384616"/>
    <n v="26"/>
  </r>
  <r>
    <s v="florasouthey"/>
    <s v="otago"/>
    <m/>
    <m/>
    <m/>
    <m/>
    <m/>
    <m/>
    <m/>
    <m/>
    <s v="No"/>
    <n v="71"/>
    <m/>
    <m/>
    <x v="1"/>
    <d v="2019-08-02T13:46:26.000"/>
    <s v="Bolder actions' are required to tackle the #obesity crisis. Are food taxes and subsidies the answer? @WHO_Europe @AucklandUni @otago #sugartax #junkfood _x000a_https://t.co/ZOO5BSEVOB"/>
    <s v="https://www.foodnavigator.com/Article/2019/08/02/Bolder-actions-required-to-tackle-obesity-Are-food-taxes-and-subsidies-the-answer"/>
    <s v="foodnavigator.com"/>
    <x v="13"/>
    <m/>
    <s v="http://pbs.twimg.com/profile_images/872392591660257281/PA88HUtM_normal.jpg"/>
    <x v="44"/>
    <s v="https://twitter.com/#!/florasouthey/status/1157286537081610246"/>
    <m/>
    <m/>
    <s v="1157286537081610246"/>
    <m/>
    <b v="0"/>
    <n v="0"/>
    <s v=""/>
    <b v="0"/>
    <s v="en"/>
    <m/>
    <s v=""/>
    <b v="0"/>
    <n v="0"/>
    <s v=""/>
    <s v="Twitter Web App"/>
    <b v="0"/>
    <s v="1157286537081610246"/>
    <s v="Tweet"/>
    <n v="0"/>
    <n v="0"/>
    <m/>
    <m/>
    <m/>
    <m/>
    <m/>
    <m/>
    <m/>
    <m/>
    <n v="1"/>
    <s v="7"/>
    <s v="7"/>
    <m/>
    <m/>
    <m/>
    <m/>
    <m/>
    <m/>
    <m/>
    <m/>
    <m/>
  </r>
  <r>
    <s v="foodnavigator"/>
    <s v="otago"/>
    <m/>
    <m/>
    <m/>
    <m/>
    <m/>
    <m/>
    <m/>
    <m/>
    <s v="No"/>
    <n v="74"/>
    <m/>
    <m/>
    <x v="1"/>
    <d v="2019-08-02T13:47:05.000"/>
    <s v="Bolder actions' are required to tackle the #obesity crisis. Are food taxes and subsidies the answer? @WHO_Europe @AucklandUni @otago #sugartax #junkfood _x000a_https://t.co/nwtfpYC63X"/>
    <s v="https://www.foodnavigator.com/Article/2019/08/02/Bolder-actions-required-to-tackle-obesity-Are-food-taxes-and-subsidies-the-answer"/>
    <s v="foodnavigator.com"/>
    <x v="13"/>
    <m/>
    <s v="http://pbs.twimg.com/profile_images/997052533037248512/f8Bss2mO_normal.jpg"/>
    <x v="45"/>
    <s v="https://twitter.com/#!/foodnavigator/status/1157286702039351296"/>
    <m/>
    <m/>
    <s v="1157286702039351296"/>
    <m/>
    <b v="0"/>
    <n v="1"/>
    <s v=""/>
    <b v="0"/>
    <s v="en"/>
    <m/>
    <s v=""/>
    <b v="0"/>
    <n v="0"/>
    <s v=""/>
    <s v="TweetDeck"/>
    <b v="0"/>
    <s v="1157286702039351296"/>
    <s v="Tweet"/>
    <n v="0"/>
    <n v="0"/>
    <m/>
    <m/>
    <m/>
    <m/>
    <m/>
    <m/>
    <m/>
    <m/>
    <n v="1"/>
    <s v="7"/>
    <s v="7"/>
    <m/>
    <m/>
    <m/>
    <m/>
    <m/>
    <m/>
    <m/>
    <m/>
    <m/>
  </r>
  <r>
    <s v="davidjbuck"/>
    <s v="publichealthw"/>
    <m/>
    <m/>
    <m/>
    <m/>
    <m/>
    <m/>
    <m/>
    <m/>
    <s v="No"/>
    <n v="77"/>
    <m/>
    <m/>
    <x v="1"/>
    <d v="2019-08-02T16:55:12.000"/>
    <s v="RT @PublicHealthW: Tax-raising powers could improve population health.  To be effective, tax interventions may need to be supported with su…"/>
    <m/>
    <m/>
    <x v="2"/>
    <m/>
    <s v="http://pbs.twimg.com/profile_images/1420193642/3097_David_Buck_bw_normal.jpg"/>
    <x v="46"/>
    <s v="https://twitter.com/#!/davidjbuck/status/1157334044075528192"/>
    <m/>
    <m/>
    <s v="1157334044075528192"/>
    <m/>
    <b v="0"/>
    <n v="0"/>
    <s v=""/>
    <b v="0"/>
    <s v="en"/>
    <m/>
    <s v=""/>
    <b v="0"/>
    <n v="33"/>
    <s v="1153297193484394496"/>
    <s v="Twitter Web App"/>
    <b v="0"/>
    <s v="1153297193484394496"/>
    <s v="Tweet"/>
    <n v="0"/>
    <n v="0"/>
    <m/>
    <m/>
    <m/>
    <m/>
    <m/>
    <m/>
    <m/>
    <m/>
    <n v="1"/>
    <s v="18"/>
    <s v="18"/>
    <n v="3"/>
    <n v="14.285714285714286"/>
    <n v="0"/>
    <n v="0"/>
    <n v="0"/>
    <n v="0"/>
    <n v="18"/>
    <n v="85.71428571428571"/>
    <n v="21"/>
  </r>
  <r>
    <s v="deewhydave"/>
    <s v="deewhydave"/>
    <m/>
    <m/>
    <m/>
    <m/>
    <m/>
    <m/>
    <m/>
    <m/>
    <s v="No"/>
    <n v="78"/>
    <m/>
    <m/>
    <x v="0"/>
    <d v="2019-08-02T23:40:37.000"/>
    <s v="#obesity  #slowaustralia #preventitivehealth #sugartax Strong evidence for causal link between obesity and multiple diseases https://t.co/0qNhtXoYii"/>
    <s v="https://www.sciencedaily.com/releases/2019/08/190801093323.htm"/>
    <s v="sciencedaily.com"/>
    <x v="14"/>
    <m/>
    <s v="http://pbs.twimg.com/profile_images/633104196334518272/-YFl_8Wb_normal.jpg"/>
    <x v="47"/>
    <s v="https://twitter.com/#!/deewhydave/status/1157436067525451778"/>
    <m/>
    <m/>
    <s v="1157436067525451778"/>
    <m/>
    <b v="0"/>
    <n v="0"/>
    <s v=""/>
    <b v="0"/>
    <s v="en"/>
    <m/>
    <s v=""/>
    <b v="0"/>
    <n v="0"/>
    <s v=""/>
    <s v="Twitter Web Client"/>
    <b v="0"/>
    <s v="1157436067525451778"/>
    <s v="Tweet"/>
    <n v="0"/>
    <n v="0"/>
    <m/>
    <m/>
    <m/>
    <m/>
    <m/>
    <m/>
    <m/>
    <m/>
    <n v="1"/>
    <s v="1"/>
    <s v="1"/>
    <n v="1"/>
    <n v="7.142857142857143"/>
    <n v="0"/>
    <n v="0"/>
    <n v="0"/>
    <n v="0"/>
    <n v="13"/>
    <n v="92.85714285714286"/>
    <n v="14"/>
  </r>
  <r>
    <s v="simon8banter"/>
    <s v="benedictmpwhite"/>
    <m/>
    <m/>
    <m/>
    <m/>
    <m/>
    <m/>
    <m/>
    <m/>
    <s v="No"/>
    <n v="79"/>
    <m/>
    <m/>
    <x v="1"/>
    <d v="2019-08-03T11:14:25.000"/>
    <s v="@thedsggroup @BenedictMPWhite Why would a #sugartax be passed... TAX TAX TAX TAX _x000a_Government has GROWN too BIG. We need a purge."/>
    <m/>
    <m/>
    <x v="0"/>
    <m/>
    <s v="http://pbs.twimg.com/profile_images/1156292822171103232/TRZTZZ-C_normal.jpg"/>
    <x v="48"/>
    <s v="https://twitter.com/#!/simon8banter/status/1157610667429498884"/>
    <m/>
    <m/>
    <s v="1157610667429498884"/>
    <s v="1157603031355219968"/>
    <b v="0"/>
    <n v="3"/>
    <s v="3368977745"/>
    <b v="0"/>
    <s v="en"/>
    <m/>
    <s v=""/>
    <b v="0"/>
    <n v="0"/>
    <s v=""/>
    <s v="Twitter for Android"/>
    <b v="0"/>
    <s v="1157603031355219968"/>
    <s v="Tweet"/>
    <n v="0"/>
    <n v="0"/>
    <m/>
    <m/>
    <m/>
    <m/>
    <m/>
    <m/>
    <m/>
    <m/>
    <n v="1"/>
    <s v="21"/>
    <s v="21"/>
    <m/>
    <m/>
    <m/>
    <m/>
    <m/>
    <m/>
    <m/>
    <m/>
    <m/>
  </r>
  <r>
    <s v="ragussugars"/>
    <s v="ragussugars"/>
    <m/>
    <m/>
    <m/>
    <m/>
    <m/>
    <m/>
    <m/>
    <m/>
    <s v="No"/>
    <n v="81"/>
    <m/>
    <m/>
    <x v="0"/>
    <d v="2019-08-03T13:30:35.000"/>
    <s v="With Boris Johnson as PM, could we see an end to the #sugartax? He's previously said the tax 'clobbers' the poorest, but his health secretary recently released a green paper stating it must be extended to milkshakes. For now, we will have to wait and see:  https://t.co/vkfaPPZhuI"/>
    <s v="https://www.theguardian.com/politics/2019/jul/03/boris-johnson-vows-to-review-whether-sugar-tax-improves-health"/>
    <s v="theguardian.com"/>
    <x v="0"/>
    <m/>
    <s v="http://pbs.twimg.com/profile_images/1012643864174350336/ZBnuT1JK_normal.jpg"/>
    <x v="49"/>
    <s v="https://twitter.com/#!/ragussugars/status/1157644938466799616"/>
    <m/>
    <m/>
    <s v="1157644938466799616"/>
    <m/>
    <b v="0"/>
    <n v="2"/>
    <s v=""/>
    <b v="0"/>
    <s v="en"/>
    <m/>
    <s v=""/>
    <b v="0"/>
    <n v="0"/>
    <s v=""/>
    <s v="Hootsuite Inc."/>
    <b v="0"/>
    <s v="1157644938466799616"/>
    <s v="Tweet"/>
    <n v="0"/>
    <n v="0"/>
    <m/>
    <m/>
    <m/>
    <m/>
    <m/>
    <m/>
    <m/>
    <m/>
    <n v="1"/>
    <s v="1"/>
    <s v="1"/>
    <n v="0"/>
    <n v="0"/>
    <n v="1"/>
    <n v="2.1739130434782608"/>
    <n v="0"/>
    <n v="0"/>
    <n v="45"/>
    <n v="97.82608695652173"/>
    <n v="46"/>
  </r>
  <r>
    <s v="sheikh_anvakh"/>
    <s v="lin_121"/>
    <m/>
    <m/>
    <m/>
    <m/>
    <m/>
    <m/>
    <m/>
    <m/>
    <s v="No"/>
    <n v="82"/>
    <m/>
    <m/>
    <x v="2"/>
    <d v="2019-08-03T22:14:58.000"/>
    <s v="@Lin_121 Come on @BorisJohnson time to SACK this lying #ProjectBollocks sac de merde. The BIGGEST price hikes are because of the sodding drink poisoning I-hope-Jamie-Oliver-goes-bankrupt #SugarTax"/>
    <m/>
    <m/>
    <x v="15"/>
    <m/>
    <s v="http://pbs.twimg.com/profile_images/887260370007719936/I60TP32L_normal.jpg"/>
    <x v="50"/>
    <s v="https://twitter.com/#!/sheikh_anvakh/status/1157776901789966336"/>
    <m/>
    <m/>
    <s v="1157776901789966336"/>
    <s v="1157770112348409856"/>
    <b v="0"/>
    <n v="2"/>
    <s v="54517726"/>
    <b v="0"/>
    <s v="en"/>
    <m/>
    <s v=""/>
    <b v="0"/>
    <n v="1"/>
    <s v=""/>
    <s v="Twitter Web App"/>
    <b v="0"/>
    <s v="1157770112348409856"/>
    <s v="Tweet"/>
    <n v="0"/>
    <n v="0"/>
    <m/>
    <m/>
    <m/>
    <m/>
    <m/>
    <m/>
    <m/>
    <m/>
    <n v="1"/>
    <s v="2"/>
    <s v="2"/>
    <n v="0"/>
    <n v="0"/>
    <n v="3"/>
    <n v="9.67741935483871"/>
    <n v="0"/>
    <n v="0"/>
    <n v="28"/>
    <n v="90.3225806451613"/>
    <n v="31"/>
  </r>
  <r>
    <s v="michael51846863"/>
    <s v="lin_121"/>
    <m/>
    <m/>
    <m/>
    <m/>
    <m/>
    <m/>
    <m/>
    <m/>
    <s v="No"/>
    <n v="83"/>
    <m/>
    <m/>
    <x v="1"/>
    <d v="2019-08-03T22:28:25.000"/>
    <s v="RT @Sheikh_Anvakh: @Lin_121 Come on @BorisJohnson time to SACK this lying #ProjectBollocks sac de merde. The BIGGEST price hikes are becausâ€¦"/>
    <m/>
    <m/>
    <x v="16"/>
    <m/>
    <s v="http://pbs.twimg.com/profile_images/1131675042457235468/2_A4Pmo0_normal.jpg"/>
    <x v="51"/>
    <s v="https://twitter.com/#!/michael51846863/status/1157780287448858624"/>
    <m/>
    <m/>
    <s v="1157780287448858624"/>
    <m/>
    <b v="0"/>
    <n v="0"/>
    <s v=""/>
    <b v="0"/>
    <s v="en"/>
    <m/>
    <s v=""/>
    <b v="0"/>
    <n v="1"/>
    <s v="1157776901789966336"/>
    <s v="Twitter for iPhone"/>
    <b v="0"/>
    <s v="1157776901789966336"/>
    <s v="Tweet"/>
    <n v="0"/>
    <n v="0"/>
    <m/>
    <m/>
    <m/>
    <m/>
    <m/>
    <m/>
    <m/>
    <m/>
    <n v="1"/>
    <s v="2"/>
    <s v="2"/>
    <m/>
    <m/>
    <m/>
    <m/>
    <m/>
    <m/>
    <m/>
    <m/>
    <m/>
  </r>
  <r>
    <s v="osx_ail"/>
    <s v="osx_ail"/>
    <m/>
    <m/>
    <m/>
    <m/>
    <m/>
    <m/>
    <m/>
    <m/>
    <s v="No"/>
    <n v="87"/>
    <m/>
    <m/>
    <x v="0"/>
    <d v="2019-08-04T08:21:02.000"/>
    <s v="maybe it's the money from the #sugartax? but I thought that was going to be invested in grassroots, rather the NHS_x000a__x000a_i mean, I don't mind but just tell the people what's really happening"/>
    <m/>
    <m/>
    <x v="0"/>
    <m/>
    <s v="http://pbs.twimg.com/profile_images/1157606067829923840/Msjluh5L_normal.jpg"/>
    <x v="52"/>
    <s v="https://twitter.com/#!/osx_ail/status/1157929423867453442"/>
    <m/>
    <m/>
    <s v="1157929423867453442"/>
    <m/>
    <b v="0"/>
    <n v="0"/>
    <s v=""/>
    <b v="0"/>
    <s v="en"/>
    <m/>
    <s v=""/>
    <b v="0"/>
    <n v="0"/>
    <s v=""/>
    <s v="Twitter for iPhone"/>
    <b v="0"/>
    <s v="1157929423867453442"/>
    <s v="Tweet"/>
    <n v="0"/>
    <n v="0"/>
    <m/>
    <m/>
    <m/>
    <m/>
    <m/>
    <m/>
    <m/>
    <m/>
    <n v="1"/>
    <s v="1"/>
    <s v="1"/>
    <n v="0"/>
    <n v="0"/>
    <n v="0"/>
    <n v="0"/>
    <n v="0"/>
    <n v="0"/>
    <n v="34"/>
    <n v="100"/>
    <n v="34"/>
  </r>
  <r>
    <s v="thepkeffect"/>
    <s v="thepkeffect"/>
    <m/>
    <m/>
    <m/>
    <m/>
    <m/>
    <m/>
    <m/>
    <m/>
    <s v="No"/>
    <n v="88"/>
    <m/>
    <m/>
    <x v="0"/>
    <d v="2019-08-04T09:31:11.000"/>
    <s v="#PersonalIncomeTax_x000a_#PropertyTax_x000a_#PovertyTax_x000a_#PrescriptionDrugTax_x000a_#RealEstateTax_x000a_#RecreationalVehicleTax_x000a_#RetailSalesTax_x000a_#RoadTax_x000a_#ServiceChargeTax_x000a_#SchoolTax_x000a_#sugartax_x000a_#TelephoneTax_x000a_#ValueAddedTax_x000a_#VehicleLicenseRegistrationTax_x000a_#VehicleSalesTax_x000a_#WaterTax_x000a_#WorkersCompensationTax"/>
    <m/>
    <m/>
    <x v="17"/>
    <m/>
    <s v="http://pbs.twimg.com/profile_images/1222785144/image_normal.jpg"/>
    <x v="53"/>
    <s v="https://twitter.com/#!/thepkeffect/status/1157947076216545281"/>
    <m/>
    <m/>
    <s v="1157947076216545281"/>
    <m/>
    <b v="0"/>
    <n v="0"/>
    <s v=""/>
    <b v="0"/>
    <s v="und"/>
    <m/>
    <s v=""/>
    <b v="0"/>
    <n v="0"/>
    <s v=""/>
    <s v="Twitter for Android"/>
    <b v="0"/>
    <s v="1157947076216545281"/>
    <s v="Tweet"/>
    <n v="0"/>
    <n v="0"/>
    <m/>
    <m/>
    <m/>
    <m/>
    <m/>
    <m/>
    <m/>
    <m/>
    <n v="1"/>
    <s v="1"/>
    <s v="1"/>
    <n v="0"/>
    <n v="0"/>
    <n v="0"/>
    <n v="0"/>
    <n v="0"/>
    <n v="0"/>
    <n v="17"/>
    <n v="100"/>
    <n v="17"/>
  </r>
  <r>
    <s v="arnold__simon"/>
    <s v="arnold__simon"/>
    <m/>
    <m/>
    <m/>
    <m/>
    <m/>
    <m/>
    <m/>
    <m/>
    <s v="No"/>
    <n v="89"/>
    <m/>
    <m/>
    <x v="0"/>
    <d v="2019-08-04T14:54:00.000"/>
    <s v="#SugarTax is just illiberal at best. Very dangerous, for #Diabetics If my blood sugar drops, i need sugar, but since they took all the sugar out, where do you go? Some people just suffer from #hypoglycemia can happen without Diabetes of medication. https://t.co/DNX8tS6trV"/>
    <s v="https://twitter.com/libdemvoice/status/1158026255398313984"/>
    <s v="twitter.com"/>
    <x v="18"/>
    <m/>
    <s v="http://pbs.twimg.com/profile_images/1155869310809792516/UXs8AA1s_normal.jpg"/>
    <x v="54"/>
    <s v="https://twitter.com/#!/arnold__simon/status/1158028316835819527"/>
    <m/>
    <m/>
    <s v="1158028316835819527"/>
    <m/>
    <b v="0"/>
    <n v="3"/>
    <s v=""/>
    <b v="1"/>
    <s v="en"/>
    <m/>
    <s v="1158026255398313984"/>
    <b v="0"/>
    <n v="0"/>
    <s v=""/>
    <s v="Twitter Web App"/>
    <b v="0"/>
    <s v="1158028316835819527"/>
    <s v="Tweet"/>
    <n v="0"/>
    <n v="0"/>
    <m/>
    <m/>
    <m/>
    <m/>
    <m/>
    <m/>
    <m/>
    <m/>
    <n v="1"/>
    <s v="1"/>
    <s v="1"/>
    <n v="1"/>
    <n v="2.380952380952381"/>
    <n v="2"/>
    <n v="4.761904761904762"/>
    <n v="0"/>
    <n v="0"/>
    <n v="39"/>
    <n v="92.85714285714286"/>
    <n v="42"/>
  </r>
  <r>
    <s v="kekenwealth"/>
    <s v="russ_nicol"/>
    <m/>
    <m/>
    <m/>
    <m/>
    <m/>
    <m/>
    <m/>
    <m/>
    <s v="No"/>
    <n v="90"/>
    <m/>
    <m/>
    <x v="2"/>
    <d v="2019-08-04T17:19:38.000"/>
    <s v="@russ_nicol Exactly._x000a_They say because there might be tariffs that everything will not be able to be sold. That's rubbish._x000a_Did the #SugarTax stop people buying coke?_x000a_I still see plenty on the shelves."/>
    <m/>
    <m/>
    <x v="0"/>
    <m/>
    <s v="http://pbs.twimg.com/profile_images/1127730694346637312/2EEWPAUp_normal.jpg"/>
    <x v="55"/>
    <s v="https://twitter.com/#!/kekenwealth/status/1158064968362790912"/>
    <m/>
    <m/>
    <s v="1158064968362790912"/>
    <s v="1158051313952972800"/>
    <b v="0"/>
    <n v="1"/>
    <s v="1856709068"/>
    <b v="0"/>
    <s v="en"/>
    <m/>
    <s v=""/>
    <b v="0"/>
    <n v="0"/>
    <s v=""/>
    <s v="Twitter for Android"/>
    <b v="0"/>
    <s v="1158051313952972800"/>
    <s v="Tweet"/>
    <n v="0"/>
    <n v="0"/>
    <m/>
    <m/>
    <m/>
    <m/>
    <m/>
    <m/>
    <m/>
    <m/>
    <n v="1"/>
    <s v="37"/>
    <s v="37"/>
    <n v="0"/>
    <n v="0"/>
    <n v="1"/>
    <n v="2.9411764705882355"/>
    <n v="0"/>
    <n v="0"/>
    <n v="33"/>
    <n v="97.05882352941177"/>
    <n v="34"/>
  </r>
  <r>
    <s v="realistspice"/>
    <s v="candi_reighn"/>
    <m/>
    <m/>
    <m/>
    <m/>
    <m/>
    <m/>
    <m/>
    <m/>
    <s v="No"/>
    <n v="91"/>
    <m/>
    <m/>
    <x v="2"/>
    <d v="2019-08-04T19:06:20.000"/>
    <s v="@Candi_Reighn But they don't put sugar in them anymore #SugarTax ðŸ¤£ðŸ¤£ðŸ¤£ https://t.co/uIQFmsul8U"/>
    <m/>
    <m/>
    <x v="0"/>
    <s v="https://pbs.twimg.com/tweet_video_thumb/EBJeXWpW4AANa-S.jpg"/>
    <s v="https://pbs.twimg.com/tweet_video_thumb/EBJeXWpW4AANa-S.jpg"/>
    <x v="56"/>
    <s v="https://twitter.com/#!/realistspice/status/1158091817629442048"/>
    <m/>
    <m/>
    <s v="1158091817629442048"/>
    <s v="1158028907712602118"/>
    <b v="0"/>
    <n v="0"/>
    <s v="188472864"/>
    <b v="0"/>
    <s v="en"/>
    <m/>
    <s v=""/>
    <b v="0"/>
    <n v="0"/>
    <s v=""/>
    <s v="Twitter for Android"/>
    <b v="0"/>
    <s v="1158028907712602118"/>
    <s v="Tweet"/>
    <n v="0"/>
    <n v="0"/>
    <m/>
    <m/>
    <m/>
    <m/>
    <m/>
    <m/>
    <m/>
    <m/>
    <n v="1"/>
    <s v="36"/>
    <s v="36"/>
    <n v="0"/>
    <n v="0"/>
    <n v="0"/>
    <n v="0"/>
    <n v="0"/>
    <n v="0"/>
    <n v="13"/>
    <n v="100"/>
    <n v="13"/>
  </r>
  <r>
    <s v="anastasiasmihai"/>
    <s v="jodieingles27"/>
    <m/>
    <m/>
    <m/>
    <m/>
    <m/>
    <m/>
    <m/>
    <m/>
    <s v="No"/>
    <n v="92"/>
    <m/>
    <m/>
    <x v="1"/>
    <d v="2019-08-04T23:03:58.000"/>
    <s v="@bogdienache @AtulPathak31 @sfhta @alta_schutte @brandimwynne @hswapnil @kewatson @HBPRCA @ISHBP @FZMarques @SilCastelletti @Hragy @SABOURETCardio Thank you for H/T this study @AtulPathak31 &amp;amp; further evidence to introduce #sugartax since sugar is the new tobacco😌_x000a__x000a_@bogdienache you will be aware of @CSHeartResearch @jodieingles27 &amp;amp; coauthors paper:_x000a_https://t.co/5eYskvFIx3"/>
    <s v="https://www.sciencedirect.com/science/article/pii/S0167527316331515"/>
    <s v="sciencedirect.com"/>
    <x v="0"/>
    <m/>
    <s v="http://pbs.twimg.com/profile_images/1091496447529213952/uf76HTVb_normal.jpg"/>
    <x v="57"/>
    <s v="https://twitter.com/#!/anastasiasmihai/status/1158151621408256000"/>
    <m/>
    <m/>
    <s v="1158151621408256000"/>
    <s v="1158068243027943425"/>
    <b v="0"/>
    <n v="1"/>
    <s v="222583346"/>
    <b v="0"/>
    <s v="en"/>
    <m/>
    <s v=""/>
    <b v="0"/>
    <n v="0"/>
    <s v=""/>
    <s v="Twitter Web App"/>
    <b v="0"/>
    <s v="1158068243027943425"/>
    <s v="Tweet"/>
    <n v="0"/>
    <n v="0"/>
    <m/>
    <m/>
    <m/>
    <m/>
    <m/>
    <m/>
    <m/>
    <m/>
    <n v="1"/>
    <s v="5"/>
    <s v="5"/>
    <m/>
    <m/>
    <m/>
    <m/>
    <m/>
    <m/>
    <m/>
    <m/>
    <m/>
  </r>
  <r>
    <s v="msizanosipho"/>
    <s v="healthenews"/>
    <m/>
    <m/>
    <m/>
    <m/>
    <m/>
    <m/>
    <m/>
    <m/>
    <s v="No"/>
    <n v="107"/>
    <m/>
    <m/>
    <x v="1"/>
    <d v="2019-08-05T05:33:22.000"/>
    <s v="RT @HealtheNews: Has the #sugartax put a dent on the sale of fizzy drinks? https://t.co/LCbgfmsaR4"/>
    <s v="https://www.health-e.org.za/2019/07/15/sugary-drinks-the-tax-declining-sales-new-alarming-research/"/>
    <s v="org.za"/>
    <x v="0"/>
    <m/>
    <s v="http://pbs.twimg.com/profile_images/1151494030242525184/bd_Z09X-_normal.jpg"/>
    <x v="58"/>
    <s v="https://twitter.com/#!/msizanosipho/status/1158249616074297345"/>
    <m/>
    <m/>
    <s v="1158249616074297345"/>
    <m/>
    <b v="0"/>
    <n v="0"/>
    <s v=""/>
    <b v="0"/>
    <s v="en"/>
    <m/>
    <s v=""/>
    <b v="0"/>
    <n v="2"/>
    <s v="1158241219815723008"/>
    <s v="Twitter for Android"/>
    <b v="0"/>
    <s v="1158241219815723008"/>
    <s v="Tweet"/>
    <n v="0"/>
    <n v="0"/>
    <m/>
    <m/>
    <m/>
    <m/>
    <m/>
    <m/>
    <m/>
    <m/>
    <n v="1"/>
    <s v="35"/>
    <s v="35"/>
    <n v="0"/>
    <n v="0"/>
    <n v="1"/>
    <n v="7.142857142857143"/>
    <n v="0"/>
    <n v="0"/>
    <n v="13"/>
    <n v="92.85714285714286"/>
    <n v="14"/>
  </r>
  <r>
    <s v="brecondental"/>
    <s v="brecondental"/>
    <m/>
    <m/>
    <m/>
    <m/>
    <m/>
    <m/>
    <m/>
    <m/>
    <s v="No"/>
    <n v="108"/>
    <m/>
    <m/>
    <x v="0"/>
    <d v="2019-08-05T06:17:22.000"/>
    <s v="If your children have been binging on one too many sweetðŸ¦ðŸ«ðŸ¥¤ treats this summer... Donâ€™t forget to book them in for a dental ðŸ¦· check-up! #DentalHealth #FamilyDentist #ChildrensDentist #SummerFun #SchoolHolidays #BreconDentist #BreconDental #SugarTax #BabyTeeth #Decay https://t.co/5cNoHFcyjE"/>
    <m/>
    <m/>
    <x v="19"/>
    <s v="https://pbs.twimg.com/media/EBL39OrWkAEVSXV.jpg"/>
    <s v="https://pbs.twimg.com/media/EBL39OrWkAEVSXV.jpg"/>
    <x v="59"/>
    <s v="https://twitter.com/#!/brecondental/status/1158260690051850241"/>
    <m/>
    <m/>
    <s v="1158260690051850241"/>
    <m/>
    <b v="0"/>
    <n v="0"/>
    <s v=""/>
    <b v="0"/>
    <s v="en"/>
    <m/>
    <s v=""/>
    <b v="0"/>
    <n v="0"/>
    <s v=""/>
    <s v="Twitter for iPhone"/>
    <b v="0"/>
    <s v="1158260690051850241"/>
    <s v="Tweet"/>
    <n v="0"/>
    <n v="0"/>
    <m/>
    <m/>
    <m/>
    <m/>
    <m/>
    <m/>
    <m/>
    <m/>
    <n v="1"/>
    <s v="1"/>
    <s v="1"/>
    <n v="0"/>
    <n v="0"/>
    <n v="1"/>
    <n v="2.5641025641025643"/>
    <n v="0"/>
    <n v="0"/>
    <n v="38"/>
    <n v="97.43589743589743"/>
    <n v="39"/>
  </r>
  <r>
    <s v="kulzerphil"/>
    <s v="cyfarthfadental"/>
    <m/>
    <m/>
    <m/>
    <m/>
    <m/>
    <m/>
    <m/>
    <m/>
    <s v="No"/>
    <n v="109"/>
    <m/>
    <m/>
    <x v="1"/>
    <d v="2019-08-05T08:50:21.000"/>
    <s v="RT @CyfarthfaDental: If your children have been binging on one too many sweetðŸ¦ðŸ«ðŸ¥¤ treats this summer... Donâ€™t forget to book them in for a dâ€¦"/>
    <m/>
    <m/>
    <x v="2"/>
    <m/>
    <s v="http://pbs.twimg.com/profile_images/2546241842/image_normal.jpg"/>
    <x v="60"/>
    <s v="https://twitter.com/#!/kulzerphil/status/1158299190805630976"/>
    <m/>
    <m/>
    <s v="1158299190805630976"/>
    <m/>
    <b v="0"/>
    <n v="0"/>
    <s v=""/>
    <b v="0"/>
    <s v="en"/>
    <m/>
    <s v=""/>
    <b v="0"/>
    <n v="2"/>
    <s v="1158259950587654144"/>
    <s v="Twitter for iPhone"/>
    <b v="0"/>
    <s v="1158259950587654144"/>
    <s v="Tweet"/>
    <n v="0"/>
    <n v="0"/>
    <m/>
    <m/>
    <m/>
    <m/>
    <m/>
    <m/>
    <m/>
    <m/>
    <n v="1"/>
    <s v="20"/>
    <s v="20"/>
    <n v="0"/>
    <n v="0"/>
    <n v="0"/>
    <n v="0"/>
    <n v="0"/>
    <n v="0"/>
    <n v="28"/>
    <n v="100"/>
    <n v="28"/>
  </r>
  <r>
    <s v="massachewsets"/>
    <s v="borisjohnson"/>
    <m/>
    <m/>
    <m/>
    <m/>
    <m/>
    <m/>
    <m/>
    <m/>
    <s v="No"/>
    <n v="110"/>
    <m/>
    <m/>
    <x v="2"/>
    <d v="2019-08-05T09:38:52.000"/>
    <s v="@BorisJohnson When do you plan on ending the ridiculous â€˜poor peoples taxesâ€™ i.e. the #sugartax and the #bedroomtax ?  Both unnecessary and futile money-spinning ventures."/>
    <m/>
    <m/>
    <x v="20"/>
    <m/>
    <s v="http://pbs.twimg.com/profile_images/1123992965570027524/BClWAyAJ_normal.jpg"/>
    <x v="61"/>
    <s v="https://twitter.com/#!/massachewsets/status/1158311400323932162"/>
    <m/>
    <m/>
    <s v="1158311400323932162"/>
    <s v="1154063697159081984"/>
    <b v="0"/>
    <n v="0"/>
    <s v="3131144855"/>
    <b v="0"/>
    <s v="en"/>
    <m/>
    <s v=""/>
    <b v="0"/>
    <n v="0"/>
    <s v=""/>
    <s v="Twitter for iPad"/>
    <b v="0"/>
    <s v="1154063697159081984"/>
    <s v="Tweet"/>
    <n v="0"/>
    <n v="0"/>
    <m/>
    <m/>
    <m/>
    <m/>
    <m/>
    <m/>
    <m/>
    <m/>
    <n v="1"/>
    <s v="2"/>
    <s v="2"/>
    <n v="0"/>
    <n v="0"/>
    <n v="4"/>
    <n v="14.814814814814815"/>
    <n v="0"/>
    <n v="0"/>
    <n v="23"/>
    <n v="85.18518518518519"/>
    <n v="27"/>
  </r>
  <r>
    <s v="cyfarthfadental"/>
    <s v="cyfarthfadental"/>
    <m/>
    <m/>
    <m/>
    <m/>
    <m/>
    <m/>
    <m/>
    <m/>
    <s v="No"/>
    <n v="111"/>
    <m/>
    <m/>
    <x v="0"/>
    <d v="2019-08-05T06:14:26.000"/>
    <s v="If your children have been binging on one too many sweetðŸ¦ðŸ«ðŸ¥¤ treats this summer... Donâ€™t forget to book them in for a dental ðŸ¦· check-up! #DentalHealth #FamilyDentist #ChildrensDentist #SummerFun #SchoolHolidays #MerthyrDentist #CyfarthfaDental #SugarTax #BabyTeeth #Decay https://t.co/1jv0zlpblW"/>
    <m/>
    <m/>
    <x v="21"/>
    <s v="https://pbs.twimg.com/media/EBL3SKLX4AA-ZGc.jpg"/>
    <s v="https://pbs.twimg.com/media/EBL3SKLX4AA-ZGc.jpg"/>
    <x v="62"/>
    <s v="https://twitter.com/#!/cyfarthfadental/status/1158259950587654144"/>
    <m/>
    <m/>
    <s v="1158259950587654144"/>
    <m/>
    <b v="0"/>
    <n v="0"/>
    <s v=""/>
    <b v="0"/>
    <s v="en"/>
    <m/>
    <s v=""/>
    <b v="0"/>
    <n v="2"/>
    <s v=""/>
    <s v="Twitter for iPhone"/>
    <b v="0"/>
    <s v="1158259950587654144"/>
    <s v="Tweet"/>
    <n v="0"/>
    <n v="0"/>
    <m/>
    <m/>
    <m/>
    <m/>
    <m/>
    <m/>
    <m/>
    <m/>
    <n v="1"/>
    <s v="20"/>
    <s v="20"/>
    <n v="0"/>
    <n v="0"/>
    <n v="1"/>
    <n v="2.5641025641025643"/>
    <n v="0"/>
    <n v="0"/>
    <n v="38"/>
    <n v="97.43589743589743"/>
    <n v="39"/>
  </r>
  <r>
    <s v="ballettr"/>
    <s v="cyfarthfadental"/>
    <m/>
    <m/>
    <m/>
    <m/>
    <m/>
    <m/>
    <m/>
    <m/>
    <s v="No"/>
    <n v="112"/>
    <m/>
    <m/>
    <x v="1"/>
    <d v="2019-08-05T10:26:43.000"/>
    <s v="RT @CyfarthfaDental: If your children have been binging on one too many sweetðŸ¦ðŸ«ðŸ¥¤ treats this summer... Donâ€™t forget to book them in for a dâ€¦"/>
    <m/>
    <m/>
    <x v="2"/>
    <m/>
    <s v="http://pbs.twimg.com/profile_images/1025666807858962432/5W2VOwPL_normal.jpg"/>
    <x v="63"/>
    <s v="https://twitter.com/#!/ballettr/status/1158323441948397568"/>
    <m/>
    <m/>
    <s v="1158323441948397568"/>
    <m/>
    <b v="0"/>
    <n v="0"/>
    <s v=""/>
    <b v="0"/>
    <s v="en"/>
    <m/>
    <s v=""/>
    <b v="0"/>
    <n v="2"/>
    <s v="1158259950587654144"/>
    <s v="Twitter for Android"/>
    <b v="0"/>
    <s v="1158259950587654144"/>
    <s v="Tweet"/>
    <n v="0"/>
    <n v="0"/>
    <m/>
    <m/>
    <m/>
    <m/>
    <m/>
    <m/>
    <m/>
    <m/>
    <n v="1"/>
    <s v="20"/>
    <s v="20"/>
    <n v="0"/>
    <n v="0"/>
    <n v="0"/>
    <n v="0"/>
    <n v="0"/>
    <n v="0"/>
    <n v="28"/>
    <n v="100"/>
    <n v="28"/>
  </r>
  <r>
    <s v="amcgown"/>
    <s v="stephanieboland"/>
    <m/>
    <m/>
    <m/>
    <m/>
    <m/>
    <m/>
    <m/>
    <m/>
    <s v="No"/>
    <n v="113"/>
    <m/>
    <m/>
    <x v="1"/>
    <d v="2019-08-05T12:38:08.000"/>
    <s v="@pennyb @stephanieboland Sadly even the Bru is now pretend #sugartax #nannystate #bringbackrealBru"/>
    <m/>
    <m/>
    <x v="22"/>
    <m/>
    <s v="http://pbs.twimg.com/profile_images/1317810443/198281_140654779335848_100001739801067_247506_206631_n_normal.jpg"/>
    <x v="64"/>
    <s v="https://twitter.com/#!/amcgown/status/1158356514199015430"/>
    <m/>
    <m/>
    <s v="1158356514199015430"/>
    <s v="1158306006159560704"/>
    <b v="0"/>
    <n v="0"/>
    <s v="6069772"/>
    <b v="0"/>
    <s v="en"/>
    <m/>
    <s v=""/>
    <b v="0"/>
    <n v="0"/>
    <s v=""/>
    <s v="Twitter Web App"/>
    <b v="0"/>
    <s v="1158306006159560704"/>
    <s v="Tweet"/>
    <n v="0"/>
    <n v="0"/>
    <m/>
    <m/>
    <m/>
    <m/>
    <m/>
    <m/>
    <m/>
    <m/>
    <n v="1"/>
    <s v="19"/>
    <s v="19"/>
    <m/>
    <m/>
    <m/>
    <m/>
    <m/>
    <m/>
    <m/>
    <m/>
    <m/>
  </r>
  <r>
    <s v="viazcanv"/>
    <s v="fizz_nz"/>
    <m/>
    <m/>
    <m/>
    <m/>
    <m/>
    <m/>
    <m/>
    <m/>
    <s v="No"/>
    <n v="115"/>
    <m/>
    <m/>
    <x v="1"/>
    <d v="2019-08-06T02:38:11.000"/>
    <s v="RT @FIZZ_NZ: â€œWe know, for example, that MÄori and Pacific children get a large proportion of their daily sugar consumption from sugary driâ€¦"/>
    <m/>
    <m/>
    <x v="2"/>
    <m/>
    <s v="http://pbs.twimg.com/profile_images/972341110403227648/ti3fMf_d_normal.jpg"/>
    <x v="65"/>
    <s v="https://twitter.com/#!/viazcanv/status/1158567917103058944"/>
    <m/>
    <m/>
    <s v="1158567917103058944"/>
    <m/>
    <b v="0"/>
    <n v="0"/>
    <s v=""/>
    <b v="0"/>
    <s v="en"/>
    <m/>
    <s v=""/>
    <b v="0"/>
    <n v="2"/>
    <s v="1158502912084942849"/>
    <s v="Twitter for Android"/>
    <b v="0"/>
    <s v="1158502912084942849"/>
    <s v="Tweet"/>
    <n v="0"/>
    <n v="0"/>
    <m/>
    <m/>
    <m/>
    <m/>
    <m/>
    <m/>
    <m/>
    <m/>
    <n v="1"/>
    <s v="4"/>
    <s v="4"/>
    <n v="0"/>
    <n v="0"/>
    <n v="0"/>
    <n v="0"/>
    <n v="0"/>
    <n v="0"/>
    <n v="25"/>
    <n v="100"/>
    <n v="25"/>
  </r>
  <r>
    <s v="agilechilli"/>
    <s v="foodmatterslive"/>
    <m/>
    <m/>
    <m/>
    <m/>
    <m/>
    <m/>
    <m/>
    <m/>
    <s v="No"/>
    <n v="116"/>
    <m/>
    <m/>
    <x v="1"/>
    <d v="2019-08-06T10:05:00.000"/>
    <s v="RT @FoodMattersLive: It has been 2 years since the #sugarreduction programme was introduced &amp;amp; 1 year since the #caloriereduction programme.â€¦"/>
    <m/>
    <m/>
    <x v="23"/>
    <m/>
    <s v="http://pbs.twimg.com/profile_images/989152799018668032/Su83f-F6_normal.jpg"/>
    <x v="66"/>
    <s v="https://twitter.com/#!/agilechilli/status/1158680362400325632"/>
    <m/>
    <m/>
    <s v="1158680362400325632"/>
    <m/>
    <b v="0"/>
    <n v="0"/>
    <s v=""/>
    <b v="0"/>
    <s v="en"/>
    <m/>
    <s v=""/>
    <b v="0"/>
    <n v="1"/>
    <s v="1158649182334410752"/>
    <s v="Twitter Web App"/>
    <b v="0"/>
    <s v="1158649182334410752"/>
    <s v="Tweet"/>
    <n v="0"/>
    <n v="0"/>
    <m/>
    <m/>
    <m/>
    <m/>
    <m/>
    <m/>
    <m/>
    <m/>
    <n v="1"/>
    <s v="8"/>
    <s v="8"/>
    <n v="0"/>
    <n v="0"/>
    <n v="0"/>
    <n v="0"/>
    <n v="0"/>
    <n v="0"/>
    <n v="21"/>
    <n v="100"/>
    <n v="21"/>
  </r>
  <r>
    <s v="publichealthw"/>
    <s v="publichealthw"/>
    <m/>
    <m/>
    <m/>
    <m/>
    <m/>
    <m/>
    <m/>
    <m/>
    <s v="No"/>
    <n v="117"/>
    <m/>
    <m/>
    <x v="0"/>
    <d v="2019-07-22T13:34:12.000"/>
    <s v="Tax-raising powers could improve population health.  To be effective, tax interventions may need to be supported with subsidies for healthier options and other policies that help reduce health-harming behaviours #SugarTax https://t.co/50Td7slUGZ"/>
    <m/>
    <m/>
    <x v="0"/>
    <s v="https://pbs.twimg.com/media/EAFVrmiWwAEh1IG.jpg"/>
    <s v="https://pbs.twimg.com/media/EAFVrmiWwAEh1IG.jpg"/>
    <x v="67"/>
    <s v="https://twitter.com/#!/publichealthw/status/1153297193484394496"/>
    <m/>
    <m/>
    <s v="1153297193484394496"/>
    <m/>
    <b v="0"/>
    <n v="33"/>
    <s v=""/>
    <b v="0"/>
    <s v="en"/>
    <m/>
    <s v=""/>
    <b v="0"/>
    <n v="33"/>
    <s v=""/>
    <s v="Twitter Web App"/>
    <b v="0"/>
    <s v="1153297193484394496"/>
    <s v="Retweet"/>
    <n v="0"/>
    <n v="0"/>
    <m/>
    <m/>
    <m/>
    <m/>
    <m/>
    <m/>
    <m/>
    <m/>
    <n v="1"/>
    <s v="18"/>
    <s v="18"/>
    <n v="3"/>
    <n v="9.375"/>
    <n v="0"/>
    <n v="0"/>
    <n v="0"/>
    <n v="0"/>
    <n v="29"/>
    <n v="90.625"/>
    <n v="32"/>
  </r>
  <r>
    <s v="lisa_dil"/>
    <s v="publichealthw"/>
    <m/>
    <m/>
    <m/>
    <m/>
    <m/>
    <m/>
    <m/>
    <m/>
    <s v="No"/>
    <n v="118"/>
    <m/>
    <m/>
    <x v="1"/>
    <d v="2019-08-06T11:26:20.000"/>
    <s v="RT @PublicHealthW: Tax-raising powers could improve population health.  To be effective, tax interventions may need to be supported with suâ€¦"/>
    <m/>
    <m/>
    <x v="2"/>
    <m/>
    <s v="http://pbs.twimg.com/profile_images/1131875771662966784/SaQ-ZOQE_normal.png"/>
    <x v="68"/>
    <s v="https://twitter.com/#!/lisa_dil/status/1158700830507315201"/>
    <m/>
    <m/>
    <s v="1158700830507315201"/>
    <m/>
    <b v="0"/>
    <n v="0"/>
    <s v=""/>
    <b v="0"/>
    <s v="en"/>
    <m/>
    <s v=""/>
    <b v="0"/>
    <n v="33"/>
    <s v="1153297193484394496"/>
    <s v="Twitter Web App"/>
    <b v="0"/>
    <s v="1153297193484394496"/>
    <s v="Tweet"/>
    <n v="0"/>
    <n v="0"/>
    <m/>
    <m/>
    <m/>
    <m/>
    <m/>
    <m/>
    <m/>
    <m/>
    <n v="1"/>
    <s v="18"/>
    <s v="18"/>
    <n v="3"/>
    <n v="14.285714285714286"/>
    <n v="0"/>
    <n v="0"/>
    <n v="0"/>
    <n v="0"/>
    <n v="18"/>
    <n v="85.71428571428571"/>
    <n v="21"/>
  </r>
  <r>
    <s v="albertsliving"/>
    <s v="harvardmed"/>
    <m/>
    <m/>
    <m/>
    <m/>
    <m/>
    <m/>
    <m/>
    <m/>
    <s v="No"/>
    <n v="119"/>
    <m/>
    <m/>
    <x v="1"/>
    <d v="2019-06-22T12:00:44.000"/>
    <s v="Are certain types of sugars healthier than others?_x000a__x000a_Article by @harvardmed_x000a_https://t.co/YSeBG5bhCU_x000a__x000a_#sugarissugar #sugartax #smoothliving https://t.co/1TTBu7sGeA"/>
    <s v="https://www.health.harvard.edu/blog/are-certain-types-of-sugars-healthier-than-others-2019052916699?utm_sq=g3l66tt94d"/>
    <s v="harvard.edu"/>
    <x v="24"/>
    <s v="https://pbs.twimg.com/media/D9qgmOEXUAEoD3w.jpg"/>
    <s v="https://pbs.twimg.com/media/D9qgmOEXUAEoD3w.jpg"/>
    <x v="69"/>
    <s v="https://twitter.com/#!/albertsliving/status/1142402036371263488"/>
    <m/>
    <m/>
    <s v="1142402036371263488"/>
    <m/>
    <b v="0"/>
    <n v="3"/>
    <s v=""/>
    <b v="0"/>
    <s v="en"/>
    <m/>
    <s v=""/>
    <b v="0"/>
    <n v="2"/>
    <s v=""/>
    <s v="SmarterQueue"/>
    <b v="0"/>
    <s v="1142402036371263488"/>
    <s v="Retweet"/>
    <n v="0"/>
    <n v="0"/>
    <m/>
    <m/>
    <m/>
    <m/>
    <m/>
    <m/>
    <m/>
    <m/>
    <n v="2"/>
    <s v="34"/>
    <s v="34"/>
    <n v="0"/>
    <n v="0"/>
    <n v="0"/>
    <n v="0"/>
    <n v="0"/>
    <n v="0"/>
    <n v="14"/>
    <n v="100"/>
    <n v="14"/>
  </r>
  <r>
    <s v="albertsliving"/>
    <s v="harvardmed"/>
    <m/>
    <m/>
    <m/>
    <m/>
    <m/>
    <m/>
    <m/>
    <m/>
    <s v="No"/>
    <n v="120"/>
    <m/>
    <m/>
    <x v="1"/>
    <d v="2019-08-06T15:00:46.000"/>
    <s v="RT @albertsliving: Are certain types of sugars healthier than others?_x000a__x000a_Article by @harvardmed_x000a_https://t.co/YSeBG5bhCU_x000a__x000a_#sugarissugar #sugarâ€¦"/>
    <s v="https://www.health.harvard.edu/blog/are-certain-types-of-sugars-healthier-than-others-2019052916699?utm_sq=g3l66tt94d"/>
    <s v="harvard.edu"/>
    <x v="25"/>
    <m/>
    <s v="http://pbs.twimg.com/profile_images/966688578418987009/DiTR43D__normal.jpg"/>
    <x v="70"/>
    <s v="https://twitter.com/#!/albertsliving/status/1158754796763000832"/>
    <m/>
    <m/>
    <s v="1158754796763000832"/>
    <m/>
    <b v="0"/>
    <n v="0"/>
    <s v=""/>
    <b v="0"/>
    <s v="en"/>
    <m/>
    <s v=""/>
    <b v="0"/>
    <n v="2"/>
    <s v="1142402036371263488"/>
    <s v="SmarterQueue"/>
    <b v="0"/>
    <s v="1142402036371263488"/>
    <s v="Tweet"/>
    <n v="0"/>
    <n v="0"/>
    <m/>
    <m/>
    <m/>
    <m/>
    <m/>
    <m/>
    <m/>
    <m/>
    <n v="2"/>
    <s v="34"/>
    <s v="34"/>
    <n v="0"/>
    <n v="0"/>
    <n v="0"/>
    <n v="0"/>
    <n v="0"/>
    <n v="0"/>
    <n v="15"/>
    <n v="100"/>
    <n v="15"/>
  </r>
  <r>
    <s v="misterjacques"/>
    <s v="cocacola"/>
    <m/>
    <m/>
    <m/>
    <m/>
    <m/>
    <m/>
    <m/>
    <m/>
    <s v="No"/>
    <n v="122"/>
    <m/>
    <m/>
    <x v="1"/>
    <d v="2019-08-06T17:34:37.000"/>
    <s v="@CocaCola_ZA @CocaCola #ReverseSugar Now with negative sugar molecules. Taste nothing like #Original and cost less. Keeps No Carbonated Gas and has an awful aftertaste, but hey it doesnâ€™t carry #SugarTax"/>
    <m/>
    <m/>
    <x v="26"/>
    <m/>
    <s v="http://pbs.twimg.com/profile_images/1043350196665626624/X8YgTZxF_normal.jpg"/>
    <x v="71"/>
    <s v="https://twitter.com/#!/misterjacques/status/1158793511585636352"/>
    <m/>
    <m/>
    <s v="1158793511585636352"/>
    <s v="1156917134079012864"/>
    <b v="0"/>
    <n v="0"/>
    <s v="3843592217"/>
    <b v="0"/>
    <s v="en"/>
    <m/>
    <s v=""/>
    <b v="0"/>
    <n v="0"/>
    <s v=""/>
    <s v="Twitter for iPhone"/>
    <b v="0"/>
    <s v="1156917134079012864"/>
    <s v="Tweet"/>
    <n v="0"/>
    <n v="0"/>
    <s v="30.899601,-25.5269318 _x000a_31.0370722,-25.5269318 _x000a_31.0370722,-25.4414654 _x000a_30.899601,-25.4414654"/>
    <s v="South Africa"/>
    <s v="ZA"/>
    <s v="Nelspruit, South Africa"/>
    <s v="af4757dac9bdd1d9"/>
    <s v="Nelspruit"/>
    <s v="city"/>
    <s v="https://api.twitter.com/1.1/geo/id/af4757dac9bdd1d9.json"/>
    <n v="1"/>
    <s v="3"/>
    <s v="3"/>
    <m/>
    <m/>
    <m/>
    <m/>
    <m/>
    <m/>
    <m/>
    <m/>
    <m/>
  </r>
  <r>
    <s v="havasjust"/>
    <s v="havasjust"/>
    <m/>
    <m/>
    <m/>
    <m/>
    <m/>
    <m/>
    <m/>
    <m/>
    <s v="No"/>
    <n v="124"/>
    <m/>
    <m/>
    <x v="0"/>
    <d v="2019-08-07T09:38:04.000"/>
    <s v="Call for #calorielevy on food firms after success of #sugartax. Would this encourage manufacturers to improve the nutritional quality of their unhealthy foods and help tackle #obesity, type 2 #diabetes or even #cancer? #JustHealthNews https://t.co/2Dga0frZaJ"/>
    <s v="https://www.huffingtonpost.co.uk/entry/calorie-levy-campaigners_uk_5d4993bee4b0244052e1a560"/>
    <s v="co.uk"/>
    <x v="27"/>
    <m/>
    <s v="http://pbs.twimg.com/profile_images/1144220878793842694/gcEKbgMs_normal.png"/>
    <x v="72"/>
    <s v="https://twitter.com/#!/havasjust/status/1159035974120353799"/>
    <m/>
    <m/>
    <s v="1159035974120353799"/>
    <m/>
    <b v="0"/>
    <n v="1"/>
    <s v=""/>
    <b v="0"/>
    <s v="en"/>
    <m/>
    <s v=""/>
    <b v="0"/>
    <n v="0"/>
    <s v=""/>
    <s v="Twitter Web App"/>
    <b v="0"/>
    <s v="1159035974120353799"/>
    <s v="Tweet"/>
    <n v="0"/>
    <n v="0"/>
    <m/>
    <m/>
    <m/>
    <m/>
    <m/>
    <m/>
    <m/>
    <m/>
    <n v="1"/>
    <s v="1"/>
    <s v="1"/>
    <n v="3"/>
    <n v="8.823529411764707"/>
    <n v="2"/>
    <n v="5.882352941176471"/>
    <n v="0"/>
    <n v="0"/>
    <n v="29"/>
    <n v="85.29411764705883"/>
    <n v="34"/>
  </r>
  <r>
    <s v="klimkowa1"/>
    <s v="gis_gov"/>
    <m/>
    <m/>
    <m/>
    <m/>
    <m/>
    <m/>
    <m/>
    <m/>
    <s v="No"/>
    <n v="125"/>
    <m/>
    <m/>
    <x v="1"/>
    <d v="2019-08-07T11:26:20.000"/>
    <s v="Is it only co-occurrence or a cause-effect relationship? Should we consider sugar tax in other EU countries and in Poland?_x000a__x000a_#sugartax #plantbased #healthy _x000a_@ELMO_org @danslizmd @GIS_gov"/>
    <m/>
    <m/>
    <x v="28"/>
    <m/>
    <s v="http://pbs.twimg.com/profile_images/907927984253886464/IPfoc5Nj_normal.jpg"/>
    <x v="73"/>
    <s v="https://twitter.com/#!/klimkowa1/status/1159063221061464064"/>
    <m/>
    <m/>
    <s v="1159063221061464064"/>
    <s v="1159058578721914881"/>
    <b v="0"/>
    <n v="0"/>
    <s v="2723583623"/>
    <b v="0"/>
    <s v="en"/>
    <m/>
    <s v=""/>
    <b v="0"/>
    <n v="0"/>
    <s v=""/>
    <s v="Twitter for Android"/>
    <b v="0"/>
    <s v="1159058578721914881"/>
    <s v="Tweet"/>
    <n v="0"/>
    <n v="0"/>
    <m/>
    <m/>
    <m/>
    <m/>
    <m/>
    <m/>
    <m/>
    <m/>
    <n v="1"/>
    <s v="10"/>
    <s v="10"/>
    <m/>
    <m/>
    <m/>
    <m/>
    <m/>
    <m/>
    <m/>
    <m/>
    <m/>
  </r>
  <r>
    <s v="fooding1st"/>
    <s v="phe_uk"/>
    <m/>
    <m/>
    <m/>
    <m/>
    <m/>
    <m/>
    <m/>
    <m/>
    <s v="No"/>
    <n v="128"/>
    <m/>
    <m/>
    <x v="1"/>
    <d v="2019-08-07T11:29:01.000"/>
    <s v="UK health campaigners call for sweeping â€œcalorie taxâ€ on #processedfoods https://t.co/l1ypHVbppN #actiononsugar #actiononsalt #sugartax #calorietax #obesity #dieting @PHE_uk"/>
    <s v="https://www.foodingredientsfirst.com/news/uk-health-campaigners-call-for-sweeping-calorie-tax-on-processed-foods.html"/>
    <s v="foodingredientsfirst.com"/>
    <x v="29"/>
    <m/>
    <s v="http://pbs.twimg.com/profile_images/710049013966487552/xyQ5j5sJ_normal.jpg"/>
    <x v="74"/>
    <s v="https://twitter.com/#!/fooding1st/status/1159063895945949184"/>
    <m/>
    <m/>
    <s v="1159063895945949184"/>
    <m/>
    <b v="0"/>
    <n v="0"/>
    <s v=""/>
    <b v="0"/>
    <s v="en"/>
    <m/>
    <s v=""/>
    <b v="0"/>
    <n v="0"/>
    <s v=""/>
    <s v="Twitter Web App"/>
    <b v="0"/>
    <s v="1159063895945949184"/>
    <s v="Tweet"/>
    <n v="0"/>
    <n v="0"/>
    <m/>
    <m/>
    <m/>
    <m/>
    <m/>
    <m/>
    <m/>
    <m/>
    <n v="1"/>
    <s v="33"/>
    <s v="33"/>
    <n v="1"/>
    <n v="5.555555555555555"/>
    <n v="0"/>
    <n v="0"/>
    <n v="0"/>
    <n v="0"/>
    <n v="17"/>
    <n v="94.44444444444444"/>
    <n v="18"/>
  </r>
  <r>
    <s v="qmulnews"/>
    <s v="actiononsugar"/>
    <m/>
    <m/>
    <m/>
    <m/>
    <m/>
    <m/>
    <m/>
    <m/>
    <s v="No"/>
    <n v="129"/>
    <m/>
    <m/>
    <x v="1"/>
    <d v="2019-08-07T12:11:43.000"/>
    <s v="RT @QMULBartsTheLon: Call for levy on manufacturers to reduce excessive calories in unhealthy food, from @QMUL's @actiononsugar @actiononsaâ€¦"/>
    <m/>
    <m/>
    <x v="2"/>
    <m/>
    <s v="http://pbs.twimg.com/profile_images/809039033045254144/66c6aFUg_normal.jpg"/>
    <x v="75"/>
    <s v="https://twitter.com/#!/qmulnews/status/1159074641891201025"/>
    <m/>
    <m/>
    <s v="1159074641891201025"/>
    <m/>
    <b v="0"/>
    <n v="0"/>
    <s v=""/>
    <b v="0"/>
    <s v="en"/>
    <m/>
    <s v=""/>
    <b v="0"/>
    <n v="1"/>
    <s v="1159074606671638531"/>
    <s v="TweetDeck"/>
    <b v="0"/>
    <s v="1159074606671638531"/>
    <s v="Tweet"/>
    <n v="0"/>
    <n v="0"/>
    <m/>
    <m/>
    <m/>
    <m/>
    <m/>
    <m/>
    <m/>
    <m/>
    <n v="1"/>
    <s v="6"/>
    <s v="6"/>
    <m/>
    <m/>
    <m/>
    <m/>
    <m/>
    <m/>
    <m/>
    <m/>
    <m/>
  </r>
  <r>
    <s v="jaffor10"/>
    <s v="actiononsalt"/>
    <m/>
    <m/>
    <m/>
    <m/>
    <m/>
    <m/>
    <m/>
    <m/>
    <s v="No"/>
    <n v="132"/>
    <m/>
    <m/>
    <x v="1"/>
    <d v="2019-08-07T12:54:30.000"/>
    <s v="RT @dentalhealthorg: .@actiononsugar and @actiononsalt are calling for the #SugarTax, which includes drinks, to be extended to high-calorie…"/>
    <m/>
    <m/>
    <x v="0"/>
    <m/>
    <s v="http://pbs.twimg.com/profile_images/885764331631243265/D6Ng1RuS_normal.jpg"/>
    <x v="76"/>
    <s v="https://twitter.com/#!/jaffor10/status/1159085408954802187"/>
    <m/>
    <m/>
    <s v="1159085408954802187"/>
    <m/>
    <b v="0"/>
    <n v="0"/>
    <s v=""/>
    <b v="0"/>
    <s v="en"/>
    <m/>
    <s v=""/>
    <b v="0"/>
    <n v="5"/>
    <s v="1159021374268157952"/>
    <s v="Twitter for Android"/>
    <b v="0"/>
    <s v="1159021374268157952"/>
    <s v="Tweet"/>
    <n v="0"/>
    <n v="0"/>
    <m/>
    <m/>
    <m/>
    <m/>
    <m/>
    <m/>
    <m/>
    <m/>
    <n v="1"/>
    <s v="6"/>
    <s v="6"/>
    <m/>
    <m/>
    <m/>
    <m/>
    <m/>
    <m/>
    <m/>
    <m/>
    <m/>
  </r>
  <r>
    <s v="foodanddrinktec"/>
    <s v="actiononsugar"/>
    <m/>
    <m/>
    <m/>
    <m/>
    <m/>
    <m/>
    <m/>
    <m/>
    <s v="No"/>
    <n v="135"/>
    <m/>
    <m/>
    <x v="1"/>
    <d v="2019-08-07T13:45:05.000"/>
    <s v="Campaigners are calling on the government to introduce a calorie levy on processed foods in a bid to reduce levels of obesity and other health issues._x000a__x000a_https://t.co/1nq63FSW3J_x000a__x000a_@actiononsugar #calorietax #sugartax #unhealthyfood #obesity #ingredients https://t.co/UdIJV1SgQL"/>
    <s v="https://www.foodanddrinktechnology.com/news/29006/campaigners-call-for-calorie-levy-on-unhealthy-foods/"/>
    <s v="foodanddrinktechnology.com"/>
    <x v="30"/>
    <s v="https://pbs.twimg.com/media/EBXxmWvX4AAWg40.jpg"/>
    <s v="https://pbs.twimg.com/media/EBXxmWvX4AAWg40.jpg"/>
    <x v="77"/>
    <s v="https://twitter.com/#!/foodanddrinktec/status/1159098138206101510"/>
    <m/>
    <m/>
    <s v="1159098138206101510"/>
    <m/>
    <b v="0"/>
    <n v="1"/>
    <s v=""/>
    <b v="0"/>
    <s v="en"/>
    <m/>
    <s v=""/>
    <b v="0"/>
    <n v="0"/>
    <s v=""/>
    <s v="TweetDeck"/>
    <b v="0"/>
    <s v="1159098138206101510"/>
    <s v="Tweet"/>
    <n v="0"/>
    <n v="0"/>
    <m/>
    <m/>
    <m/>
    <m/>
    <m/>
    <m/>
    <m/>
    <m/>
    <n v="1"/>
    <s v="6"/>
    <s v="6"/>
    <n v="0"/>
    <n v="0"/>
    <n v="1"/>
    <n v="3.125"/>
    <n v="0"/>
    <n v="0"/>
    <n v="31"/>
    <n v="96.875"/>
    <n v="32"/>
  </r>
  <r>
    <s v="caramelparsley"/>
    <s v="caramelparsley"/>
    <m/>
    <m/>
    <m/>
    <m/>
    <m/>
    <m/>
    <m/>
    <m/>
    <s v="No"/>
    <n v="136"/>
    <m/>
    <m/>
    <x v="0"/>
    <d v="2019-08-07T13:55:33.000"/>
    <s v="#UK : Call for calorie tax on food firms after successful #sugar levy&quot; https://t.co/IZRInM5Ieg #SugarTax #softdrinks #obesity #diabetes #health"/>
    <s v="https://www.eveningexpress.co.uk/news/uk/call-for-calorie-tax-on-food-firms-after-success-of-sugar-levy/amp/?utm_source=twitter&amp;__twitter_impression=true"/>
    <s v="co.uk"/>
    <x v="31"/>
    <m/>
    <s v="http://pbs.twimg.com/profile_images/1483076168/Parsley-Liz-2010-296-580x435_normal.jpg"/>
    <x v="78"/>
    <s v="https://twitter.com/#!/caramelparsley/status/1159100769871642624"/>
    <m/>
    <m/>
    <s v="1159100769871642624"/>
    <m/>
    <b v="0"/>
    <n v="0"/>
    <s v=""/>
    <b v="0"/>
    <s v="en"/>
    <m/>
    <s v=""/>
    <b v="0"/>
    <n v="0"/>
    <s v=""/>
    <s v="Twitter for Android"/>
    <b v="0"/>
    <s v="1159100769871642624"/>
    <s v="Tweet"/>
    <n v="0"/>
    <n v="0"/>
    <m/>
    <m/>
    <m/>
    <m/>
    <m/>
    <m/>
    <m/>
    <m/>
    <n v="1"/>
    <s v="1"/>
    <s v="1"/>
    <n v="1"/>
    <n v="5.882352941176471"/>
    <n v="0"/>
    <n v="0"/>
    <n v="0"/>
    <n v="0"/>
    <n v="16"/>
    <n v="94.11764705882354"/>
    <n v="17"/>
  </r>
  <r>
    <s v="theprobemag"/>
    <s v="theprobemag"/>
    <m/>
    <m/>
    <m/>
    <m/>
    <m/>
    <m/>
    <m/>
    <m/>
    <s v="No"/>
    <n v="137"/>
    <m/>
    <m/>
    <x v="0"/>
    <d v="2019-08-07T15:15:30.000"/>
    <s v="Widely considered a success, the sugar tax has inspired campaigners to call for a 'calorie tax'. https://t.co/bFuyOyLmnL What do you think? Does the sugar tax deserve the praise it receives? #SugarTax #OralHealth #Confectionery #CalorieTax  #Review #UnhealthyFood https://t.co/8qfpzA7Qz6"/>
    <s v="https://news.sky.com/story/call-for-calorie-tax-on-processed-food-after-success-of-sugar-levy-11779137"/>
    <s v="sky.com"/>
    <x v="32"/>
    <s v="https://pbs.twimg.com/media/EBYGTndXYAAOVn4.jpg"/>
    <s v="https://pbs.twimg.com/media/EBYGTndXYAAOVn4.jpg"/>
    <x v="79"/>
    <s v="https://twitter.com/#!/theprobemag/status/1159120890476580865"/>
    <m/>
    <m/>
    <s v="1159120890476580865"/>
    <m/>
    <b v="0"/>
    <n v="0"/>
    <s v=""/>
    <b v="0"/>
    <s v="en"/>
    <m/>
    <s v=""/>
    <b v="0"/>
    <n v="0"/>
    <s v=""/>
    <s v="Buffer"/>
    <b v="0"/>
    <s v="1159120890476580865"/>
    <s v="Tweet"/>
    <n v="0"/>
    <n v="0"/>
    <m/>
    <m/>
    <m/>
    <m/>
    <m/>
    <m/>
    <m/>
    <m/>
    <n v="1"/>
    <s v="1"/>
    <s v="1"/>
    <n v="2"/>
    <n v="5.714285714285714"/>
    <n v="0"/>
    <n v="0"/>
    <n v="0"/>
    <n v="0"/>
    <n v="33"/>
    <n v="94.28571428571429"/>
    <n v="35"/>
  </r>
  <r>
    <s v="jamesdrabble"/>
    <s v="jamesdrabble"/>
    <m/>
    <m/>
    <m/>
    <m/>
    <m/>
    <m/>
    <m/>
    <m/>
    <s v="No"/>
    <n v="138"/>
    <m/>
    <m/>
    <x v="0"/>
    <d v="2019-08-07T16:08:01.000"/>
    <s v="After the introduction last year of a sugar tax on drinks in the UK, could we now be about to see a tax on “excess calories”? Let me know what you think._x000a__x000a_https://t.co/kdYRtefjrw_x000a__x000a_#sugartax #calorietax #excesscalories #obesity #healthyeatingvscaloriecou… https://t.co/xX76I9xMuB https://t.co/JKbGpXjZRE"/>
    <s v="https://www.independent.co.uk/news/uk/politics/calorie-tax-campaign-health-food-levy-sugar-soft-drinks-a9044521.html https://www.instagram.com/p/B03kt9jFd6l/"/>
    <s v="co.uk instagram.com"/>
    <x v="33"/>
    <s v="https://pbs.twimg.com/media/EBYSU8ZX4AEcXAm.jpg"/>
    <s v="https://pbs.twimg.com/media/EBYSU8ZX4AEcXAm.jpg"/>
    <x v="80"/>
    <s v="https://twitter.com/#!/jamesdrabble/status/1159134106220974080"/>
    <m/>
    <m/>
    <s v="1159134106220974080"/>
    <m/>
    <b v="0"/>
    <n v="0"/>
    <s v=""/>
    <b v="0"/>
    <s v="en"/>
    <m/>
    <s v=""/>
    <b v="0"/>
    <n v="0"/>
    <s v=""/>
    <s v="IFTTT"/>
    <b v="0"/>
    <s v="1159134106220974080"/>
    <s v="Tweet"/>
    <n v="0"/>
    <n v="0"/>
    <m/>
    <m/>
    <m/>
    <m/>
    <m/>
    <m/>
    <m/>
    <m/>
    <n v="1"/>
    <s v="1"/>
    <s v="1"/>
    <n v="0"/>
    <n v="0"/>
    <n v="0"/>
    <n v="0"/>
    <n v="0"/>
    <n v="0"/>
    <n v="37"/>
    <n v="100"/>
    <n v="37"/>
  </r>
  <r>
    <s v="lexalimentaria"/>
    <s v="lexalimentaria"/>
    <m/>
    <m/>
    <m/>
    <m/>
    <m/>
    <m/>
    <m/>
    <m/>
    <s v="No"/>
    <n v="139"/>
    <m/>
    <m/>
    <x v="0"/>
    <d v="2019-08-07T16:35:09.000"/>
    <s v="Here comes again. Few days ago FAO Report on ultra-processed foods, diet quality, and health has been released. _x000a_#sugartax #junkfood #NCDs #foodpolicy https://t.co/xlqBEPLQr2"/>
    <s v="https://twitter.com/TheEconomist/status/1159139054857965568"/>
    <s v="twitter.com"/>
    <x v="34"/>
    <m/>
    <s v="http://pbs.twimg.com/profile_images/436081880312471552/edPhioxc_normal.jpeg"/>
    <x v="81"/>
    <s v="https://twitter.com/#!/lexalimentaria/status/1159140934749175808"/>
    <m/>
    <m/>
    <s v="1159140934749175808"/>
    <m/>
    <b v="0"/>
    <n v="0"/>
    <s v=""/>
    <b v="1"/>
    <s v="en"/>
    <m/>
    <s v="1159139054857965568"/>
    <b v="0"/>
    <n v="0"/>
    <s v=""/>
    <s v="Twitter for Android"/>
    <b v="0"/>
    <s v="1159140934749175808"/>
    <s v="Tweet"/>
    <n v="0"/>
    <n v="0"/>
    <m/>
    <m/>
    <m/>
    <m/>
    <m/>
    <m/>
    <m/>
    <m/>
    <n v="1"/>
    <s v="1"/>
    <s v="1"/>
    <n v="0"/>
    <n v="0"/>
    <n v="0"/>
    <n v="0"/>
    <n v="0"/>
    <n v="0"/>
    <n v="23"/>
    <n v="100"/>
    <n v="23"/>
  </r>
  <r>
    <s v="mxoolong"/>
    <s v="sprite"/>
    <m/>
    <m/>
    <m/>
    <m/>
    <m/>
    <m/>
    <m/>
    <m/>
    <s v="No"/>
    <n v="140"/>
    <m/>
    <m/>
    <x v="1"/>
    <d v="2019-08-07T16:40:29.000"/>
    <s v="Ugggh, I temporarily forgot that almost all soft drinks in the UK are ruined by artificial sweeteners now, and bought myself a can of @Sprite._x000a__x000a_Ugh, ugh, ugh. Acesulfame K AND aspartame. :(_x000a_#sugarTax"/>
    <m/>
    <m/>
    <x v="0"/>
    <m/>
    <s v="http://pbs.twimg.com/profile_images/759417800591106049/46CpUYVY_normal.jpg"/>
    <x v="82"/>
    <s v="https://twitter.com/#!/mxoolong/status/1159142278134472704"/>
    <m/>
    <m/>
    <s v="1159142278134472704"/>
    <m/>
    <b v="0"/>
    <n v="28"/>
    <s v=""/>
    <b v="0"/>
    <s v="en"/>
    <m/>
    <s v=""/>
    <b v="0"/>
    <n v="2"/>
    <s v=""/>
    <s v="Twitter Web App"/>
    <b v="0"/>
    <s v="1159142278134472704"/>
    <s v="Tweet"/>
    <n v="0"/>
    <n v="0"/>
    <m/>
    <m/>
    <m/>
    <m/>
    <m/>
    <m/>
    <m/>
    <m/>
    <n v="1"/>
    <s v="9"/>
    <s v="9"/>
    <n v="1"/>
    <n v="3.0303030303030303"/>
    <n v="4"/>
    <n v="12.121212121212121"/>
    <n v="0"/>
    <n v="0"/>
    <n v="28"/>
    <n v="84.84848484848484"/>
    <n v="33"/>
  </r>
  <r>
    <s v="bha___tti"/>
    <s v="actiononsugar"/>
    <m/>
    <m/>
    <m/>
    <m/>
    <m/>
    <m/>
    <m/>
    <m/>
    <s v="No"/>
    <n v="141"/>
    <m/>
    <m/>
    <x v="1"/>
    <d v="2019-08-07T17:48:30.000"/>
    <s v="RT @QMULBartsTheLon: Call for levy on manufacturers to reduce excessive calories in unhealthy food, from @QMUL's @actiononsugar @actiononsa…"/>
    <m/>
    <m/>
    <x v="2"/>
    <m/>
    <s v="http://pbs.twimg.com/profile_images/1157033141061804032/XPvqx0CR_normal.jpg"/>
    <x v="83"/>
    <s v="https://twitter.com/#!/bha___tti/status/1159159395483340800"/>
    <m/>
    <m/>
    <s v="1159159395483340800"/>
    <m/>
    <b v="0"/>
    <n v="0"/>
    <s v=""/>
    <b v="0"/>
    <s v="en"/>
    <m/>
    <s v=""/>
    <b v="0"/>
    <n v="4"/>
    <s v="1159074606671638531"/>
    <s v="Twitter for iPhone"/>
    <b v="0"/>
    <s v="1159074606671638531"/>
    <s v="Tweet"/>
    <n v="0"/>
    <n v="0"/>
    <m/>
    <m/>
    <m/>
    <m/>
    <m/>
    <m/>
    <m/>
    <m/>
    <n v="1"/>
    <s v="6"/>
    <s v="6"/>
    <m/>
    <m/>
    <m/>
    <m/>
    <m/>
    <m/>
    <m/>
    <m/>
    <m/>
  </r>
  <r>
    <s v="drbelgingunay"/>
    <s v="actiononsalt"/>
    <m/>
    <m/>
    <m/>
    <m/>
    <m/>
    <m/>
    <m/>
    <m/>
    <s v="No"/>
    <n v="144"/>
    <m/>
    <m/>
    <x v="1"/>
    <d v="2019-08-07T17:58:27.000"/>
    <s v="RT @dentalhealthorg: .@actiononsugar and @actiononsalt are calling for the #SugarTax, which includes drinks, to be extended to high-calorie…"/>
    <m/>
    <m/>
    <x v="0"/>
    <m/>
    <s v="http://pbs.twimg.com/profile_images/1748985727/icon_normal.png"/>
    <x v="84"/>
    <s v="https://twitter.com/#!/drbelgingunay/status/1159161899633782787"/>
    <m/>
    <m/>
    <s v="1159161899633782787"/>
    <m/>
    <b v="0"/>
    <n v="0"/>
    <s v=""/>
    <b v="0"/>
    <s v="en"/>
    <m/>
    <s v=""/>
    <b v="0"/>
    <n v="5"/>
    <s v="1159021374268157952"/>
    <s v="Twitter Web App"/>
    <b v="0"/>
    <s v="1159021374268157952"/>
    <s v="Tweet"/>
    <n v="0"/>
    <n v="0"/>
    <m/>
    <m/>
    <m/>
    <m/>
    <m/>
    <m/>
    <m/>
    <m/>
    <n v="1"/>
    <s v="6"/>
    <s v="6"/>
    <m/>
    <m/>
    <m/>
    <m/>
    <m/>
    <m/>
    <m/>
    <m/>
    <m/>
  </r>
  <r>
    <s v="smileohmmag"/>
    <s v="smileohmmag"/>
    <m/>
    <m/>
    <m/>
    <m/>
    <m/>
    <m/>
    <m/>
    <m/>
    <s v="No"/>
    <n v="147"/>
    <m/>
    <m/>
    <x v="0"/>
    <d v="2019-08-07T18:38:01.000"/>
    <s v="Widely considered a success, the sugar tax has inspired campaigners to call for a 'calorie tax'. https://t.co/1hB6ULthnw What do you think? Does the sugar tax deserve the praise it receives? #SugarTax #OralHealth #Confectionery #CalorieTax  #Review #UnhealthyFood https://t.co/b9kHfyZgas"/>
    <s v="https://news.sky.com/story/call-for-calorie-tax-on-processed-food-after-success-of-sugar-levy-11779137"/>
    <s v="sky.com"/>
    <x v="32"/>
    <s v="https://pbs.twimg.com/media/EBY0qSDWkAAI7a0.jpg"/>
    <s v="https://pbs.twimg.com/media/EBY0qSDWkAAI7a0.jpg"/>
    <x v="85"/>
    <s v="https://twitter.com/#!/smileohmmag/status/1159171856831827968"/>
    <m/>
    <m/>
    <s v="1159171856831827968"/>
    <m/>
    <b v="0"/>
    <n v="0"/>
    <s v=""/>
    <b v="0"/>
    <s v="en"/>
    <m/>
    <s v=""/>
    <b v="0"/>
    <n v="0"/>
    <s v=""/>
    <s v="Buffer"/>
    <b v="0"/>
    <s v="1159171856831827968"/>
    <s v="Tweet"/>
    <n v="0"/>
    <n v="0"/>
    <m/>
    <m/>
    <m/>
    <m/>
    <m/>
    <m/>
    <m/>
    <m/>
    <n v="1"/>
    <s v="1"/>
    <s v="1"/>
    <n v="2"/>
    <n v="5.714285714285714"/>
    <n v="0"/>
    <n v="0"/>
    <n v="0"/>
    <n v="0"/>
    <n v="33"/>
    <n v="94.28571428571429"/>
    <n v="35"/>
  </r>
  <r>
    <s v="tim_mcnulty"/>
    <s v="tim_mcnulty"/>
    <m/>
    <m/>
    <m/>
    <m/>
    <m/>
    <m/>
    <m/>
    <m/>
    <s v="No"/>
    <n v="148"/>
    <m/>
    <m/>
    <x v="0"/>
    <d v="2019-08-07T19:34:48.000"/>
    <s v="This one is fantastic, can't believe it was only a B-Side. O.M.D., SugarTax #MyiPodPlaylist_x000a_https://t.co/frFUtaEPN7"/>
    <s v="https://www.youtube.com/watch?v=cfl26x1XCwY"/>
    <s v="youtube.com"/>
    <x v="35"/>
    <m/>
    <s v="http://pbs.twimg.com/profile_images/1152524355521470464/KPeC-OZH_normal.jpg"/>
    <x v="86"/>
    <s v="https://twitter.com/#!/tim_mcnulty/status/1159186146557157376"/>
    <m/>
    <m/>
    <s v="1159186146557157376"/>
    <s v="1159185405377490947"/>
    <b v="0"/>
    <n v="0"/>
    <s v="25980607"/>
    <b v="0"/>
    <s v="en"/>
    <m/>
    <s v=""/>
    <b v="0"/>
    <n v="0"/>
    <s v=""/>
    <s v="Twitter Web App"/>
    <b v="0"/>
    <s v="1159185405377490947"/>
    <s v="Tweet"/>
    <n v="0"/>
    <n v="0"/>
    <m/>
    <m/>
    <m/>
    <m/>
    <m/>
    <m/>
    <m/>
    <m/>
    <n v="1"/>
    <s v="1"/>
    <s v="1"/>
    <n v="1"/>
    <n v="5.882352941176471"/>
    <n v="0"/>
    <n v="0"/>
    <n v="0"/>
    <n v="0"/>
    <n v="16"/>
    <n v="94.11764705882354"/>
    <n v="17"/>
  </r>
  <r>
    <s v="cledgerwood"/>
    <s v="cledgerwood"/>
    <m/>
    <m/>
    <m/>
    <m/>
    <m/>
    <m/>
    <m/>
    <m/>
    <s v="No"/>
    <n v="149"/>
    <m/>
    <m/>
    <x v="0"/>
    <d v="2019-08-07T20:46:24.000"/>
    <s v="#irnbru #Scotland #sugartax https://t.co/IIGUTKLsA5"/>
    <m/>
    <m/>
    <x v="36"/>
    <s v="https://pbs.twimg.com/ext_tw_video_thumb/1159204138682585091/pu/img/S4SQxer6Or3fhs7R.jpg"/>
    <s v="https://pbs.twimg.com/ext_tw_video_thumb/1159204138682585091/pu/img/S4SQxer6Or3fhs7R.jpg"/>
    <x v="87"/>
    <s v="https://twitter.com/#!/cledgerwood/status/1159204162674053120"/>
    <m/>
    <m/>
    <s v="1159204162674053120"/>
    <m/>
    <b v="0"/>
    <n v="0"/>
    <s v=""/>
    <b v="0"/>
    <s v="und"/>
    <m/>
    <s v=""/>
    <b v="0"/>
    <n v="0"/>
    <s v=""/>
    <s v="Twitter for iPhone"/>
    <b v="0"/>
    <s v="1159204162674053120"/>
    <s v="Tweet"/>
    <n v="0"/>
    <n v="0"/>
    <m/>
    <m/>
    <m/>
    <m/>
    <m/>
    <m/>
    <m/>
    <m/>
    <n v="1"/>
    <s v="1"/>
    <s v="1"/>
    <n v="0"/>
    <n v="0"/>
    <n v="0"/>
    <n v="0"/>
    <n v="0"/>
    <n v="0"/>
    <n v="3"/>
    <n v="100"/>
    <n v="3"/>
  </r>
  <r>
    <s v="atluri31"/>
    <s v="atluri31"/>
    <m/>
    <m/>
    <m/>
    <m/>
    <m/>
    <m/>
    <m/>
    <m/>
    <s v="No"/>
    <n v="150"/>
    <m/>
    <m/>
    <x v="0"/>
    <d v="2019-08-08T02:57:01.000"/>
    <s v="#SugarTax https://t.co/GFopHN8iAO"/>
    <s v="https://twitter.com/theeconomist/status/1159291624528207873"/>
    <s v="twitter.com"/>
    <x v="0"/>
    <m/>
    <s v="http://pbs.twimg.com/profile_images/1158632615135629312/1FqtJFPB_normal.jpg"/>
    <x v="88"/>
    <s v="https://twitter.com/#!/atluri31/status/1159297434113204224"/>
    <m/>
    <m/>
    <s v="1159297434113204224"/>
    <m/>
    <b v="0"/>
    <n v="0"/>
    <s v=""/>
    <b v="1"/>
    <s v="und"/>
    <m/>
    <s v="1159291624528207873"/>
    <b v="0"/>
    <n v="0"/>
    <s v=""/>
    <s v="Twitter for iPhone"/>
    <b v="0"/>
    <s v="1159297434113204224"/>
    <s v="Tweet"/>
    <n v="0"/>
    <n v="0"/>
    <m/>
    <m/>
    <m/>
    <m/>
    <m/>
    <m/>
    <m/>
    <m/>
    <n v="1"/>
    <s v="1"/>
    <s v="1"/>
    <n v="0"/>
    <n v="0"/>
    <n v="0"/>
    <n v="0"/>
    <n v="0"/>
    <n v="0"/>
    <n v="1"/>
    <n v="100"/>
    <n v="1"/>
  </r>
  <r>
    <s v="zacroger1"/>
    <s v="zacroger1"/>
    <m/>
    <m/>
    <m/>
    <m/>
    <m/>
    <m/>
    <m/>
    <m/>
    <s v="No"/>
    <n v="151"/>
    <m/>
    <m/>
    <x v="0"/>
    <d v="2018-04-16T14:04:05.000"/>
    <s v="Going to give a give way worth of 3000$ to one lucky slut retweet and like then DM me girls you might be the winner #slut #findom #nudes #paypig #sugarbaby #sugardaddy #sugartax #porn #porno"/>
    <m/>
    <m/>
    <x v="37"/>
    <m/>
    <s v="http://pbs.twimg.com/profile_images/962679440185659392/NjePyPup_normal.jpg"/>
    <x v="89"/>
    <s v="https://twitter.com/#!/zacroger1/status/985881520505319424"/>
    <m/>
    <m/>
    <s v="985881520505319424"/>
    <m/>
    <b v="0"/>
    <n v="11"/>
    <s v=""/>
    <b v="0"/>
    <s v="en"/>
    <m/>
    <s v=""/>
    <b v="0"/>
    <n v="6"/>
    <s v=""/>
    <s v="Twitter for Android"/>
    <b v="0"/>
    <s v="985881520505319424"/>
    <s v="Retweet"/>
    <n v="0"/>
    <n v="0"/>
    <m/>
    <m/>
    <m/>
    <m/>
    <m/>
    <m/>
    <m/>
    <m/>
    <n v="1"/>
    <s v="32"/>
    <s v="32"/>
    <n v="4"/>
    <n v="11.764705882352942"/>
    <n v="2"/>
    <n v="5.882352941176471"/>
    <n v="0"/>
    <n v="0"/>
    <n v="28"/>
    <n v="82.3529411764706"/>
    <n v="34"/>
  </r>
  <r>
    <s v="realbabyytif"/>
    <s v="zacroger1"/>
    <m/>
    <m/>
    <m/>
    <m/>
    <m/>
    <m/>
    <m/>
    <m/>
    <s v="No"/>
    <n v="152"/>
    <m/>
    <m/>
    <x v="1"/>
    <d v="2019-08-08T04:18:39.000"/>
    <s v="RT @ZacRoger1: Going to give a give way worth of 3000$ to one lucky slut retweet and like then DM me girls you might be the winner #slut #f…"/>
    <m/>
    <m/>
    <x v="38"/>
    <m/>
    <s v="http://pbs.twimg.com/profile_images/1158624446040686592/PTuKeDlJ_normal.jpg"/>
    <x v="90"/>
    <s v="https://twitter.com/#!/realbabyytif/status/1159317978720215043"/>
    <m/>
    <m/>
    <s v="1159317978720215043"/>
    <m/>
    <b v="0"/>
    <n v="0"/>
    <s v=""/>
    <b v="0"/>
    <s v="en"/>
    <m/>
    <s v=""/>
    <b v="0"/>
    <n v="6"/>
    <s v="985881520505319424"/>
    <s v="Twitter for iPhone"/>
    <b v="0"/>
    <s v="985881520505319424"/>
    <s v="Tweet"/>
    <n v="0"/>
    <n v="0"/>
    <m/>
    <m/>
    <m/>
    <m/>
    <m/>
    <m/>
    <m/>
    <m/>
    <n v="1"/>
    <s v="32"/>
    <s v="32"/>
    <n v="4"/>
    <n v="13.793103448275861"/>
    <n v="2"/>
    <n v="6.896551724137931"/>
    <n v="0"/>
    <n v="0"/>
    <n v="23"/>
    <n v="79.3103448275862"/>
    <n v="29"/>
  </r>
  <r>
    <s v="sw19_womble"/>
    <s v="ukonward"/>
    <m/>
    <m/>
    <m/>
    <m/>
    <m/>
    <m/>
    <m/>
    <m/>
    <s v="No"/>
    <n v="153"/>
    <m/>
    <m/>
    <x v="1"/>
    <d v="2019-08-08T05:56:51.000"/>
    <s v="@SamHooper @ukonward aka &quot;Please help me government, I don't know how much sugar to eat.&quot;_x000a_#sugartax #NannyStateTories"/>
    <m/>
    <m/>
    <x v="39"/>
    <m/>
    <s v="http://pbs.twimg.com/profile_images/1109762449463480320/E_77MQNg_normal.png"/>
    <x v="91"/>
    <s v="https://twitter.com/#!/sw19_womble/status/1159342690028281861"/>
    <m/>
    <m/>
    <s v="1159342690028281861"/>
    <s v="1159338325318209536"/>
    <b v="0"/>
    <n v="1"/>
    <s v="12991842"/>
    <b v="0"/>
    <s v="en"/>
    <m/>
    <s v=""/>
    <b v="0"/>
    <n v="0"/>
    <s v=""/>
    <s v="Twitter Web App"/>
    <b v="0"/>
    <s v="1159338325318209536"/>
    <s v="Tweet"/>
    <n v="0"/>
    <n v="0"/>
    <m/>
    <m/>
    <m/>
    <m/>
    <m/>
    <m/>
    <m/>
    <m/>
    <n v="1"/>
    <s v="17"/>
    <s v="17"/>
    <m/>
    <m/>
    <m/>
    <m/>
    <m/>
    <m/>
    <m/>
    <m/>
    <m/>
  </r>
  <r>
    <s v="liveandll"/>
    <s v="mxoolong"/>
    <m/>
    <m/>
    <m/>
    <m/>
    <m/>
    <m/>
    <m/>
    <m/>
    <s v="No"/>
    <n v="155"/>
    <m/>
    <m/>
    <x v="1"/>
    <d v="2019-08-08T06:18:25.000"/>
    <s v="RT @MxOolong: Ugggh, I temporarily forgot that almost all soft drinks in the UK are ruined by artificial sweeteners now, and bought myself…"/>
    <m/>
    <m/>
    <x v="2"/>
    <m/>
    <s v="http://pbs.twimg.com/profile_images/1096106570444951554/LJBQN8Az_normal.jpg"/>
    <x v="92"/>
    <s v="https://twitter.com/#!/liveandll/status/1159348115582967809"/>
    <m/>
    <m/>
    <s v="1159348115582967809"/>
    <m/>
    <b v="0"/>
    <n v="0"/>
    <s v=""/>
    <b v="0"/>
    <s v="en"/>
    <m/>
    <s v=""/>
    <b v="0"/>
    <n v="2"/>
    <s v="1159142278134472704"/>
    <s v="Twitter for Android"/>
    <b v="0"/>
    <s v="1159142278134472704"/>
    <s v="Tweet"/>
    <n v="0"/>
    <n v="0"/>
    <m/>
    <m/>
    <m/>
    <m/>
    <m/>
    <m/>
    <m/>
    <m/>
    <n v="1"/>
    <s v="9"/>
    <s v="9"/>
    <n v="1"/>
    <n v="4.3478260869565215"/>
    <n v="1"/>
    <n v="4.3478260869565215"/>
    <n v="0"/>
    <n v="0"/>
    <n v="21"/>
    <n v="91.30434782608695"/>
    <n v="23"/>
  </r>
  <r>
    <s v="oldmudgie"/>
    <s v="mxoolong"/>
    <m/>
    <m/>
    <m/>
    <m/>
    <m/>
    <m/>
    <m/>
    <m/>
    <s v="No"/>
    <n v="156"/>
    <m/>
    <m/>
    <x v="1"/>
    <d v="2019-08-08T06:36:18.000"/>
    <s v="RT @MxOolong: Ugggh, I temporarily forgot that almost all soft drinks in the UK are ruined by artificial sweeteners now, and bought myself…"/>
    <m/>
    <m/>
    <x v="2"/>
    <m/>
    <s v="http://pbs.twimg.com/profile_images/1068922775681884160/504sKo7n_normal.jpg"/>
    <x v="93"/>
    <s v="https://twitter.com/#!/oldmudgie/status/1159352616985513985"/>
    <m/>
    <m/>
    <s v="1159352616985513985"/>
    <m/>
    <b v="0"/>
    <n v="0"/>
    <s v=""/>
    <b v="0"/>
    <s v="en"/>
    <m/>
    <s v=""/>
    <b v="0"/>
    <n v="2"/>
    <s v="1159142278134472704"/>
    <s v="Twitter for iPhone"/>
    <b v="0"/>
    <s v="1159142278134472704"/>
    <s v="Tweet"/>
    <n v="0"/>
    <n v="0"/>
    <m/>
    <m/>
    <m/>
    <m/>
    <m/>
    <m/>
    <m/>
    <m/>
    <n v="1"/>
    <s v="9"/>
    <s v="9"/>
    <n v="1"/>
    <n v="4.3478260869565215"/>
    <n v="1"/>
    <n v="4.3478260869565215"/>
    <n v="0"/>
    <n v="0"/>
    <n v="21"/>
    <n v="91.30434782608695"/>
    <n v="23"/>
  </r>
  <r>
    <s v="calcivis"/>
    <s v="calcivis"/>
    <m/>
    <m/>
    <m/>
    <m/>
    <m/>
    <m/>
    <m/>
    <m/>
    <s v="No"/>
    <n v="157"/>
    <m/>
    <m/>
    <x v="0"/>
    <d v="2019-07-31T04:15:04.000"/>
    <s v="When is it too late?_x000a__x000a_#sugartax #cariesprevention https://t.co/AWM7fuCfSY"/>
    <m/>
    <m/>
    <x v="40"/>
    <s v="https://pbs.twimg.com/media/EAxsBD2XsAAeSDk.jpg"/>
    <s v="https://pbs.twimg.com/media/EAxsBD2XsAAeSDk.jpg"/>
    <x v="94"/>
    <s v="https://twitter.com/#!/calcivis/status/1156417972044554240"/>
    <m/>
    <m/>
    <s v="1156417972044554240"/>
    <m/>
    <b v="0"/>
    <n v="0"/>
    <s v=""/>
    <b v="0"/>
    <s v="en"/>
    <m/>
    <s v=""/>
    <b v="0"/>
    <n v="0"/>
    <s v=""/>
    <s v="Hootsuite Inc."/>
    <b v="0"/>
    <s v="1156417972044554240"/>
    <s v="Tweet"/>
    <n v="0"/>
    <n v="0"/>
    <m/>
    <m/>
    <m/>
    <m/>
    <m/>
    <m/>
    <m/>
    <m/>
    <n v="3"/>
    <s v="1"/>
    <s v="1"/>
    <n v="0"/>
    <n v="0"/>
    <n v="0"/>
    <n v="0"/>
    <n v="0"/>
    <n v="0"/>
    <n v="7"/>
    <n v="100"/>
    <n v="7"/>
  </r>
  <r>
    <s v="calcivis"/>
    <s v="calcivis"/>
    <m/>
    <m/>
    <m/>
    <m/>
    <m/>
    <m/>
    <m/>
    <m/>
    <s v="No"/>
    <n v="158"/>
    <m/>
    <m/>
    <x v="0"/>
    <d v="2019-08-02T14:55:08.000"/>
    <s v="The scale of “sugar addiction” in England and Wales has been laid bare in data showing that 170 children and teenagers a day are having operations in NHS hospitals to remove multiple teeth that have been rotted by sugar._x000a__x000a_https://t.co/0VhqyPwHbv_x000a__x000a_#sugartax #Dentistry https://t.co/l5Jp8Gl1k0"/>
    <s v="https://www.independent.co.uk/news/health/uk-sugar-addiction-nhs-rotten-teeth-children-operations-cost-food-drink-diet-a8156151.html"/>
    <s v="co.uk"/>
    <x v="41"/>
    <s v="https://pbs.twimg.com/media/EA-RsjuWkAAafRb.jpg"/>
    <s v="https://pbs.twimg.com/media/EA-RsjuWkAAafRb.jpg"/>
    <x v="95"/>
    <s v="https://twitter.com/#!/calcivis/status/1157303825759428608"/>
    <m/>
    <m/>
    <s v="1157303825759428608"/>
    <m/>
    <b v="0"/>
    <n v="1"/>
    <s v=""/>
    <b v="0"/>
    <s v="en"/>
    <m/>
    <s v=""/>
    <b v="0"/>
    <n v="0"/>
    <s v=""/>
    <s v="Hootsuite Inc."/>
    <b v="0"/>
    <s v="1157303825759428608"/>
    <s v="Tweet"/>
    <n v="0"/>
    <n v="0"/>
    <m/>
    <m/>
    <m/>
    <m/>
    <m/>
    <m/>
    <m/>
    <m/>
    <n v="3"/>
    <s v="1"/>
    <s v="1"/>
    <n v="0"/>
    <n v="0"/>
    <n v="0"/>
    <n v="0"/>
    <n v="0"/>
    <n v="0"/>
    <n v="41"/>
    <n v="100"/>
    <n v="41"/>
  </r>
  <r>
    <s v="calcivis"/>
    <s v="calcivis"/>
    <m/>
    <m/>
    <m/>
    <m/>
    <m/>
    <m/>
    <m/>
    <m/>
    <s v="No"/>
    <n v="159"/>
    <m/>
    <m/>
    <x v="0"/>
    <d v="2019-08-08T07:10:04.000"/>
    <s v="Inadequate' health response leaves 3.5bn with poor dental care. Scientists call for reform, sugar regulation and transparency around dental research. Read the entire article here: https://t.co/zIVBamtC78_x000a__x000a_#sugartax #Dentistry https://t.co/5TBWdMH4NN"/>
    <s v="https://www.theguardian.com/society/2019/jul/18/inadequate-health-response-leaves-35bn-with-poor-dental-care"/>
    <s v="theguardian.com"/>
    <x v="41"/>
    <s v="https://pbs.twimg.com/media/EBbgymhWsAA0wE_.jpg"/>
    <s v="https://pbs.twimg.com/media/EBbgymhWsAA0wE_.jpg"/>
    <x v="96"/>
    <s v="https://twitter.com/#!/calcivis/status/1159361115916263424"/>
    <m/>
    <m/>
    <s v="1159361115916263424"/>
    <m/>
    <b v="0"/>
    <n v="2"/>
    <s v=""/>
    <b v="0"/>
    <s v="en"/>
    <m/>
    <s v=""/>
    <b v="0"/>
    <n v="0"/>
    <s v=""/>
    <s v="Hootsuite Inc."/>
    <b v="0"/>
    <s v="1159361115916263424"/>
    <s v="Tweet"/>
    <n v="0"/>
    <n v="0"/>
    <m/>
    <m/>
    <m/>
    <m/>
    <m/>
    <m/>
    <m/>
    <m/>
    <n v="3"/>
    <s v="1"/>
    <s v="1"/>
    <n v="1"/>
    <n v="3.5714285714285716"/>
    <n v="1"/>
    <n v="3.5714285714285716"/>
    <n v="0"/>
    <n v="0"/>
    <n v="26"/>
    <n v="92.85714285714286"/>
    <n v="28"/>
  </r>
  <r>
    <s v="qmulbartsthelon"/>
    <s v="qmul"/>
    <m/>
    <m/>
    <m/>
    <m/>
    <m/>
    <m/>
    <m/>
    <m/>
    <s v="No"/>
    <n v="160"/>
    <m/>
    <m/>
    <x v="1"/>
    <d v="2019-08-07T12:11:35.000"/>
    <s v="Call for levy on manufacturers to reduce excessive calories in unhealthy food, from @QMUL's @actiononsugar @actiononsalt https://t.co/tkQUOEwFR7 #sugartax #obesity https://t.co/52vJCgolMt"/>
    <s v="https://www.qmul.ac.uk/media/news/2019/smd/call-for-levy-on-manufacturers-to-reduce-excessive-calories-in-unhealthy-food-.html"/>
    <s v="ac.uk"/>
    <x v="7"/>
    <s v="https://pbs.twimg.com/media/EBXcNeTXkAAAlLK.jpg"/>
    <s v="https://pbs.twimg.com/media/EBXcNeTXkAAAlLK.jpg"/>
    <x v="97"/>
    <s v="https://twitter.com/#!/qmulbartsthelon/status/1159074606671638531"/>
    <m/>
    <m/>
    <s v="1159074606671638531"/>
    <m/>
    <b v="0"/>
    <n v="0"/>
    <s v=""/>
    <b v="0"/>
    <s v="en"/>
    <m/>
    <s v=""/>
    <b v="0"/>
    <n v="1"/>
    <s v=""/>
    <s v="Twitter Web App"/>
    <b v="0"/>
    <s v="1159074606671638531"/>
    <s v="Tweet"/>
    <n v="0"/>
    <n v="0"/>
    <m/>
    <m/>
    <m/>
    <m/>
    <m/>
    <m/>
    <m/>
    <m/>
    <n v="1"/>
    <s v="6"/>
    <s v="6"/>
    <m/>
    <m/>
    <m/>
    <m/>
    <m/>
    <m/>
    <m/>
    <m/>
    <m/>
  </r>
  <r>
    <s v="actiononsugar"/>
    <s v="qmul"/>
    <m/>
    <m/>
    <m/>
    <m/>
    <m/>
    <m/>
    <m/>
    <m/>
    <s v="No"/>
    <n v="161"/>
    <m/>
    <m/>
    <x v="1"/>
    <d v="2019-08-07T13:20:27.000"/>
    <s v="RT @QMULBartsTheLon: Call for levy on manufacturers to reduce excessive calories in unhealthy food, from @QMUL's @actiononsugar @actiononsa…"/>
    <m/>
    <m/>
    <x v="2"/>
    <m/>
    <s v="http://pbs.twimg.com/profile_images/733658106043981825/uJCejYd__normal.jpg"/>
    <x v="98"/>
    <s v="https://twitter.com/#!/actiononsugar/status/1159091937984602112"/>
    <m/>
    <m/>
    <s v="1159091937984602112"/>
    <m/>
    <b v="0"/>
    <n v="0"/>
    <s v=""/>
    <b v="0"/>
    <s v="en"/>
    <m/>
    <s v=""/>
    <b v="0"/>
    <n v="4"/>
    <s v="1159074606671638531"/>
    <s v="Twitter for iPhone"/>
    <b v="0"/>
    <s v="1159074606671638531"/>
    <s v="Tweet"/>
    <n v="0"/>
    <n v="0"/>
    <m/>
    <m/>
    <m/>
    <m/>
    <m/>
    <m/>
    <m/>
    <m/>
    <n v="1"/>
    <s v="6"/>
    <s v="6"/>
    <m/>
    <m/>
    <m/>
    <m/>
    <m/>
    <m/>
    <m/>
    <m/>
    <m/>
  </r>
  <r>
    <s v="actiononsalt"/>
    <s v="qmul"/>
    <m/>
    <m/>
    <m/>
    <m/>
    <m/>
    <m/>
    <m/>
    <m/>
    <s v="No"/>
    <n v="162"/>
    <m/>
    <m/>
    <x v="1"/>
    <d v="2019-08-07T13:57:31.000"/>
    <s v="RT @QMULBartsTheLon: Call for levy on manufacturers to reduce excessive calories in unhealthy food, from @QMUL's @actiononsugar @actiononsa…"/>
    <m/>
    <m/>
    <x v="2"/>
    <m/>
    <s v="http://pbs.twimg.com/profile_images/1063435487451467777/zicDG6bf_normal.jpg"/>
    <x v="99"/>
    <s v="https://twitter.com/#!/actiononsalt/status/1159101264577384448"/>
    <m/>
    <m/>
    <s v="1159101264577384448"/>
    <m/>
    <b v="0"/>
    <n v="0"/>
    <s v=""/>
    <b v="0"/>
    <s v="en"/>
    <m/>
    <s v=""/>
    <b v="0"/>
    <n v="4"/>
    <s v="1159074606671638531"/>
    <s v="TweetDeck"/>
    <b v="0"/>
    <s v="1159074606671638531"/>
    <s v="Tweet"/>
    <n v="0"/>
    <n v="0"/>
    <m/>
    <m/>
    <m/>
    <m/>
    <m/>
    <m/>
    <m/>
    <m/>
    <n v="1"/>
    <s v="6"/>
    <s v="6"/>
    <m/>
    <m/>
    <m/>
    <m/>
    <m/>
    <m/>
    <m/>
    <m/>
    <m/>
  </r>
  <r>
    <s v="mediawisemelb"/>
    <s v="cocacolaau_co"/>
    <m/>
    <m/>
    <m/>
    <m/>
    <m/>
    <m/>
    <m/>
    <m/>
    <s v="No"/>
    <n v="167"/>
    <m/>
    <m/>
    <x v="2"/>
    <d v="2019-08-08T09:18:40.000"/>
    <s v="@CocaColaAU_Co Great story. But we need a sugar tax in Australia to help combat obesity. Do the right thing for everyone please, not just your shareholders #sugartax"/>
    <m/>
    <m/>
    <x v="0"/>
    <m/>
    <s v="http://pbs.twimg.com/profile_images/3437503375/aad534719456a44f55a04b35bb15ea67_normal.jpeg"/>
    <x v="100"/>
    <s v="https://twitter.com/#!/mediawisemelb/status/1159393480864456705"/>
    <m/>
    <m/>
    <s v="1159393480864456705"/>
    <s v="1156830407586803712"/>
    <b v="0"/>
    <n v="2"/>
    <s v="1085400406098919425"/>
    <b v="0"/>
    <s v="en"/>
    <m/>
    <s v=""/>
    <b v="0"/>
    <n v="0"/>
    <s v=""/>
    <s v="Twitter Web App"/>
    <b v="0"/>
    <s v="1156830407586803712"/>
    <s v="Tweet"/>
    <n v="0"/>
    <n v="0"/>
    <m/>
    <m/>
    <m/>
    <m/>
    <m/>
    <m/>
    <m/>
    <m/>
    <n v="1"/>
    <s v="31"/>
    <s v="31"/>
    <n v="2"/>
    <n v="7.407407407407407"/>
    <n v="0"/>
    <n v="0"/>
    <n v="0"/>
    <n v="0"/>
    <n v="25"/>
    <n v="92.5925925925926"/>
    <n v="27"/>
  </r>
  <r>
    <s v="tessatricks"/>
    <s v="tessatricks"/>
    <m/>
    <m/>
    <m/>
    <m/>
    <m/>
    <m/>
    <m/>
    <m/>
    <s v="No"/>
    <n v="168"/>
    <m/>
    <m/>
    <x v="0"/>
    <d v="2019-08-08T09:20:20.000"/>
    <s v="Call for 'calorie tax' on processed food after success of sugar levy #SugarTax. I think we can safely say that Boris will be putting more cloth in his ears on this one #Childhoodobesity #health #inequality _x000a_https://t.co/TtwkFap3gp"/>
    <s v="https://news.sky.com/story/call-for-calorie-tax-on-processed-food-after-success-of-sugar-levy-11779137?utm_source=Greenhouse+Morning+News&amp;utm_campaign=925a7e4c19-Greenhouse_Morning_News_GMN__8th_August_2019&amp;utm_medium=email&amp;utm_term=0_e40c447c1a-925a7e4c19-123998953"/>
    <s v="sky.com"/>
    <x v="42"/>
    <m/>
    <s v="http://pbs.twimg.com/profile_images/1018542843504103424/ap3rJlxV_normal.jpg"/>
    <x v="101"/>
    <s v="https://twitter.com/#!/tessatricks/status/1159393896339841025"/>
    <m/>
    <m/>
    <s v="1159393896339841025"/>
    <m/>
    <b v="0"/>
    <n v="0"/>
    <s v=""/>
    <b v="0"/>
    <s v="en"/>
    <m/>
    <s v=""/>
    <b v="0"/>
    <n v="0"/>
    <s v=""/>
    <s v="Twitter Web App"/>
    <b v="0"/>
    <s v="1159393896339841025"/>
    <s v="Tweet"/>
    <n v="0"/>
    <n v="0"/>
    <m/>
    <m/>
    <m/>
    <m/>
    <m/>
    <m/>
    <m/>
    <m/>
    <n v="1"/>
    <s v="1"/>
    <s v="1"/>
    <n v="2"/>
    <n v="5.714285714285714"/>
    <n v="1"/>
    <n v="2.857142857142857"/>
    <n v="0"/>
    <n v="0"/>
    <n v="32"/>
    <n v="91.42857142857143"/>
    <n v="35"/>
  </r>
  <r>
    <s v="holly_gabe"/>
    <s v="actiononsalt"/>
    <m/>
    <m/>
    <m/>
    <m/>
    <m/>
    <m/>
    <m/>
    <m/>
    <s v="Yes"/>
    <n v="169"/>
    <m/>
    <m/>
    <x v="1"/>
    <d v="2019-08-08T08:02:55.000"/>
    <s v="I spoke with @SputnikNewsUK following @actiononsugar @actiononsalt calorie levy press release yesterday - you can listen here: 👂 👂👇👇 _x000a__x000a_https://t.co/UDSQtR4Bet_x000a__x000a_#obesity #sugartax #childhoodobesity #nutrition #nutritionist"/>
    <s v="https://soundcloud.com/radiosputnik/obesity-we-believe-liability-here-is-with-the-food-industry-expert"/>
    <s v="soundcloud.com"/>
    <x v="43"/>
    <m/>
    <s v="http://pbs.twimg.com/profile_images/785207304253763586/P99xvrgG_normal.jpg"/>
    <x v="102"/>
    <s v="https://twitter.com/#!/holly_gabe/status/1159374414468833281"/>
    <m/>
    <m/>
    <s v="1159374414468833281"/>
    <m/>
    <b v="0"/>
    <n v="8"/>
    <s v=""/>
    <b v="0"/>
    <s v="en"/>
    <m/>
    <s v=""/>
    <b v="0"/>
    <n v="4"/>
    <s v=""/>
    <s v="Twitter Web App"/>
    <b v="0"/>
    <s v="1159374414468833281"/>
    <s v="Tweet"/>
    <n v="0"/>
    <n v="0"/>
    <m/>
    <m/>
    <m/>
    <m/>
    <m/>
    <m/>
    <m/>
    <m/>
    <n v="1"/>
    <s v="6"/>
    <s v="6"/>
    <m/>
    <m/>
    <m/>
    <m/>
    <m/>
    <m/>
    <m/>
    <m/>
    <m/>
  </r>
  <r>
    <s v="actiononsugar"/>
    <s v="holly_gabe"/>
    <m/>
    <m/>
    <m/>
    <m/>
    <m/>
    <m/>
    <m/>
    <m/>
    <s v="Yes"/>
    <n v="172"/>
    <m/>
    <m/>
    <x v="1"/>
    <d v="2019-08-08T08:05:04.000"/>
    <s v="RT @holly_gabe: I spoke with @SputnikNewsUK following @actiononsugar @actiononsalt calorie levy press release yesterday - you can listen he…"/>
    <m/>
    <m/>
    <x v="2"/>
    <m/>
    <s v="http://pbs.twimg.com/profile_images/733658106043981825/uJCejYd__normal.jpg"/>
    <x v="103"/>
    <s v="https://twitter.com/#!/actiononsugar/status/1159374958361006082"/>
    <m/>
    <m/>
    <s v="1159374958361006082"/>
    <m/>
    <b v="0"/>
    <n v="0"/>
    <s v=""/>
    <b v="0"/>
    <s v="en"/>
    <m/>
    <s v=""/>
    <b v="0"/>
    <n v="4"/>
    <s v="1159374414468833281"/>
    <s v="Twitter Web App"/>
    <b v="0"/>
    <s v="1159374414468833281"/>
    <s v="Tweet"/>
    <n v="0"/>
    <n v="0"/>
    <m/>
    <m/>
    <m/>
    <m/>
    <m/>
    <m/>
    <m/>
    <m/>
    <n v="1"/>
    <s v="6"/>
    <s v="6"/>
    <m/>
    <m/>
    <m/>
    <m/>
    <m/>
    <m/>
    <m/>
    <m/>
    <m/>
  </r>
  <r>
    <s v="actiononsalt"/>
    <s v="holly_gabe"/>
    <m/>
    <m/>
    <m/>
    <m/>
    <m/>
    <m/>
    <m/>
    <m/>
    <s v="Yes"/>
    <n v="173"/>
    <m/>
    <m/>
    <x v="1"/>
    <d v="2019-08-08T09:00:10.000"/>
    <s v="RT @holly_gabe: I spoke with @SputnikNewsUK following @actiononsugar @actiononsalt calorie levy press release yesterday - you can listen he…"/>
    <m/>
    <m/>
    <x v="2"/>
    <m/>
    <s v="http://pbs.twimg.com/profile_images/1063435487451467777/zicDG6bf_normal.jpg"/>
    <x v="104"/>
    <s v="https://twitter.com/#!/actiononsalt/status/1159388821068406791"/>
    <m/>
    <m/>
    <s v="1159388821068406791"/>
    <m/>
    <b v="0"/>
    <n v="0"/>
    <s v=""/>
    <b v="0"/>
    <s v="en"/>
    <m/>
    <s v=""/>
    <b v="0"/>
    <n v="4"/>
    <s v="1159374414468833281"/>
    <s v="TweetDeck"/>
    <b v="0"/>
    <s v="1159374414468833281"/>
    <s v="Tweet"/>
    <n v="0"/>
    <n v="0"/>
    <m/>
    <m/>
    <m/>
    <m/>
    <m/>
    <m/>
    <m/>
    <m/>
    <n v="1"/>
    <s v="6"/>
    <s v="6"/>
    <m/>
    <m/>
    <m/>
    <m/>
    <m/>
    <m/>
    <m/>
    <m/>
    <m/>
  </r>
  <r>
    <s v="sputniknewsuk"/>
    <s v="holly_gabe"/>
    <m/>
    <m/>
    <m/>
    <m/>
    <m/>
    <m/>
    <m/>
    <m/>
    <s v="Yes"/>
    <n v="174"/>
    <m/>
    <m/>
    <x v="1"/>
    <d v="2019-08-08T09:40:20.000"/>
    <s v="RT @holly_gabe: I spoke with @SputnikNewsUK following @actiononsugar @actiononsalt calorie levy press release yesterday - you can listen he…"/>
    <m/>
    <m/>
    <x v="2"/>
    <m/>
    <s v="http://pbs.twimg.com/profile_images/865141192194891777/jreOf59z_normal.jpg"/>
    <x v="105"/>
    <s v="https://twitter.com/#!/sputniknewsuk/status/1159398932411310081"/>
    <m/>
    <m/>
    <s v="1159398932411310081"/>
    <m/>
    <b v="0"/>
    <n v="0"/>
    <s v=""/>
    <b v="0"/>
    <s v="en"/>
    <m/>
    <s v=""/>
    <b v="0"/>
    <n v="4"/>
    <s v="1159374414468833281"/>
    <s v="Twitter Web App"/>
    <b v="0"/>
    <s v="1159374414468833281"/>
    <s v="Tweet"/>
    <n v="0"/>
    <n v="0"/>
    <m/>
    <m/>
    <m/>
    <m/>
    <m/>
    <m/>
    <m/>
    <m/>
    <n v="1"/>
    <s v="6"/>
    <s v="6"/>
    <m/>
    <m/>
    <m/>
    <m/>
    <m/>
    <m/>
    <m/>
    <m/>
    <m/>
  </r>
  <r>
    <s v="dentalhealthorg"/>
    <s v="actiononsalt"/>
    <m/>
    <m/>
    <m/>
    <m/>
    <m/>
    <m/>
    <m/>
    <m/>
    <s v="No"/>
    <n v="179"/>
    <m/>
    <m/>
    <x v="1"/>
    <d v="2019-08-07T08:40:03.000"/>
    <s v=".@actiononsugar and @actiononsalt are calling for the #SugarTax, which includes drinks, to be extended to high-calorie foods. It has been suggested that the new tax could be based on a model used in #Mexico. #oralhealth_x000a_https://t.co/lmAtd4zbsi"/>
    <s v="https://www.dailymail.co.uk/health/article-7328077/Campaigners-call-CALORIE-TAX-processed-foods.html"/>
    <s v="co.uk"/>
    <x v="44"/>
    <m/>
    <s v="http://pbs.twimg.com/profile_images/464348596729442305/9-vb9iqc_normal.jpeg"/>
    <x v="106"/>
    <s v="https://twitter.com/#!/dentalhealthorg/status/1159021374268157952"/>
    <m/>
    <m/>
    <s v="1159021374268157952"/>
    <m/>
    <b v="0"/>
    <n v="5"/>
    <s v=""/>
    <b v="0"/>
    <s v="en"/>
    <m/>
    <s v=""/>
    <b v="0"/>
    <n v="2"/>
    <s v=""/>
    <s v="Hootsuite Inc."/>
    <b v="0"/>
    <s v="1159021374268157952"/>
    <s v="Tweet"/>
    <n v="0"/>
    <n v="0"/>
    <m/>
    <m/>
    <m/>
    <m/>
    <m/>
    <m/>
    <m/>
    <m/>
    <n v="1"/>
    <s v="6"/>
    <s v="6"/>
    <m/>
    <m/>
    <m/>
    <m/>
    <m/>
    <m/>
    <m/>
    <m/>
    <m/>
  </r>
  <r>
    <s v="actiononsugar"/>
    <s v="actiononsalt"/>
    <m/>
    <m/>
    <m/>
    <m/>
    <m/>
    <m/>
    <m/>
    <m/>
    <s v="Yes"/>
    <n v="180"/>
    <m/>
    <m/>
    <x v="1"/>
    <d v="2019-08-07T08:56:22.000"/>
    <s v="RT @dentalhealthorg: .@actiononsugar and @actiononsalt are calling for the #SugarTax, which includes drinks, to be extended to high-calorieâ€¦"/>
    <m/>
    <m/>
    <x v="0"/>
    <m/>
    <s v="http://pbs.twimg.com/profile_images/733658106043981825/uJCejYd__normal.jpg"/>
    <x v="107"/>
    <s v="https://twitter.com/#!/actiononsugar/status/1159025478122070017"/>
    <m/>
    <m/>
    <s v="1159025478122070017"/>
    <m/>
    <b v="0"/>
    <n v="0"/>
    <s v=""/>
    <b v="0"/>
    <s v="en"/>
    <m/>
    <s v=""/>
    <b v="0"/>
    <n v="2"/>
    <s v="1159021374268157952"/>
    <s v="Twitter Web App"/>
    <b v="0"/>
    <s v="1159021374268157952"/>
    <s v="Tweet"/>
    <n v="0"/>
    <n v="0"/>
    <m/>
    <m/>
    <m/>
    <m/>
    <m/>
    <m/>
    <m/>
    <m/>
    <n v="2"/>
    <s v="6"/>
    <s v="6"/>
    <m/>
    <m/>
    <m/>
    <m/>
    <m/>
    <m/>
    <m/>
    <m/>
    <m/>
  </r>
  <r>
    <s v="teethteam"/>
    <s v="actiononsalt"/>
    <m/>
    <m/>
    <m/>
    <m/>
    <m/>
    <m/>
    <m/>
    <m/>
    <s v="No"/>
    <n v="184"/>
    <m/>
    <m/>
    <x v="1"/>
    <d v="2019-08-08T11:06:35.000"/>
    <s v="RT @dentalhealthorg: .@actiononsugar and @actiononsalt are calling for the #SugarTax, which includes drinks, to be extended to high-calorie…"/>
    <m/>
    <m/>
    <x v="0"/>
    <m/>
    <s v="http://pbs.twimg.com/profile_images/838766542468829184/BUSPSPJV_normal.jpg"/>
    <x v="108"/>
    <s v="https://twitter.com/#!/teethteam/status/1159420636802035712"/>
    <m/>
    <m/>
    <s v="1159420636802035712"/>
    <m/>
    <b v="0"/>
    <n v="0"/>
    <s v=""/>
    <b v="0"/>
    <s v="en"/>
    <m/>
    <s v=""/>
    <b v="0"/>
    <n v="5"/>
    <s v="1159021374268157952"/>
    <s v="Twitter for iPhone"/>
    <b v="0"/>
    <s v="1159021374268157952"/>
    <s v="Tweet"/>
    <n v="0"/>
    <n v="0"/>
    <m/>
    <m/>
    <m/>
    <m/>
    <m/>
    <m/>
    <m/>
    <m/>
    <n v="1"/>
    <s v="6"/>
    <s v="6"/>
    <m/>
    <m/>
    <m/>
    <m/>
    <m/>
    <m/>
    <m/>
    <m/>
    <m/>
  </r>
  <r>
    <s v="actiononsugar"/>
    <s v="foodmatterslive"/>
    <m/>
    <m/>
    <m/>
    <m/>
    <m/>
    <m/>
    <m/>
    <m/>
    <s v="No"/>
    <n v="186"/>
    <m/>
    <m/>
    <x v="1"/>
    <d v="2019-08-06T08:12:00.000"/>
    <s v="RT @FoodMattersLive: It has been 2 years since the #sugarreduction programme was introduced &amp;amp; 1 year since the #caloriereduction programme.â€¦"/>
    <m/>
    <m/>
    <x v="23"/>
    <m/>
    <s v="http://pbs.twimg.com/profile_images/733658106043981825/uJCejYd__normal.jpg"/>
    <x v="109"/>
    <s v="https://twitter.com/#!/actiononsugar/status/1158651925430243329"/>
    <m/>
    <m/>
    <s v="1158651925430243329"/>
    <m/>
    <b v="0"/>
    <n v="0"/>
    <s v=""/>
    <b v="0"/>
    <s v="en"/>
    <m/>
    <s v=""/>
    <b v="0"/>
    <n v="1"/>
    <s v="1158649182334410752"/>
    <s v="Twitter Web App"/>
    <b v="0"/>
    <s v="1158649182334410752"/>
    <s v="Tweet"/>
    <n v="0"/>
    <n v="0"/>
    <m/>
    <m/>
    <m/>
    <m/>
    <m/>
    <m/>
    <m/>
    <m/>
    <n v="1"/>
    <s v="6"/>
    <s v="8"/>
    <n v="0"/>
    <n v="0"/>
    <n v="0"/>
    <n v="0"/>
    <n v="0"/>
    <n v="0"/>
    <n v="21"/>
    <n v="100"/>
    <n v="21"/>
  </r>
  <r>
    <s v="k_worldpanel"/>
    <s v="foodmatterslive"/>
    <m/>
    <m/>
    <m/>
    <m/>
    <m/>
    <m/>
    <m/>
    <m/>
    <s v="Yes"/>
    <n v="190"/>
    <m/>
    <m/>
    <x v="1"/>
    <d v="2019-08-01T07:27:43.000"/>
    <s v="RT @FoodMattersLive: It has been 2 years since the #sugarreduction programme was introduced &amp;amp; 1 year since the #caloriereduction programme.…"/>
    <m/>
    <m/>
    <x v="23"/>
    <m/>
    <s v="http://pbs.twimg.com/profile_images/1112975350185803777/iMd4uyfW_normal.png"/>
    <x v="110"/>
    <s v="https://twitter.com/#!/k_worldpanel/status/1156828843765829632"/>
    <m/>
    <m/>
    <s v="1156828843765829632"/>
    <m/>
    <b v="0"/>
    <n v="0"/>
    <s v=""/>
    <b v="0"/>
    <s v="en"/>
    <m/>
    <s v=""/>
    <b v="0"/>
    <n v="1"/>
    <s v="1156489779275587591"/>
    <s v="Hootsuite Inc."/>
    <b v="0"/>
    <s v="1156489779275587591"/>
    <s v="Tweet"/>
    <n v="0"/>
    <n v="0"/>
    <m/>
    <m/>
    <m/>
    <m/>
    <m/>
    <m/>
    <m/>
    <m/>
    <n v="1"/>
    <s v="8"/>
    <s v="8"/>
    <n v="0"/>
    <n v="0"/>
    <n v="0"/>
    <n v="0"/>
    <n v="0"/>
    <n v="0"/>
    <n v="20"/>
    <n v="100"/>
    <n v="20"/>
  </r>
  <r>
    <s v="foodmatterslive"/>
    <s v="k_worldpanel"/>
    <m/>
    <m/>
    <m/>
    <m/>
    <m/>
    <m/>
    <m/>
    <m/>
    <s v="Yes"/>
    <n v="191"/>
    <m/>
    <m/>
    <x v="1"/>
    <d v="2019-08-06T08:01:06.000"/>
    <s v="It has been 2 years since the #sugarreduction programme was introduced &amp;amp; 1 year since the #caloriereduction programme. So what has changed in this time? Join @Foodanddrinkfed &amp;amp; @K_Worldpanel at #FoodMattersLive2019 to find out https://t.co/YJIA4Ombey #sugartax #childhoodobesity https://t.co/D6VT8STuNN"/>
    <s v="https://www.foodmatterslive.com/visit/2019-schedule/2019-sessions-details-update-the-calorie-and-sugar-reduction-programme"/>
    <s v="foodmatterslive.com"/>
    <x v="45"/>
    <s v="https://pbs.twimg.com/media/EBRZSn-WsAAaMtV.png"/>
    <s v="https://pbs.twimg.com/media/EBRZSn-WsAAaMtV.png"/>
    <x v="111"/>
    <s v="https://twitter.com/#!/foodmatterslive/status/1158649182334410752"/>
    <m/>
    <m/>
    <s v="1158649182334410752"/>
    <m/>
    <b v="0"/>
    <n v="3"/>
    <s v=""/>
    <b v="0"/>
    <s v="en"/>
    <m/>
    <s v=""/>
    <b v="0"/>
    <n v="1"/>
    <s v=""/>
    <s v="Hootsuite Inc."/>
    <b v="0"/>
    <s v="1158649182334410752"/>
    <s v="Tweet"/>
    <n v="0"/>
    <n v="0"/>
    <m/>
    <m/>
    <m/>
    <m/>
    <m/>
    <m/>
    <m/>
    <m/>
    <n v="1"/>
    <s v="8"/>
    <s v="8"/>
    <m/>
    <m/>
    <m/>
    <m/>
    <m/>
    <m/>
    <m/>
    <m/>
    <m/>
  </r>
  <r>
    <s v="foodmatterslive"/>
    <s v="foodmatterslive"/>
    <m/>
    <m/>
    <m/>
    <m/>
    <m/>
    <m/>
    <m/>
    <m/>
    <s v="No"/>
    <n v="193"/>
    <m/>
    <m/>
    <x v="0"/>
    <d v="2019-07-31T09:00:24.000"/>
    <s v="It has been 2 years since the #sugarreduction programme was introduced &amp;amp; 1 year since the #caloriereduction program… https://t.co/II6jrAYPWI"/>
    <s v="https://twitter.com/i/web/status/1156489779275587591"/>
    <s v="twitter.com"/>
    <x v="23"/>
    <m/>
    <s v="http://pbs.twimg.com/profile_images/996346887048499200/3YkUS1WQ_normal.jpg"/>
    <x v="112"/>
    <s v="https://twitter.com/#!/foodmatterslive/status/1156489779275587591"/>
    <m/>
    <m/>
    <s v="1156489779275587591"/>
    <m/>
    <b v="0"/>
    <n v="0"/>
    <s v=""/>
    <b v="0"/>
    <s v="en"/>
    <m/>
    <s v=""/>
    <b v="0"/>
    <n v="0"/>
    <s v=""/>
    <s v="Hootsuite Inc."/>
    <b v="1"/>
    <s v="1156489779275587591"/>
    <s v="Tweet"/>
    <n v="0"/>
    <n v="0"/>
    <m/>
    <m/>
    <m/>
    <m/>
    <m/>
    <m/>
    <m/>
    <m/>
    <n v="3"/>
    <s v="8"/>
    <s v="8"/>
    <n v="0"/>
    <n v="0"/>
    <n v="0"/>
    <n v="0"/>
    <n v="0"/>
    <n v="0"/>
    <n v="18"/>
    <n v="100"/>
    <n v="18"/>
  </r>
  <r>
    <s v="foodmatterslive"/>
    <s v="foodmatterslive"/>
    <m/>
    <m/>
    <m/>
    <m/>
    <m/>
    <m/>
    <m/>
    <m/>
    <s v="No"/>
    <n v="194"/>
    <m/>
    <m/>
    <x v="0"/>
    <d v="2019-08-02T09:01:04.000"/>
    <s v="Update: the calorie and sugar reduction programme https://t.co/YJIA4Ombey #sugartax #childhoodobesity"/>
    <s v="https://www.foodmatterslive.com/visit/2019-schedule/2019-sessions-details-update-the-calorie-and-sugar-reduction-programme"/>
    <s v="foodmatterslive.com"/>
    <x v="46"/>
    <m/>
    <s v="http://pbs.twimg.com/profile_images/996346887048499200/3YkUS1WQ_normal.jpg"/>
    <x v="113"/>
    <s v="https://twitter.com/#!/foodmatterslive/status/1157214722468585472"/>
    <m/>
    <m/>
    <s v="1157214722468585472"/>
    <m/>
    <b v="0"/>
    <n v="0"/>
    <s v=""/>
    <b v="0"/>
    <s v="en"/>
    <m/>
    <s v=""/>
    <b v="0"/>
    <n v="0"/>
    <s v=""/>
    <s v="Hootsuite Inc."/>
    <b v="0"/>
    <s v="1157214722468585472"/>
    <s v="Tweet"/>
    <n v="0"/>
    <n v="0"/>
    <m/>
    <m/>
    <m/>
    <m/>
    <m/>
    <m/>
    <m/>
    <m/>
    <n v="3"/>
    <s v="8"/>
    <s v="8"/>
    <n v="0"/>
    <n v="0"/>
    <n v="0"/>
    <n v="0"/>
    <n v="0"/>
    <n v="0"/>
    <n v="9"/>
    <n v="100"/>
    <n v="9"/>
  </r>
  <r>
    <s v="foodmatterslive"/>
    <s v="foodmatterslive"/>
    <m/>
    <m/>
    <m/>
    <m/>
    <m/>
    <m/>
    <m/>
    <m/>
    <s v="No"/>
    <n v="195"/>
    <m/>
    <m/>
    <x v="0"/>
    <d v="2019-08-08T13:00:47.000"/>
    <s v="#Reformulation and #portionsize approaches to meeting calorie and sugar reduction targets https://t.co/XWE0E69ZNm #sugartax #childhoodobesity https://t.co/75oPp14Jgf"/>
    <s v="https://www.foodmatterslive.com/visit/2019-schedule/2019-sessions-details-reformulation-and-portion-size-approaches-to-meeting-calorie-and-sugar-reduction-targets"/>
    <s v="foodmatterslive.com"/>
    <x v="47"/>
    <s v="https://pbs.twimg.com/media/EBcxD-gXYAAbt3x.jpg"/>
    <s v="https://pbs.twimg.com/media/EBcxD-gXYAAbt3x.jpg"/>
    <x v="114"/>
    <s v="https://twitter.com/#!/foodmatterslive/status/1159449377666142211"/>
    <m/>
    <m/>
    <s v="1159449377666142211"/>
    <m/>
    <b v="0"/>
    <n v="0"/>
    <s v=""/>
    <b v="0"/>
    <s v="en"/>
    <m/>
    <s v=""/>
    <b v="0"/>
    <n v="0"/>
    <s v=""/>
    <s v="Hootsuite Inc."/>
    <b v="0"/>
    <s v="1159449377666142211"/>
    <s v="Tweet"/>
    <n v="0"/>
    <n v="0"/>
    <m/>
    <m/>
    <m/>
    <m/>
    <m/>
    <m/>
    <m/>
    <m/>
    <n v="3"/>
    <s v="8"/>
    <s v="8"/>
    <n v="0"/>
    <n v="0"/>
    <n v="0"/>
    <n v="0"/>
    <n v="0"/>
    <n v="0"/>
    <n v="13"/>
    <n v="100"/>
    <n v="13"/>
  </r>
  <r>
    <s v="burnout_pt"/>
    <s v="burnout_pt"/>
    <m/>
    <m/>
    <m/>
    <m/>
    <m/>
    <m/>
    <m/>
    <m/>
    <s v="No"/>
    <n v="196"/>
    <m/>
    <m/>
    <x v="0"/>
    <d v="2019-08-08T15:45:39.000"/>
    <s v="Socialismo. Sempre a tentar arranjar fontes de rendimento..._x000a_#FatTax #SugarTax em breve #CarbonTax talvez #RedMeatTax e #PoorFishTax entre outros... https://t.co/SZUeIwJGVz"/>
    <s v="https://twitter.com/burnout_pt/status/1159443259736952833"/>
    <s v="twitter.com"/>
    <x v="48"/>
    <m/>
    <s v="http://pbs.twimg.com/profile_images/1061998307650756608/5zA5Hz18_normal.jpg"/>
    <x v="115"/>
    <s v="https://twitter.com/#!/burnout_pt/status/1159490864537886720"/>
    <m/>
    <m/>
    <s v="1159490864537886720"/>
    <m/>
    <b v="0"/>
    <n v="1"/>
    <s v=""/>
    <b v="1"/>
    <s v="pt"/>
    <m/>
    <s v="1159443259736952833"/>
    <b v="0"/>
    <n v="0"/>
    <s v=""/>
    <s v="Twitter Web App"/>
    <b v="0"/>
    <s v="1159490864537886720"/>
    <s v="Tweet"/>
    <n v="0"/>
    <n v="0"/>
    <m/>
    <m/>
    <m/>
    <m/>
    <m/>
    <m/>
    <m/>
    <m/>
    <n v="1"/>
    <s v="1"/>
    <s v="1"/>
    <n v="0"/>
    <n v="0"/>
    <n v="0"/>
    <n v="0"/>
    <n v="0"/>
    <n v="0"/>
    <n v="19"/>
    <n v="100"/>
    <n v="19"/>
  </r>
  <r>
    <s v="jimmbobs"/>
    <s v="bloodstockfest"/>
    <m/>
    <m/>
    <m/>
    <m/>
    <m/>
    <m/>
    <m/>
    <m/>
    <s v="No"/>
    <n v="197"/>
    <m/>
    <m/>
    <x v="1"/>
    <d v="2019-08-08T16:49:39.000"/>
    <s v="@vickyhungerford @BLOODSTOCKFEST  went to #bulleit for some nice bourbon only to find out, no proper coke 😱😱😱 damn you #sugartax"/>
    <m/>
    <m/>
    <x v="49"/>
    <m/>
    <s v="http://pbs.twimg.com/profile_images/1118604274764845057/q18erTfz_normal.jpg"/>
    <x v="116"/>
    <s v="https://twitter.com/#!/jimmbobs/status/1159506970816188420"/>
    <m/>
    <m/>
    <s v="1159506970816188420"/>
    <m/>
    <b v="0"/>
    <n v="0"/>
    <s v="4626811575"/>
    <b v="0"/>
    <s v="en"/>
    <m/>
    <s v=""/>
    <b v="0"/>
    <n v="0"/>
    <s v=""/>
    <s v="Twitter for Android"/>
    <b v="0"/>
    <s v="1159506970816188420"/>
    <s v="Tweet"/>
    <n v="0"/>
    <n v="0"/>
    <m/>
    <m/>
    <m/>
    <m/>
    <m/>
    <m/>
    <m/>
    <m/>
    <n v="1"/>
    <s v="16"/>
    <s v="16"/>
    <m/>
    <m/>
    <m/>
    <m/>
    <m/>
    <m/>
    <m/>
    <m/>
    <m/>
  </r>
  <r>
    <s v="bell_publishing"/>
    <s v="confectionprod"/>
    <m/>
    <m/>
    <m/>
    <m/>
    <m/>
    <m/>
    <m/>
    <m/>
    <s v="No"/>
    <n v="199"/>
    <m/>
    <m/>
    <x v="1"/>
    <d v="2019-08-09T10:39:04.000"/>
    <s v="RT @confectionprod: Campaigners are calling on the government to introduce a calorie levy on processed foods in a bid to reduce levels of o…"/>
    <m/>
    <m/>
    <x v="2"/>
    <m/>
    <s v="http://pbs.twimg.com/profile_images/1156109294355517440/vTIZl75e_normal.jpg"/>
    <x v="117"/>
    <s v="https://twitter.com/#!/bell_publishing/status/1159776098743476226"/>
    <m/>
    <m/>
    <s v="1159776098743476226"/>
    <m/>
    <b v="0"/>
    <n v="0"/>
    <s v=""/>
    <b v="0"/>
    <s v="en"/>
    <m/>
    <s v=""/>
    <b v="0"/>
    <n v="2"/>
    <s v="1159770741853884419"/>
    <s v="TweetDeck"/>
    <b v="0"/>
    <s v="1159770741853884419"/>
    <s v="Tweet"/>
    <n v="0"/>
    <n v="0"/>
    <m/>
    <m/>
    <m/>
    <m/>
    <m/>
    <m/>
    <m/>
    <m/>
    <n v="1"/>
    <s v="15"/>
    <s v="15"/>
    <n v="0"/>
    <n v="0"/>
    <n v="0"/>
    <n v="0"/>
    <n v="0"/>
    <n v="0"/>
    <n v="24"/>
    <n v="100"/>
    <n v="24"/>
  </r>
  <r>
    <s v="confectionprod"/>
    <s v="confectionprod"/>
    <m/>
    <m/>
    <m/>
    <m/>
    <m/>
    <m/>
    <m/>
    <m/>
    <s v="No"/>
    <n v="200"/>
    <m/>
    <m/>
    <x v="0"/>
    <d v="2019-08-09T10:17:47.000"/>
    <s v="Campaigners are calling on the government to introduce a calorie levy on processed foods in a bid to reduce levels… https://t.co/VpDKXOE4av"/>
    <s v="https://twitter.com/i/web/status/1159770741853884419"/>
    <s v="twitter.com"/>
    <x v="2"/>
    <m/>
    <s v="http://pbs.twimg.com/profile_images/545158063317979136/iwFPYmAH_normal.png"/>
    <x v="118"/>
    <s v="https://twitter.com/#!/confectionprod/status/1159770741853884419"/>
    <m/>
    <m/>
    <s v="1159770741853884419"/>
    <m/>
    <b v="0"/>
    <n v="0"/>
    <s v=""/>
    <b v="0"/>
    <s v="en"/>
    <m/>
    <s v=""/>
    <b v="0"/>
    <n v="0"/>
    <s v=""/>
    <s v="TweetDeck"/>
    <b v="1"/>
    <s v="1159770741853884419"/>
    <s v="Tweet"/>
    <n v="0"/>
    <n v="0"/>
    <m/>
    <m/>
    <m/>
    <m/>
    <m/>
    <m/>
    <m/>
    <m/>
    <n v="1"/>
    <s v="15"/>
    <s v="15"/>
    <n v="0"/>
    <n v="0"/>
    <n v="0"/>
    <n v="0"/>
    <n v="0"/>
    <n v="0"/>
    <n v="20"/>
    <n v="100"/>
    <n v="20"/>
  </r>
  <r>
    <s v="sweetsnsavoury"/>
    <s v="confectionprod"/>
    <m/>
    <m/>
    <m/>
    <m/>
    <m/>
    <m/>
    <m/>
    <m/>
    <s v="No"/>
    <n v="201"/>
    <m/>
    <m/>
    <x v="1"/>
    <d v="2019-08-09T10:39:09.000"/>
    <s v="RT @confectionprod: Campaigners are calling on the government to introduce a calorie levy on processed foods in a bid to reduce levels of o…"/>
    <m/>
    <m/>
    <x v="2"/>
    <m/>
    <s v="http://pbs.twimg.com/profile_images/727856505714782208/vTezbnT9_normal.jpg"/>
    <x v="119"/>
    <s v="https://twitter.com/#!/sweetsnsavoury/status/1159776119085834242"/>
    <m/>
    <m/>
    <s v="1159776119085834242"/>
    <m/>
    <b v="0"/>
    <n v="0"/>
    <s v=""/>
    <b v="0"/>
    <s v="en"/>
    <m/>
    <s v=""/>
    <b v="0"/>
    <n v="2"/>
    <s v="1159770741853884419"/>
    <s v="TweetDeck"/>
    <b v="0"/>
    <s v="1159770741853884419"/>
    <s v="Tweet"/>
    <n v="0"/>
    <n v="0"/>
    <m/>
    <m/>
    <m/>
    <m/>
    <m/>
    <m/>
    <m/>
    <m/>
    <n v="1"/>
    <s v="15"/>
    <s v="15"/>
    <n v="0"/>
    <n v="0"/>
    <n v="0"/>
    <n v="0"/>
    <n v="0"/>
    <n v="0"/>
    <n v="24"/>
    <n v="100"/>
    <n v="24"/>
  </r>
  <r>
    <s v="justint035"/>
    <s v="ifpri"/>
    <m/>
    <m/>
    <m/>
    <m/>
    <m/>
    <m/>
    <m/>
    <m/>
    <s v="No"/>
    <n v="202"/>
    <m/>
    <m/>
    <x v="1"/>
    <d v="2019-08-09T12:32:56.000"/>
    <s v="@CorinnaHawkes @IFPRI I maintain that any #sugartax, etc, should be used to subsidise the healthy counter-product or opposition industry so that we can begin to improve access to healthy products and reduce the system factors associated with poor nutrition and poor quality food."/>
    <m/>
    <m/>
    <x v="0"/>
    <m/>
    <s v="http://pbs.twimg.com/profile_images/1092092033332903938/Ohw571-T_normal.jpg"/>
    <x v="120"/>
    <s v="https://twitter.com/#!/justint035/status/1159804753796325376"/>
    <m/>
    <m/>
    <s v="1159804753796325376"/>
    <s v="1159701351590432770"/>
    <b v="0"/>
    <n v="0"/>
    <s v="375830508"/>
    <b v="0"/>
    <s v="en"/>
    <m/>
    <s v=""/>
    <b v="0"/>
    <n v="0"/>
    <s v=""/>
    <s v="Twitter for iPad"/>
    <b v="0"/>
    <s v="1159701351590432770"/>
    <s v="Tweet"/>
    <n v="0"/>
    <n v="0"/>
    <m/>
    <m/>
    <m/>
    <m/>
    <m/>
    <m/>
    <m/>
    <m/>
    <n v="1"/>
    <s v="14"/>
    <s v="14"/>
    <m/>
    <m/>
    <m/>
    <m/>
    <m/>
    <m/>
    <m/>
    <m/>
    <m/>
  </r>
  <r>
    <s v="childofourtime"/>
    <s v="childofourtime"/>
    <m/>
    <m/>
    <m/>
    <m/>
    <m/>
    <m/>
    <m/>
    <m/>
    <s v="No"/>
    <n v="204"/>
    <m/>
    <m/>
    <x v="0"/>
    <d v="2019-07-22T07:05:02.000"/>
    <s v="Obesity does not just have an economic cost but those from a poorer background are more likely to be obese. Why? _x000a__x000a_https://t.co/islbHHINFX_x000a__x000a_#obesity #childhood #food #sugartax #policy https://t.co/r1fHyhAFzw"/>
    <s v="http://childofourtimeblog.org.uk/2017/12/off-the-scales-time-to-act-on-childhood-obesity/"/>
    <s v="org.uk"/>
    <x v="50"/>
    <s v="https://pbs.twimg.com/media/EAD8nE5WwAAkn_U.jpg"/>
    <s v="https://pbs.twimg.com/media/EAD8nE5WwAAkn_U.jpg"/>
    <x v="121"/>
    <s v="https://twitter.com/#!/childofourtime/status/1153199254946615296"/>
    <m/>
    <m/>
    <s v="1153199254946615296"/>
    <m/>
    <b v="0"/>
    <n v="5"/>
    <s v=""/>
    <b v="0"/>
    <s v="en"/>
    <m/>
    <s v=""/>
    <b v="0"/>
    <n v="2"/>
    <s v=""/>
    <s v="Buffer"/>
    <b v="0"/>
    <s v="1153199254946615296"/>
    <s v="Retweet"/>
    <n v="0"/>
    <n v="0"/>
    <m/>
    <m/>
    <m/>
    <m/>
    <m/>
    <m/>
    <m/>
    <m/>
    <n v="2"/>
    <s v="30"/>
    <s v="30"/>
    <n v="0"/>
    <n v="0"/>
    <n v="2"/>
    <n v="7.6923076923076925"/>
    <n v="0"/>
    <n v="0"/>
    <n v="24"/>
    <n v="92.3076923076923"/>
    <n v="26"/>
  </r>
  <r>
    <s v="childofourtime"/>
    <s v="childofourtime"/>
    <m/>
    <m/>
    <m/>
    <m/>
    <m/>
    <m/>
    <m/>
    <m/>
    <s v="No"/>
    <n v="205"/>
    <m/>
    <m/>
    <x v="0"/>
    <d v="2019-08-05T15:04:02.000"/>
    <s v="How can we tackle this? Find out in our blog... https://t.co/islbHHINFX_x000a__x000a_#obesity #sugartax #nhs #activelife https://t.co/Jb9E8ajY7S"/>
    <s v="http://childofourtimeblog.org.uk/2017/12/off-the-scales-time-to-act-on-childhood-obesity/"/>
    <s v="org.uk"/>
    <x v="51"/>
    <s v="https://pbs.twimg.com/media/EBNwgFaXkAE_CQ2.jpg"/>
    <s v="https://pbs.twimg.com/media/EBNwgFaXkAE_CQ2.jpg"/>
    <x v="122"/>
    <s v="https://twitter.com/#!/childofourtime/status/1158393228422471681"/>
    <m/>
    <m/>
    <s v="1158393228422471681"/>
    <m/>
    <b v="0"/>
    <n v="0"/>
    <s v=""/>
    <b v="0"/>
    <s v="en"/>
    <m/>
    <s v=""/>
    <b v="0"/>
    <n v="0"/>
    <s v=""/>
    <s v="Buffer"/>
    <b v="0"/>
    <s v="1158393228422471681"/>
    <s v="Tweet"/>
    <n v="0"/>
    <n v="0"/>
    <m/>
    <m/>
    <m/>
    <m/>
    <m/>
    <m/>
    <m/>
    <m/>
    <n v="2"/>
    <s v="30"/>
    <s v="30"/>
    <n v="0"/>
    <n v="0"/>
    <n v="0"/>
    <n v="0"/>
    <n v="0"/>
    <n v="0"/>
    <n v="14"/>
    <n v="100"/>
    <n v="14"/>
  </r>
  <r>
    <s v="worriedmum3"/>
    <s v="childofourtime"/>
    <m/>
    <m/>
    <m/>
    <m/>
    <m/>
    <m/>
    <m/>
    <m/>
    <s v="No"/>
    <n v="206"/>
    <m/>
    <m/>
    <x v="1"/>
    <d v="2019-08-09T12:37:55.000"/>
    <s v="RT @childofourtime: Obesity does not just have an economic cost but those from a poorer background are more likely to be obese. Why? _x000a__x000a_http…"/>
    <m/>
    <m/>
    <x v="2"/>
    <m/>
    <s v="http://pbs.twimg.com/profile_images/1067361784741261312/-8tBjbWR_normal.jpg"/>
    <x v="123"/>
    <s v="https://twitter.com/#!/worriedmum3/status/1159806009054916608"/>
    <m/>
    <m/>
    <s v="1159806009054916608"/>
    <m/>
    <b v="0"/>
    <n v="0"/>
    <s v=""/>
    <b v="0"/>
    <s v="en"/>
    <m/>
    <s v=""/>
    <b v="0"/>
    <n v="2"/>
    <s v="1153199254946615296"/>
    <s v="Twitter Web App"/>
    <b v="0"/>
    <s v="1153199254946615296"/>
    <s v="Tweet"/>
    <n v="0"/>
    <n v="0"/>
    <m/>
    <m/>
    <m/>
    <m/>
    <m/>
    <m/>
    <m/>
    <m/>
    <n v="1"/>
    <s v="30"/>
    <s v="30"/>
    <n v="0"/>
    <n v="0"/>
    <n v="2"/>
    <n v="8.333333333333334"/>
    <n v="0"/>
    <n v="0"/>
    <n v="22"/>
    <n v="91.66666666666667"/>
    <n v="24"/>
  </r>
  <r>
    <s v="wendyj08"/>
    <s v="borisjohnson"/>
    <m/>
    <m/>
    <m/>
    <m/>
    <m/>
    <m/>
    <m/>
    <m/>
    <s v="No"/>
    <n v="207"/>
    <m/>
    <m/>
    <x v="1"/>
    <d v="2019-08-09T16:38:42.000"/>
    <s v="RT @LouHaigh: On the #sugartax just like every political issue of the day, @borisjohnson has ducked and dived to put himself in the top job…"/>
    <m/>
    <m/>
    <x v="0"/>
    <m/>
    <s v="http://pbs.twimg.com/profile_images/868603527701987329/CrTHH8sB_normal.jpg"/>
    <x v="124"/>
    <s v="https://twitter.com/#!/wendyj08/status/1159866603821043712"/>
    <m/>
    <m/>
    <s v="1159866603821043712"/>
    <m/>
    <b v="0"/>
    <n v="0"/>
    <s v=""/>
    <b v="0"/>
    <s v="en"/>
    <m/>
    <s v=""/>
    <b v="0"/>
    <n v="0"/>
    <s v="1147097793204490241"/>
    <s v="Twitter for iPad"/>
    <b v="0"/>
    <s v="1147097793204490241"/>
    <s v="Tweet"/>
    <n v="0"/>
    <n v="0"/>
    <m/>
    <m/>
    <m/>
    <m/>
    <m/>
    <m/>
    <m/>
    <m/>
    <n v="1"/>
    <s v="2"/>
    <s v="2"/>
    <m/>
    <m/>
    <m/>
    <m/>
    <m/>
    <m/>
    <m/>
    <m/>
    <m/>
  </r>
  <r>
    <s v="lovatoletsitgo"/>
    <s v="lovatoletsitgo"/>
    <m/>
    <m/>
    <m/>
    <m/>
    <m/>
    <m/>
    <m/>
    <m/>
    <s v="No"/>
    <n v="209"/>
    <m/>
    <m/>
    <x v="0"/>
    <d v="2019-08-09T16:45:05.000"/>
    <s v="This increase in chocolate bar size etc doesn’t work for me because I’m like “oh they used to be bigger so I can ea… https://t.co/TQ2If1sKPg"/>
    <s v="https://twitter.com/i/web/status/1159868212193964032"/>
    <s v="twitter.com"/>
    <x v="2"/>
    <m/>
    <s v="http://pbs.twimg.com/profile_images/1122234181386420232/D4fn1vbo_normal.jpg"/>
    <x v="125"/>
    <s v="https://twitter.com/#!/lovatoletsitgo/status/1159868212193964032"/>
    <m/>
    <m/>
    <s v="1159868212193964032"/>
    <m/>
    <b v="0"/>
    <n v="0"/>
    <s v=""/>
    <b v="0"/>
    <s v="en"/>
    <m/>
    <s v=""/>
    <b v="0"/>
    <n v="0"/>
    <s v=""/>
    <s v="Twitter for iPhone"/>
    <b v="1"/>
    <s v="1159868212193964032"/>
    <s v="Tweet"/>
    <n v="0"/>
    <n v="0"/>
    <m/>
    <m/>
    <m/>
    <m/>
    <m/>
    <m/>
    <m/>
    <m/>
    <n v="1"/>
    <s v="1"/>
    <s v="1"/>
    <n v="2"/>
    <n v="7.6923076923076925"/>
    <n v="0"/>
    <n v="0"/>
    <n v="0"/>
    <n v="0"/>
    <n v="24"/>
    <n v="92.3076923076923"/>
    <n v="26"/>
  </r>
  <r>
    <s v="allcorgis"/>
    <s v="allcorgis"/>
    <m/>
    <m/>
    <m/>
    <m/>
    <m/>
    <m/>
    <m/>
    <m/>
    <s v="No"/>
    <n v="210"/>
    <m/>
    <m/>
    <x v="0"/>
    <d v="2019-08-09T17:10:05.000"/>
    <s v="https://t.co/kQgc3M1WOT_x000a__x000a_#Soda #SodaTax #sugartax"/>
    <s v="https://www.icelandreview.com/politics/in-focus-proposed-sugar-tax/"/>
    <s v="icelandreview.com"/>
    <x v="52"/>
    <m/>
    <s v="http://pbs.twimg.com/profile_images/1139922058450632704/EPIDlzLs_normal.png"/>
    <x v="126"/>
    <s v="https://twitter.com/#!/allcorgis/status/1159874501888188416"/>
    <m/>
    <m/>
    <s v="1159874501888188416"/>
    <m/>
    <b v="0"/>
    <n v="0"/>
    <s v=""/>
    <b v="0"/>
    <s v="und"/>
    <m/>
    <s v=""/>
    <b v="0"/>
    <n v="0"/>
    <s v=""/>
    <s v="Twitter Web App"/>
    <b v="0"/>
    <s v="1159874501888188416"/>
    <s v="Tweet"/>
    <n v="0"/>
    <n v="0"/>
    <m/>
    <m/>
    <m/>
    <m/>
    <m/>
    <m/>
    <m/>
    <m/>
    <n v="1"/>
    <s v="1"/>
    <s v="1"/>
    <n v="0"/>
    <n v="0"/>
    <n v="0"/>
    <n v="0"/>
    <n v="0"/>
    <n v="0"/>
    <n v="3"/>
    <n v="100"/>
    <n v="3"/>
  </r>
  <r>
    <s v="dipbrig11"/>
    <s v="dipbrig11"/>
    <m/>
    <m/>
    <m/>
    <m/>
    <m/>
    <m/>
    <m/>
    <m/>
    <s v="No"/>
    <n v="211"/>
    <m/>
    <m/>
    <x v="0"/>
    <d v="2019-08-09T20:35:13.000"/>
    <s v="Well, they need to replace the revenue they’ve lost from cigarettes I suppose._x000a_Still disagree with it. It’s not the… https://t.co/V1y32Wq5PG"/>
    <s v="https://twitter.com/i/web/status/1159926126522904576"/>
    <s v="twitter.com"/>
    <x v="2"/>
    <m/>
    <s v="http://pbs.twimg.com/profile_images/993959766606172160/SI0Pl_M9_normal.jpg"/>
    <x v="127"/>
    <s v="https://twitter.com/#!/dipbrig11/status/1159926126522904576"/>
    <m/>
    <m/>
    <s v="1159926126522904576"/>
    <m/>
    <b v="0"/>
    <n v="0"/>
    <s v=""/>
    <b v="1"/>
    <s v="en"/>
    <m/>
    <s v="1159066007056654336"/>
    <b v="0"/>
    <n v="0"/>
    <s v=""/>
    <s v="Twitter for iPhone"/>
    <b v="1"/>
    <s v="1159926126522904576"/>
    <s v="Tweet"/>
    <n v="0"/>
    <n v="0"/>
    <m/>
    <m/>
    <m/>
    <m/>
    <m/>
    <m/>
    <m/>
    <m/>
    <n v="1"/>
    <s v="1"/>
    <s v="1"/>
    <n v="1"/>
    <n v="4.545454545454546"/>
    <n v="2"/>
    <n v="9.090909090909092"/>
    <n v="0"/>
    <n v="0"/>
    <n v="19"/>
    <n v="86.36363636363636"/>
    <n v="22"/>
  </r>
  <r>
    <s v="delta9mufc"/>
    <s v="borisjohnson"/>
    <m/>
    <m/>
    <m/>
    <m/>
    <m/>
    <m/>
    <m/>
    <m/>
    <s v="No"/>
    <n v="212"/>
    <m/>
    <m/>
    <x v="1"/>
    <d v="2019-08-10T09:38:54.000"/>
    <s v="RT @LouHaigh: On the #sugartax just like every political issue of the day, @borisjohnson has ducked and dived to put himself in the top job…"/>
    <m/>
    <m/>
    <x v="0"/>
    <m/>
    <s v="http://pbs.twimg.com/profile_images/1087203156277280768/FgmihCxK_normal.jpg"/>
    <x v="128"/>
    <s v="https://twitter.com/#!/delta9mufc/status/1160123347121950721"/>
    <m/>
    <m/>
    <s v="1160123347121950721"/>
    <m/>
    <b v="0"/>
    <n v="0"/>
    <s v=""/>
    <b v="0"/>
    <s v="en"/>
    <m/>
    <s v=""/>
    <b v="0"/>
    <n v="0"/>
    <s v="1147097793204490241"/>
    <s v="Twitter for Android"/>
    <b v="0"/>
    <s v="1147097793204490241"/>
    <s v="Tweet"/>
    <n v="0"/>
    <n v="0"/>
    <m/>
    <m/>
    <m/>
    <m/>
    <m/>
    <m/>
    <m/>
    <m/>
    <n v="1"/>
    <s v="2"/>
    <s v="2"/>
    <m/>
    <m/>
    <m/>
    <m/>
    <m/>
    <m/>
    <m/>
    <m/>
    <m/>
  </r>
  <r>
    <s v="ihaterocket"/>
    <s v="borisjohnson"/>
    <m/>
    <m/>
    <m/>
    <m/>
    <m/>
    <m/>
    <m/>
    <m/>
    <s v="No"/>
    <n v="214"/>
    <m/>
    <m/>
    <x v="1"/>
    <d v="2019-08-11T08:29:58.000"/>
    <s v="RT @LouHaigh: On the #sugartax just like every political issue of the day, @borisjohnson has ducked and dived to put himself in the top job…"/>
    <m/>
    <m/>
    <x v="0"/>
    <m/>
    <s v="http://pbs.twimg.com/profile_images/1039132095334043648/9NazgPPq_normal.jpg"/>
    <x v="129"/>
    <s v="https://twitter.com/#!/ihaterocket/status/1160468388193415179"/>
    <m/>
    <m/>
    <s v="1160468388193415179"/>
    <m/>
    <b v="0"/>
    <n v="0"/>
    <s v=""/>
    <b v="0"/>
    <s v="en"/>
    <m/>
    <s v=""/>
    <b v="0"/>
    <n v="0"/>
    <s v="1147097793204490241"/>
    <s v="Twitter for Android"/>
    <b v="0"/>
    <s v="1147097793204490241"/>
    <s v="Tweet"/>
    <n v="0"/>
    <n v="0"/>
    <m/>
    <m/>
    <m/>
    <m/>
    <m/>
    <m/>
    <m/>
    <m/>
    <n v="1"/>
    <s v="2"/>
    <s v="2"/>
    <m/>
    <m/>
    <m/>
    <m/>
    <m/>
    <m/>
    <m/>
    <m/>
    <m/>
  </r>
  <r>
    <s v="almightypod"/>
    <s v="borisjohnson"/>
    <m/>
    <m/>
    <m/>
    <m/>
    <m/>
    <m/>
    <m/>
    <m/>
    <s v="No"/>
    <n v="216"/>
    <m/>
    <m/>
    <x v="1"/>
    <d v="2019-08-11T09:47:36.000"/>
    <s v="RT @LouHaigh: On the #sugartax just like every political issue of the day, @borisjohnson has ducked and dived to put himself in the top job…"/>
    <m/>
    <m/>
    <x v="0"/>
    <m/>
    <s v="http://pbs.twimg.com/profile_images/1145754178029064192/dcADZQ9D_normal.jpg"/>
    <x v="130"/>
    <s v="https://twitter.com/#!/almightypod/status/1160487921763438594"/>
    <m/>
    <m/>
    <s v="1160487921763438594"/>
    <m/>
    <b v="0"/>
    <n v="0"/>
    <s v=""/>
    <b v="0"/>
    <s v="en"/>
    <m/>
    <s v=""/>
    <b v="0"/>
    <n v="0"/>
    <s v="1147097793204490241"/>
    <s v="Twitter for iPad"/>
    <b v="0"/>
    <s v="1147097793204490241"/>
    <s v="Tweet"/>
    <n v="0"/>
    <n v="0"/>
    <m/>
    <m/>
    <m/>
    <m/>
    <m/>
    <m/>
    <m/>
    <m/>
    <n v="1"/>
    <s v="2"/>
    <s v="2"/>
    <m/>
    <m/>
    <m/>
    <m/>
    <m/>
    <m/>
    <m/>
    <m/>
    <m/>
  </r>
  <r>
    <s v="drawntopixels"/>
    <s v="borisjohnson"/>
    <m/>
    <m/>
    <m/>
    <m/>
    <m/>
    <m/>
    <m/>
    <m/>
    <s v="No"/>
    <n v="218"/>
    <m/>
    <m/>
    <x v="1"/>
    <d v="2019-08-11T10:03:23.000"/>
    <s v="RT @LouHaigh: On the #sugartax just like every political issue of the day, @borisjohnson has ducked and dived to put himself in the top job…"/>
    <m/>
    <m/>
    <x v="0"/>
    <m/>
    <s v="http://pbs.twimg.com/profile_images/497767347797512193/__cei3cK_normal.jpeg"/>
    <x v="131"/>
    <s v="https://twitter.com/#!/drawntopixels/status/1160491894322999296"/>
    <m/>
    <m/>
    <s v="1160491894322999296"/>
    <m/>
    <b v="0"/>
    <n v="0"/>
    <s v=""/>
    <b v="0"/>
    <s v="en"/>
    <m/>
    <s v=""/>
    <b v="0"/>
    <n v="0"/>
    <s v="1147097793204490241"/>
    <s v="Twitter for iPhone"/>
    <b v="0"/>
    <s v="1147097793204490241"/>
    <s v="Tweet"/>
    <n v="0"/>
    <n v="0"/>
    <m/>
    <m/>
    <m/>
    <m/>
    <m/>
    <m/>
    <m/>
    <m/>
    <n v="1"/>
    <s v="2"/>
    <s v="2"/>
    <m/>
    <m/>
    <m/>
    <m/>
    <m/>
    <m/>
    <m/>
    <m/>
    <m/>
  </r>
  <r>
    <s v="martsmarts72"/>
    <s v="borisjohnson"/>
    <m/>
    <m/>
    <m/>
    <m/>
    <m/>
    <m/>
    <m/>
    <m/>
    <s v="No"/>
    <n v="220"/>
    <m/>
    <m/>
    <x v="1"/>
    <d v="2019-08-11T15:53:42.000"/>
    <s v="RT @LouHaigh: On the #sugartax just like every political issue of the day, @borisjohnson has ducked and dived to put himself in the top job…"/>
    <m/>
    <m/>
    <x v="0"/>
    <m/>
    <s v="http://pbs.twimg.com/profile_images/972445503655960576/pdfwLCqf_normal.jpg"/>
    <x v="132"/>
    <s v="https://twitter.com/#!/martsmarts72/status/1160580057368317952"/>
    <m/>
    <m/>
    <s v="1160580057368317952"/>
    <m/>
    <b v="0"/>
    <n v="0"/>
    <s v=""/>
    <b v="0"/>
    <s v="en"/>
    <m/>
    <s v=""/>
    <b v="0"/>
    <n v="0"/>
    <s v="1147097793204490241"/>
    <s v="Twitter for iPhone"/>
    <b v="0"/>
    <s v="1147097793204490241"/>
    <s v="Tweet"/>
    <n v="0"/>
    <n v="0"/>
    <m/>
    <m/>
    <m/>
    <m/>
    <m/>
    <m/>
    <m/>
    <m/>
    <n v="1"/>
    <s v="2"/>
    <s v="2"/>
    <m/>
    <m/>
    <m/>
    <m/>
    <m/>
    <m/>
    <m/>
    <m/>
    <m/>
  </r>
  <r>
    <s v="hugorelly"/>
    <s v="borisjohnson"/>
    <m/>
    <m/>
    <m/>
    <m/>
    <m/>
    <m/>
    <m/>
    <m/>
    <s v="No"/>
    <n v="222"/>
    <m/>
    <m/>
    <x v="1"/>
    <d v="2019-08-11T17:41:46.000"/>
    <s v="RT @LouHaigh: On the #sugartax just like every political issue of the day, @borisjohnson has ducked and dived to put himself in the top job…"/>
    <m/>
    <m/>
    <x v="0"/>
    <m/>
    <s v="http://pbs.twimg.com/profile_images/1138005517132079104/WgpnmV7I_normal.png"/>
    <x v="133"/>
    <s v="https://twitter.com/#!/hugorelly/status/1160607251788369920"/>
    <m/>
    <m/>
    <s v="1160607251788369920"/>
    <m/>
    <b v="0"/>
    <n v="0"/>
    <s v=""/>
    <b v="0"/>
    <s v="en"/>
    <m/>
    <s v=""/>
    <b v="0"/>
    <n v="0"/>
    <s v="1147097793204490241"/>
    <s v="Twitter for Android"/>
    <b v="0"/>
    <s v="1147097793204490241"/>
    <s v="Tweet"/>
    <n v="0"/>
    <n v="0"/>
    <m/>
    <m/>
    <m/>
    <m/>
    <m/>
    <m/>
    <m/>
    <m/>
    <n v="1"/>
    <s v="2"/>
    <s v="2"/>
    <m/>
    <m/>
    <m/>
    <m/>
    <m/>
    <m/>
    <m/>
    <m/>
    <m/>
  </r>
  <r>
    <s v="blancogogo"/>
    <s v="aescwine_"/>
    <m/>
    <m/>
    <m/>
    <m/>
    <m/>
    <m/>
    <m/>
    <m/>
    <s v="No"/>
    <n v="224"/>
    <m/>
    <m/>
    <x v="2"/>
    <d v="2019-08-11T18:31:25.000"/>
    <s v="@Aescwine_ That’s the English way.... 😑 #SugarTax"/>
    <m/>
    <m/>
    <x v="0"/>
    <m/>
    <s v="http://pbs.twimg.com/profile_images/1143777081639280641/2WKhcdOS_normal.jpg"/>
    <x v="134"/>
    <s v="https://twitter.com/#!/blancogogo/status/1160619746418544640"/>
    <m/>
    <m/>
    <s v="1160619746418544640"/>
    <s v="1160619346839973888"/>
    <b v="0"/>
    <n v="0"/>
    <s v="1044872853823393792"/>
    <b v="0"/>
    <s v="en"/>
    <m/>
    <s v=""/>
    <b v="0"/>
    <n v="0"/>
    <s v=""/>
    <s v="Twitter for iPhone"/>
    <b v="0"/>
    <s v="1160619346839973888"/>
    <s v="Tweet"/>
    <n v="0"/>
    <n v="0"/>
    <m/>
    <m/>
    <m/>
    <m/>
    <m/>
    <m/>
    <m/>
    <m/>
    <n v="1"/>
    <s v="29"/>
    <s v="29"/>
    <n v="0"/>
    <n v="0"/>
    <n v="0"/>
    <n v="0"/>
    <n v="0"/>
    <n v="0"/>
    <n v="7"/>
    <n v="100"/>
    <n v="7"/>
  </r>
  <r>
    <s v="nickthefiddler"/>
    <s v="borisjohnson"/>
    <m/>
    <m/>
    <m/>
    <m/>
    <m/>
    <m/>
    <m/>
    <m/>
    <s v="No"/>
    <n v="225"/>
    <m/>
    <m/>
    <x v="1"/>
    <d v="2019-08-11T22:01:42.000"/>
    <s v="RT @LouHaigh: On the #sugartax just like every political issue of the day, @borisjohnson has ducked and dived to put himself in the top job…"/>
    <m/>
    <m/>
    <x v="0"/>
    <m/>
    <s v="http://pbs.twimg.com/profile_images/2753549445/9b3e98ac682442cccbe2e7af03509962_normal.jpeg"/>
    <x v="135"/>
    <s v="https://twitter.com/#!/nickthefiddler/status/1160672665822224389"/>
    <m/>
    <m/>
    <s v="1160672665822224389"/>
    <m/>
    <b v="0"/>
    <n v="0"/>
    <s v=""/>
    <b v="0"/>
    <s v="en"/>
    <m/>
    <s v=""/>
    <b v="0"/>
    <n v="0"/>
    <s v="1147097793204490241"/>
    <s v="Twitter Web App"/>
    <b v="0"/>
    <s v="1147097793204490241"/>
    <s v="Tweet"/>
    <n v="0"/>
    <n v="0"/>
    <m/>
    <m/>
    <m/>
    <m/>
    <m/>
    <m/>
    <m/>
    <m/>
    <n v="1"/>
    <s v="2"/>
    <s v="2"/>
    <m/>
    <m/>
    <m/>
    <m/>
    <m/>
    <m/>
    <m/>
    <m/>
    <m/>
  </r>
  <r>
    <s v="edmxonds"/>
    <s v="borisjohnson"/>
    <m/>
    <m/>
    <m/>
    <m/>
    <m/>
    <m/>
    <m/>
    <m/>
    <s v="No"/>
    <n v="227"/>
    <m/>
    <m/>
    <x v="1"/>
    <d v="2019-08-11T22:19:00.000"/>
    <s v="RT @LouHaigh: On the #sugartax just like every political issue of the day, @borisjohnson has ducked and dived to put himself in the top job…"/>
    <m/>
    <m/>
    <x v="0"/>
    <m/>
    <s v="http://pbs.twimg.com/profile_images/1151800029918707712/UjLHb2f6_normal.jpg"/>
    <x v="136"/>
    <s v="https://twitter.com/#!/edmxonds/status/1160677021795721220"/>
    <m/>
    <m/>
    <s v="1160677021795721220"/>
    <m/>
    <b v="0"/>
    <n v="0"/>
    <s v=""/>
    <b v="0"/>
    <s v="en"/>
    <m/>
    <s v=""/>
    <b v="0"/>
    <n v="0"/>
    <s v="1147097793204490241"/>
    <s v="Twitter for Android"/>
    <b v="0"/>
    <s v="1147097793204490241"/>
    <s v="Tweet"/>
    <n v="0"/>
    <n v="0"/>
    <m/>
    <m/>
    <m/>
    <m/>
    <m/>
    <m/>
    <m/>
    <m/>
    <n v="1"/>
    <s v="2"/>
    <s v="2"/>
    <m/>
    <m/>
    <m/>
    <m/>
    <m/>
    <m/>
    <m/>
    <m/>
    <m/>
  </r>
  <r>
    <s v="tlifeuk"/>
    <s v="borisjohnson"/>
    <m/>
    <m/>
    <m/>
    <m/>
    <m/>
    <m/>
    <m/>
    <m/>
    <s v="No"/>
    <n v="229"/>
    <m/>
    <m/>
    <x v="1"/>
    <d v="2019-08-11T22:19:31.000"/>
    <s v="RT @LouHaigh: On the #sugartax just like every political issue of the day, @borisjohnson has ducked and dived to put himself in the top job…"/>
    <m/>
    <m/>
    <x v="0"/>
    <m/>
    <s v="http://pbs.twimg.com/profile_images/988816927320694784/QWT87n5y_normal.jpg"/>
    <x v="137"/>
    <s v="https://twitter.com/#!/tlifeuk/status/1160677151785607171"/>
    <m/>
    <m/>
    <s v="1160677151785607171"/>
    <m/>
    <b v="0"/>
    <n v="0"/>
    <s v=""/>
    <b v="0"/>
    <s v="en"/>
    <m/>
    <s v=""/>
    <b v="0"/>
    <n v="0"/>
    <s v="1147097793204490241"/>
    <s v="Twitter for iPhone"/>
    <b v="0"/>
    <s v="1147097793204490241"/>
    <s v="Tweet"/>
    <n v="0"/>
    <n v="0"/>
    <m/>
    <m/>
    <m/>
    <m/>
    <m/>
    <m/>
    <m/>
    <m/>
    <n v="1"/>
    <s v="2"/>
    <s v="2"/>
    <m/>
    <m/>
    <m/>
    <m/>
    <m/>
    <m/>
    <m/>
    <m/>
    <m/>
  </r>
  <r>
    <s v="rogontheleft"/>
    <s v="englishmanadam"/>
    <m/>
    <m/>
    <m/>
    <m/>
    <m/>
    <m/>
    <m/>
    <m/>
    <s v="No"/>
    <n v="231"/>
    <m/>
    <m/>
    <x v="2"/>
    <d v="2019-08-12T01:40:31.000"/>
    <s v="@EnglishmanAdam I had a wicked evil idea for the #sugartax the other day (I love full fat coke BTW), but if they wa… https://t.co/ukxloRIxjZ"/>
    <s v="https://twitter.com/i/web/status/1160727733208584195"/>
    <s v="twitter.com"/>
    <x v="0"/>
    <m/>
    <s v="http://pbs.twimg.com/profile_images/854568553143554049/Bp-60kmH_normal.jpg"/>
    <x v="138"/>
    <s v="https://twitter.com/#!/rogontheleft/status/1160727733208584195"/>
    <m/>
    <m/>
    <s v="1160727733208584195"/>
    <s v="1160454312411226112"/>
    <b v="0"/>
    <n v="0"/>
    <s v="582721240"/>
    <b v="0"/>
    <s v="en"/>
    <m/>
    <s v=""/>
    <b v="0"/>
    <n v="0"/>
    <s v=""/>
    <s v="Twitter Web App"/>
    <b v="1"/>
    <s v="1160454312411226112"/>
    <s v="Tweet"/>
    <n v="0"/>
    <n v="0"/>
    <m/>
    <m/>
    <m/>
    <m/>
    <m/>
    <m/>
    <m/>
    <m/>
    <n v="1"/>
    <s v="28"/>
    <s v="28"/>
    <n v="1"/>
    <n v="4.3478260869565215"/>
    <n v="3"/>
    <n v="13.043478260869565"/>
    <n v="0"/>
    <n v="0"/>
    <n v="19"/>
    <n v="82.6086956521739"/>
    <n v="23"/>
  </r>
  <r>
    <s v="sue834"/>
    <s v="borisjohnson"/>
    <m/>
    <m/>
    <m/>
    <m/>
    <m/>
    <m/>
    <m/>
    <m/>
    <s v="No"/>
    <n v="232"/>
    <m/>
    <m/>
    <x v="1"/>
    <d v="2019-08-12T06:08:42.000"/>
    <s v="RT @LouHaigh: On the #sugartax just like every political issue of the day, @borisjohnson has ducked and dived to put himself in the top job…"/>
    <m/>
    <m/>
    <x v="0"/>
    <m/>
    <s v="http://pbs.twimg.com/profile_images/1159811165503012864/moXuCFKT_normal.jpg"/>
    <x v="139"/>
    <s v="https://twitter.com/#!/sue834/status/1160795225356460032"/>
    <m/>
    <m/>
    <s v="1160795225356460032"/>
    <m/>
    <b v="0"/>
    <n v="0"/>
    <s v=""/>
    <b v="0"/>
    <s v="en"/>
    <m/>
    <s v=""/>
    <b v="0"/>
    <n v="0"/>
    <s v="1147097793204490241"/>
    <s v="Twitter for iPad"/>
    <b v="0"/>
    <s v="1147097793204490241"/>
    <s v="Tweet"/>
    <n v="0"/>
    <n v="0"/>
    <m/>
    <m/>
    <m/>
    <m/>
    <m/>
    <m/>
    <m/>
    <m/>
    <n v="1"/>
    <s v="2"/>
    <s v="2"/>
    <m/>
    <m/>
    <m/>
    <m/>
    <m/>
    <m/>
    <m/>
    <m/>
    <m/>
  </r>
  <r>
    <s v="sugarbeatbook"/>
    <s v="sugarbeatbook"/>
    <m/>
    <m/>
    <m/>
    <m/>
    <m/>
    <m/>
    <m/>
    <m/>
    <s v="No"/>
    <n v="234"/>
    <m/>
    <m/>
    <x v="0"/>
    <d v="2019-08-12T08:04:05.000"/>
    <s v="My latest article on LinkedIn on sugar_x000a_https://t.co/eexFxQAHrS_x000a__x000a_#sugar #sugartax #cycling #diabetes #commuting"/>
    <s v="https://www.linkedin.com/pulse/sugar-tax-year-simon-elson"/>
    <s v="linkedin.com"/>
    <x v="53"/>
    <m/>
    <s v="http://pbs.twimg.com/profile_images/492660377637752833/IpU8exBw_normal.jpeg"/>
    <x v="140"/>
    <s v="https://twitter.com/#!/sugarbeatbook/status/1160824262141317120"/>
    <m/>
    <m/>
    <s v="1160824262141317120"/>
    <m/>
    <b v="0"/>
    <n v="0"/>
    <s v=""/>
    <b v="0"/>
    <s v="en"/>
    <m/>
    <s v=""/>
    <b v="0"/>
    <n v="0"/>
    <s v=""/>
    <s v="Twitter Web App"/>
    <b v="0"/>
    <s v="1160824262141317120"/>
    <s v="Tweet"/>
    <n v="0"/>
    <n v="0"/>
    <m/>
    <m/>
    <m/>
    <m/>
    <m/>
    <m/>
    <m/>
    <m/>
    <n v="1"/>
    <s v="1"/>
    <s v="1"/>
    <n v="0"/>
    <n v="0"/>
    <n v="0"/>
    <n v="0"/>
    <n v="0"/>
    <n v="0"/>
    <n v="12"/>
    <n v="100"/>
    <n v="12"/>
  </r>
  <r>
    <s v="xtremekoool"/>
    <s v="xtremekoool"/>
    <m/>
    <m/>
    <m/>
    <m/>
    <m/>
    <m/>
    <m/>
    <m/>
    <s v="No"/>
    <n v="235"/>
    <m/>
    <m/>
    <x v="0"/>
    <d v="2019-08-12T08:26:27.000"/>
    <s v="Sugar and Hypocrites_x000a__x000a_https://t.co/MxS5NzHx98_x000a__x000a_#humanity #hypocrite #libtards #POEMS #PseudoElites #UK #UN #SugarTax #SugarLevy #flock"/>
    <s v="https://passerbybloggingfun.blogspot.com/2019/08/poem-sugar-and-hypocrites.html"/>
    <s v="blogspot.com"/>
    <x v="54"/>
    <m/>
    <s v="http://pbs.twimg.com/profile_images/950323455236304899/AwbXMaNt_normal.jpg"/>
    <x v="141"/>
    <s v="https://twitter.com/#!/xtremekoool/status/1160829891387912192"/>
    <m/>
    <m/>
    <s v="1160829891387912192"/>
    <m/>
    <b v="0"/>
    <n v="0"/>
    <s v=""/>
    <b v="0"/>
    <s v="fr"/>
    <m/>
    <s v=""/>
    <b v="0"/>
    <n v="0"/>
    <s v=""/>
    <s v="Twitter Web App"/>
    <b v="0"/>
    <s v="1160829891387912192"/>
    <s v="Tweet"/>
    <n v="0"/>
    <n v="0"/>
    <m/>
    <m/>
    <m/>
    <m/>
    <m/>
    <m/>
    <m/>
    <m/>
    <n v="1"/>
    <s v="1"/>
    <s v="1"/>
    <n v="0"/>
    <n v="0"/>
    <n v="2"/>
    <n v="15.384615384615385"/>
    <n v="0"/>
    <n v="0"/>
    <n v="11"/>
    <n v="84.61538461538461"/>
    <n v="13"/>
  </r>
  <r>
    <s v="mrkgyamfi"/>
    <s v="jayyangelo"/>
    <m/>
    <m/>
    <m/>
    <m/>
    <m/>
    <m/>
    <m/>
    <m/>
    <s v="No"/>
    <n v="236"/>
    <m/>
    <m/>
    <x v="1"/>
    <d v="2019-08-12T10:09:06.000"/>
    <s v="RT @JayyAngelo: Pre sugartax rubicon mango I want to run to you"/>
    <m/>
    <m/>
    <x v="2"/>
    <m/>
    <s v="http://pbs.twimg.com/profile_images/1150838150736097287/lt8VDRJ-_normal.jpg"/>
    <x v="142"/>
    <s v="https://twitter.com/#!/mrkgyamfi/status/1160855720595734529"/>
    <m/>
    <m/>
    <s v="1160855720595734529"/>
    <m/>
    <b v="0"/>
    <n v="0"/>
    <s v=""/>
    <b v="0"/>
    <s v="en"/>
    <m/>
    <s v=""/>
    <b v="0"/>
    <n v="0"/>
    <s v="1160855375576481792"/>
    <s v="Twitter for iPhone"/>
    <b v="0"/>
    <s v="1160855375576481792"/>
    <s v="Tweet"/>
    <n v="0"/>
    <n v="0"/>
    <m/>
    <m/>
    <m/>
    <m/>
    <m/>
    <m/>
    <m/>
    <m/>
    <n v="1"/>
    <s v="13"/>
    <s v="13"/>
    <n v="0"/>
    <n v="0"/>
    <n v="0"/>
    <n v="0"/>
    <n v="0"/>
    <n v="0"/>
    <n v="12"/>
    <n v="100"/>
    <n v="12"/>
  </r>
  <r>
    <s v="admbriggs"/>
    <s v="borisjohnson"/>
    <m/>
    <m/>
    <m/>
    <m/>
    <m/>
    <m/>
    <m/>
    <m/>
    <s v="No"/>
    <n v="237"/>
    <m/>
    <m/>
    <x v="1"/>
    <d v="2019-07-03T12:48:54.000"/>
    <s v="Thread/_x000a_Today, @BorisJohnson has said that taxes on unhealthy foods should be reviewed citing a lack of evidence. The only such UK tax is the soft drinks industry levy, or #sugartax, so please let me take you through that 'lack of evidence'._x000a__x000a_https://t.co/YNKpCambkL"/>
    <s v="https://www.bbc.co.uk/news/uk-politics-48847952"/>
    <s v="co.uk"/>
    <x v="0"/>
    <m/>
    <s v="http://pbs.twimg.com/profile_images/944746698718547968/ytKCJ256_normal.jpg"/>
    <x v="143"/>
    <s v="https://twitter.com/#!/admbriggs/status/1146400424519512065"/>
    <m/>
    <m/>
    <s v="1146400424519512065"/>
    <m/>
    <b v="0"/>
    <n v="586"/>
    <s v=""/>
    <b v="0"/>
    <s v="en"/>
    <m/>
    <s v=""/>
    <b v="0"/>
    <n v="400"/>
    <s v=""/>
    <s v="Twitter Web Client"/>
    <b v="0"/>
    <s v="1146400424519512065"/>
    <s v="Retweet"/>
    <n v="0"/>
    <n v="0"/>
    <m/>
    <m/>
    <m/>
    <m/>
    <m/>
    <m/>
    <m/>
    <m/>
    <n v="1"/>
    <s v="2"/>
    <s v="2"/>
    <n v="1"/>
    <n v="2.380952380952381"/>
    <n v="2"/>
    <n v="4.761904761904762"/>
    <n v="0"/>
    <n v="0"/>
    <n v="39"/>
    <n v="92.85714285714286"/>
    <n v="42"/>
  </r>
  <r>
    <s v="battleforbrexit"/>
    <s v="admbriggs"/>
    <m/>
    <m/>
    <m/>
    <m/>
    <m/>
    <m/>
    <m/>
    <m/>
    <s v="No"/>
    <n v="238"/>
    <m/>
    <m/>
    <x v="1"/>
    <d v="2019-08-12T10:10:25.000"/>
    <s v="RT @ADMBriggs: Thread/_x000a_Today, @BorisJohnson has said that taxes on unhealthy foods should be reviewed citing a lack of evidence. The only s…"/>
    <m/>
    <m/>
    <x v="2"/>
    <m/>
    <s v="http://pbs.twimg.com/profile_images/1132745421493813248/tkNXZYYI_normal.jpg"/>
    <x v="144"/>
    <s v="https://twitter.com/#!/battleforbrexit/status/1160856054785368064"/>
    <m/>
    <m/>
    <s v="1160856054785368064"/>
    <m/>
    <b v="0"/>
    <n v="0"/>
    <s v=""/>
    <b v="0"/>
    <s v="en"/>
    <m/>
    <s v=""/>
    <b v="0"/>
    <n v="400"/>
    <s v="1146400424519512065"/>
    <s v="Twitter for iPhone"/>
    <b v="0"/>
    <s v="1146400424519512065"/>
    <s v="Tweet"/>
    <n v="0"/>
    <n v="0"/>
    <m/>
    <m/>
    <m/>
    <m/>
    <m/>
    <m/>
    <m/>
    <m/>
    <n v="1"/>
    <s v="2"/>
    <s v="2"/>
    <m/>
    <m/>
    <m/>
    <m/>
    <m/>
    <m/>
    <m/>
    <m/>
    <m/>
  </r>
  <r>
    <s v="jayyangelo"/>
    <s v="jayyangelo"/>
    <m/>
    <m/>
    <m/>
    <m/>
    <m/>
    <m/>
    <m/>
    <m/>
    <s v="No"/>
    <n v="240"/>
    <m/>
    <m/>
    <x v="0"/>
    <d v="2019-08-12T10:07:43.000"/>
    <s v="Pre sugartax rubicon mango I want to run to you"/>
    <m/>
    <m/>
    <x v="2"/>
    <m/>
    <s v="http://pbs.twimg.com/profile_images/1145975316709552128/AHVM0FzC_normal.jpg"/>
    <x v="145"/>
    <s v="https://twitter.com/#!/jayyangelo/status/1160855375576481792"/>
    <m/>
    <m/>
    <s v="1160855375576481792"/>
    <m/>
    <b v="0"/>
    <n v="0"/>
    <s v=""/>
    <b v="0"/>
    <s v="en"/>
    <m/>
    <s v=""/>
    <b v="0"/>
    <n v="0"/>
    <s v=""/>
    <s v="Twitter for iPhone"/>
    <b v="0"/>
    <s v="1160855375576481792"/>
    <s v="Tweet"/>
    <n v="0"/>
    <n v="0"/>
    <m/>
    <m/>
    <m/>
    <m/>
    <m/>
    <m/>
    <m/>
    <m/>
    <n v="1"/>
    <s v="13"/>
    <s v="13"/>
    <n v="0"/>
    <n v="0"/>
    <n v="0"/>
    <n v="0"/>
    <n v="0"/>
    <n v="0"/>
    <n v="10"/>
    <n v="100"/>
    <n v="10"/>
  </r>
  <r>
    <s v="tamalam_"/>
    <s v="jayyangelo"/>
    <m/>
    <m/>
    <m/>
    <m/>
    <m/>
    <m/>
    <m/>
    <m/>
    <s v="No"/>
    <n v="241"/>
    <m/>
    <m/>
    <x v="1"/>
    <d v="2019-08-12T10:16:26.000"/>
    <s v="RT @JayyAngelo: Pre sugartax rubicon mango I want to run to you"/>
    <m/>
    <m/>
    <x v="2"/>
    <m/>
    <s v="http://pbs.twimg.com/profile_images/1158974333345259521/ztWlPY6p_normal.jpg"/>
    <x v="146"/>
    <s v="https://twitter.com/#!/tamalam_/status/1160857567440097280"/>
    <m/>
    <m/>
    <s v="1160857567440097280"/>
    <m/>
    <b v="0"/>
    <n v="0"/>
    <s v=""/>
    <b v="0"/>
    <s v="en"/>
    <m/>
    <s v=""/>
    <b v="0"/>
    <n v="0"/>
    <s v="1160855375576481792"/>
    <s v="Twitter for iPhone"/>
    <b v="0"/>
    <s v="1160855375576481792"/>
    <s v="Tweet"/>
    <n v="0"/>
    <n v="0"/>
    <m/>
    <m/>
    <m/>
    <m/>
    <m/>
    <m/>
    <m/>
    <m/>
    <n v="1"/>
    <s v="13"/>
    <s v="13"/>
    <n v="0"/>
    <n v="0"/>
    <n v="0"/>
    <n v="0"/>
    <n v="0"/>
    <n v="0"/>
    <n v="12"/>
    <n v="100"/>
    <n v="12"/>
  </r>
  <r>
    <s v="healthenews"/>
    <s v="healthenews"/>
    <m/>
    <m/>
    <m/>
    <m/>
    <m/>
    <m/>
    <m/>
    <m/>
    <s v="No"/>
    <n v="242"/>
    <m/>
    <m/>
    <x v="0"/>
    <d v="2019-08-01T14:00:00.000"/>
    <s v="Has the #sugartax put a dent on the sale of fizzy drinks? https://t.co/LCbgfmazZw"/>
    <s v="https://www.health-e.org.za/2019/07/15/sugary-drinks-the-tax-declining-sales-new-alarming-research/"/>
    <s v="org.za"/>
    <x v="0"/>
    <m/>
    <s v="http://pbs.twimg.com/profile_images/570860086298300416/u5Jou2Dy_normal.png"/>
    <x v="147"/>
    <s v="https://twitter.com/#!/healthenews/status/1156927564906192896"/>
    <m/>
    <m/>
    <s v="1156927564906192896"/>
    <m/>
    <b v="0"/>
    <n v="1"/>
    <s v=""/>
    <b v="0"/>
    <s v="en"/>
    <m/>
    <s v=""/>
    <b v="0"/>
    <n v="0"/>
    <s v=""/>
    <s v="TweetDeck"/>
    <b v="0"/>
    <s v="1156927564906192896"/>
    <s v="Tweet"/>
    <n v="0"/>
    <n v="0"/>
    <m/>
    <m/>
    <m/>
    <m/>
    <m/>
    <m/>
    <m/>
    <m/>
    <n v="4"/>
    <s v="35"/>
    <s v="35"/>
    <n v="0"/>
    <n v="0"/>
    <n v="1"/>
    <n v="8.333333333333334"/>
    <n v="0"/>
    <n v="0"/>
    <n v="11"/>
    <n v="91.66666666666667"/>
    <n v="12"/>
  </r>
  <r>
    <s v="healthenews"/>
    <s v="healthenews"/>
    <m/>
    <m/>
    <m/>
    <m/>
    <m/>
    <m/>
    <m/>
    <m/>
    <s v="No"/>
    <n v="243"/>
    <m/>
    <m/>
    <x v="0"/>
    <d v="2019-08-05T05:00:00.000"/>
    <s v="Has the #sugartax put a dent on the sale of fizzy drinks? https://t.co/LCbgfmsaR4"/>
    <s v="https://www.health-e.org.za/2019/07/15/sugary-drinks-the-tax-declining-sales-new-alarming-research/"/>
    <s v="org.za"/>
    <x v="0"/>
    <m/>
    <s v="http://pbs.twimg.com/profile_images/570860086298300416/u5Jou2Dy_normal.png"/>
    <x v="148"/>
    <s v="https://twitter.com/#!/healthenews/status/1158241219815723008"/>
    <m/>
    <m/>
    <s v="1158241219815723008"/>
    <m/>
    <b v="0"/>
    <n v="1"/>
    <s v=""/>
    <b v="0"/>
    <s v="en"/>
    <m/>
    <s v=""/>
    <b v="0"/>
    <n v="2"/>
    <s v=""/>
    <s v="TweetDeck"/>
    <b v="0"/>
    <s v="1158241219815723008"/>
    <s v="Tweet"/>
    <n v="0"/>
    <n v="0"/>
    <m/>
    <m/>
    <m/>
    <m/>
    <m/>
    <m/>
    <m/>
    <m/>
    <n v="4"/>
    <s v="35"/>
    <s v="35"/>
    <n v="0"/>
    <n v="0"/>
    <n v="1"/>
    <n v="8.333333333333334"/>
    <n v="0"/>
    <n v="0"/>
    <n v="11"/>
    <n v="91.66666666666667"/>
    <n v="12"/>
  </r>
  <r>
    <s v="healthenews"/>
    <s v="healthenews"/>
    <m/>
    <m/>
    <m/>
    <m/>
    <m/>
    <m/>
    <m/>
    <m/>
    <s v="No"/>
    <n v="244"/>
    <m/>
    <m/>
    <x v="0"/>
    <d v="2019-08-07T12:00:01.000"/>
    <s v="According to a new study, drinking as little as 100ml of sugary drinks â€” including 100% fruit juice â€”  can increase your chances of cancer by 18%. Why then have fruit juices been exempt from the #sugartax in SA?  https://t.co/LCbgfmazZw"/>
    <s v="https://www.health-e.org.za/2019/07/15/sugary-drinks-the-tax-declining-sales-new-alarming-research/"/>
    <s v="org.za"/>
    <x v="0"/>
    <m/>
    <s v="http://pbs.twimg.com/profile_images/570860086298300416/u5Jou2Dy_normal.png"/>
    <x v="149"/>
    <s v="https://twitter.com/#!/healthenews/status/1159071694214041600"/>
    <m/>
    <m/>
    <s v="1159071694214041600"/>
    <m/>
    <b v="0"/>
    <n v="0"/>
    <s v=""/>
    <b v="0"/>
    <s v="en"/>
    <m/>
    <s v=""/>
    <b v="0"/>
    <n v="0"/>
    <s v=""/>
    <s v="TweetDeck"/>
    <b v="0"/>
    <s v="1159071694214041600"/>
    <s v="Tweet"/>
    <n v="0"/>
    <n v="0"/>
    <m/>
    <m/>
    <m/>
    <m/>
    <m/>
    <m/>
    <m/>
    <m/>
    <n v="4"/>
    <s v="35"/>
    <s v="35"/>
    <n v="0"/>
    <n v="0"/>
    <n v="1"/>
    <n v="2.5641025641025643"/>
    <n v="0"/>
    <n v="0"/>
    <n v="38"/>
    <n v="97.43589743589743"/>
    <n v="39"/>
  </r>
  <r>
    <s v="healthenews"/>
    <s v="healthenews"/>
    <m/>
    <m/>
    <m/>
    <m/>
    <m/>
    <m/>
    <m/>
    <m/>
    <s v="No"/>
    <n v="245"/>
    <m/>
    <m/>
    <x v="0"/>
    <d v="2019-08-12T12:00:01.000"/>
    <s v="According to a new study, drinking as little as 100ml of sugary drinks — including 100% fruit juice —  can increase… https://t.co/AIPK1dtDBH"/>
    <s v="https://twitter.com/i/web/status/1160883634892488704"/>
    <s v="twitter.com"/>
    <x v="2"/>
    <m/>
    <s v="http://pbs.twimg.com/profile_images/570860086298300416/u5Jou2Dy_normal.png"/>
    <x v="150"/>
    <s v="https://twitter.com/#!/healthenews/status/1160883634892488704"/>
    <m/>
    <m/>
    <s v="1160883634892488704"/>
    <m/>
    <b v="0"/>
    <n v="0"/>
    <s v=""/>
    <b v="0"/>
    <s v="en"/>
    <m/>
    <s v=""/>
    <b v="0"/>
    <n v="0"/>
    <s v=""/>
    <s v="TweetDeck"/>
    <b v="1"/>
    <s v="1160883634892488704"/>
    <s v="Tweet"/>
    <n v="0"/>
    <n v="0"/>
    <m/>
    <m/>
    <m/>
    <m/>
    <m/>
    <m/>
    <m/>
    <m/>
    <n v="4"/>
    <s v="35"/>
    <s v="35"/>
    <n v="0"/>
    <n v="0"/>
    <n v="0"/>
    <n v="0"/>
    <n v="0"/>
    <n v="0"/>
    <n v="19"/>
    <n v="100"/>
    <n v="19"/>
  </r>
  <r>
    <s v="marcin_medink"/>
    <s v="krzysztoflanda"/>
    <m/>
    <m/>
    <m/>
    <m/>
    <m/>
    <m/>
    <m/>
    <m/>
    <s v="No"/>
    <n v="246"/>
    <m/>
    <m/>
    <x v="2"/>
    <d v="2019-08-12T14:11:22.000"/>
    <s v="@KrzysztofLanda à propos cukru, to jego sprawa (#NieCukrz, #SugarTax) też może paść ofiarą lepszego lub gorszego PR, który już zagęszcza ruchy"/>
    <m/>
    <m/>
    <x v="55"/>
    <m/>
    <s v="http://pbs.twimg.com/profile_images/635855810887749636/hBeXEbeu_normal.jpg"/>
    <x v="151"/>
    <s v="https://twitter.com/#!/marcin_medink/status/1160916689543974912"/>
    <m/>
    <m/>
    <s v="1160916689543974912"/>
    <s v="1160910841430061056"/>
    <b v="0"/>
    <n v="1"/>
    <s v="1006143522184007680"/>
    <b v="0"/>
    <s v="pl"/>
    <m/>
    <s v=""/>
    <b v="0"/>
    <n v="0"/>
    <s v=""/>
    <s v="Twitter Web App"/>
    <b v="0"/>
    <s v="1160910841430061056"/>
    <s v="Tweet"/>
    <n v="0"/>
    <n v="0"/>
    <m/>
    <m/>
    <m/>
    <m/>
    <m/>
    <m/>
    <m/>
    <m/>
    <n v="1"/>
    <s v="27"/>
    <s v="27"/>
    <n v="0"/>
    <n v="0"/>
    <n v="0"/>
    <n v="0"/>
    <n v="0"/>
    <n v="0"/>
    <n v="21"/>
    <n v="100"/>
    <n v="21"/>
  </r>
  <r>
    <s v="enjoy_diabetes"/>
    <s v="profjimmorone"/>
    <m/>
    <m/>
    <m/>
    <m/>
    <m/>
    <m/>
    <m/>
    <m/>
    <s v="No"/>
    <n v="248"/>
    <m/>
    <m/>
    <x v="1"/>
    <d v="2019-08-01T17:12:08.000"/>
    <s v="RT @tijdvooreten: @Eduardo_J_Gomez @GLOBE_obesity @enjoy_diabetes @DiabetesUK @NCDs_PAHO @profjimmorone Here in the Netherlands the Ministr…"/>
    <m/>
    <m/>
    <x v="2"/>
    <m/>
    <s v="http://pbs.twimg.com/profile_images/832003909648539650/HMmHABwO_normal.jpg"/>
    <x v="152"/>
    <s v="https://twitter.com/#!/enjoy_diabetes/status/1156975915194302464"/>
    <m/>
    <m/>
    <s v="1156975915194302464"/>
    <m/>
    <b v="0"/>
    <n v="0"/>
    <s v=""/>
    <b v="0"/>
    <s v="en"/>
    <m/>
    <s v=""/>
    <b v="0"/>
    <n v="2"/>
    <s v="1156899350607532032"/>
    <s v="Twitter for iPhone"/>
    <b v="0"/>
    <s v="1156899350607532032"/>
    <s v="Tweet"/>
    <n v="0"/>
    <n v="0"/>
    <m/>
    <m/>
    <m/>
    <m/>
    <m/>
    <m/>
    <m/>
    <m/>
    <n v="1"/>
    <s v="3"/>
    <s v="3"/>
    <m/>
    <m/>
    <m/>
    <m/>
    <m/>
    <m/>
    <m/>
    <m/>
    <m/>
  </r>
  <r>
    <s v="enjoy_diabetes"/>
    <s v="fizz_nz"/>
    <m/>
    <m/>
    <m/>
    <m/>
    <m/>
    <m/>
    <m/>
    <m/>
    <s v="No"/>
    <n v="262"/>
    <m/>
    <m/>
    <x v="1"/>
    <d v="2019-08-06T01:41:31.000"/>
    <s v="RT @FIZZ_NZ: â€œWe know, for example, that MÄori and Pacific children get a large proportion of their daily sugar consumption from sugary driâ€¦"/>
    <m/>
    <m/>
    <x v="2"/>
    <m/>
    <s v="http://pbs.twimg.com/profile_images/832003909648539650/HMmHABwO_normal.jpg"/>
    <x v="153"/>
    <s v="https://twitter.com/#!/enjoy_diabetes/status/1158553655974535173"/>
    <m/>
    <m/>
    <s v="1158553655974535173"/>
    <m/>
    <b v="0"/>
    <n v="0"/>
    <s v=""/>
    <b v="0"/>
    <s v="en"/>
    <m/>
    <s v=""/>
    <b v="0"/>
    <n v="2"/>
    <s v="1158502912084942849"/>
    <s v="Twitter for iPhone"/>
    <b v="0"/>
    <s v="1158502912084942849"/>
    <s v="Tweet"/>
    <n v="0"/>
    <n v="0"/>
    <m/>
    <m/>
    <m/>
    <m/>
    <m/>
    <m/>
    <m/>
    <m/>
    <n v="2"/>
    <s v="3"/>
    <s v="4"/>
    <n v="0"/>
    <n v="0"/>
    <n v="0"/>
    <n v="0"/>
    <n v="0"/>
    <n v="0"/>
    <n v="25"/>
    <n v="100"/>
    <n v="25"/>
  </r>
  <r>
    <s v="enjoy_diabetes"/>
    <s v="fizz_nz"/>
    <m/>
    <m/>
    <m/>
    <m/>
    <m/>
    <m/>
    <m/>
    <m/>
    <s v="No"/>
    <n v="263"/>
    <m/>
    <m/>
    <x v="1"/>
    <d v="2019-08-13T05:59:44.000"/>
    <s v="RT @FIZZ_NZ: Tickets are on sale for the FIZZ symposium 2019 &quot;Sweet as? Sugar's effect on our health.&quot; 31 Oct in Auckland. https://t.co/b9p…"/>
    <m/>
    <m/>
    <x v="2"/>
    <m/>
    <s v="http://pbs.twimg.com/profile_images/832003909648539650/HMmHABwO_normal.jpg"/>
    <x v="154"/>
    <s v="https://twitter.com/#!/enjoy_diabetes/status/1161155353653981184"/>
    <m/>
    <m/>
    <s v="1161155353653981184"/>
    <m/>
    <b v="0"/>
    <n v="0"/>
    <s v=""/>
    <b v="0"/>
    <s v="en"/>
    <m/>
    <s v=""/>
    <b v="0"/>
    <n v="2"/>
    <s v="1161040931501424640"/>
    <s v="Twitter for iPhone"/>
    <b v="0"/>
    <s v="1161040931501424640"/>
    <s v="Tweet"/>
    <n v="0"/>
    <n v="0"/>
    <m/>
    <m/>
    <m/>
    <m/>
    <m/>
    <m/>
    <m/>
    <m/>
    <n v="2"/>
    <s v="3"/>
    <s v="4"/>
    <n v="1"/>
    <n v="4.545454545454546"/>
    <n v="0"/>
    <n v="0"/>
    <n v="0"/>
    <n v="0"/>
    <n v="21"/>
    <n v="95.45454545454545"/>
    <n v="22"/>
  </r>
  <r>
    <s v="helenclarknz"/>
    <s v="helenclarknz"/>
    <m/>
    <m/>
    <m/>
    <m/>
    <m/>
    <m/>
    <m/>
    <m/>
    <s v="No"/>
    <n v="264"/>
    <m/>
    <m/>
    <x v="0"/>
    <d v="2019-08-02T03:46:06.000"/>
    <s v="Alarming to read of scale of impact of #diabetes in NZ: close to 1,000 amputations a year; sight of 60,000 people affected; 300+ diabetics newly placed on dialysis last year. Time for major prevention measures: #WaterOnlySchools #sugartax &amp;amp; more. @iPCH2  https://t.co/0cdeRQFgXR"/>
    <s v="http://www.nzherald.co.nz/index.cfm?objectid=12254108&amp;ref=twitter"/>
    <s v="co.nz"/>
    <x v="56"/>
    <m/>
    <s v="http://pbs.twimg.com/profile_images/899373833764839426/ccHkoXYV_normal.jpg"/>
    <x v="155"/>
    <s v="https://twitter.com/#!/helenclarknz/status/1157135457764818944"/>
    <m/>
    <m/>
    <s v="1157135457764818944"/>
    <m/>
    <b v="0"/>
    <n v="54"/>
    <s v=""/>
    <b v="0"/>
    <s v="en"/>
    <m/>
    <s v=""/>
    <b v="0"/>
    <n v="18"/>
    <s v=""/>
    <s v="Twitter for iPhone"/>
    <b v="0"/>
    <s v="1157135457764818944"/>
    <s v="Tweet"/>
    <n v="0"/>
    <n v="0"/>
    <m/>
    <m/>
    <m/>
    <m/>
    <m/>
    <m/>
    <m/>
    <m/>
    <n v="1"/>
    <s v="4"/>
    <s v="4"/>
    <n v="0"/>
    <n v="0"/>
    <n v="1"/>
    <n v="2.380952380952381"/>
    <n v="0"/>
    <n v="0"/>
    <n v="41"/>
    <n v="97.61904761904762"/>
    <n v="42"/>
  </r>
  <r>
    <s v="fizz_nz"/>
    <s v="helenclarknz"/>
    <m/>
    <m/>
    <m/>
    <m/>
    <m/>
    <m/>
    <m/>
    <m/>
    <s v="No"/>
    <n v="265"/>
    <m/>
    <m/>
    <x v="2"/>
    <d v="2019-08-05T23:27:38.000"/>
    <s v="@HelenClarkNZ @ipch2 Helen Clark supports a #SugarTax and #WaterOnlySchools"/>
    <m/>
    <m/>
    <x v="57"/>
    <m/>
    <s v="http://pbs.twimg.com/profile_images/1156334911826980865/rbIyvyL__normal.jpg"/>
    <x v="156"/>
    <s v="https://twitter.com/#!/fizz_nz/status/1158519965902757888"/>
    <m/>
    <m/>
    <s v="1158519965902757888"/>
    <s v="1157135457764818944"/>
    <b v="0"/>
    <n v="1"/>
    <s v="191849753"/>
    <b v="0"/>
    <s v="en"/>
    <m/>
    <s v=""/>
    <b v="0"/>
    <n v="0"/>
    <s v=""/>
    <s v="Twitter Web App"/>
    <b v="0"/>
    <s v="1157135457764818944"/>
    <s v="Tweet"/>
    <n v="0"/>
    <n v="0"/>
    <m/>
    <m/>
    <m/>
    <m/>
    <m/>
    <m/>
    <m/>
    <m/>
    <n v="1"/>
    <s v="4"/>
    <s v="4"/>
    <n v="1"/>
    <n v="11.11111111111111"/>
    <n v="0"/>
    <n v="0"/>
    <n v="0"/>
    <n v="0"/>
    <n v="8"/>
    <n v="88.88888888888889"/>
    <n v="9"/>
  </r>
  <r>
    <s v="rourouvakautona"/>
    <s v="helenclarknz"/>
    <m/>
    <m/>
    <m/>
    <m/>
    <m/>
    <m/>
    <m/>
    <m/>
    <s v="No"/>
    <n v="266"/>
    <m/>
    <m/>
    <x v="1"/>
    <d v="2019-08-02T04:30:36.000"/>
    <s v="RT @HelenClarkNZ: Alarming to read of scale of impact of #diabetes in NZ: close to 1,000 amputations a year; sight of 60,000 people affecte…"/>
    <m/>
    <m/>
    <x v="12"/>
    <m/>
    <s v="http://pbs.twimg.com/profile_images/1071606507848880129/RS4Row2w_normal.jpg"/>
    <x v="157"/>
    <s v="https://twitter.com/#!/rourouvakautona/status/1157146658557136897"/>
    <m/>
    <m/>
    <s v="1157146658557136897"/>
    <m/>
    <b v="0"/>
    <n v="0"/>
    <s v=""/>
    <b v="0"/>
    <s v="en"/>
    <m/>
    <s v=""/>
    <b v="0"/>
    <n v="18"/>
    <s v="1157135457764818944"/>
    <s v="Twitter for iPhone"/>
    <b v="0"/>
    <s v="1157135457764818944"/>
    <s v="Tweet"/>
    <n v="0"/>
    <n v="0"/>
    <m/>
    <m/>
    <m/>
    <m/>
    <m/>
    <m/>
    <m/>
    <m/>
    <n v="1"/>
    <s v="4"/>
    <s v="4"/>
    <n v="0"/>
    <n v="0"/>
    <n v="1"/>
    <n v="3.8461538461538463"/>
    <n v="0"/>
    <n v="0"/>
    <n v="25"/>
    <n v="96.15384615384616"/>
    <n v="26"/>
  </r>
  <r>
    <s v="fizz_nz"/>
    <s v="fizz_nz"/>
    <m/>
    <m/>
    <m/>
    <m/>
    <m/>
    <m/>
    <m/>
    <m/>
    <s v="No"/>
    <n v="267"/>
    <m/>
    <m/>
    <x v="0"/>
    <d v="2019-08-05T22:19:52.000"/>
    <s v="â€œWe know, for example, that MÄori and Pacific children get a large proportion of their daily sugar consumption from sugary drinks.â€ Dr Corina Grey. https://t.co/uaweAKfnRS #sugartax"/>
    <s v="https://www.tvnz.co.nz/one-news/new-zealand/renewed-calls-sugar-tax-help-health-outcomes-m-ori-and-pasifika"/>
    <s v="co.nz"/>
    <x v="0"/>
    <m/>
    <s v="http://pbs.twimg.com/profile_images/1156334911826980865/rbIyvyL__normal.jpg"/>
    <x v="158"/>
    <s v="https://twitter.com/#!/fizz_nz/status/1158502912084942849"/>
    <m/>
    <m/>
    <s v="1158502912084942849"/>
    <m/>
    <b v="0"/>
    <n v="1"/>
    <s v=""/>
    <b v="0"/>
    <s v="en"/>
    <m/>
    <s v=""/>
    <b v="0"/>
    <n v="2"/>
    <s v=""/>
    <s v="Twitter Web App"/>
    <b v="0"/>
    <s v="1158502912084942849"/>
    <s v="Tweet"/>
    <n v="0"/>
    <n v="0"/>
    <m/>
    <m/>
    <m/>
    <m/>
    <m/>
    <m/>
    <m/>
    <m/>
    <n v="3"/>
    <s v="4"/>
    <s v="4"/>
    <n v="0"/>
    <n v="0"/>
    <n v="0"/>
    <n v="0"/>
    <n v="0"/>
    <n v="0"/>
    <n v="28"/>
    <n v="100"/>
    <n v="28"/>
  </r>
  <r>
    <s v="fizz_nz"/>
    <s v="fizz_nz"/>
    <m/>
    <m/>
    <m/>
    <m/>
    <m/>
    <m/>
    <m/>
    <m/>
    <s v="No"/>
    <n v="268"/>
    <m/>
    <m/>
    <x v="0"/>
    <d v="2019-08-08T21:56:24.000"/>
    <s v="If we could love this 100 times we would. Two birds one stone - minimise single-use plastic bottle usage, minimise the health burden of sugar's ill effects #SugarTax #Papatūānuku https://t.co/21fHeUwsS5"/>
    <s v="https://twitter.com/refillnz/status/1159282589255000065"/>
    <s v="twitter.com"/>
    <x v="58"/>
    <m/>
    <s v="http://pbs.twimg.com/profile_images/1156334911826980865/rbIyvyL__normal.jpg"/>
    <x v="159"/>
    <s v="https://twitter.com/#!/fizz_nz/status/1159584168180740096"/>
    <m/>
    <m/>
    <s v="1159584168180740096"/>
    <m/>
    <b v="0"/>
    <n v="0"/>
    <s v=""/>
    <b v="1"/>
    <s v="en"/>
    <m/>
    <s v="1159282589255000065"/>
    <b v="0"/>
    <n v="0"/>
    <s v=""/>
    <s v="Twitter Web App"/>
    <b v="0"/>
    <s v="1159584168180740096"/>
    <s v="Tweet"/>
    <n v="0"/>
    <n v="0"/>
    <m/>
    <m/>
    <m/>
    <m/>
    <m/>
    <m/>
    <m/>
    <m/>
    <n v="3"/>
    <s v="4"/>
    <s v="4"/>
    <n v="1"/>
    <n v="3.4482758620689653"/>
    <n v="1"/>
    <n v="3.4482758620689653"/>
    <n v="0"/>
    <n v="0"/>
    <n v="27"/>
    <n v="93.10344827586206"/>
    <n v="29"/>
  </r>
  <r>
    <s v="fizz_nz"/>
    <s v="fizz_nz"/>
    <m/>
    <m/>
    <m/>
    <m/>
    <m/>
    <m/>
    <m/>
    <m/>
    <s v="No"/>
    <n v="269"/>
    <m/>
    <m/>
    <x v="0"/>
    <d v="2019-08-12T22:25:03.000"/>
    <s v="Tickets are on sale for the FIZZ symposium 2019 &quot;Sweet as? Sugar's effect on our health.&quot; 31 Oct in Auckland.… https://t.co/0qAtmXDcxk"/>
    <s v="https://twitter.com/i/web/status/1161040931501424640"/>
    <s v="twitter.com"/>
    <x v="2"/>
    <m/>
    <s v="http://pbs.twimg.com/profile_images/1156334911826980865/rbIyvyL__normal.jpg"/>
    <x v="160"/>
    <s v="https://twitter.com/#!/fizz_nz/status/1161040931501424640"/>
    <m/>
    <m/>
    <s v="1161040931501424640"/>
    <m/>
    <b v="0"/>
    <n v="0"/>
    <s v=""/>
    <b v="0"/>
    <s v="en"/>
    <m/>
    <s v=""/>
    <b v="0"/>
    <n v="0"/>
    <s v=""/>
    <s v="Twitter Web App"/>
    <b v="1"/>
    <s v="1161040931501424640"/>
    <s v="Tweet"/>
    <n v="0"/>
    <n v="0"/>
    <m/>
    <m/>
    <m/>
    <m/>
    <m/>
    <m/>
    <m/>
    <m/>
    <n v="3"/>
    <s v="4"/>
    <s v="4"/>
    <n v="1"/>
    <n v="5"/>
    <n v="0"/>
    <n v="0"/>
    <n v="0"/>
    <n v="0"/>
    <n v="19"/>
    <n v="95"/>
    <n v="20"/>
  </r>
  <r>
    <s v="rourouvakautona"/>
    <s v="fizz_nz"/>
    <m/>
    <m/>
    <m/>
    <m/>
    <m/>
    <m/>
    <m/>
    <m/>
    <s v="No"/>
    <n v="270"/>
    <m/>
    <m/>
    <x v="1"/>
    <d v="2019-08-13T07:30:19.000"/>
    <s v="RT @FIZZ_NZ: Tickets are on sale for the FIZZ symposium 2019 &quot;Sweet as? Sugar's effect on our health.&quot; 31 Oct in Auckland. https://t.co/b9p…"/>
    <m/>
    <m/>
    <x v="2"/>
    <m/>
    <s v="http://pbs.twimg.com/profile_images/1071606507848880129/RS4Row2w_normal.jpg"/>
    <x v="161"/>
    <s v="https://twitter.com/#!/rourouvakautona/status/1161178152380448769"/>
    <m/>
    <m/>
    <s v="1161178152380448769"/>
    <m/>
    <b v="0"/>
    <n v="0"/>
    <s v=""/>
    <b v="0"/>
    <s v="en"/>
    <m/>
    <s v=""/>
    <b v="0"/>
    <n v="2"/>
    <s v="1161040931501424640"/>
    <s v="Twitter for iPhone"/>
    <b v="0"/>
    <s v="1161040931501424640"/>
    <s v="Tweet"/>
    <n v="0"/>
    <n v="0"/>
    <m/>
    <m/>
    <m/>
    <m/>
    <m/>
    <m/>
    <m/>
    <m/>
    <n v="1"/>
    <s v="4"/>
    <s v="4"/>
    <n v="1"/>
    <n v="4.545454545454546"/>
    <n v="0"/>
    <n v="0"/>
    <n v="0"/>
    <n v="0"/>
    <n v="21"/>
    <n v="95.45454545454545"/>
    <n v="22"/>
  </r>
  <r>
    <s v="discostew66"/>
    <s v="louisestephen9"/>
    <m/>
    <m/>
    <m/>
    <m/>
    <m/>
    <m/>
    <m/>
    <m/>
    <s v="No"/>
    <n v="271"/>
    <m/>
    <m/>
    <x v="1"/>
    <d v="2019-08-13T10:46:40.000"/>
    <s v="RT @LouiseStephen9: I think we can now see the #sugartax for the Big Public Health / United Nations con that it always was._x000a_Nothing more th…"/>
    <m/>
    <m/>
    <x v="0"/>
    <m/>
    <s v="http://pbs.twimg.com/profile_images/1149221105720123392/nP2qARd4_normal.jpg"/>
    <x v="162"/>
    <s v="https://twitter.com/#!/discostew66/status/1161227565798813696"/>
    <m/>
    <m/>
    <s v="1161227565798813696"/>
    <m/>
    <b v="0"/>
    <n v="0"/>
    <s v=""/>
    <b v="0"/>
    <s v="en"/>
    <m/>
    <s v=""/>
    <b v="0"/>
    <n v="0"/>
    <s v="1161226424889405440"/>
    <s v="Twitter for iPad"/>
    <b v="0"/>
    <s v="1161226424889405440"/>
    <s v="Tweet"/>
    <n v="0"/>
    <n v="0"/>
    <m/>
    <m/>
    <m/>
    <m/>
    <m/>
    <m/>
    <m/>
    <m/>
    <n v="1"/>
    <s v="11"/>
    <s v="11"/>
    <n v="0"/>
    <n v="0"/>
    <n v="0"/>
    <n v="0"/>
    <n v="0"/>
    <n v="0"/>
    <n v="25"/>
    <n v="100"/>
    <n v="25"/>
  </r>
  <r>
    <s v="syawal"/>
    <s v="foonfong"/>
    <m/>
    <m/>
    <m/>
    <m/>
    <m/>
    <m/>
    <m/>
    <m/>
    <s v="No"/>
    <n v="272"/>
    <m/>
    <m/>
    <x v="2"/>
    <d v="2019-08-13T11:59:22.000"/>
    <s v="@FoonFong #sugartax alone doesn't help. Need comprehensive action plan._x000a_Food labeling 🇬🇧/🇪🇺 also require.… https://t.co/37lMgwSoSf"/>
    <s v="https://twitter.com/i/web/status/1161245860488892422"/>
    <s v="twitter.com"/>
    <x v="0"/>
    <m/>
    <s v="http://pbs.twimg.com/profile_images/565014224716304384/K-ZhJmCx_normal.jpeg"/>
    <x v="163"/>
    <s v="https://twitter.com/#!/syawal/status/1161245860488892422"/>
    <m/>
    <m/>
    <s v="1161245860488892422"/>
    <s v="1155490070889033729"/>
    <b v="0"/>
    <n v="0"/>
    <s v="215898559"/>
    <b v="1"/>
    <s v="en"/>
    <m/>
    <s v="1145335675018809344"/>
    <b v="0"/>
    <n v="0"/>
    <s v=""/>
    <s v="Twitter for Android"/>
    <b v="1"/>
    <s v="1155490070889033729"/>
    <s v="Tweet"/>
    <n v="0"/>
    <n v="0"/>
    <m/>
    <m/>
    <m/>
    <m/>
    <m/>
    <m/>
    <m/>
    <m/>
    <n v="1"/>
    <s v="26"/>
    <s v="26"/>
    <n v="1"/>
    <n v="7.6923076923076925"/>
    <n v="0"/>
    <n v="0"/>
    <n v="0"/>
    <n v="0"/>
    <n v="12"/>
    <n v="92.3076923076923"/>
    <n v="13"/>
  </r>
  <r>
    <s v="terrahall"/>
    <s v="donnabullock195"/>
    <m/>
    <m/>
    <m/>
    <m/>
    <m/>
    <m/>
    <m/>
    <m/>
    <s v="No"/>
    <n v="273"/>
    <m/>
    <m/>
    <x v="1"/>
    <d v="2019-08-13T13:18:35.000"/>
    <s v="“When you have a conservative state and a progressive city within that state, it becomes challenging,” said @donnabullock195, “because the conservative lawmakers use #preemption to control progressive cities.” #bigsoda #bigsugar #sodatax #sugartax https://t.co/pXg2AOkmMM"/>
    <s v="https://www.politico.com/agenda/story/2019/08/13/soda-tax-california-public-health-000940"/>
    <s v="politico.com"/>
    <x v="59"/>
    <m/>
    <s v="http://pbs.twimg.com/profile_images/1082347830792966145/WrsAGiKR_normal.jpg"/>
    <x v="164"/>
    <s v="https://twitter.com/#!/terrahall/status/1161265794954588161"/>
    <m/>
    <m/>
    <s v="1161265794954588161"/>
    <m/>
    <b v="0"/>
    <n v="1"/>
    <s v=""/>
    <b v="0"/>
    <s v="en"/>
    <m/>
    <s v=""/>
    <b v="0"/>
    <n v="0"/>
    <s v=""/>
    <s v="Twitter Web App"/>
    <b v="0"/>
    <s v="1161265794954588161"/>
    <s v="Tweet"/>
    <n v="0"/>
    <n v="0"/>
    <m/>
    <m/>
    <m/>
    <m/>
    <m/>
    <m/>
    <m/>
    <m/>
    <n v="1"/>
    <s v="25"/>
    <s v="25"/>
    <n v="2"/>
    <n v="6.25"/>
    <n v="3"/>
    <n v="9.375"/>
    <n v="0"/>
    <n v="0"/>
    <n v="27"/>
    <n v="84.375"/>
    <n v="32"/>
  </r>
  <r>
    <s v="sammertang"/>
    <s v="sammertang"/>
    <m/>
    <m/>
    <m/>
    <m/>
    <m/>
    <m/>
    <m/>
    <m/>
    <s v="No"/>
    <n v="274"/>
    <m/>
    <m/>
    <x v="0"/>
    <d v="2019-08-13T16:40:05.000"/>
    <s v="#Publichealth in action everywhere! Discouraging choice by higher cost for sugary drinks #sugartax https://t.co/dczuIj40uZ"/>
    <m/>
    <m/>
    <x v="60"/>
    <s v="https://pbs.twimg.com/media/EB3TM1ZXkAApOsw.jpg"/>
    <s v="https://pbs.twimg.com/media/EB3TM1ZXkAApOsw.jpg"/>
    <x v="165"/>
    <s v="https://twitter.com/#!/sammertang/status/1161316502500511744"/>
    <m/>
    <m/>
    <s v="1161316502500511744"/>
    <m/>
    <b v="0"/>
    <n v="0"/>
    <s v=""/>
    <b v="0"/>
    <s v="en"/>
    <m/>
    <s v=""/>
    <b v="0"/>
    <n v="0"/>
    <s v=""/>
    <s v="Twitter for iPhone"/>
    <b v="0"/>
    <s v="1161316502500511744"/>
    <s v="Tweet"/>
    <n v="0"/>
    <n v="0"/>
    <m/>
    <m/>
    <m/>
    <m/>
    <m/>
    <m/>
    <m/>
    <m/>
    <n v="2"/>
    <s v="1"/>
    <s v="1"/>
    <n v="0"/>
    <n v="0"/>
    <n v="1"/>
    <n v="7.6923076923076925"/>
    <n v="0"/>
    <n v="0"/>
    <n v="12"/>
    <n v="92.3076923076923"/>
    <n v="13"/>
  </r>
  <r>
    <s v="sammertang"/>
    <s v="sammertang"/>
    <m/>
    <m/>
    <m/>
    <m/>
    <m/>
    <m/>
    <m/>
    <m/>
    <s v="No"/>
    <n v="275"/>
    <m/>
    <m/>
    <x v="0"/>
    <d v="2019-08-13T16:45:04.000"/>
    <s v="#Publichealth in action everywhere! Discouraging less healthy choice by higher cost #sugartax https://t.co/ALbtL7XkeA"/>
    <m/>
    <m/>
    <x v="60"/>
    <s v="https://pbs.twimg.com/media/EB3UV-lXUAAjIrA.jpg"/>
    <s v="https://pbs.twimg.com/media/EB3UV-lXUAAjIrA.jpg"/>
    <x v="166"/>
    <s v="https://twitter.com/#!/sammertang/status/1161317758946172930"/>
    <m/>
    <m/>
    <s v="1161317758946172930"/>
    <m/>
    <b v="0"/>
    <n v="0"/>
    <s v=""/>
    <b v="0"/>
    <s v="en"/>
    <m/>
    <s v=""/>
    <b v="0"/>
    <n v="0"/>
    <s v=""/>
    <s v="Twitter for iPhone"/>
    <b v="0"/>
    <s v="1161317758946172930"/>
    <s v="Tweet"/>
    <n v="0"/>
    <n v="0"/>
    <m/>
    <m/>
    <m/>
    <m/>
    <m/>
    <m/>
    <m/>
    <m/>
    <n v="2"/>
    <s v="1"/>
    <s v="1"/>
    <n v="1"/>
    <n v="8.333333333333334"/>
    <n v="1"/>
    <n v="8.333333333333334"/>
    <n v="0"/>
    <n v="0"/>
    <n v="10"/>
    <n v="83.33333333333333"/>
    <n v="12"/>
  </r>
  <r>
    <s v="bandwaccounting"/>
    <s v="bandwaccounting"/>
    <m/>
    <m/>
    <m/>
    <m/>
    <m/>
    <m/>
    <m/>
    <m/>
    <s v="No"/>
    <n v="276"/>
    <m/>
    <m/>
    <x v="0"/>
    <d v="2019-08-13T17:00:22.000"/>
    <s v="#actiononsugar and #actiononsalt suggest a tax should be levied on calorie-dense processed food, similar to the… https://t.co/fDysN6w07a"/>
    <s v="https://twitter.com/i/web/status/1161321609019502592"/>
    <s v="twitter.com"/>
    <x v="61"/>
    <m/>
    <s v="http://pbs.twimg.com/profile_images/899570183202889729/UJ9OJ0_7_normal.jpg"/>
    <x v="167"/>
    <s v="https://twitter.com/#!/bandwaccounting/status/1161321609019502592"/>
    <m/>
    <m/>
    <s v="1161321609019502592"/>
    <m/>
    <b v="0"/>
    <n v="0"/>
    <s v=""/>
    <b v="0"/>
    <s v="en"/>
    <m/>
    <s v=""/>
    <b v="0"/>
    <n v="0"/>
    <s v=""/>
    <s v="Hootsuite Inc."/>
    <b v="1"/>
    <s v="1161321609019502592"/>
    <s v="Tweet"/>
    <n v="0"/>
    <n v="0"/>
    <m/>
    <m/>
    <m/>
    <m/>
    <m/>
    <m/>
    <m/>
    <m/>
    <n v="1"/>
    <s v="1"/>
    <s v="1"/>
    <n v="0"/>
    <n v="0"/>
    <n v="1"/>
    <n v="5.882352941176471"/>
    <n v="0"/>
    <n v="0"/>
    <n v="16"/>
    <n v="94.11764705882354"/>
    <n v="17"/>
  </r>
  <r>
    <s v="maritahennessy"/>
    <s v="maritahennessy"/>
    <m/>
    <m/>
    <m/>
    <m/>
    <m/>
    <m/>
    <m/>
    <m/>
    <s v="No"/>
    <n v="277"/>
    <m/>
    <m/>
    <x v="0"/>
    <d v="2019-08-13T18:16:35.000"/>
    <s v="The sugar content of children’s &amp;amp; lunchbox beverages sold in the UK before &amp;amp; after the soft drink industry levy… https://t.co/1iz0IzJaoP"/>
    <s v="https://twitter.com/i/web/status/1161340790251184128"/>
    <s v="twitter.com"/>
    <x v="2"/>
    <m/>
    <s v="http://pbs.twimg.com/profile_images/896056294246952972/BEWpvdiE_normal.jpg"/>
    <x v="168"/>
    <s v="https://twitter.com/#!/maritahennessy/status/1161340790251184128"/>
    <m/>
    <m/>
    <s v="1161340790251184128"/>
    <m/>
    <b v="0"/>
    <n v="0"/>
    <s v=""/>
    <b v="0"/>
    <s v="en"/>
    <m/>
    <s v=""/>
    <b v="0"/>
    <n v="0"/>
    <s v=""/>
    <s v="Twitter Web App"/>
    <b v="1"/>
    <s v="1161340790251184128"/>
    <s v="Tweet"/>
    <n v="0"/>
    <n v="0"/>
    <m/>
    <m/>
    <m/>
    <m/>
    <m/>
    <m/>
    <m/>
    <m/>
    <n v="1"/>
    <s v="1"/>
    <s v="1"/>
    <n v="1"/>
    <n v="4.761904761904762"/>
    <n v="0"/>
    <n v="0"/>
    <n v="0"/>
    <n v="0"/>
    <n v="20"/>
    <n v="95.23809523809524"/>
    <n v="21"/>
  </r>
  <r>
    <s v="louhaigh"/>
    <s v="borisjohnson"/>
    <m/>
    <m/>
    <m/>
    <m/>
    <m/>
    <m/>
    <m/>
    <m/>
    <s v="No"/>
    <n v="278"/>
    <m/>
    <m/>
    <x v="1"/>
    <d v="2019-07-05T11:00:00.000"/>
    <s v="On the #sugartax just like every political issue of the day, @borisjohnson has ducked and dived to put himself in t… https://t.co/5dVyAH87pl"/>
    <s v="https://twitter.com/i/web/status/1147097793204490241"/>
    <s v="twitter.com"/>
    <x v="0"/>
    <m/>
    <s v="http://pbs.twimg.com/profile_images/1149025544291389441/b418qn1X_normal.jpg"/>
    <x v="169"/>
    <s v="https://twitter.com/#!/louhaigh/status/1147097793204490241"/>
    <m/>
    <m/>
    <s v="1147097793204490241"/>
    <m/>
    <b v="0"/>
    <n v="286"/>
    <s v=""/>
    <b v="0"/>
    <s v="en"/>
    <m/>
    <s v=""/>
    <b v="0"/>
    <n v="83"/>
    <s v=""/>
    <s v="TweetDeck"/>
    <b v="1"/>
    <s v="1147097793204490241"/>
    <s v="Retweet"/>
    <n v="0"/>
    <n v="0"/>
    <m/>
    <m/>
    <m/>
    <m/>
    <m/>
    <m/>
    <m/>
    <m/>
    <n v="1"/>
    <s v="2"/>
    <s v="2"/>
    <n v="1"/>
    <n v="4.761904761904762"/>
    <n v="1"/>
    <n v="4.761904761904762"/>
    <n v="0"/>
    <n v="0"/>
    <n v="19"/>
    <n v="90.47619047619048"/>
    <n v="21"/>
  </r>
  <r>
    <s v="kevthecheff"/>
    <s v="borisjohnson"/>
    <m/>
    <m/>
    <m/>
    <m/>
    <m/>
    <m/>
    <m/>
    <m/>
    <s v="No"/>
    <n v="279"/>
    <m/>
    <m/>
    <x v="1"/>
    <d v="2019-08-13T20:50:53.000"/>
    <s v="RT @LouHaigh: On the #sugartax just like every political issue of the day, @borisjohnson has ducked and dived to put himself in the top job…"/>
    <m/>
    <m/>
    <x v="0"/>
    <m/>
    <s v="http://pbs.twimg.com/profile_images/1145719580188430336/TezBGxR7_normal.jpg"/>
    <x v="170"/>
    <s v="https://twitter.com/#!/kevthecheff/status/1161379621448880128"/>
    <m/>
    <m/>
    <s v="1161379621448880128"/>
    <m/>
    <b v="0"/>
    <n v="0"/>
    <s v=""/>
    <b v="0"/>
    <s v="en"/>
    <m/>
    <s v=""/>
    <b v="0"/>
    <n v="0"/>
    <s v="1147097793204490241"/>
    <s v="Twitter for Android"/>
    <b v="0"/>
    <s v="1147097793204490241"/>
    <s v="Tweet"/>
    <n v="0"/>
    <n v="0"/>
    <m/>
    <m/>
    <m/>
    <m/>
    <m/>
    <m/>
    <m/>
    <m/>
    <n v="1"/>
    <s v="2"/>
    <s v="2"/>
    <m/>
    <m/>
    <m/>
    <m/>
    <m/>
    <m/>
    <m/>
    <m/>
    <m/>
  </r>
  <r>
    <s v="healcities"/>
    <s v="iceland_review"/>
    <m/>
    <m/>
    <m/>
    <m/>
    <m/>
    <m/>
    <m/>
    <m/>
    <s v="No"/>
    <n v="281"/>
    <m/>
    <m/>
    <x v="1"/>
    <d v="2019-08-13T21:45:04.000"/>
    <s v="In Focus: Proposed Sugar Tax | @Iceland_Review  https://t.co/O2WycCFZkq #WeArePHAdvocates… https://t.co/eyt20A74dB"/>
    <s v="https://www.icelandreview.com/politics/in-focus-proposed-sugar-tax/ https://twitter.com/i/web/status/1161393255650603008"/>
    <s v="icelandreview.com twitter.com"/>
    <x v="62"/>
    <m/>
    <s v="http://pbs.twimg.com/profile_images/1562983855/logo_normal.png"/>
    <x v="171"/>
    <s v="https://twitter.com/#!/healcities/status/1161393255650603008"/>
    <m/>
    <m/>
    <s v="1161393255650603008"/>
    <m/>
    <b v="0"/>
    <n v="0"/>
    <s v=""/>
    <b v="0"/>
    <s v="en"/>
    <m/>
    <s v=""/>
    <b v="0"/>
    <n v="0"/>
    <s v=""/>
    <s v="Hootsuite Inc."/>
    <b v="1"/>
    <s v="1161393255650603008"/>
    <s v="Tweet"/>
    <n v="0"/>
    <n v="0"/>
    <m/>
    <m/>
    <m/>
    <m/>
    <m/>
    <m/>
    <m/>
    <m/>
    <n v="1"/>
    <s v="12"/>
    <s v="12"/>
    <n v="0"/>
    <n v="0"/>
    <n v="0"/>
    <n v="0"/>
    <n v="0"/>
    <n v="0"/>
    <n v="7"/>
    <n v="100"/>
    <n v="7"/>
  </r>
  <r>
    <s v="wearepha"/>
    <s v="iceland_review"/>
    <m/>
    <m/>
    <m/>
    <m/>
    <m/>
    <m/>
    <m/>
    <m/>
    <s v="No"/>
    <n v="282"/>
    <m/>
    <m/>
    <x v="1"/>
    <d v="2019-08-13T21:45:09.000"/>
    <s v="In Focus: Proposed Sugar Tax | @Iceland_Review  https://t.co/Kcj83MMFEN #WeArePHAdvocates… https://t.co/I15s7E7sEq"/>
    <s v="https://www.icelandreview.com/politics/in-focus-proposed-sugar-tax/ https://twitter.com/i/web/status/1161393277402320897"/>
    <s v="icelandreview.com twitter.com"/>
    <x v="62"/>
    <m/>
    <s v="http://pbs.twimg.com/profile_images/1020010412555681792/VIbkiNdJ_normal.jpg"/>
    <x v="172"/>
    <s v="https://twitter.com/#!/wearepha/status/1161393277402320897"/>
    <m/>
    <m/>
    <s v="1161393277402320897"/>
    <m/>
    <b v="0"/>
    <n v="0"/>
    <s v=""/>
    <b v="0"/>
    <s v="en"/>
    <m/>
    <s v=""/>
    <b v="0"/>
    <n v="0"/>
    <s v=""/>
    <s v="Hootsuite Inc."/>
    <b v="1"/>
    <s v="1161393277402320897"/>
    <s v="Tweet"/>
    <n v="0"/>
    <n v="0"/>
    <m/>
    <m/>
    <m/>
    <m/>
    <m/>
    <m/>
    <m/>
    <m/>
    <n v="1"/>
    <s v="12"/>
    <s v="12"/>
    <n v="0"/>
    <n v="0"/>
    <n v="0"/>
    <n v="0"/>
    <n v="0"/>
    <n v="0"/>
    <n v="7"/>
    <n v="100"/>
    <n v="7"/>
  </r>
  <r>
    <s v="louisestephen9"/>
    <s v="louisestephen9"/>
    <m/>
    <m/>
    <m/>
    <m/>
    <m/>
    <m/>
    <m/>
    <m/>
    <s v="No"/>
    <n v="283"/>
    <m/>
    <m/>
    <x v="0"/>
    <d v="2019-08-13T10:42:08.000"/>
    <s v="I think we can now see the #sugartax for the Big Public Health / United Nations con that it always was._x000a_Nothing mor… https://t.co/zrwRaDFjox"/>
    <s v="https://twitter.com/i/web/status/1161226424889405440"/>
    <s v="twitter.com"/>
    <x v="0"/>
    <m/>
    <s v="http://pbs.twimg.com/profile_images/847304243816026112/_MiH1OP-_normal.jpg"/>
    <x v="173"/>
    <s v="https://twitter.com/#!/louisestephen9/status/1161226424889405440"/>
    <m/>
    <m/>
    <s v="1161226424889405440"/>
    <m/>
    <b v="0"/>
    <n v="0"/>
    <s v=""/>
    <b v="0"/>
    <s v="en"/>
    <m/>
    <s v=""/>
    <b v="0"/>
    <n v="0"/>
    <s v=""/>
    <s v="Twitter for iPhone"/>
    <b v="1"/>
    <s v="1161226424889405440"/>
    <s v="Tweet"/>
    <n v="0"/>
    <n v="0"/>
    <m/>
    <m/>
    <m/>
    <m/>
    <m/>
    <m/>
    <m/>
    <m/>
    <n v="1"/>
    <s v="11"/>
    <s v="11"/>
    <n v="0"/>
    <n v="0"/>
    <n v="0"/>
    <n v="0"/>
    <n v="0"/>
    <n v="0"/>
    <n v="22"/>
    <n v="100"/>
    <n v="22"/>
  </r>
  <r>
    <s v="mister_hunt"/>
    <s v="louisestephen9"/>
    <m/>
    <m/>
    <m/>
    <m/>
    <m/>
    <m/>
    <m/>
    <m/>
    <s v="No"/>
    <n v="284"/>
    <m/>
    <m/>
    <x v="1"/>
    <d v="2019-08-13T23:02:12.000"/>
    <s v="RT @LouiseStephen9: I think we can now see the #sugartax for the Big Public Health / United Nations con that it always was._x000a_Nothing more th…"/>
    <m/>
    <m/>
    <x v="0"/>
    <m/>
    <s v="http://pbs.twimg.com/profile_images/644688630527594496/FU5fyCkj_normal.jpg"/>
    <x v="174"/>
    <s v="https://twitter.com/#!/mister_hunt/status/1161412667350769664"/>
    <m/>
    <m/>
    <s v="1161412667350769664"/>
    <m/>
    <b v="0"/>
    <n v="0"/>
    <s v=""/>
    <b v="0"/>
    <s v="en"/>
    <m/>
    <s v=""/>
    <b v="0"/>
    <n v="0"/>
    <s v="1161226424889405440"/>
    <s v="Twitter for iPhone"/>
    <b v="0"/>
    <s v="1161226424889405440"/>
    <s v="Tweet"/>
    <n v="0"/>
    <n v="0"/>
    <m/>
    <m/>
    <m/>
    <m/>
    <m/>
    <m/>
    <m/>
    <m/>
    <n v="1"/>
    <s v="11"/>
    <s v="11"/>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51">
    <i>
      <x v="1"/>
    </i>
    <i r="1">
      <x v="4"/>
    </i>
    <i r="2">
      <x v="107"/>
    </i>
    <i r="3">
      <x v="15"/>
    </i>
    <i>
      <x v="2"/>
    </i>
    <i r="1">
      <x v="6"/>
    </i>
    <i r="2">
      <x v="174"/>
    </i>
    <i r="3">
      <x v="13"/>
    </i>
    <i r="1">
      <x v="7"/>
    </i>
    <i r="2">
      <x v="185"/>
    </i>
    <i r="3">
      <x v="13"/>
    </i>
    <i r="2">
      <x v="186"/>
    </i>
    <i r="3">
      <x v="11"/>
    </i>
    <i r="2">
      <x v="187"/>
    </i>
    <i r="3">
      <x v="12"/>
    </i>
    <i r="2">
      <x v="204"/>
    </i>
    <i r="3">
      <x v="8"/>
    </i>
    <i r="3">
      <x v="14"/>
    </i>
    <i r="2">
      <x v="207"/>
    </i>
    <i r="3">
      <x v="8"/>
    </i>
    <i r="2">
      <x v="212"/>
    </i>
    <i r="3">
      <x v="3"/>
    </i>
    <i r="2">
      <x v="213"/>
    </i>
    <i r="3">
      <x v="4"/>
    </i>
    <i r="3">
      <x v="5"/>
    </i>
    <i r="3">
      <x v="8"/>
    </i>
    <i r="3">
      <x v="9"/>
    </i>
    <i r="3">
      <x v="10"/>
    </i>
    <i r="3">
      <x v="14"/>
    </i>
    <i r="3">
      <x v="15"/>
    </i>
    <i r="3">
      <x v="17"/>
    </i>
    <i r="3">
      <x v="23"/>
    </i>
    <i r="1">
      <x v="8"/>
    </i>
    <i r="2">
      <x v="214"/>
    </i>
    <i r="3">
      <x v="6"/>
    </i>
    <i r="3">
      <x v="7"/>
    </i>
    <i r="3">
      <x v="8"/>
    </i>
    <i r="3">
      <x v="10"/>
    </i>
    <i r="3">
      <x v="11"/>
    </i>
    <i r="3">
      <x v="13"/>
    </i>
    <i r="3">
      <x v="15"/>
    </i>
    <i r="3">
      <x v="17"/>
    </i>
    <i r="3">
      <x v="18"/>
    </i>
    <i r="3">
      <x v="19"/>
    </i>
    <i r="3">
      <x v="20"/>
    </i>
    <i r="2">
      <x v="215"/>
    </i>
    <i r="3">
      <x v="2"/>
    </i>
    <i r="3">
      <x v="4"/>
    </i>
    <i r="3">
      <x v="5"/>
    </i>
    <i r="3">
      <x v="6"/>
    </i>
    <i r="3">
      <x v="7"/>
    </i>
    <i r="3">
      <x v="8"/>
    </i>
    <i r="3">
      <x v="9"/>
    </i>
    <i r="3">
      <x v="10"/>
    </i>
    <i r="3">
      <x v="11"/>
    </i>
    <i r="3">
      <x v="13"/>
    </i>
    <i r="3">
      <x v="14"/>
    </i>
    <i r="3">
      <x v="15"/>
    </i>
    <i r="3">
      <x v="17"/>
    </i>
    <i r="3">
      <x v="24"/>
    </i>
    <i r="2">
      <x v="216"/>
    </i>
    <i r="3">
      <x v="12"/>
    </i>
    <i r="3">
      <x v="14"/>
    </i>
    <i r="3">
      <x v="23"/>
    </i>
    <i r="2">
      <x v="217"/>
    </i>
    <i r="3">
      <x v="9"/>
    </i>
    <i r="3">
      <x v="10"/>
    </i>
    <i r="3">
      <x v="15"/>
    </i>
    <i r="3">
      <x v="18"/>
    </i>
    <i r="3">
      <x v="20"/>
    </i>
    <i r="3">
      <x v="24"/>
    </i>
    <i r="2">
      <x v="218"/>
    </i>
    <i r="3">
      <x v="6"/>
    </i>
    <i r="3">
      <x v="7"/>
    </i>
    <i r="3">
      <x v="9"/>
    </i>
    <i r="3">
      <x v="10"/>
    </i>
    <i r="3">
      <x v="11"/>
    </i>
    <i r="3">
      <x v="13"/>
    </i>
    <i r="3">
      <x v="16"/>
    </i>
    <i r="3">
      <x v="23"/>
    </i>
    <i r="3">
      <x v="24"/>
    </i>
    <i r="2">
      <x v="219"/>
    </i>
    <i r="3">
      <x v="2"/>
    </i>
    <i r="3">
      <x v="3"/>
    </i>
    <i r="3">
      <x v="9"/>
    </i>
    <i r="3">
      <x v="11"/>
    </i>
    <i r="3">
      <x v="12"/>
    </i>
    <i r="3">
      <x v="16"/>
    </i>
    <i r="3">
      <x v="18"/>
    </i>
    <i r="2">
      <x v="220"/>
    </i>
    <i r="3">
      <x v="9"/>
    </i>
    <i r="3">
      <x v="10"/>
    </i>
    <i r="3">
      <x v="12"/>
    </i>
    <i r="3">
      <x v="13"/>
    </i>
    <i r="3">
      <x v="14"/>
    </i>
    <i r="3">
      <x v="16"/>
    </i>
    <i r="3">
      <x v="17"/>
    </i>
    <i r="3">
      <x v="18"/>
    </i>
    <i r="3">
      <x v="19"/>
    </i>
    <i r="3">
      <x v="20"/>
    </i>
    <i r="3">
      <x v="21"/>
    </i>
    <i r="2">
      <x v="221"/>
    </i>
    <i r="3">
      <x v="3"/>
    </i>
    <i r="3">
      <x v="5"/>
    </i>
    <i r="3">
      <x v="6"/>
    </i>
    <i r="3">
      <x v="7"/>
    </i>
    <i r="3">
      <x v="8"/>
    </i>
    <i r="3">
      <x v="9"/>
    </i>
    <i r="3">
      <x v="10"/>
    </i>
    <i r="3">
      <x v="12"/>
    </i>
    <i r="3">
      <x v="14"/>
    </i>
    <i r="3">
      <x v="16"/>
    </i>
    <i r="3">
      <x v="17"/>
    </i>
    <i r="3">
      <x v="22"/>
    </i>
    <i r="2">
      <x v="222"/>
    </i>
    <i r="3">
      <x v="11"/>
    </i>
    <i r="3">
      <x v="13"/>
    </i>
    <i r="3">
      <x v="17"/>
    </i>
    <i r="3">
      <x v="18"/>
    </i>
    <i r="3">
      <x v="21"/>
    </i>
    <i r="2">
      <x v="223"/>
    </i>
    <i r="3">
      <x v="10"/>
    </i>
    <i r="2">
      <x v="224"/>
    </i>
    <i r="3">
      <x v="9"/>
    </i>
    <i r="3">
      <x v="10"/>
    </i>
    <i r="3">
      <x v="11"/>
    </i>
    <i r="3">
      <x v="16"/>
    </i>
    <i r="3">
      <x v="18"/>
    </i>
    <i r="3">
      <x v="19"/>
    </i>
    <i r="3">
      <x v="23"/>
    </i>
    <i r="2">
      <x v="225"/>
    </i>
    <i r="3">
      <x v="2"/>
    </i>
    <i r="3">
      <x v="7"/>
    </i>
    <i r="3">
      <x v="9"/>
    </i>
    <i r="3">
      <x v="11"/>
    </i>
    <i r="3">
      <x v="13"/>
    </i>
    <i r="3">
      <x v="15"/>
    </i>
    <i r="3">
      <x v="23"/>
    </i>
    <i r="2">
      <x v="226"/>
    </i>
    <i r="3">
      <x v="6"/>
    </i>
    <i r="3">
      <x v="8"/>
    </i>
    <i r="3">
      <x v="11"/>
    </i>
    <i r="3">
      <x v="12"/>
    </i>
    <i r="3">
      <x v="14"/>
    </i>
    <i r="3">
      <x v="17"/>
    </i>
    <i r="3">
      <x v="18"/>
    </i>
    <i r="3">
      <x v="19"/>
    </i>
    <i r="3">
      <x v="21"/>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3">
        <i x="61" s="1"/>
        <i x="1" s="1"/>
        <i x="8" s="1"/>
        <i x="49" s="1"/>
        <i x="27" s="1"/>
        <i x="30" s="1"/>
        <i x="19" s="1"/>
        <i x="21" s="1"/>
        <i x="12" s="1"/>
        <i x="56" s="1"/>
        <i x="48" s="1"/>
        <i x="54" s="1"/>
        <i x="36" s="1"/>
        <i x="35" s="1"/>
        <i x="55" s="1"/>
        <i x="50" s="1"/>
        <i x="3" s="1"/>
        <i x="14" s="1"/>
        <i x="43" s="1"/>
        <i x="13" s="1"/>
        <i x="51" s="1"/>
        <i x="17" s="1"/>
        <i x="11" s="1"/>
        <i x="59" s="1"/>
        <i x="29" s="1"/>
        <i x="16" s="1"/>
        <i x="15" s="1"/>
        <i x="60" s="1"/>
        <i x="47" s="1"/>
        <i x="5" s="1"/>
        <i x="26" s="1"/>
        <i x="38" s="1"/>
        <i x="37" s="1"/>
        <i x="52" s="1"/>
        <i x="53" s="1"/>
        <i x="25" s="1"/>
        <i x="24" s="1"/>
        <i x="23" s="1"/>
        <i x="45" s="1"/>
        <i x="0" s="1"/>
        <i x="9" s="1"/>
        <i x="20" s="1"/>
        <i x="4" s="1"/>
        <i x="33" s="1"/>
        <i x="40" s="1"/>
        <i x="46" s="1"/>
        <i x="42" s="1"/>
        <i x="6" s="1"/>
        <i x="41" s="1"/>
        <i x="18" s="1"/>
        <i x="34" s="1"/>
        <i x="10" s="1"/>
        <i x="44" s="1"/>
        <i x="22" s="1"/>
        <i x="39" s="1"/>
        <i x="7" s="1"/>
        <i x="32" s="1"/>
        <i x="58" s="1"/>
        <i x="28" s="1"/>
        <i x="57" s="1"/>
        <i x="31" s="1"/>
        <i x="62"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84" totalsRowShown="0" headerRowDxfId="496" dataDxfId="495">
  <autoFilter ref="A2:BL284"/>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47" totalsRowShown="0" headerRowDxfId="141" dataDxfId="140">
  <autoFilter ref="A1:G84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1" totalsRowShown="0" headerRowDxfId="443" dataDxfId="442">
  <autoFilter ref="A2:BS22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73" totalsRowShown="0" headerRowDxfId="132" dataDxfId="131">
  <autoFilter ref="A1:L77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6" totalsRowShown="0" headerRowDxfId="88" dataDxfId="87">
  <autoFilter ref="A2:C4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7" totalsRowShown="0" headerRowDxfId="64" dataDxfId="63">
  <autoFilter ref="A2:BL17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4" totalsRowShown="0" headerRowDxfId="400">
  <autoFilter ref="A2:AO44"/>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0" totalsRowShown="0" headerRowDxfId="397" dataDxfId="396">
  <autoFilter ref="A1:C22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56028574287065094" TargetMode="External" /><Relationship Id="rId2" Type="http://schemas.openxmlformats.org/officeDocument/2006/relationships/hyperlink" Target="https://www.theaustralian.com.au/nation/politics/taxes-key-to-good-health-says-ama/news-story/3936c6605d545f58b0e94d16dc22e373" TargetMode="External" /><Relationship Id="rId3" Type="http://schemas.openxmlformats.org/officeDocument/2006/relationships/hyperlink" Target="https://twitter.com/i/web/status/1156492689468219394" TargetMode="External" /><Relationship Id="rId4" Type="http://schemas.openxmlformats.org/officeDocument/2006/relationships/hyperlink" Target="https://twitter.com/i/web/status/1156495213835300865" TargetMode="External" /><Relationship Id="rId5" Type="http://schemas.openxmlformats.org/officeDocument/2006/relationships/hyperlink" Target="https://twitter.com/i/web/status/1156556501789663232" TargetMode="External" /><Relationship Id="rId6" Type="http://schemas.openxmlformats.org/officeDocument/2006/relationships/hyperlink" Target="https://twitter.com/ecpobesity/status/1156521808084066304" TargetMode="External" /><Relationship Id="rId7" Type="http://schemas.openxmlformats.org/officeDocument/2006/relationships/hyperlink" Target="https://www.bbc.co.uk/news/uk-politics-48847952" TargetMode="External" /><Relationship Id="rId8" Type="http://schemas.openxmlformats.org/officeDocument/2006/relationships/hyperlink" Target="http://webreach8-0.co.za/Retail/FMCG/FMCG_Retailer_6_2019/mobile/index.html#p=19" TargetMode="External" /><Relationship Id="rId9" Type="http://schemas.openxmlformats.org/officeDocument/2006/relationships/hyperlink" Target="http://businessservicesweek.com/do-you-know-the-sugar-tax-facts/?utm_source=twitter&amp;utm_medium=social&amp;utm_campaign=twitter+organic" TargetMode="External" /><Relationship Id="rId10" Type="http://schemas.openxmlformats.org/officeDocument/2006/relationships/hyperlink" Target="http://www.ministerievantegenspraak.nl/english/no-fruit-juice-and-enough-sleep-a-probe-beyond-a-panacea/" TargetMode="External" /><Relationship Id="rId11" Type="http://schemas.openxmlformats.org/officeDocument/2006/relationships/hyperlink" Target="http://www.ministerievantegenspraak.nl/english/no-fruit-juice-and-enough-sleep-a-probe-beyond-a-panacea/" TargetMode="External" /><Relationship Id="rId12" Type="http://schemas.openxmlformats.org/officeDocument/2006/relationships/hyperlink" Target="http://www.ministerievantegenspraak.nl/english/no-fruit-juice-and-enough-sleep-a-probe-beyond-a-panacea/#Amsterdamhealthyweightprogramme" TargetMode="External" /><Relationship Id="rId13" Type="http://schemas.openxmlformats.org/officeDocument/2006/relationships/hyperlink" Target="http://www.ministerievantegenspraak.nl/english/no-fruit-juice-and-enough-sleep-a-probe-beyond-a-panacea/#Amsterdamhealthyweightprogramme" TargetMode="External" /><Relationship Id="rId14" Type="http://schemas.openxmlformats.org/officeDocument/2006/relationships/hyperlink" Target="http://www.ministerievantegenspraak.nl/english/no-fruit-juice-and-enough-sleep-a-probe-beyond-a-panacea/#Amsterdamhealthyweightprogramme" TargetMode="External" /><Relationship Id="rId15" Type="http://schemas.openxmlformats.org/officeDocument/2006/relationships/hyperlink" Target="http://www.ministerievantegenspraak.nl/english/no-fruit-juice-and-enough-sleep-a-probe-beyond-a-panacea/#Amsterdamhealthyweightprogramme" TargetMode="External" /><Relationship Id="rId16" Type="http://schemas.openxmlformats.org/officeDocument/2006/relationships/hyperlink" Target="http://www.ministerievantegenspraak.nl/english/no-fruit-juice-and-enough-sleep-a-probe-beyond-a-panacea/" TargetMode="External" /><Relationship Id="rId17" Type="http://schemas.openxmlformats.org/officeDocument/2006/relationships/hyperlink" Target="http://www.ministerievantegenspraak.nl/english/no-fruit-juice-and-enough-sleep-a-probe-beyond-a-panacea/" TargetMode="External" /><Relationship Id="rId18" Type="http://schemas.openxmlformats.org/officeDocument/2006/relationships/hyperlink" Target="http://www.ministerievantegenspraak.nl/english/no-fruit-juice-and-enough-sleep-a-probe-beyond-a-panacea/#Amsterdamhealthyweightprogramme" TargetMode="External" /><Relationship Id="rId19" Type="http://schemas.openxmlformats.org/officeDocument/2006/relationships/hyperlink" Target="http://www.ministerievantegenspraak.nl/english/no-fruit-juice-and-enough-sleep-a-probe-beyond-a-panacea/" TargetMode="External" /><Relationship Id="rId20" Type="http://schemas.openxmlformats.org/officeDocument/2006/relationships/hyperlink" Target="http://www.ministerievantegenspraak.nl/english/no-fruit-juice-and-enough-sleep-a-probe-beyond-a-panacea/" TargetMode="External" /><Relationship Id="rId21" Type="http://schemas.openxmlformats.org/officeDocument/2006/relationships/hyperlink" Target="http://www.ministerievantegenspraak.nl/english/no-fruit-juice-and-enough-sleep-a-probe-beyond-a-panacea/" TargetMode="External" /><Relationship Id="rId22" Type="http://schemas.openxmlformats.org/officeDocument/2006/relationships/hyperlink" Target="http://www.ministerievantegenspraak.nl/english/no-fruit-juice-and-enough-sleep-a-probe-beyond-a-panacea/#Amsterdamhealthyweightprogramme" TargetMode="External" /><Relationship Id="rId23" Type="http://schemas.openxmlformats.org/officeDocument/2006/relationships/hyperlink" Target="http://www.ministerievantegenspraak.nl/english/no-fruit-juice-and-enough-sleep-a-probe-beyond-a-panacea/" TargetMode="External" /><Relationship Id="rId24" Type="http://schemas.openxmlformats.org/officeDocument/2006/relationships/hyperlink" Target="http://www.ministerievantegenspraak.nl/english/no-fruit-juice-and-enough-sleep-a-probe-beyond-a-panacea/" TargetMode="External" /><Relationship Id="rId25" Type="http://schemas.openxmlformats.org/officeDocument/2006/relationships/hyperlink" Target="https://www.foodnavigator.com/Article/2019/08/02/Bolder-actions-required-to-tackle-obesity-Are-food-taxes-and-subsidies-the-answer" TargetMode="External" /><Relationship Id="rId26" Type="http://schemas.openxmlformats.org/officeDocument/2006/relationships/hyperlink" Target="https://www.foodnavigator.com/Article/2019/08/02/Bolder-actions-required-to-tackle-obesity-Are-food-taxes-and-subsidies-the-answer" TargetMode="External" /><Relationship Id="rId27" Type="http://schemas.openxmlformats.org/officeDocument/2006/relationships/hyperlink" Target="https://www.foodnavigator.com/Article/2019/08/02/Bolder-actions-required-to-tackle-obesity-Are-food-taxes-and-subsidies-the-answer" TargetMode="External" /><Relationship Id="rId28" Type="http://schemas.openxmlformats.org/officeDocument/2006/relationships/hyperlink" Target="https://www.foodnavigator.com/Article/2019/08/02/Bolder-actions-required-to-tackle-obesity-Are-food-taxes-and-subsidies-the-answer" TargetMode="External" /><Relationship Id="rId29" Type="http://schemas.openxmlformats.org/officeDocument/2006/relationships/hyperlink" Target="https://www.foodnavigator.com/Article/2019/08/02/Bolder-actions-required-to-tackle-obesity-Are-food-taxes-and-subsidies-the-answer" TargetMode="External" /><Relationship Id="rId30" Type="http://schemas.openxmlformats.org/officeDocument/2006/relationships/hyperlink" Target="https://www.foodnavigator.com/Article/2019/08/02/Bolder-actions-required-to-tackle-obesity-Are-food-taxes-and-subsidies-the-answer" TargetMode="External" /><Relationship Id="rId31" Type="http://schemas.openxmlformats.org/officeDocument/2006/relationships/hyperlink" Target="https://www.sciencedaily.com/releases/2019/08/190801093323.htm" TargetMode="External" /><Relationship Id="rId32" Type="http://schemas.openxmlformats.org/officeDocument/2006/relationships/hyperlink" Target="https://www.theguardian.com/politics/2019/jul/03/boris-johnson-vows-to-review-whether-sugar-tax-improves-health" TargetMode="External" /><Relationship Id="rId33" Type="http://schemas.openxmlformats.org/officeDocument/2006/relationships/hyperlink" Target="https://twitter.com/libdemvoice/status/1158026255398313984" TargetMode="External" /><Relationship Id="rId34" Type="http://schemas.openxmlformats.org/officeDocument/2006/relationships/hyperlink" Target="https://www.sciencedirect.com/science/article/pii/S0167527316331515" TargetMode="External" /><Relationship Id="rId35" Type="http://schemas.openxmlformats.org/officeDocument/2006/relationships/hyperlink" Target="https://www.sciencedirect.com/science/article/pii/S0167527316331515" TargetMode="External" /><Relationship Id="rId36" Type="http://schemas.openxmlformats.org/officeDocument/2006/relationships/hyperlink" Target="https://www.sciencedirect.com/science/article/pii/S0167527316331515" TargetMode="External" /><Relationship Id="rId37" Type="http://schemas.openxmlformats.org/officeDocument/2006/relationships/hyperlink" Target="https://www.sciencedirect.com/science/article/pii/S0167527316331515" TargetMode="External" /><Relationship Id="rId38" Type="http://schemas.openxmlformats.org/officeDocument/2006/relationships/hyperlink" Target="https://www.sciencedirect.com/science/article/pii/S0167527316331515" TargetMode="External" /><Relationship Id="rId39" Type="http://schemas.openxmlformats.org/officeDocument/2006/relationships/hyperlink" Target="https://www.sciencedirect.com/science/article/pii/S0167527316331515" TargetMode="External" /><Relationship Id="rId40" Type="http://schemas.openxmlformats.org/officeDocument/2006/relationships/hyperlink" Target="https://www.sciencedirect.com/science/article/pii/S0167527316331515" TargetMode="External" /><Relationship Id="rId41" Type="http://schemas.openxmlformats.org/officeDocument/2006/relationships/hyperlink" Target="https://www.sciencedirect.com/science/article/pii/S0167527316331515" TargetMode="External" /><Relationship Id="rId42" Type="http://schemas.openxmlformats.org/officeDocument/2006/relationships/hyperlink" Target="https://www.sciencedirect.com/science/article/pii/S0167527316331515" TargetMode="External" /><Relationship Id="rId43" Type="http://schemas.openxmlformats.org/officeDocument/2006/relationships/hyperlink" Target="https://www.sciencedirect.com/science/article/pii/S0167527316331515" TargetMode="External" /><Relationship Id="rId44" Type="http://schemas.openxmlformats.org/officeDocument/2006/relationships/hyperlink" Target="https://www.sciencedirect.com/science/article/pii/S0167527316331515" TargetMode="External" /><Relationship Id="rId45" Type="http://schemas.openxmlformats.org/officeDocument/2006/relationships/hyperlink" Target="https://www.sciencedirect.com/science/article/pii/S0167527316331515" TargetMode="External" /><Relationship Id="rId46" Type="http://schemas.openxmlformats.org/officeDocument/2006/relationships/hyperlink" Target="https://www.sciencedirect.com/science/article/pii/S0167527316331515" TargetMode="External" /><Relationship Id="rId47" Type="http://schemas.openxmlformats.org/officeDocument/2006/relationships/hyperlink" Target="https://www.sciencedirect.com/science/article/pii/S0167527316331515" TargetMode="External" /><Relationship Id="rId48" Type="http://schemas.openxmlformats.org/officeDocument/2006/relationships/hyperlink" Target="https://www.sciencedirect.com/science/article/pii/S0167527316331515" TargetMode="External" /><Relationship Id="rId49" Type="http://schemas.openxmlformats.org/officeDocument/2006/relationships/hyperlink" Target="https://www.health-e.org.za/2019/07/15/sugary-drinks-the-tax-declining-sales-new-alarming-research/" TargetMode="External" /><Relationship Id="rId50" Type="http://schemas.openxmlformats.org/officeDocument/2006/relationships/hyperlink" Target="https://www.health.harvard.edu/blog/are-certain-types-of-sugars-healthier-than-others-2019052916699?utm_sq=g3l66tt94d" TargetMode="External" /><Relationship Id="rId51" Type="http://schemas.openxmlformats.org/officeDocument/2006/relationships/hyperlink" Target="https://www.health.harvard.edu/blog/are-certain-types-of-sugars-healthier-than-others-2019052916699?utm_sq=g3l66tt94d" TargetMode="External" /><Relationship Id="rId52" Type="http://schemas.openxmlformats.org/officeDocument/2006/relationships/hyperlink" Target="http://www.ministerievantegenspraak.nl/english/no-fruit-juice-and-enough-sleep-a-probe-beyond-a-panacea/#Amsterdamhealthyweightprogramme" TargetMode="External" /><Relationship Id="rId53" Type="http://schemas.openxmlformats.org/officeDocument/2006/relationships/hyperlink" Target="https://www.huffingtonpost.co.uk/entry/calorie-levy-campaigners_uk_5d4993bee4b0244052e1a560" TargetMode="External" /><Relationship Id="rId54" Type="http://schemas.openxmlformats.org/officeDocument/2006/relationships/hyperlink" Target="https://www.foodingredientsfirst.com/news/uk-health-campaigners-call-for-sweeping-calorie-tax-on-processed-foods.html" TargetMode="External" /><Relationship Id="rId55" Type="http://schemas.openxmlformats.org/officeDocument/2006/relationships/hyperlink" Target="https://www.foodanddrinktechnology.com/news/29006/campaigners-call-for-calorie-levy-on-unhealthy-foods/" TargetMode="External" /><Relationship Id="rId56" Type="http://schemas.openxmlformats.org/officeDocument/2006/relationships/hyperlink" Target="https://www.eveningexpress.co.uk/news/uk/call-for-calorie-tax-on-food-firms-after-success-of-sugar-levy/amp/?utm_source=twitter&amp;__twitter_impression=true" TargetMode="External" /><Relationship Id="rId57" Type="http://schemas.openxmlformats.org/officeDocument/2006/relationships/hyperlink" Target="https://news.sky.com/story/call-for-calorie-tax-on-processed-food-after-success-of-sugar-levy-11779137" TargetMode="External" /><Relationship Id="rId58" Type="http://schemas.openxmlformats.org/officeDocument/2006/relationships/hyperlink" Target="https://twitter.com/TheEconomist/status/1159139054857965568" TargetMode="External" /><Relationship Id="rId59" Type="http://schemas.openxmlformats.org/officeDocument/2006/relationships/hyperlink" Target="https://news.sky.com/story/call-for-calorie-tax-on-processed-food-after-success-of-sugar-levy-11779137" TargetMode="External" /><Relationship Id="rId60" Type="http://schemas.openxmlformats.org/officeDocument/2006/relationships/hyperlink" Target="https://www.youtube.com/watch?v=cfl26x1XCwY" TargetMode="External" /><Relationship Id="rId61" Type="http://schemas.openxmlformats.org/officeDocument/2006/relationships/hyperlink" Target="https://twitter.com/theeconomist/status/1159291624528207873" TargetMode="External" /><Relationship Id="rId62" Type="http://schemas.openxmlformats.org/officeDocument/2006/relationships/hyperlink" Target="https://www.independent.co.uk/news/health/uk-sugar-addiction-nhs-rotten-teeth-children-operations-cost-food-drink-diet-a8156151.html" TargetMode="External" /><Relationship Id="rId63" Type="http://schemas.openxmlformats.org/officeDocument/2006/relationships/hyperlink" Target="https://www.theguardian.com/society/2019/jul/18/inadequate-health-response-leaves-35bn-with-poor-dental-care" TargetMode="External" /><Relationship Id="rId64" Type="http://schemas.openxmlformats.org/officeDocument/2006/relationships/hyperlink" Target="https://www.qmul.ac.uk/media/news/2019/smd/call-for-levy-on-manufacturers-to-reduce-excessive-calories-in-unhealthy-food-.html" TargetMode="External" /><Relationship Id="rId65" Type="http://schemas.openxmlformats.org/officeDocument/2006/relationships/hyperlink" Target="https://www.qmul.ac.uk/media/news/2019/smd/call-for-levy-on-manufacturers-to-reduce-excessive-calories-in-unhealthy-food-.html" TargetMode="External" /><Relationship Id="rId66" Type="http://schemas.openxmlformats.org/officeDocument/2006/relationships/hyperlink" Target="https://www.qmul.ac.uk/media/news/2019/smd/call-for-levy-on-manufacturers-to-reduce-excessive-calories-in-unhealthy-food-.html" TargetMode="External" /><Relationship Id="rId67" Type="http://schemas.openxmlformats.org/officeDocument/2006/relationships/hyperlink" Target="https://news.sky.com/story/call-for-calorie-tax-on-processed-food-after-success-of-sugar-levy-11779137?utm_source=Greenhouse+Morning+News&amp;utm_campaign=925a7e4c19-Greenhouse_Morning_News_GMN__8th_August_2019&amp;utm_medium=email&amp;utm_term=0_e40c447c1a-925a7e4c19-123998953" TargetMode="External" /><Relationship Id="rId68" Type="http://schemas.openxmlformats.org/officeDocument/2006/relationships/hyperlink" Target="https://soundcloud.com/radiosputnik/obesity-we-believe-liability-here-is-with-the-food-industry-expert" TargetMode="External" /><Relationship Id="rId69" Type="http://schemas.openxmlformats.org/officeDocument/2006/relationships/hyperlink" Target="https://soundcloud.com/radiosputnik/obesity-we-believe-liability-here-is-with-the-food-industry-expert" TargetMode="External" /><Relationship Id="rId70" Type="http://schemas.openxmlformats.org/officeDocument/2006/relationships/hyperlink" Target="https://soundcloud.com/radiosputnik/obesity-we-believe-liability-here-is-with-the-food-industry-expert" TargetMode="External" /><Relationship Id="rId71" Type="http://schemas.openxmlformats.org/officeDocument/2006/relationships/hyperlink" Target="https://www.dailymail.co.uk/health/article-7328077/Campaigners-call-CALORIE-TAX-processed-foods.html" TargetMode="External" /><Relationship Id="rId72" Type="http://schemas.openxmlformats.org/officeDocument/2006/relationships/hyperlink" Target="https://www.dailymail.co.uk/health/article-7328077/Campaigners-call-CALORIE-TAX-processed-foods.html" TargetMode="External" /><Relationship Id="rId73" Type="http://schemas.openxmlformats.org/officeDocument/2006/relationships/hyperlink" Target="https://www.foodmatterslive.com/visit/2019-schedule/2019-sessions-details-update-the-calorie-and-sugar-reduction-programme" TargetMode="External" /><Relationship Id="rId74" Type="http://schemas.openxmlformats.org/officeDocument/2006/relationships/hyperlink" Target="https://www.foodmatterslive.com/visit/2019-schedule/2019-sessions-details-update-the-calorie-and-sugar-reduction-programme" TargetMode="External" /><Relationship Id="rId75" Type="http://schemas.openxmlformats.org/officeDocument/2006/relationships/hyperlink" Target="https://twitter.com/i/web/status/1156489779275587591" TargetMode="External" /><Relationship Id="rId76" Type="http://schemas.openxmlformats.org/officeDocument/2006/relationships/hyperlink" Target="https://www.foodmatterslive.com/visit/2019-schedule/2019-sessions-details-update-the-calorie-and-sugar-reduction-programme" TargetMode="External" /><Relationship Id="rId77" Type="http://schemas.openxmlformats.org/officeDocument/2006/relationships/hyperlink" Target="https://www.foodmatterslive.com/visit/2019-schedule/2019-sessions-details-reformulation-and-portion-size-approaches-to-meeting-calorie-and-sugar-reduction-targets" TargetMode="External" /><Relationship Id="rId78" Type="http://schemas.openxmlformats.org/officeDocument/2006/relationships/hyperlink" Target="https://twitter.com/burnout_pt/status/1159443259736952833" TargetMode="External" /><Relationship Id="rId79" Type="http://schemas.openxmlformats.org/officeDocument/2006/relationships/hyperlink" Target="https://twitter.com/i/web/status/1159770741853884419" TargetMode="External" /><Relationship Id="rId80" Type="http://schemas.openxmlformats.org/officeDocument/2006/relationships/hyperlink" Target="http://childofourtimeblog.org.uk/2017/12/off-the-scales-time-to-act-on-childhood-obesity/" TargetMode="External" /><Relationship Id="rId81" Type="http://schemas.openxmlformats.org/officeDocument/2006/relationships/hyperlink" Target="http://childofourtimeblog.org.uk/2017/12/off-the-scales-time-to-act-on-childhood-obesity/" TargetMode="External" /><Relationship Id="rId82" Type="http://schemas.openxmlformats.org/officeDocument/2006/relationships/hyperlink" Target="https://twitter.com/i/web/status/1159868212193964032" TargetMode="External" /><Relationship Id="rId83" Type="http://schemas.openxmlformats.org/officeDocument/2006/relationships/hyperlink" Target="https://www.icelandreview.com/politics/in-focus-proposed-sugar-tax/" TargetMode="External" /><Relationship Id="rId84" Type="http://schemas.openxmlformats.org/officeDocument/2006/relationships/hyperlink" Target="https://twitter.com/i/web/status/1159926126522904576" TargetMode="External" /><Relationship Id="rId85" Type="http://schemas.openxmlformats.org/officeDocument/2006/relationships/hyperlink" Target="https://twitter.com/i/web/status/1160727733208584195" TargetMode="External" /><Relationship Id="rId86" Type="http://schemas.openxmlformats.org/officeDocument/2006/relationships/hyperlink" Target="https://www.linkedin.com/pulse/sugar-tax-year-simon-elson" TargetMode="External" /><Relationship Id="rId87" Type="http://schemas.openxmlformats.org/officeDocument/2006/relationships/hyperlink" Target="https://passerbybloggingfun.blogspot.com/2019/08/poem-sugar-and-hypocrites.html" TargetMode="External" /><Relationship Id="rId88" Type="http://schemas.openxmlformats.org/officeDocument/2006/relationships/hyperlink" Target="https://www.bbc.co.uk/news/uk-politics-48847952" TargetMode="External" /><Relationship Id="rId89" Type="http://schemas.openxmlformats.org/officeDocument/2006/relationships/hyperlink" Target="https://www.health-e.org.za/2019/07/15/sugary-drinks-the-tax-declining-sales-new-alarming-research/" TargetMode="External" /><Relationship Id="rId90" Type="http://schemas.openxmlformats.org/officeDocument/2006/relationships/hyperlink" Target="https://www.health-e.org.za/2019/07/15/sugary-drinks-the-tax-declining-sales-new-alarming-research/" TargetMode="External" /><Relationship Id="rId91" Type="http://schemas.openxmlformats.org/officeDocument/2006/relationships/hyperlink" Target="https://www.health-e.org.za/2019/07/15/sugary-drinks-the-tax-declining-sales-new-alarming-research/" TargetMode="External" /><Relationship Id="rId92" Type="http://schemas.openxmlformats.org/officeDocument/2006/relationships/hyperlink" Target="https://twitter.com/i/web/status/1160883634892488704" TargetMode="External" /><Relationship Id="rId93" Type="http://schemas.openxmlformats.org/officeDocument/2006/relationships/hyperlink" Target="http://www.ministerievantegenspraak.nl/english/no-fruit-juice-and-enough-sleep-a-probe-beyond-a-panacea/" TargetMode="External" /><Relationship Id="rId94" Type="http://schemas.openxmlformats.org/officeDocument/2006/relationships/hyperlink" Target="http://www.ministerievantegenspraak.nl/english/no-fruit-juice-and-enough-sleep-a-probe-beyond-a-panacea/" TargetMode="External" /><Relationship Id="rId95" Type="http://schemas.openxmlformats.org/officeDocument/2006/relationships/hyperlink" Target="http://www.ministerievantegenspraak.nl/english/no-fruit-juice-and-enough-sleep-a-probe-beyond-a-panacea/" TargetMode="External" /><Relationship Id="rId96" Type="http://schemas.openxmlformats.org/officeDocument/2006/relationships/hyperlink" Target="http://www.ministerievantegenspraak.nl/english/no-fruit-juice-and-enough-sleep-a-probe-beyond-a-panacea/" TargetMode="External" /><Relationship Id="rId97" Type="http://schemas.openxmlformats.org/officeDocument/2006/relationships/hyperlink" Target="http://www.ministerievantegenspraak.nl/english/no-fruit-juice-and-enough-sleep-a-probe-beyond-a-panacea/" TargetMode="External" /><Relationship Id="rId98" Type="http://schemas.openxmlformats.org/officeDocument/2006/relationships/hyperlink" Target="http://www.ministerievantegenspraak.nl/english/no-fruit-juice-and-enough-sleep-a-probe-beyond-a-panacea/" TargetMode="External" /><Relationship Id="rId99" Type="http://schemas.openxmlformats.org/officeDocument/2006/relationships/hyperlink" Target="http://www.ministerievantegenspraak.nl/english/no-fruit-juice-and-enough-sleep-a-probe-beyond-a-panacea/" TargetMode="External" /><Relationship Id="rId100" Type="http://schemas.openxmlformats.org/officeDocument/2006/relationships/hyperlink" Target="http://www.ministerievantegenspraak.nl/english/no-fruit-juice-and-enough-sleep-a-probe-beyond-a-panacea/#Amsterdamhealthyweightprogramme" TargetMode="External" /><Relationship Id="rId101" Type="http://schemas.openxmlformats.org/officeDocument/2006/relationships/hyperlink" Target="http://www.nzherald.co.nz/index.cfm?objectid=12254108&amp;ref=twitter" TargetMode="External" /><Relationship Id="rId102" Type="http://schemas.openxmlformats.org/officeDocument/2006/relationships/hyperlink" Target="https://www.tvnz.co.nz/one-news/new-zealand/renewed-calls-sugar-tax-help-health-outcomes-m-ori-and-pasifika" TargetMode="External" /><Relationship Id="rId103" Type="http://schemas.openxmlformats.org/officeDocument/2006/relationships/hyperlink" Target="https://twitter.com/refillnz/status/1159282589255000065" TargetMode="External" /><Relationship Id="rId104" Type="http://schemas.openxmlformats.org/officeDocument/2006/relationships/hyperlink" Target="https://twitter.com/i/web/status/1161040931501424640" TargetMode="External" /><Relationship Id="rId105" Type="http://schemas.openxmlformats.org/officeDocument/2006/relationships/hyperlink" Target="https://twitter.com/i/web/status/1161245860488892422" TargetMode="External" /><Relationship Id="rId106" Type="http://schemas.openxmlformats.org/officeDocument/2006/relationships/hyperlink" Target="https://www.politico.com/agenda/story/2019/08/13/soda-tax-california-public-health-000940" TargetMode="External" /><Relationship Id="rId107" Type="http://schemas.openxmlformats.org/officeDocument/2006/relationships/hyperlink" Target="https://twitter.com/i/web/status/1161321609019502592" TargetMode="External" /><Relationship Id="rId108" Type="http://schemas.openxmlformats.org/officeDocument/2006/relationships/hyperlink" Target="https://twitter.com/i/web/status/1161340790251184128" TargetMode="External" /><Relationship Id="rId109" Type="http://schemas.openxmlformats.org/officeDocument/2006/relationships/hyperlink" Target="https://twitter.com/i/web/status/1147097793204490241" TargetMode="External" /><Relationship Id="rId110" Type="http://schemas.openxmlformats.org/officeDocument/2006/relationships/hyperlink" Target="https://twitter.com/i/web/status/1161226424889405440" TargetMode="External" /><Relationship Id="rId111" Type="http://schemas.openxmlformats.org/officeDocument/2006/relationships/hyperlink" Target="https://pbs.twimg.com/media/EA3ABJKW4AAdL-J.jpg" TargetMode="External" /><Relationship Id="rId112" Type="http://schemas.openxmlformats.org/officeDocument/2006/relationships/hyperlink" Target="https://pbs.twimg.com/media/EA5X68ZXYAI1TaD.jpg" TargetMode="External" /><Relationship Id="rId113" Type="http://schemas.openxmlformats.org/officeDocument/2006/relationships/hyperlink" Target="https://pbs.twimg.com/media/D-oBIM3WkAAOrH3.jpg" TargetMode="External" /><Relationship Id="rId114" Type="http://schemas.openxmlformats.org/officeDocument/2006/relationships/hyperlink" Target="https://pbs.twimg.com/tweet_video_thumb/EBJeXWpW4AANa-S.jpg" TargetMode="External" /><Relationship Id="rId115" Type="http://schemas.openxmlformats.org/officeDocument/2006/relationships/hyperlink" Target="https://pbs.twimg.com/media/EBL39OrWkAEVSXV.jpg" TargetMode="External" /><Relationship Id="rId116" Type="http://schemas.openxmlformats.org/officeDocument/2006/relationships/hyperlink" Target="https://pbs.twimg.com/media/EBL3SKLX4AA-ZGc.jpg" TargetMode="External" /><Relationship Id="rId117" Type="http://schemas.openxmlformats.org/officeDocument/2006/relationships/hyperlink" Target="https://pbs.twimg.com/media/EAFVrmiWwAEh1IG.jpg" TargetMode="External" /><Relationship Id="rId118" Type="http://schemas.openxmlformats.org/officeDocument/2006/relationships/hyperlink" Target="https://pbs.twimg.com/media/D9qgmOEXUAEoD3w.jpg" TargetMode="External" /><Relationship Id="rId119" Type="http://schemas.openxmlformats.org/officeDocument/2006/relationships/hyperlink" Target="https://pbs.twimg.com/media/EBXxmWvX4AAWg40.jpg" TargetMode="External" /><Relationship Id="rId120" Type="http://schemas.openxmlformats.org/officeDocument/2006/relationships/hyperlink" Target="https://pbs.twimg.com/media/EBYGTndXYAAOVn4.jpg" TargetMode="External" /><Relationship Id="rId121" Type="http://schemas.openxmlformats.org/officeDocument/2006/relationships/hyperlink" Target="https://pbs.twimg.com/media/EBYSU8ZX4AEcXAm.jpg" TargetMode="External" /><Relationship Id="rId122" Type="http://schemas.openxmlformats.org/officeDocument/2006/relationships/hyperlink" Target="https://pbs.twimg.com/media/EBY0qSDWkAAI7a0.jpg" TargetMode="External" /><Relationship Id="rId123" Type="http://schemas.openxmlformats.org/officeDocument/2006/relationships/hyperlink" Target="https://pbs.twimg.com/ext_tw_video_thumb/1159204138682585091/pu/img/S4SQxer6Or3fhs7R.jpg" TargetMode="External" /><Relationship Id="rId124" Type="http://schemas.openxmlformats.org/officeDocument/2006/relationships/hyperlink" Target="https://pbs.twimg.com/media/EAxsBD2XsAAeSDk.jpg" TargetMode="External" /><Relationship Id="rId125" Type="http://schemas.openxmlformats.org/officeDocument/2006/relationships/hyperlink" Target="https://pbs.twimg.com/media/EA-RsjuWkAAafRb.jpg" TargetMode="External" /><Relationship Id="rId126" Type="http://schemas.openxmlformats.org/officeDocument/2006/relationships/hyperlink" Target="https://pbs.twimg.com/media/EBbgymhWsAA0wE_.jpg" TargetMode="External" /><Relationship Id="rId127" Type="http://schemas.openxmlformats.org/officeDocument/2006/relationships/hyperlink" Target="https://pbs.twimg.com/media/EBXcNeTXkAAAlLK.jpg" TargetMode="External" /><Relationship Id="rId128" Type="http://schemas.openxmlformats.org/officeDocument/2006/relationships/hyperlink" Target="https://pbs.twimg.com/media/EBXcNeTXkAAAlLK.jpg" TargetMode="External" /><Relationship Id="rId129" Type="http://schemas.openxmlformats.org/officeDocument/2006/relationships/hyperlink" Target="https://pbs.twimg.com/media/EBXcNeTXkAAAlLK.jpg" TargetMode="External" /><Relationship Id="rId130" Type="http://schemas.openxmlformats.org/officeDocument/2006/relationships/hyperlink" Target="https://pbs.twimg.com/media/EBRZSn-WsAAaMtV.png" TargetMode="External" /><Relationship Id="rId131" Type="http://schemas.openxmlformats.org/officeDocument/2006/relationships/hyperlink" Target="https://pbs.twimg.com/media/EBRZSn-WsAAaMtV.png" TargetMode="External" /><Relationship Id="rId132" Type="http://schemas.openxmlformats.org/officeDocument/2006/relationships/hyperlink" Target="https://pbs.twimg.com/media/EBcxD-gXYAAbt3x.jpg" TargetMode="External" /><Relationship Id="rId133" Type="http://schemas.openxmlformats.org/officeDocument/2006/relationships/hyperlink" Target="https://pbs.twimg.com/media/EAD8nE5WwAAkn_U.jpg" TargetMode="External" /><Relationship Id="rId134" Type="http://schemas.openxmlformats.org/officeDocument/2006/relationships/hyperlink" Target="https://pbs.twimg.com/media/EBNwgFaXkAE_CQ2.jpg" TargetMode="External" /><Relationship Id="rId135" Type="http://schemas.openxmlformats.org/officeDocument/2006/relationships/hyperlink" Target="https://pbs.twimg.com/media/EB3TM1ZXkAApOsw.jpg" TargetMode="External" /><Relationship Id="rId136" Type="http://schemas.openxmlformats.org/officeDocument/2006/relationships/hyperlink" Target="https://pbs.twimg.com/media/EB3UV-lXUAAjIrA.jpg" TargetMode="External" /><Relationship Id="rId137" Type="http://schemas.openxmlformats.org/officeDocument/2006/relationships/hyperlink" Target="http://pbs.twimg.com/profile_images/706685819340222464/R4HfVPqX_normal.jpg" TargetMode="External" /><Relationship Id="rId138" Type="http://schemas.openxmlformats.org/officeDocument/2006/relationships/hyperlink" Target="http://pbs.twimg.com/profile_images/1100656637612675073/CNUis0Gd_normal.png" TargetMode="External" /><Relationship Id="rId139" Type="http://schemas.openxmlformats.org/officeDocument/2006/relationships/hyperlink" Target="http://pbs.twimg.com/profile_images/1039093396718190592/qCjk9_pm_normal.jpg" TargetMode="External" /><Relationship Id="rId140" Type="http://schemas.openxmlformats.org/officeDocument/2006/relationships/hyperlink" Target="http://pbs.twimg.com/profile_images/759918121666785280/ccuwWgmi_normal.jpg" TargetMode="External" /><Relationship Id="rId141" Type="http://schemas.openxmlformats.org/officeDocument/2006/relationships/hyperlink" Target="http://pbs.twimg.com/profile_images/432368855818571777/yLCJ-DsV_normal.jpeg" TargetMode="External" /><Relationship Id="rId142" Type="http://schemas.openxmlformats.org/officeDocument/2006/relationships/hyperlink" Target="http://pbs.twimg.com/profile_images/1003486786520313857/GFvO5TTB_normal.jpg" TargetMode="External" /><Relationship Id="rId143" Type="http://schemas.openxmlformats.org/officeDocument/2006/relationships/hyperlink" Target="http://pbs.twimg.com/profile_images/1125745059901726722/45LGwTc1_normal.jpg" TargetMode="External" /><Relationship Id="rId144" Type="http://schemas.openxmlformats.org/officeDocument/2006/relationships/hyperlink" Target="http://pbs.twimg.com/profile_images/1006557404627009536/764bE_L1_normal.jpg" TargetMode="External" /><Relationship Id="rId145" Type="http://schemas.openxmlformats.org/officeDocument/2006/relationships/hyperlink" Target="http://pbs.twimg.com/profile_images/1100341529875542017/CetwEhHT_normal.png" TargetMode="External" /><Relationship Id="rId146" Type="http://schemas.openxmlformats.org/officeDocument/2006/relationships/hyperlink" Target="http://pbs.twimg.com/profile_images/875708555801894914/Md0akJB7_normal.jpg" TargetMode="External" /><Relationship Id="rId147" Type="http://schemas.openxmlformats.org/officeDocument/2006/relationships/hyperlink" Target="http://pbs.twimg.com/profile_images/544832623059546112/RQC1kAju_normal.png" TargetMode="External" /><Relationship Id="rId148" Type="http://schemas.openxmlformats.org/officeDocument/2006/relationships/hyperlink" Target="http://pbs.twimg.com/profile_images/1097962577106210821/eZsBr_Tr_normal.jpg" TargetMode="External" /><Relationship Id="rId149" Type="http://schemas.openxmlformats.org/officeDocument/2006/relationships/hyperlink" Target="http://pbs.twimg.com/profile_images/1155516935452409856/kcq4AymL_normal.jpg" TargetMode="External" /><Relationship Id="rId150" Type="http://schemas.openxmlformats.org/officeDocument/2006/relationships/hyperlink" Target="http://abs.twimg.com/sticky/default_profile_images/default_profile_normal.png" TargetMode="External" /><Relationship Id="rId151" Type="http://schemas.openxmlformats.org/officeDocument/2006/relationships/hyperlink" Target="https://pbs.twimg.com/media/EA3ABJKW4AAdL-J.jpg" TargetMode="External" /><Relationship Id="rId152" Type="http://schemas.openxmlformats.org/officeDocument/2006/relationships/hyperlink" Target="http://pbs.twimg.com/profile_images/989052143440220161/0_pRUX2H_normal.jpg" TargetMode="External" /><Relationship Id="rId153" Type="http://schemas.openxmlformats.org/officeDocument/2006/relationships/hyperlink" Target="http://pbs.twimg.com/profile_images/989052143440220161/0_pRUX2H_normal.jpg" TargetMode="External" /><Relationship Id="rId154" Type="http://schemas.openxmlformats.org/officeDocument/2006/relationships/hyperlink" Target="http://pbs.twimg.com/profile_images/638694424189403136/tIHqFLUB_normal.jpg" TargetMode="External" /><Relationship Id="rId155" Type="http://schemas.openxmlformats.org/officeDocument/2006/relationships/hyperlink" Target="http://pbs.twimg.com/profile_images/621637473559515136/BPuztyys_normal.jpg" TargetMode="External" /><Relationship Id="rId156" Type="http://schemas.openxmlformats.org/officeDocument/2006/relationships/hyperlink" Target="http://pbs.twimg.com/profile_images/968973134916476934/bf60Y5uh_normal.jpg" TargetMode="External" /><Relationship Id="rId157" Type="http://schemas.openxmlformats.org/officeDocument/2006/relationships/hyperlink" Target="https://pbs.twimg.com/media/EA5X68ZXYAI1TaD.jpg" TargetMode="External" /><Relationship Id="rId158" Type="http://schemas.openxmlformats.org/officeDocument/2006/relationships/hyperlink" Target="http://pbs.twimg.com/profile_images/686032452289183744/SqWDnJ4l_normal.jpg" TargetMode="External" /><Relationship Id="rId159" Type="http://schemas.openxmlformats.org/officeDocument/2006/relationships/hyperlink" Target="http://pbs.twimg.com/profile_images/686032452289183744/SqWDnJ4l_normal.jpg" TargetMode="External" /><Relationship Id="rId160" Type="http://schemas.openxmlformats.org/officeDocument/2006/relationships/hyperlink" Target="http://pbs.twimg.com/profile_images/686032452289183744/SqWDnJ4l_normal.jpg" TargetMode="External" /><Relationship Id="rId161" Type="http://schemas.openxmlformats.org/officeDocument/2006/relationships/hyperlink" Target="http://pbs.twimg.com/profile_images/686032452289183744/SqWDnJ4l_normal.jpg" TargetMode="External" /><Relationship Id="rId162" Type="http://schemas.openxmlformats.org/officeDocument/2006/relationships/hyperlink" Target="http://pbs.twimg.com/profile_images/686032452289183744/SqWDnJ4l_normal.jpg" TargetMode="External" /><Relationship Id="rId163" Type="http://schemas.openxmlformats.org/officeDocument/2006/relationships/hyperlink" Target="http://pbs.twimg.com/profile_images/686032452289183744/SqWDnJ4l_normal.jpg" TargetMode="External" /><Relationship Id="rId164" Type="http://schemas.openxmlformats.org/officeDocument/2006/relationships/hyperlink" Target="http://pbs.twimg.com/profile_images/686032452289183744/SqWDnJ4l_normal.jpg" TargetMode="External" /><Relationship Id="rId165" Type="http://schemas.openxmlformats.org/officeDocument/2006/relationships/hyperlink" Target="https://pbs.twimg.com/media/D-oBIM3WkAAOrH3.jpg" TargetMode="External" /><Relationship Id="rId166" Type="http://schemas.openxmlformats.org/officeDocument/2006/relationships/hyperlink" Target="http://pbs.twimg.com/profile_images/829376575/Photo_73_normal.jpg" TargetMode="External" /><Relationship Id="rId167" Type="http://schemas.openxmlformats.org/officeDocument/2006/relationships/hyperlink" Target="http://pbs.twimg.com/profile_images/829376575/Photo_73_normal.jpg" TargetMode="External" /><Relationship Id="rId168" Type="http://schemas.openxmlformats.org/officeDocument/2006/relationships/hyperlink" Target="http://pbs.twimg.com/profile_images/1080789983974301696/y0C2Q8bh_normal.jpg" TargetMode="External" /><Relationship Id="rId169" Type="http://schemas.openxmlformats.org/officeDocument/2006/relationships/hyperlink" Target="http://pbs.twimg.com/profile_images/1080789983974301696/y0C2Q8bh_normal.jpg" TargetMode="External" /><Relationship Id="rId170" Type="http://schemas.openxmlformats.org/officeDocument/2006/relationships/hyperlink" Target="http://pbs.twimg.com/profile_images/1080789983974301696/y0C2Q8bh_normal.jpg" TargetMode="External" /><Relationship Id="rId171" Type="http://schemas.openxmlformats.org/officeDocument/2006/relationships/hyperlink" Target="http://pbs.twimg.com/profile_images/1080789983974301696/y0C2Q8bh_normal.jpg" TargetMode="External" /><Relationship Id="rId172" Type="http://schemas.openxmlformats.org/officeDocument/2006/relationships/hyperlink" Target="http://pbs.twimg.com/profile_images/1080789983974301696/y0C2Q8bh_normal.jpg" TargetMode="External" /><Relationship Id="rId173" Type="http://schemas.openxmlformats.org/officeDocument/2006/relationships/hyperlink" Target="http://pbs.twimg.com/profile_images/1080789983974301696/y0C2Q8bh_normal.jpg" TargetMode="External" /><Relationship Id="rId174" Type="http://schemas.openxmlformats.org/officeDocument/2006/relationships/hyperlink" Target="http://pbs.twimg.com/profile_images/1080789983974301696/y0C2Q8bh_normal.jpg" TargetMode="External" /><Relationship Id="rId175" Type="http://schemas.openxmlformats.org/officeDocument/2006/relationships/hyperlink" Target="http://pbs.twimg.com/profile_images/1080789983974301696/y0C2Q8bh_normal.jpg" TargetMode="External" /><Relationship Id="rId176" Type="http://schemas.openxmlformats.org/officeDocument/2006/relationships/hyperlink" Target="http://pbs.twimg.com/profile_images/1080789983974301696/y0C2Q8bh_normal.jpg" TargetMode="External" /><Relationship Id="rId177" Type="http://schemas.openxmlformats.org/officeDocument/2006/relationships/hyperlink" Target="http://pbs.twimg.com/profile_images/1080789983974301696/y0C2Q8bh_normal.jpg" TargetMode="External" /><Relationship Id="rId178" Type="http://schemas.openxmlformats.org/officeDocument/2006/relationships/hyperlink" Target="http://pbs.twimg.com/profile_images/1080789983974301696/y0C2Q8bh_normal.jpg" TargetMode="External" /><Relationship Id="rId179" Type="http://schemas.openxmlformats.org/officeDocument/2006/relationships/hyperlink" Target="http://pbs.twimg.com/profile_images/1080789983974301696/y0C2Q8bh_normal.jpg" TargetMode="External" /><Relationship Id="rId180" Type="http://schemas.openxmlformats.org/officeDocument/2006/relationships/hyperlink" Target="http://pbs.twimg.com/profile_images/1080789983974301696/y0C2Q8bh_normal.jpg" TargetMode="External" /><Relationship Id="rId181" Type="http://schemas.openxmlformats.org/officeDocument/2006/relationships/hyperlink" Target="http://pbs.twimg.com/profile_images/1080789983974301696/y0C2Q8bh_normal.jpg" TargetMode="External" /><Relationship Id="rId182" Type="http://schemas.openxmlformats.org/officeDocument/2006/relationships/hyperlink" Target="http://pbs.twimg.com/profile_images/1080789983974301696/y0C2Q8bh_normal.jpg" TargetMode="External" /><Relationship Id="rId183" Type="http://schemas.openxmlformats.org/officeDocument/2006/relationships/hyperlink" Target="http://pbs.twimg.com/profile_images/1080789983974301696/y0C2Q8bh_normal.jpg" TargetMode="External" /><Relationship Id="rId184" Type="http://schemas.openxmlformats.org/officeDocument/2006/relationships/hyperlink" Target="http://pbs.twimg.com/profile_images/1080789983974301696/y0C2Q8bh_normal.jpg" TargetMode="External" /><Relationship Id="rId185" Type="http://schemas.openxmlformats.org/officeDocument/2006/relationships/hyperlink" Target="http://pbs.twimg.com/profile_images/1080789983974301696/y0C2Q8bh_normal.jpg" TargetMode="External" /><Relationship Id="rId186" Type="http://schemas.openxmlformats.org/officeDocument/2006/relationships/hyperlink" Target="http://pbs.twimg.com/profile_images/1080789983974301696/y0C2Q8bh_normal.jpg" TargetMode="External" /><Relationship Id="rId187" Type="http://schemas.openxmlformats.org/officeDocument/2006/relationships/hyperlink" Target="http://pbs.twimg.com/profile_images/1080789983974301696/y0C2Q8bh_normal.jpg" TargetMode="External" /><Relationship Id="rId188" Type="http://schemas.openxmlformats.org/officeDocument/2006/relationships/hyperlink" Target="http://pbs.twimg.com/profile_images/806047860/Cropped_Portrait_Sketch_by_Azerisii_v.2_normal.jpg" TargetMode="External" /><Relationship Id="rId189" Type="http://schemas.openxmlformats.org/officeDocument/2006/relationships/hyperlink" Target="http://pbs.twimg.com/profile_images/806047860/Cropped_Portrait_Sketch_by_Azerisii_v.2_normal.jpg" TargetMode="External" /><Relationship Id="rId190" Type="http://schemas.openxmlformats.org/officeDocument/2006/relationships/hyperlink" Target="http://pbs.twimg.com/profile_images/1135594558992146433/NV8kH2wC_normal.jpg" TargetMode="External" /><Relationship Id="rId191" Type="http://schemas.openxmlformats.org/officeDocument/2006/relationships/hyperlink" Target="http://pbs.twimg.com/profile_images/806799728205664256/QbAu5jpK_normal.png" TargetMode="External" /><Relationship Id="rId192" Type="http://schemas.openxmlformats.org/officeDocument/2006/relationships/hyperlink" Target="http://pbs.twimg.com/profile_images/1103765048768380928/Z42yVEr0_normal.png" TargetMode="External" /><Relationship Id="rId193" Type="http://schemas.openxmlformats.org/officeDocument/2006/relationships/hyperlink" Target="http://pbs.twimg.com/profile_images/1141993751000170496/hh18dgHZ_normal.jpg" TargetMode="External" /><Relationship Id="rId194" Type="http://schemas.openxmlformats.org/officeDocument/2006/relationships/hyperlink" Target="http://pbs.twimg.com/profile_images/757190088484917248/dtziftS0_normal.jpg" TargetMode="External" /><Relationship Id="rId195" Type="http://schemas.openxmlformats.org/officeDocument/2006/relationships/hyperlink" Target="http://pbs.twimg.com/profile_images/1141611559673712640/KfwMyqpq_normal.png" TargetMode="External" /><Relationship Id="rId196" Type="http://schemas.openxmlformats.org/officeDocument/2006/relationships/hyperlink" Target="http://pbs.twimg.com/profile_images/378800000456986279/1ec12389e2eb46ed181bffb2445e69ed_normal.jpeg" TargetMode="External" /><Relationship Id="rId197" Type="http://schemas.openxmlformats.org/officeDocument/2006/relationships/hyperlink" Target="http://pbs.twimg.com/profile_images/1094415934796619776/GGnnBcec_normal.jpg" TargetMode="External" /><Relationship Id="rId198" Type="http://schemas.openxmlformats.org/officeDocument/2006/relationships/hyperlink" Target="http://pbs.twimg.com/profile_images/1033704253523677184/VEYk6f6M_normal.jpg" TargetMode="External" /><Relationship Id="rId199" Type="http://schemas.openxmlformats.org/officeDocument/2006/relationships/hyperlink" Target="http://pbs.twimg.com/profile_images/868013648261894146/SVmZcjPK_normal.jpg" TargetMode="External" /><Relationship Id="rId200" Type="http://schemas.openxmlformats.org/officeDocument/2006/relationships/hyperlink" Target="http://pbs.twimg.com/profile_images/1155248802170753025/DKAM-Pt-_normal.jpg" TargetMode="External" /><Relationship Id="rId201" Type="http://schemas.openxmlformats.org/officeDocument/2006/relationships/hyperlink" Target="http://pbs.twimg.com/profile_images/1157003477215825920/40pTrmgh_normal.jpg" TargetMode="External" /><Relationship Id="rId202" Type="http://schemas.openxmlformats.org/officeDocument/2006/relationships/hyperlink" Target="http://pbs.twimg.com/profile_images/2322420151/q2bumcos3tc38h7sg2zm_normal.jpeg" TargetMode="External" /><Relationship Id="rId203" Type="http://schemas.openxmlformats.org/officeDocument/2006/relationships/hyperlink" Target="http://pbs.twimg.com/profile_images/1159559161580965888/2ataPzd6_normal.jpg" TargetMode="External" /><Relationship Id="rId204" Type="http://schemas.openxmlformats.org/officeDocument/2006/relationships/hyperlink" Target="http://pbs.twimg.com/profile_images/1007354044162031616/vq52iftL_normal.jpg" TargetMode="External" /><Relationship Id="rId205" Type="http://schemas.openxmlformats.org/officeDocument/2006/relationships/hyperlink" Target="http://pbs.twimg.com/profile_images/872392591660257281/PA88HUtM_normal.jpg" TargetMode="External" /><Relationship Id="rId206" Type="http://schemas.openxmlformats.org/officeDocument/2006/relationships/hyperlink" Target="http://pbs.twimg.com/profile_images/872392591660257281/PA88HUtM_normal.jpg" TargetMode="External" /><Relationship Id="rId207" Type="http://schemas.openxmlformats.org/officeDocument/2006/relationships/hyperlink" Target="http://pbs.twimg.com/profile_images/872392591660257281/PA88HUtM_normal.jpg" TargetMode="External" /><Relationship Id="rId208" Type="http://schemas.openxmlformats.org/officeDocument/2006/relationships/hyperlink" Target="http://pbs.twimg.com/profile_images/997052533037248512/f8Bss2mO_normal.jpg" TargetMode="External" /><Relationship Id="rId209" Type="http://schemas.openxmlformats.org/officeDocument/2006/relationships/hyperlink" Target="http://pbs.twimg.com/profile_images/997052533037248512/f8Bss2mO_normal.jpg" TargetMode="External" /><Relationship Id="rId210" Type="http://schemas.openxmlformats.org/officeDocument/2006/relationships/hyperlink" Target="http://pbs.twimg.com/profile_images/997052533037248512/f8Bss2mO_normal.jpg" TargetMode="External" /><Relationship Id="rId211" Type="http://schemas.openxmlformats.org/officeDocument/2006/relationships/hyperlink" Target="http://pbs.twimg.com/profile_images/1420193642/3097_David_Buck_bw_normal.jpg" TargetMode="External" /><Relationship Id="rId212" Type="http://schemas.openxmlformats.org/officeDocument/2006/relationships/hyperlink" Target="http://pbs.twimg.com/profile_images/633104196334518272/-YFl_8Wb_normal.jpg" TargetMode="External" /><Relationship Id="rId213" Type="http://schemas.openxmlformats.org/officeDocument/2006/relationships/hyperlink" Target="http://pbs.twimg.com/profile_images/1156292822171103232/TRZTZZ-C_normal.jpg" TargetMode="External" /><Relationship Id="rId214" Type="http://schemas.openxmlformats.org/officeDocument/2006/relationships/hyperlink" Target="http://pbs.twimg.com/profile_images/1156292822171103232/TRZTZZ-C_normal.jpg" TargetMode="External" /><Relationship Id="rId215" Type="http://schemas.openxmlformats.org/officeDocument/2006/relationships/hyperlink" Target="http://pbs.twimg.com/profile_images/1012643864174350336/ZBnuT1JK_normal.jpg" TargetMode="External" /><Relationship Id="rId216" Type="http://schemas.openxmlformats.org/officeDocument/2006/relationships/hyperlink" Target="http://pbs.twimg.com/profile_images/887260370007719936/I60TP32L_normal.jpg" TargetMode="External" /><Relationship Id="rId217" Type="http://schemas.openxmlformats.org/officeDocument/2006/relationships/hyperlink" Target="http://pbs.twimg.com/profile_images/1131675042457235468/2_A4Pmo0_normal.jpg" TargetMode="External" /><Relationship Id="rId218" Type="http://schemas.openxmlformats.org/officeDocument/2006/relationships/hyperlink" Target="http://pbs.twimg.com/profile_images/887260370007719936/I60TP32L_normal.jpg" TargetMode="External" /><Relationship Id="rId219" Type="http://schemas.openxmlformats.org/officeDocument/2006/relationships/hyperlink" Target="http://pbs.twimg.com/profile_images/1131675042457235468/2_A4Pmo0_normal.jpg" TargetMode="External" /><Relationship Id="rId220" Type="http://schemas.openxmlformats.org/officeDocument/2006/relationships/hyperlink" Target="http://pbs.twimg.com/profile_images/1131675042457235468/2_A4Pmo0_normal.jpg" TargetMode="External" /><Relationship Id="rId221" Type="http://schemas.openxmlformats.org/officeDocument/2006/relationships/hyperlink" Target="http://pbs.twimg.com/profile_images/1157606067829923840/Msjluh5L_normal.jpg" TargetMode="External" /><Relationship Id="rId222" Type="http://schemas.openxmlformats.org/officeDocument/2006/relationships/hyperlink" Target="http://pbs.twimg.com/profile_images/1222785144/image_normal.jpg" TargetMode="External" /><Relationship Id="rId223" Type="http://schemas.openxmlformats.org/officeDocument/2006/relationships/hyperlink" Target="http://pbs.twimg.com/profile_images/1155869310809792516/UXs8AA1s_normal.jpg" TargetMode="External" /><Relationship Id="rId224" Type="http://schemas.openxmlformats.org/officeDocument/2006/relationships/hyperlink" Target="http://pbs.twimg.com/profile_images/1127730694346637312/2EEWPAUp_normal.jpg" TargetMode="External" /><Relationship Id="rId225" Type="http://schemas.openxmlformats.org/officeDocument/2006/relationships/hyperlink" Target="https://pbs.twimg.com/tweet_video_thumb/EBJeXWpW4AANa-S.jpg" TargetMode="External" /><Relationship Id="rId226" Type="http://schemas.openxmlformats.org/officeDocument/2006/relationships/hyperlink" Target="http://pbs.twimg.com/profile_images/1091496447529213952/uf76HTVb_normal.jpg" TargetMode="External" /><Relationship Id="rId227" Type="http://schemas.openxmlformats.org/officeDocument/2006/relationships/hyperlink" Target="http://pbs.twimg.com/profile_images/1091496447529213952/uf76HTVb_normal.jpg" TargetMode="External" /><Relationship Id="rId228" Type="http://schemas.openxmlformats.org/officeDocument/2006/relationships/hyperlink" Target="http://pbs.twimg.com/profile_images/1091496447529213952/uf76HTVb_normal.jpg" TargetMode="External" /><Relationship Id="rId229" Type="http://schemas.openxmlformats.org/officeDocument/2006/relationships/hyperlink" Target="http://pbs.twimg.com/profile_images/1091496447529213952/uf76HTVb_normal.jpg" TargetMode="External" /><Relationship Id="rId230" Type="http://schemas.openxmlformats.org/officeDocument/2006/relationships/hyperlink" Target="http://pbs.twimg.com/profile_images/1091496447529213952/uf76HTVb_normal.jpg" TargetMode="External" /><Relationship Id="rId231" Type="http://schemas.openxmlformats.org/officeDocument/2006/relationships/hyperlink" Target="http://pbs.twimg.com/profile_images/1091496447529213952/uf76HTVb_normal.jpg" TargetMode="External" /><Relationship Id="rId232" Type="http://schemas.openxmlformats.org/officeDocument/2006/relationships/hyperlink" Target="http://pbs.twimg.com/profile_images/1091496447529213952/uf76HTVb_normal.jpg" TargetMode="External" /><Relationship Id="rId233" Type="http://schemas.openxmlformats.org/officeDocument/2006/relationships/hyperlink" Target="http://pbs.twimg.com/profile_images/1091496447529213952/uf76HTVb_normal.jpg" TargetMode="External" /><Relationship Id="rId234" Type="http://schemas.openxmlformats.org/officeDocument/2006/relationships/hyperlink" Target="http://pbs.twimg.com/profile_images/1091496447529213952/uf76HTVb_normal.jpg" TargetMode="External" /><Relationship Id="rId235" Type="http://schemas.openxmlformats.org/officeDocument/2006/relationships/hyperlink" Target="http://pbs.twimg.com/profile_images/1091496447529213952/uf76HTVb_normal.jpg" TargetMode="External" /><Relationship Id="rId236" Type="http://schemas.openxmlformats.org/officeDocument/2006/relationships/hyperlink" Target="http://pbs.twimg.com/profile_images/1091496447529213952/uf76HTVb_normal.jpg" TargetMode="External" /><Relationship Id="rId237" Type="http://schemas.openxmlformats.org/officeDocument/2006/relationships/hyperlink" Target="http://pbs.twimg.com/profile_images/1091496447529213952/uf76HTVb_normal.jpg" TargetMode="External" /><Relationship Id="rId238" Type="http://schemas.openxmlformats.org/officeDocument/2006/relationships/hyperlink" Target="http://pbs.twimg.com/profile_images/1091496447529213952/uf76HTVb_normal.jpg" TargetMode="External" /><Relationship Id="rId239" Type="http://schemas.openxmlformats.org/officeDocument/2006/relationships/hyperlink" Target="http://pbs.twimg.com/profile_images/1091496447529213952/uf76HTVb_normal.jpg" TargetMode="External" /><Relationship Id="rId240" Type="http://schemas.openxmlformats.org/officeDocument/2006/relationships/hyperlink" Target="http://pbs.twimg.com/profile_images/1091496447529213952/uf76HTVb_normal.jpg" TargetMode="External" /><Relationship Id="rId241" Type="http://schemas.openxmlformats.org/officeDocument/2006/relationships/hyperlink" Target="http://pbs.twimg.com/profile_images/1151494030242525184/bd_Z09X-_normal.jpg" TargetMode="External" /><Relationship Id="rId242" Type="http://schemas.openxmlformats.org/officeDocument/2006/relationships/hyperlink" Target="https://pbs.twimg.com/media/EBL39OrWkAEVSXV.jpg" TargetMode="External" /><Relationship Id="rId243" Type="http://schemas.openxmlformats.org/officeDocument/2006/relationships/hyperlink" Target="http://pbs.twimg.com/profile_images/2546241842/image_normal.jpg" TargetMode="External" /><Relationship Id="rId244" Type="http://schemas.openxmlformats.org/officeDocument/2006/relationships/hyperlink" Target="http://pbs.twimg.com/profile_images/1123992965570027524/BClWAyAJ_normal.jpg" TargetMode="External" /><Relationship Id="rId245" Type="http://schemas.openxmlformats.org/officeDocument/2006/relationships/hyperlink" Target="https://pbs.twimg.com/media/EBL3SKLX4AA-ZGc.jpg" TargetMode="External" /><Relationship Id="rId246" Type="http://schemas.openxmlformats.org/officeDocument/2006/relationships/hyperlink" Target="http://pbs.twimg.com/profile_images/1025666807858962432/5W2VOwPL_normal.jpg" TargetMode="External" /><Relationship Id="rId247" Type="http://schemas.openxmlformats.org/officeDocument/2006/relationships/hyperlink" Target="http://pbs.twimg.com/profile_images/1317810443/198281_140654779335848_100001739801067_247506_206631_n_normal.jpg" TargetMode="External" /><Relationship Id="rId248" Type="http://schemas.openxmlformats.org/officeDocument/2006/relationships/hyperlink" Target="http://pbs.twimg.com/profile_images/1317810443/198281_140654779335848_100001739801067_247506_206631_n_normal.jpg" TargetMode="External" /><Relationship Id="rId249" Type="http://schemas.openxmlformats.org/officeDocument/2006/relationships/hyperlink" Target="http://pbs.twimg.com/profile_images/972341110403227648/ti3fMf_d_normal.jpg" TargetMode="External" /><Relationship Id="rId250" Type="http://schemas.openxmlformats.org/officeDocument/2006/relationships/hyperlink" Target="http://pbs.twimg.com/profile_images/989152799018668032/Su83f-F6_normal.jpg" TargetMode="External" /><Relationship Id="rId251" Type="http://schemas.openxmlformats.org/officeDocument/2006/relationships/hyperlink" Target="https://pbs.twimg.com/media/EAFVrmiWwAEh1IG.jpg" TargetMode="External" /><Relationship Id="rId252" Type="http://schemas.openxmlformats.org/officeDocument/2006/relationships/hyperlink" Target="http://pbs.twimg.com/profile_images/1131875771662966784/SaQ-ZOQE_normal.png" TargetMode="External" /><Relationship Id="rId253" Type="http://schemas.openxmlformats.org/officeDocument/2006/relationships/hyperlink" Target="https://pbs.twimg.com/media/D9qgmOEXUAEoD3w.jpg" TargetMode="External" /><Relationship Id="rId254" Type="http://schemas.openxmlformats.org/officeDocument/2006/relationships/hyperlink" Target="http://pbs.twimg.com/profile_images/966688578418987009/DiTR43D__normal.jpg" TargetMode="External" /><Relationship Id="rId255" Type="http://schemas.openxmlformats.org/officeDocument/2006/relationships/hyperlink" Target="http://pbs.twimg.com/profile_images/1080789983974301696/y0C2Q8bh_normal.jpg" TargetMode="External" /><Relationship Id="rId256" Type="http://schemas.openxmlformats.org/officeDocument/2006/relationships/hyperlink" Target="http://pbs.twimg.com/profile_images/1043350196665626624/X8YgTZxF_normal.jpg" TargetMode="External" /><Relationship Id="rId257" Type="http://schemas.openxmlformats.org/officeDocument/2006/relationships/hyperlink" Target="http://pbs.twimg.com/profile_images/1043350196665626624/X8YgTZxF_normal.jpg" TargetMode="External" /><Relationship Id="rId258" Type="http://schemas.openxmlformats.org/officeDocument/2006/relationships/hyperlink" Target="http://pbs.twimg.com/profile_images/1144220878793842694/gcEKbgMs_normal.png" TargetMode="External" /><Relationship Id="rId259" Type="http://schemas.openxmlformats.org/officeDocument/2006/relationships/hyperlink" Target="http://pbs.twimg.com/profile_images/907927984253886464/IPfoc5Nj_normal.jpg" TargetMode="External" /><Relationship Id="rId260" Type="http://schemas.openxmlformats.org/officeDocument/2006/relationships/hyperlink" Target="http://pbs.twimg.com/profile_images/907927984253886464/IPfoc5Nj_normal.jpg" TargetMode="External" /><Relationship Id="rId261" Type="http://schemas.openxmlformats.org/officeDocument/2006/relationships/hyperlink" Target="http://pbs.twimg.com/profile_images/907927984253886464/IPfoc5Nj_normal.jpg" TargetMode="External" /><Relationship Id="rId262" Type="http://schemas.openxmlformats.org/officeDocument/2006/relationships/hyperlink" Target="http://pbs.twimg.com/profile_images/710049013966487552/xyQ5j5sJ_normal.jpg" TargetMode="External" /><Relationship Id="rId263" Type="http://schemas.openxmlformats.org/officeDocument/2006/relationships/hyperlink" Target="http://pbs.twimg.com/profile_images/809039033045254144/66c6aFUg_normal.jpg" TargetMode="External" /><Relationship Id="rId264" Type="http://schemas.openxmlformats.org/officeDocument/2006/relationships/hyperlink" Target="http://pbs.twimg.com/profile_images/809039033045254144/66c6aFUg_normal.jpg" TargetMode="External" /><Relationship Id="rId265" Type="http://schemas.openxmlformats.org/officeDocument/2006/relationships/hyperlink" Target="http://pbs.twimg.com/profile_images/809039033045254144/66c6aFUg_normal.jpg" TargetMode="External" /><Relationship Id="rId266" Type="http://schemas.openxmlformats.org/officeDocument/2006/relationships/hyperlink" Target="http://pbs.twimg.com/profile_images/885764331631243265/D6Ng1RuS_normal.jpg" TargetMode="External" /><Relationship Id="rId267" Type="http://schemas.openxmlformats.org/officeDocument/2006/relationships/hyperlink" Target="http://pbs.twimg.com/profile_images/885764331631243265/D6Ng1RuS_normal.jpg" TargetMode="External" /><Relationship Id="rId268" Type="http://schemas.openxmlformats.org/officeDocument/2006/relationships/hyperlink" Target="http://pbs.twimg.com/profile_images/885764331631243265/D6Ng1RuS_normal.jpg" TargetMode="External" /><Relationship Id="rId269" Type="http://schemas.openxmlformats.org/officeDocument/2006/relationships/hyperlink" Target="https://pbs.twimg.com/media/EBXxmWvX4AAWg40.jpg" TargetMode="External" /><Relationship Id="rId270" Type="http://schemas.openxmlformats.org/officeDocument/2006/relationships/hyperlink" Target="http://pbs.twimg.com/profile_images/1483076168/Parsley-Liz-2010-296-580x435_normal.jpg" TargetMode="External" /><Relationship Id="rId271" Type="http://schemas.openxmlformats.org/officeDocument/2006/relationships/hyperlink" Target="https://pbs.twimg.com/media/EBYGTndXYAAOVn4.jpg" TargetMode="External" /><Relationship Id="rId272" Type="http://schemas.openxmlformats.org/officeDocument/2006/relationships/hyperlink" Target="https://pbs.twimg.com/media/EBYSU8ZX4AEcXAm.jpg" TargetMode="External" /><Relationship Id="rId273" Type="http://schemas.openxmlformats.org/officeDocument/2006/relationships/hyperlink" Target="http://pbs.twimg.com/profile_images/436081880312471552/edPhioxc_normal.jpeg" TargetMode="External" /><Relationship Id="rId274" Type="http://schemas.openxmlformats.org/officeDocument/2006/relationships/hyperlink" Target="http://pbs.twimg.com/profile_images/759417800591106049/46CpUYVY_normal.jpg" TargetMode="External" /><Relationship Id="rId275" Type="http://schemas.openxmlformats.org/officeDocument/2006/relationships/hyperlink" Target="http://pbs.twimg.com/profile_images/1157033141061804032/XPvqx0CR_normal.jpg" TargetMode="External" /><Relationship Id="rId276" Type="http://schemas.openxmlformats.org/officeDocument/2006/relationships/hyperlink" Target="http://pbs.twimg.com/profile_images/1157033141061804032/XPvqx0CR_normal.jpg" TargetMode="External" /><Relationship Id="rId277" Type="http://schemas.openxmlformats.org/officeDocument/2006/relationships/hyperlink" Target="http://pbs.twimg.com/profile_images/1157033141061804032/XPvqx0CR_normal.jpg" TargetMode="External" /><Relationship Id="rId278" Type="http://schemas.openxmlformats.org/officeDocument/2006/relationships/hyperlink" Target="http://pbs.twimg.com/profile_images/1748985727/icon_normal.png" TargetMode="External" /><Relationship Id="rId279" Type="http://schemas.openxmlformats.org/officeDocument/2006/relationships/hyperlink" Target="http://pbs.twimg.com/profile_images/1748985727/icon_normal.png" TargetMode="External" /><Relationship Id="rId280" Type="http://schemas.openxmlformats.org/officeDocument/2006/relationships/hyperlink" Target="http://pbs.twimg.com/profile_images/1748985727/icon_normal.png" TargetMode="External" /><Relationship Id="rId281" Type="http://schemas.openxmlformats.org/officeDocument/2006/relationships/hyperlink" Target="https://pbs.twimg.com/media/EBY0qSDWkAAI7a0.jpg" TargetMode="External" /><Relationship Id="rId282" Type="http://schemas.openxmlformats.org/officeDocument/2006/relationships/hyperlink" Target="http://pbs.twimg.com/profile_images/1152524355521470464/KPeC-OZH_normal.jpg" TargetMode="External" /><Relationship Id="rId283" Type="http://schemas.openxmlformats.org/officeDocument/2006/relationships/hyperlink" Target="https://pbs.twimg.com/ext_tw_video_thumb/1159204138682585091/pu/img/S4SQxer6Or3fhs7R.jpg" TargetMode="External" /><Relationship Id="rId284" Type="http://schemas.openxmlformats.org/officeDocument/2006/relationships/hyperlink" Target="http://pbs.twimg.com/profile_images/1158632615135629312/1FqtJFPB_normal.jpg" TargetMode="External" /><Relationship Id="rId285" Type="http://schemas.openxmlformats.org/officeDocument/2006/relationships/hyperlink" Target="http://pbs.twimg.com/profile_images/962679440185659392/NjePyPup_normal.jpg" TargetMode="External" /><Relationship Id="rId286" Type="http://schemas.openxmlformats.org/officeDocument/2006/relationships/hyperlink" Target="http://pbs.twimg.com/profile_images/1158624446040686592/PTuKeDlJ_normal.jpg" TargetMode="External" /><Relationship Id="rId287" Type="http://schemas.openxmlformats.org/officeDocument/2006/relationships/hyperlink" Target="http://pbs.twimg.com/profile_images/1109762449463480320/E_77MQNg_normal.png" TargetMode="External" /><Relationship Id="rId288" Type="http://schemas.openxmlformats.org/officeDocument/2006/relationships/hyperlink" Target="http://pbs.twimg.com/profile_images/1109762449463480320/E_77MQNg_normal.png" TargetMode="External" /><Relationship Id="rId289" Type="http://schemas.openxmlformats.org/officeDocument/2006/relationships/hyperlink" Target="http://pbs.twimg.com/profile_images/1096106570444951554/LJBQN8Az_normal.jpg" TargetMode="External" /><Relationship Id="rId290" Type="http://schemas.openxmlformats.org/officeDocument/2006/relationships/hyperlink" Target="http://pbs.twimg.com/profile_images/1068922775681884160/504sKo7n_normal.jpg" TargetMode="External" /><Relationship Id="rId291" Type="http://schemas.openxmlformats.org/officeDocument/2006/relationships/hyperlink" Target="https://pbs.twimg.com/media/EAxsBD2XsAAeSDk.jpg" TargetMode="External" /><Relationship Id="rId292" Type="http://schemas.openxmlformats.org/officeDocument/2006/relationships/hyperlink" Target="https://pbs.twimg.com/media/EA-RsjuWkAAafRb.jpg" TargetMode="External" /><Relationship Id="rId293" Type="http://schemas.openxmlformats.org/officeDocument/2006/relationships/hyperlink" Target="https://pbs.twimg.com/media/EBbgymhWsAA0wE_.jpg" TargetMode="External" /><Relationship Id="rId294" Type="http://schemas.openxmlformats.org/officeDocument/2006/relationships/hyperlink" Target="https://pbs.twimg.com/media/EBXcNeTXkAAAlLK.jpg" TargetMode="External" /><Relationship Id="rId295" Type="http://schemas.openxmlformats.org/officeDocument/2006/relationships/hyperlink" Target="http://pbs.twimg.com/profile_images/733658106043981825/uJCejYd__normal.jpg" TargetMode="External" /><Relationship Id="rId296" Type="http://schemas.openxmlformats.org/officeDocument/2006/relationships/hyperlink" Target="http://pbs.twimg.com/profile_images/1063435487451467777/zicDG6bf_normal.jpg" TargetMode="External" /><Relationship Id="rId297" Type="http://schemas.openxmlformats.org/officeDocument/2006/relationships/hyperlink" Target="https://pbs.twimg.com/media/EBXcNeTXkAAAlLK.jpg" TargetMode="External" /><Relationship Id="rId298" Type="http://schemas.openxmlformats.org/officeDocument/2006/relationships/hyperlink" Target="https://pbs.twimg.com/media/EBXcNeTXkAAAlLK.jpg" TargetMode="External" /><Relationship Id="rId299" Type="http://schemas.openxmlformats.org/officeDocument/2006/relationships/hyperlink" Target="http://pbs.twimg.com/profile_images/733658106043981825/uJCejYd__normal.jpg" TargetMode="External" /><Relationship Id="rId300" Type="http://schemas.openxmlformats.org/officeDocument/2006/relationships/hyperlink" Target="http://pbs.twimg.com/profile_images/1063435487451467777/zicDG6bf_normal.jpg" TargetMode="External" /><Relationship Id="rId301" Type="http://schemas.openxmlformats.org/officeDocument/2006/relationships/hyperlink" Target="http://pbs.twimg.com/profile_images/3437503375/aad534719456a44f55a04b35bb15ea67_normal.jpeg" TargetMode="External" /><Relationship Id="rId302" Type="http://schemas.openxmlformats.org/officeDocument/2006/relationships/hyperlink" Target="http://pbs.twimg.com/profile_images/1018542843504103424/ap3rJlxV_normal.jpg" TargetMode="External" /><Relationship Id="rId303" Type="http://schemas.openxmlformats.org/officeDocument/2006/relationships/hyperlink" Target="http://pbs.twimg.com/profile_images/785207304253763586/P99xvrgG_normal.jpg" TargetMode="External" /><Relationship Id="rId304" Type="http://schemas.openxmlformats.org/officeDocument/2006/relationships/hyperlink" Target="http://pbs.twimg.com/profile_images/785207304253763586/P99xvrgG_normal.jpg" TargetMode="External" /><Relationship Id="rId305" Type="http://schemas.openxmlformats.org/officeDocument/2006/relationships/hyperlink" Target="http://pbs.twimg.com/profile_images/785207304253763586/P99xvrgG_normal.jpg" TargetMode="External" /><Relationship Id="rId306" Type="http://schemas.openxmlformats.org/officeDocument/2006/relationships/hyperlink" Target="http://pbs.twimg.com/profile_images/733658106043981825/uJCejYd__normal.jpg" TargetMode="External" /><Relationship Id="rId307" Type="http://schemas.openxmlformats.org/officeDocument/2006/relationships/hyperlink" Target="http://pbs.twimg.com/profile_images/1063435487451467777/zicDG6bf_normal.jpg" TargetMode="External" /><Relationship Id="rId308" Type="http://schemas.openxmlformats.org/officeDocument/2006/relationships/hyperlink" Target="http://pbs.twimg.com/profile_images/865141192194891777/jreOf59z_normal.jpg" TargetMode="External" /><Relationship Id="rId309" Type="http://schemas.openxmlformats.org/officeDocument/2006/relationships/hyperlink" Target="http://pbs.twimg.com/profile_images/733658106043981825/uJCejYd__normal.jpg" TargetMode="External" /><Relationship Id="rId310" Type="http://schemas.openxmlformats.org/officeDocument/2006/relationships/hyperlink" Target="http://pbs.twimg.com/profile_images/1063435487451467777/zicDG6bf_normal.jpg" TargetMode="External" /><Relationship Id="rId311" Type="http://schemas.openxmlformats.org/officeDocument/2006/relationships/hyperlink" Target="http://pbs.twimg.com/profile_images/865141192194891777/jreOf59z_normal.jpg" TargetMode="External" /><Relationship Id="rId312" Type="http://schemas.openxmlformats.org/officeDocument/2006/relationships/hyperlink" Target="http://pbs.twimg.com/profile_images/865141192194891777/jreOf59z_normal.jpg" TargetMode="External" /><Relationship Id="rId313" Type="http://schemas.openxmlformats.org/officeDocument/2006/relationships/hyperlink" Target="http://pbs.twimg.com/profile_images/464348596729442305/9-vb9iqc_normal.jpeg" TargetMode="External" /><Relationship Id="rId314" Type="http://schemas.openxmlformats.org/officeDocument/2006/relationships/hyperlink" Target="http://pbs.twimg.com/profile_images/733658106043981825/uJCejYd__normal.jpg" TargetMode="External" /><Relationship Id="rId315" Type="http://schemas.openxmlformats.org/officeDocument/2006/relationships/hyperlink" Target="http://pbs.twimg.com/profile_images/733658106043981825/uJCejYd__normal.jpg" TargetMode="External" /><Relationship Id="rId316" Type="http://schemas.openxmlformats.org/officeDocument/2006/relationships/hyperlink" Target="http://pbs.twimg.com/profile_images/1063435487451467777/zicDG6bf_normal.jpg" TargetMode="External" /><Relationship Id="rId317" Type="http://schemas.openxmlformats.org/officeDocument/2006/relationships/hyperlink" Target="http://pbs.twimg.com/profile_images/1063435487451467777/zicDG6bf_normal.jpg" TargetMode="External" /><Relationship Id="rId318" Type="http://schemas.openxmlformats.org/officeDocument/2006/relationships/hyperlink" Target="http://pbs.twimg.com/profile_images/838766542468829184/BUSPSPJV_normal.jpg" TargetMode="External" /><Relationship Id="rId319" Type="http://schemas.openxmlformats.org/officeDocument/2006/relationships/hyperlink" Target="http://pbs.twimg.com/profile_images/464348596729442305/9-vb9iqc_normal.jpeg" TargetMode="External" /><Relationship Id="rId320" Type="http://schemas.openxmlformats.org/officeDocument/2006/relationships/hyperlink" Target="http://pbs.twimg.com/profile_images/733658106043981825/uJCejYd__normal.jpg" TargetMode="External" /><Relationship Id="rId321" Type="http://schemas.openxmlformats.org/officeDocument/2006/relationships/hyperlink" Target="http://pbs.twimg.com/profile_images/733658106043981825/uJCejYd__normal.jpg" TargetMode="External" /><Relationship Id="rId322" Type="http://schemas.openxmlformats.org/officeDocument/2006/relationships/hyperlink" Target="http://pbs.twimg.com/profile_images/838766542468829184/BUSPSPJV_normal.jpg" TargetMode="External" /><Relationship Id="rId323" Type="http://schemas.openxmlformats.org/officeDocument/2006/relationships/hyperlink" Target="http://pbs.twimg.com/profile_images/838766542468829184/BUSPSPJV_normal.jpg" TargetMode="External" /><Relationship Id="rId324" Type="http://schemas.openxmlformats.org/officeDocument/2006/relationships/hyperlink" Target="http://pbs.twimg.com/profile_images/1112975350185803777/iMd4uyfW_normal.png" TargetMode="External" /><Relationship Id="rId325" Type="http://schemas.openxmlformats.org/officeDocument/2006/relationships/hyperlink" Target="https://pbs.twimg.com/media/EBRZSn-WsAAaMtV.png" TargetMode="External" /><Relationship Id="rId326" Type="http://schemas.openxmlformats.org/officeDocument/2006/relationships/hyperlink" Target="https://pbs.twimg.com/media/EBRZSn-WsAAaMtV.png" TargetMode="External" /><Relationship Id="rId327" Type="http://schemas.openxmlformats.org/officeDocument/2006/relationships/hyperlink" Target="http://pbs.twimg.com/profile_images/996346887048499200/3YkUS1WQ_normal.jpg" TargetMode="External" /><Relationship Id="rId328" Type="http://schemas.openxmlformats.org/officeDocument/2006/relationships/hyperlink" Target="http://pbs.twimg.com/profile_images/996346887048499200/3YkUS1WQ_normal.jpg" TargetMode="External" /><Relationship Id="rId329" Type="http://schemas.openxmlformats.org/officeDocument/2006/relationships/hyperlink" Target="https://pbs.twimg.com/media/EBcxD-gXYAAbt3x.jpg" TargetMode="External" /><Relationship Id="rId330" Type="http://schemas.openxmlformats.org/officeDocument/2006/relationships/hyperlink" Target="http://pbs.twimg.com/profile_images/1061998307650756608/5zA5Hz18_normal.jpg" TargetMode="External" /><Relationship Id="rId331" Type="http://schemas.openxmlformats.org/officeDocument/2006/relationships/hyperlink" Target="http://pbs.twimg.com/profile_images/1118604274764845057/q18erTfz_normal.jpg" TargetMode="External" /><Relationship Id="rId332" Type="http://schemas.openxmlformats.org/officeDocument/2006/relationships/hyperlink" Target="http://pbs.twimg.com/profile_images/1118604274764845057/q18erTfz_normal.jpg" TargetMode="External" /><Relationship Id="rId333" Type="http://schemas.openxmlformats.org/officeDocument/2006/relationships/hyperlink" Target="http://pbs.twimg.com/profile_images/1156109294355517440/vTIZl75e_normal.jpg" TargetMode="External" /><Relationship Id="rId334" Type="http://schemas.openxmlformats.org/officeDocument/2006/relationships/hyperlink" Target="http://pbs.twimg.com/profile_images/545158063317979136/iwFPYmAH_normal.png" TargetMode="External" /><Relationship Id="rId335" Type="http://schemas.openxmlformats.org/officeDocument/2006/relationships/hyperlink" Target="http://pbs.twimg.com/profile_images/727856505714782208/vTezbnT9_normal.jpg" TargetMode="External" /><Relationship Id="rId336" Type="http://schemas.openxmlformats.org/officeDocument/2006/relationships/hyperlink" Target="http://pbs.twimg.com/profile_images/1092092033332903938/Ohw571-T_normal.jpg" TargetMode="External" /><Relationship Id="rId337" Type="http://schemas.openxmlformats.org/officeDocument/2006/relationships/hyperlink" Target="http://pbs.twimg.com/profile_images/1092092033332903938/Ohw571-T_normal.jpg" TargetMode="External" /><Relationship Id="rId338" Type="http://schemas.openxmlformats.org/officeDocument/2006/relationships/hyperlink" Target="https://pbs.twimg.com/media/EAD8nE5WwAAkn_U.jpg" TargetMode="External" /><Relationship Id="rId339" Type="http://schemas.openxmlformats.org/officeDocument/2006/relationships/hyperlink" Target="https://pbs.twimg.com/media/EBNwgFaXkAE_CQ2.jpg" TargetMode="External" /><Relationship Id="rId340" Type="http://schemas.openxmlformats.org/officeDocument/2006/relationships/hyperlink" Target="http://pbs.twimg.com/profile_images/1067361784741261312/-8tBjbWR_normal.jpg" TargetMode="External" /><Relationship Id="rId341" Type="http://schemas.openxmlformats.org/officeDocument/2006/relationships/hyperlink" Target="http://pbs.twimg.com/profile_images/868603527701987329/CrTHH8sB_normal.jpg" TargetMode="External" /><Relationship Id="rId342" Type="http://schemas.openxmlformats.org/officeDocument/2006/relationships/hyperlink" Target="http://pbs.twimg.com/profile_images/868603527701987329/CrTHH8sB_normal.jpg" TargetMode="External" /><Relationship Id="rId343" Type="http://schemas.openxmlformats.org/officeDocument/2006/relationships/hyperlink" Target="http://pbs.twimg.com/profile_images/1122234181386420232/D4fn1vbo_normal.jpg" TargetMode="External" /><Relationship Id="rId344" Type="http://schemas.openxmlformats.org/officeDocument/2006/relationships/hyperlink" Target="http://pbs.twimg.com/profile_images/1139922058450632704/EPIDlzLs_normal.png" TargetMode="External" /><Relationship Id="rId345" Type="http://schemas.openxmlformats.org/officeDocument/2006/relationships/hyperlink" Target="http://pbs.twimg.com/profile_images/993959766606172160/SI0Pl_M9_normal.jpg" TargetMode="External" /><Relationship Id="rId346" Type="http://schemas.openxmlformats.org/officeDocument/2006/relationships/hyperlink" Target="http://pbs.twimg.com/profile_images/1087203156277280768/FgmihCxK_normal.jpg" TargetMode="External" /><Relationship Id="rId347" Type="http://schemas.openxmlformats.org/officeDocument/2006/relationships/hyperlink" Target="http://pbs.twimg.com/profile_images/1087203156277280768/FgmihCxK_normal.jpg" TargetMode="External" /><Relationship Id="rId348" Type="http://schemas.openxmlformats.org/officeDocument/2006/relationships/hyperlink" Target="http://pbs.twimg.com/profile_images/1039132095334043648/9NazgPPq_normal.jpg" TargetMode="External" /><Relationship Id="rId349" Type="http://schemas.openxmlformats.org/officeDocument/2006/relationships/hyperlink" Target="http://pbs.twimg.com/profile_images/1039132095334043648/9NazgPPq_normal.jpg" TargetMode="External" /><Relationship Id="rId350" Type="http://schemas.openxmlformats.org/officeDocument/2006/relationships/hyperlink" Target="http://pbs.twimg.com/profile_images/1145754178029064192/dcADZQ9D_normal.jpg" TargetMode="External" /><Relationship Id="rId351" Type="http://schemas.openxmlformats.org/officeDocument/2006/relationships/hyperlink" Target="http://pbs.twimg.com/profile_images/1145754178029064192/dcADZQ9D_normal.jpg" TargetMode="External" /><Relationship Id="rId352" Type="http://schemas.openxmlformats.org/officeDocument/2006/relationships/hyperlink" Target="http://pbs.twimg.com/profile_images/497767347797512193/__cei3cK_normal.jpeg" TargetMode="External" /><Relationship Id="rId353" Type="http://schemas.openxmlformats.org/officeDocument/2006/relationships/hyperlink" Target="http://pbs.twimg.com/profile_images/497767347797512193/__cei3cK_normal.jpeg" TargetMode="External" /><Relationship Id="rId354" Type="http://schemas.openxmlformats.org/officeDocument/2006/relationships/hyperlink" Target="http://pbs.twimg.com/profile_images/972445503655960576/pdfwLCqf_normal.jpg" TargetMode="External" /><Relationship Id="rId355" Type="http://schemas.openxmlformats.org/officeDocument/2006/relationships/hyperlink" Target="http://pbs.twimg.com/profile_images/972445503655960576/pdfwLCqf_normal.jpg" TargetMode="External" /><Relationship Id="rId356" Type="http://schemas.openxmlformats.org/officeDocument/2006/relationships/hyperlink" Target="http://pbs.twimg.com/profile_images/1138005517132079104/WgpnmV7I_normal.png" TargetMode="External" /><Relationship Id="rId357" Type="http://schemas.openxmlformats.org/officeDocument/2006/relationships/hyperlink" Target="http://pbs.twimg.com/profile_images/1138005517132079104/WgpnmV7I_normal.png" TargetMode="External" /><Relationship Id="rId358" Type="http://schemas.openxmlformats.org/officeDocument/2006/relationships/hyperlink" Target="http://pbs.twimg.com/profile_images/1143777081639280641/2WKhcdOS_normal.jpg" TargetMode="External" /><Relationship Id="rId359" Type="http://schemas.openxmlformats.org/officeDocument/2006/relationships/hyperlink" Target="http://pbs.twimg.com/profile_images/2753549445/9b3e98ac682442cccbe2e7af03509962_normal.jpeg" TargetMode="External" /><Relationship Id="rId360" Type="http://schemas.openxmlformats.org/officeDocument/2006/relationships/hyperlink" Target="http://pbs.twimg.com/profile_images/2753549445/9b3e98ac682442cccbe2e7af03509962_normal.jpeg" TargetMode="External" /><Relationship Id="rId361" Type="http://schemas.openxmlformats.org/officeDocument/2006/relationships/hyperlink" Target="http://pbs.twimg.com/profile_images/1151800029918707712/UjLHb2f6_normal.jpg" TargetMode="External" /><Relationship Id="rId362" Type="http://schemas.openxmlformats.org/officeDocument/2006/relationships/hyperlink" Target="http://pbs.twimg.com/profile_images/1151800029918707712/UjLHb2f6_normal.jpg" TargetMode="External" /><Relationship Id="rId363" Type="http://schemas.openxmlformats.org/officeDocument/2006/relationships/hyperlink" Target="http://pbs.twimg.com/profile_images/988816927320694784/QWT87n5y_normal.jpg" TargetMode="External" /><Relationship Id="rId364" Type="http://schemas.openxmlformats.org/officeDocument/2006/relationships/hyperlink" Target="http://pbs.twimg.com/profile_images/988816927320694784/QWT87n5y_normal.jpg" TargetMode="External" /><Relationship Id="rId365" Type="http://schemas.openxmlformats.org/officeDocument/2006/relationships/hyperlink" Target="http://pbs.twimg.com/profile_images/854568553143554049/Bp-60kmH_normal.jpg" TargetMode="External" /><Relationship Id="rId366" Type="http://schemas.openxmlformats.org/officeDocument/2006/relationships/hyperlink" Target="http://pbs.twimg.com/profile_images/1159811165503012864/moXuCFKT_normal.jpg" TargetMode="External" /><Relationship Id="rId367" Type="http://schemas.openxmlformats.org/officeDocument/2006/relationships/hyperlink" Target="http://pbs.twimg.com/profile_images/1159811165503012864/moXuCFKT_normal.jpg" TargetMode="External" /><Relationship Id="rId368" Type="http://schemas.openxmlformats.org/officeDocument/2006/relationships/hyperlink" Target="http://pbs.twimg.com/profile_images/492660377637752833/IpU8exBw_normal.jpeg" TargetMode="External" /><Relationship Id="rId369" Type="http://schemas.openxmlformats.org/officeDocument/2006/relationships/hyperlink" Target="http://pbs.twimg.com/profile_images/950323455236304899/AwbXMaNt_normal.jpg" TargetMode="External" /><Relationship Id="rId370" Type="http://schemas.openxmlformats.org/officeDocument/2006/relationships/hyperlink" Target="http://pbs.twimg.com/profile_images/1150838150736097287/lt8VDRJ-_normal.jpg" TargetMode="External" /><Relationship Id="rId371" Type="http://schemas.openxmlformats.org/officeDocument/2006/relationships/hyperlink" Target="http://pbs.twimg.com/profile_images/944746698718547968/ytKCJ256_normal.jpg" TargetMode="External" /><Relationship Id="rId372" Type="http://schemas.openxmlformats.org/officeDocument/2006/relationships/hyperlink" Target="http://pbs.twimg.com/profile_images/1132745421493813248/tkNXZYYI_normal.jpg" TargetMode="External" /><Relationship Id="rId373" Type="http://schemas.openxmlformats.org/officeDocument/2006/relationships/hyperlink" Target="http://pbs.twimg.com/profile_images/1132745421493813248/tkNXZYYI_normal.jpg" TargetMode="External" /><Relationship Id="rId374" Type="http://schemas.openxmlformats.org/officeDocument/2006/relationships/hyperlink" Target="http://pbs.twimg.com/profile_images/1145975316709552128/AHVM0FzC_normal.jpg" TargetMode="External" /><Relationship Id="rId375" Type="http://schemas.openxmlformats.org/officeDocument/2006/relationships/hyperlink" Target="http://pbs.twimg.com/profile_images/1158974333345259521/ztWlPY6p_normal.jpg" TargetMode="External" /><Relationship Id="rId376" Type="http://schemas.openxmlformats.org/officeDocument/2006/relationships/hyperlink" Target="http://pbs.twimg.com/profile_images/570860086298300416/u5Jou2Dy_normal.png" TargetMode="External" /><Relationship Id="rId377" Type="http://schemas.openxmlformats.org/officeDocument/2006/relationships/hyperlink" Target="http://pbs.twimg.com/profile_images/570860086298300416/u5Jou2Dy_normal.png" TargetMode="External" /><Relationship Id="rId378" Type="http://schemas.openxmlformats.org/officeDocument/2006/relationships/hyperlink" Target="http://pbs.twimg.com/profile_images/570860086298300416/u5Jou2Dy_normal.png" TargetMode="External" /><Relationship Id="rId379" Type="http://schemas.openxmlformats.org/officeDocument/2006/relationships/hyperlink" Target="http://pbs.twimg.com/profile_images/570860086298300416/u5Jou2Dy_normal.png" TargetMode="External" /><Relationship Id="rId380" Type="http://schemas.openxmlformats.org/officeDocument/2006/relationships/hyperlink" Target="http://pbs.twimg.com/profile_images/635855810887749636/hBeXEbeu_normal.jpg" TargetMode="External" /><Relationship Id="rId381" Type="http://schemas.openxmlformats.org/officeDocument/2006/relationships/hyperlink" Target="http://pbs.twimg.com/profile_images/1080789983974301696/y0C2Q8bh_normal.jpg" TargetMode="External" /><Relationship Id="rId382" Type="http://schemas.openxmlformats.org/officeDocument/2006/relationships/hyperlink" Target="http://pbs.twimg.com/profile_images/832003909648539650/HMmHABwO_normal.jpg" TargetMode="External" /><Relationship Id="rId383" Type="http://schemas.openxmlformats.org/officeDocument/2006/relationships/hyperlink" Target="http://pbs.twimg.com/profile_images/1080789983974301696/y0C2Q8bh_normal.jpg" TargetMode="External" /><Relationship Id="rId384" Type="http://schemas.openxmlformats.org/officeDocument/2006/relationships/hyperlink" Target="http://pbs.twimg.com/profile_images/832003909648539650/HMmHABwO_normal.jpg" TargetMode="External" /><Relationship Id="rId385" Type="http://schemas.openxmlformats.org/officeDocument/2006/relationships/hyperlink" Target="http://pbs.twimg.com/profile_images/1080789983974301696/y0C2Q8bh_normal.jpg" TargetMode="External" /><Relationship Id="rId386" Type="http://schemas.openxmlformats.org/officeDocument/2006/relationships/hyperlink" Target="http://pbs.twimg.com/profile_images/832003909648539650/HMmHABwO_normal.jpg" TargetMode="External" /><Relationship Id="rId387" Type="http://schemas.openxmlformats.org/officeDocument/2006/relationships/hyperlink" Target="http://pbs.twimg.com/profile_images/1080789983974301696/y0C2Q8bh_normal.jpg" TargetMode="External" /><Relationship Id="rId388" Type="http://schemas.openxmlformats.org/officeDocument/2006/relationships/hyperlink" Target="http://pbs.twimg.com/profile_images/832003909648539650/HMmHABwO_normal.jpg" TargetMode="External" /><Relationship Id="rId389" Type="http://schemas.openxmlformats.org/officeDocument/2006/relationships/hyperlink" Target="http://pbs.twimg.com/profile_images/1080789983974301696/y0C2Q8bh_normal.jpg" TargetMode="External" /><Relationship Id="rId390" Type="http://schemas.openxmlformats.org/officeDocument/2006/relationships/hyperlink" Target="http://pbs.twimg.com/profile_images/1080789983974301696/y0C2Q8bh_normal.jpg" TargetMode="External" /><Relationship Id="rId391" Type="http://schemas.openxmlformats.org/officeDocument/2006/relationships/hyperlink" Target="http://pbs.twimg.com/profile_images/1080789983974301696/y0C2Q8bh_normal.jpg" TargetMode="External" /><Relationship Id="rId392" Type="http://schemas.openxmlformats.org/officeDocument/2006/relationships/hyperlink" Target="http://pbs.twimg.com/profile_images/832003909648539650/HMmHABwO_normal.jpg" TargetMode="External" /><Relationship Id="rId393" Type="http://schemas.openxmlformats.org/officeDocument/2006/relationships/hyperlink" Target="http://pbs.twimg.com/profile_images/1080789983974301696/y0C2Q8bh_normal.jpg" TargetMode="External" /><Relationship Id="rId394" Type="http://schemas.openxmlformats.org/officeDocument/2006/relationships/hyperlink" Target="http://pbs.twimg.com/profile_images/1080789983974301696/y0C2Q8bh_normal.jpg" TargetMode="External" /><Relationship Id="rId395" Type="http://schemas.openxmlformats.org/officeDocument/2006/relationships/hyperlink" Target="http://pbs.twimg.com/profile_images/832003909648539650/HMmHABwO_normal.jpg" TargetMode="External" /><Relationship Id="rId396" Type="http://schemas.openxmlformats.org/officeDocument/2006/relationships/hyperlink" Target="http://pbs.twimg.com/profile_images/832003909648539650/HMmHABwO_normal.jpg" TargetMode="External" /><Relationship Id="rId397" Type="http://schemas.openxmlformats.org/officeDocument/2006/relationships/hyperlink" Target="http://pbs.twimg.com/profile_images/832003909648539650/HMmHABwO_normal.jpg" TargetMode="External" /><Relationship Id="rId398" Type="http://schemas.openxmlformats.org/officeDocument/2006/relationships/hyperlink" Target="http://pbs.twimg.com/profile_images/899373833764839426/ccHkoXYV_normal.jpg" TargetMode="External" /><Relationship Id="rId399" Type="http://schemas.openxmlformats.org/officeDocument/2006/relationships/hyperlink" Target="http://pbs.twimg.com/profile_images/1156334911826980865/rbIyvyL__normal.jpg" TargetMode="External" /><Relationship Id="rId400" Type="http://schemas.openxmlformats.org/officeDocument/2006/relationships/hyperlink" Target="http://pbs.twimg.com/profile_images/1071606507848880129/RS4Row2w_normal.jpg" TargetMode="External" /><Relationship Id="rId401" Type="http://schemas.openxmlformats.org/officeDocument/2006/relationships/hyperlink" Target="http://pbs.twimg.com/profile_images/1156334911826980865/rbIyvyL__normal.jpg" TargetMode="External" /><Relationship Id="rId402" Type="http://schemas.openxmlformats.org/officeDocument/2006/relationships/hyperlink" Target="http://pbs.twimg.com/profile_images/1156334911826980865/rbIyvyL__normal.jpg" TargetMode="External" /><Relationship Id="rId403" Type="http://schemas.openxmlformats.org/officeDocument/2006/relationships/hyperlink" Target="http://pbs.twimg.com/profile_images/1156334911826980865/rbIyvyL__normal.jpg" TargetMode="External" /><Relationship Id="rId404" Type="http://schemas.openxmlformats.org/officeDocument/2006/relationships/hyperlink" Target="http://pbs.twimg.com/profile_images/1071606507848880129/RS4Row2w_normal.jpg" TargetMode="External" /><Relationship Id="rId405" Type="http://schemas.openxmlformats.org/officeDocument/2006/relationships/hyperlink" Target="http://pbs.twimg.com/profile_images/1149221105720123392/nP2qARd4_normal.jpg" TargetMode="External" /><Relationship Id="rId406" Type="http://schemas.openxmlformats.org/officeDocument/2006/relationships/hyperlink" Target="http://pbs.twimg.com/profile_images/565014224716304384/K-ZhJmCx_normal.jpeg" TargetMode="External" /><Relationship Id="rId407" Type="http://schemas.openxmlformats.org/officeDocument/2006/relationships/hyperlink" Target="http://pbs.twimg.com/profile_images/1082347830792966145/WrsAGiKR_normal.jpg" TargetMode="External" /><Relationship Id="rId408" Type="http://schemas.openxmlformats.org/officeDocument/2006/relationships/hyperlink" Target="https://pbs.twimg.com/media/EB3TM1ZXkAApOsw.jpg" TargetMode="External" /><Relationship Id="rId409" Type="http://schemas.openxmlformats.org/officeDocument/2006/relationships/hyperlink" Target="https://pbs.twimg.com/media/EB3UV-lXUAAjIrA.jpg" TargetMode="External" /><Relationship Id="rId410" Type="http://schemas.openxmlformats.org/officeDocument/2006/relationships/hyperlink" Target="http://pbs.twimg.com/profile_images/899570183202889729/UJ9OJ0_7_normal.jpg" TargetMode="External" /><Relationship Id="rId411" Type="http://schemas.openxmlformats.org/officeDocument/2006/relationships/hyperlink" Target="http://pbs.twimg.com/profile_images/896056294246952972/BEWpvdiE_normal.jpg" TargetMode="External" /><Relationship Id="rId412" Type="http://schemas.openxmlformats.org/officeDocument/2006/relationships/hyperlink" Target="http://pbs.twimg.com/profile_images/1149025544291389441/b418qn1X_normal.jpg" TargetMode="External" /><Relationship Id="rId413" Type="http://schemas.openxmlformats.org/officeDocument/2006/relationships/hyperlink" Target="http://pbs.twimg.com/profile_images/1145719580188430336/TezBGxR7_normal.jpg" TargetMode="External" /><Relationship Id="rId414" Type="http://schemas.openxmlformats.org/officeDocument/2006/relationships/hyperlink" Target="http://pbs.twimg.com/profile_images/1145719580188430336/TezBGxR7_normal.jpg" TargetMode="External" /><Relationship Id="rId415" Type="http://schemas.openxmlformats.org/officeDocument/2006/relationships/hyperlink" Target="http://pbs.twimg.com/profile_images/1562983855/logo_normal.png" TargetMode="External" /><Relationship Id="rId416" Type="http://schemas.openxmlformats.org/officeDocument/2006/relationships/hyperlink" Target="http://pbs.twimg.com/profile_images/1020010412555681792/VIbkiNdJ_normal.jpg" TargetMode="External" /><Relationship Id="rId417" Type="http://schemas.openxmlformats.org/officeDocument/2006/relationships/hyperlink" Target="http://pbs.twimg.com/profile_images/847304243816026112/_MiH1OP-_normal.jpg" TargetMode="External" /><Relationship Id="rId418" Type="http://schemas.openxmlformats.org/officeDocument/2006/relationships/hyperlink" Target="http://pbs.twimg.com/profile_images/644688630527594496/FU5fyCkj_normal.jpg" TargetMode="External" /><Relationship Id="rId419" Type="http://schemas.openxmlformats.org/officeDocument/2006/relationships/hyperlink" Target="https://twitter.com/#!/georgeinstitute/status/1156028574287065094" TargetMode="External" /><Relationship Id="rId420" Type="http://schemas.openxmlformats.org/officeDocument/2006/relationships/hyperlink" Target="https://twitter.com/#!/alikjones/status/1156412007572131840" TargetMode="External" /><Relationship Id="rId421" Type="http://schemas.openxmlformats.org/officeDocument/2006/relationships/hyperlink" Target="https://twitter.com/#!/hardyramosilei/status/1156468918271270912" TargetMode="External" /><Relationship Id="rId422" Type="http://schemas.openxmlformats.org/officeDocument/2006/relationships/hyperlink" Target="https://twitter.com/#!/ama_media/status/1154299230996930560" TargetMode="External" /><Relationship Id="rId423" Type="http://schemas.openxmlformats.org/officeDocument/2006/relationships/hyperlink" Target="https://twitter.com/#!/pppqld/status/1156477791065399297" TargetMode="External" /><Relationship Id="rId424" Type="http://schemas.openxmlformats.org/officeDocument/2006/relationships/hyperlink" Target="https://twitter.com/#!/sabcnewsonline/status/1156493073712582658" TargetMode="External" /><Relationship Id="rId425" Type="http://schemas.openxmlformats.org/officeDocument/2006/relationships/hyperlink" Target="https://twitter.com/#!/thabilestella/status/1156492689468219394" TargetMode="External" /><Relationship Id="rId426" Type="http://schemas.openxmlformats.org/officeDocument/2006/relationships/hyperlink" Target="https://twitter.com/#!/heala_sa/status/1156496094290952192" TargetMode="External" /><Relationship Id="rId427" Type="http://schemas.openxmlformats.org/officeDocument/2006/relationships/hyperlink" Target="https://twitter.com/#!/foodchoice_work/status/1156495213835300865" TargetMode="External" /><Relationship Id="rId428" Type="http://schemas.openxmlformats.org/officeDocument/2006/relationships/hyperlink" Target="https://twitter.com/#!/f_geaney/status/1156501007599329280" TargetMode="External" /><Relationship Id="rId429" Type="http://schemas.openxmlformats.org/officeDocument/2006/relationships/hyperlink" Target="https://twitter.com/#!/newchapterltd/status/1156556501789663232" TargetMode="External" /><Relationship Id="rId430" Type="http://schemas.openxmlformats.org/officeDocument/2006/relationships/hyperlink" Target="https://twitter.com/#!/fitnesspsych/status/1156568578927165440" TargetMode="External" /><Relationship Id="rId431" Type="http://schemas.openxmlformats.org/officeDocument/2006/relationships/hyperlink" Target="https://twitter.com/#!/6hillgrove/status/1156600431616897024" TargetMode="External" /><Relationship Id="rId432" Type="http://schemas.openxmlformats.org/officeDocument/2006/relationships/hyperlink" Target="https://twitter.com/#!/tobiasthole/status/1156688592351178752" TargetMode="External" /><Relationship Id="rId433" Type="http://schemas.openxmlformats.org/officeDocument/2006/relationships/hyperlink" Target="https://twitter.com/#!/retailsuite/status/1156791808283877377" TargetMode="External" /><Relationship Id="rId434" Type="http://schemas.openxmlformats.org/officeDocument/2006/relationships/hyperlink" Target="https://twitter.com/#!/melvynhayes/status/1156819066146963456" TargetMode="External" /><Relationship Id="rId435" Type="http://schemas.openxmlformats.org/officeDocument/2006/relationships/hyperlink" Target="https://twitter.com/#!/melvynhayes/status/1156819066146963456" TargetMode="External" /><Relationship Id="rId436" Type="http://schemas.openxmlformats.org/officeDocument/2006/relationships/hyperlink" Target="https://twitter.com/#!/platinumeats/status/1156865246369239040" TargetMode="External" /><Relationship Id="rId437" Type="http://schemas.openxmlformats.org/officeDocument/2006/relationships/hyperlink" Target="https://twitter.com/#!/spazhammer/status/1156905157256503297" TargetMode="External" /><Relationship Id="rId438" Type="http://schemas.openxmlformats.org/officeDocument/2006/relationships/hyperlink" Target="https://twitter.com/#!/botnarhtim/status/1156935116448550912" TargetMode="External" /><Relationship Id="rId439" Type="http://schemas.openxmlformats.org/officeDocument/2006/relationships/hyperlink" Target="https://twitter.com/#!/bsw_info/status/1156958826148577280" TargetMode="External" /><Relationship Id="rId440" Type="http://schemas.openxmlformats.org/officeDocument/2006/relationships/hyperlink" Target="https://twitter.com/#!/yo_martinez/status/1156977054698618880" TargetMode="External" /><Relationship Id="rId441" Type="http://schemas.openxmlformats.org/officeDocument/2006/relationships/hyperlink" Target="https://twitter.com/#!/yo_martinez/status/1156977054698618880" TargetMode="External" /><Relationship Id="rId442" Type="http://schemas.openxmlformats.org/officeDocument/2006/relationships/hyperlink" Target="https://twitter.com/#!/yo_martinez/status/1156977054698618880" TargetMode="External" /><Relationship Id="rId443" Type="http://schemas.openxmlformats.org/officeDocument/2006/relationships/hyperlink" Target="https://twitter.com/#!/yo_martinez/status/1156977054698618880" TargetMode="External" /><Relationship Id="rId444" Type="http://schemas.openxmlformats.org/officeDocument/2006/relationships/hyperlink" Target="https://twitter.com/#!/yo_martinez/status/1156977054698618880" TargetMode="External" /><Relationship Id="rId445" Type="http://schemas.openxmlformats.org/officeDocument/2006/relationships/hyperlink" Target="https://twitter.com/#!/yo_martinez/status/1156977054698618880" TargetMode="External" /><Relationship Id="rId446" Type="http://schemas.openxmlformats.org/officeDocument/2006/relationships/hyperlink" Target="https://twitter.com/#!/yo_martinez/status/1156977054698618880" TargetMode="External" /><Relationship Id="rId447" Type="http://schemas.openxmlformats.org/officeDocument/2006/relationships/hyperlink" Target="https://twitter.com/#!/brookestimes/status/1146731753123516416" TargetMode="External" /><Relationship Id="rId448" Type="http://schemas.openxmlformats.org/officeDocument/2006/relationships/hyperlink" Target="https://twitter.com/#!/ellysiumfields/status/1156989849766727680" TargetMode="External" /><Relationship Id="rId449" Type="http://schemas.openxmlformats.org/officeDocument/2006/relationships/hyperlink" Target="https://twitter.com/#!/ellysiumfields/status/1156989849766727680" TargetMode="External" /><Relationship Id="rId450" Type="http://schemas.openxmlformats.org/officeDocument/2006/relationships/hyperlink" Target="https://twitter.com/#!/tijdvooreten/status/1156871130399068160" TargetMode="External" /><Relationship Id="rId451" Type="http://schemas.openxmlformats.org/officeDocument/2006/relationships/hyperlink" Target="https://twitter.com/#!/tijdvooreten/status/1156871130399068160" TargetMode="External" /><Relationship Id="rId452" Type="http://schemas.openxmlformats.org/officeDocument/2006/relationships/hyperlink" Target="https://twitter.com/#!/tijdvooreten/status/1156902885298528256" TargetMode="External" /><Relationship Id="rId453" Type="http://schemas.openxmlformats.org/officeDocument/2006/relationships/hyperlink" Target="https://twitter.com/#!/tijdvooreten/status/1156871130399068160" TargetMode="External" /><Relationship Id="rId454" Type="http://schemas.openxmlformats.org/officeDocument/2006/relationships/hyperlink" Target="https://twitter.com/#!/tijdvooreten/status/1156902885298528256" TargetMode="External" /><Relationship Id="rId455" Type="http://schemas.openxmlformats.org/officeDocument/2006/relationships/hyperlink" Target="https://twitter.com/#!/tijdvooreten/status/1156980591079899138" TargetMode="External" /><Relationship Id="rId456" Type="http://schemas.openxmlformats.org/officeDocument/2006/relationships/hyperlink" Target="https://twitter.com/#!/tijdvooreten/status/1156980591079899138" TargetMode="External" /><Relationship Id="rId457" Type="http://schemas.openxmlformats.org/officeDocument/2006/relationships/hyperlink" Target="https://twitter.com/#!/tijdvooreten/status/1156980591079899138" TargetMode="External" /><Relationship Id="rId458" Type="http://schemas.openxmlformats.org/officeDocument/2006/relationships/hyperlink" Target="https://twitter.com/#!/tijdvooreten/status/1156980591079899138" TargetMode="External" /><Relationship Id="rId459" Type="http://schemas.openxmlformats.org/officeDocument/2006/relationships/hyperlink" Target="https://twitter.com/#!/tijdvooreten/status/1156871130399068160" TargetMode="External" /><Relationship Id="rId460" Type="http://schemas.openxmlformats.org/officeDocument/2006/relationships/hyperlink" Target="https://twitter.com/#!/tijdvooreten/status/1156899350607532032" TargetMode="External" /><Relationship Id="rId461" Type="http://schemas.openxmlformats.org/officeDocument/2006/relationships/hyperlink" Target="https://twitter.com/#!/tijdvooreten/status/1156902885298528256" TargetMode="External" /><Relationship Id="rId462" Type="http://schemas.openxmlformats.org/officeDocument/2006/relationships/hyperlink" Target="https://twitter.com/#!/tijdvooreten/status/1156980591079899138" TargetMode="External" /><Relationship Id="rId463" Type="http://schemas.openxmlformats.org/officeDocument/2006/relationships/hyperlink" Target="https://twitter.com/#!/tijdvooreten/status/1156993113401040898" TargetMode="External" /><Relationship Id="rId464" Type="http://schemas.openxmlformats.org/officeDocument/2006/relationships/hyperlink" Target="https://twitter.com/#!/tijdvooreten/status/1156871130399068160" TargetMode="External" /><Relationship Id="rId465" Type="http://schemas.openxmlformats.org/officeDocument/2006/relationships/hyperlink" Target="https://twitter.com/#!/tijdvooreten/status/1156899350607532032" TargetMode="External" /><Relationship Id="rId466" Type="http://schemas.openxmlformats.org/officeDocument/2006/relationships/hyperlink" Target="https://twitter.com/#!/tijdvooreten/status/1156902885298528256" TargetMode="External" /><Relationship Id="rId467" Type="http://schemas.openxmlformats.org/officeDocument/2006/relationships/hyperlink" Target="https://twitter.com/#!/tijdvooreten/status/1156980591079899138" TargetMode="External" /><Relationship Id="rId468" Type="http://schemas.openxmlformats.org/officeDocument/2006/relationships/hyperlink" Target="https://twitter.com/#!/tijdvooreten/status/1156993113401040898" TargetMode="External" /><Relationship Id="rId469" Type="http://schemas.openxmlformats.org/officeDocument/2006/relationships/hyperlink" Target="https://twitter.com/#!/tijdvooreten/status/1156993113401040898" TargetMode="External" /><Relationship Id="rId470" Type="http://schemas.openxmlformats.org/officeDocument/2006/relationships/hyperlink" Target="https://twitter.com/#!/serendipitysays/status/1157011704854851589" TargetMode="External" /><Relationship Id="rId471" Type="http://schemas.openxmlformats.org/officeDocument/2006/relationships/hyperlink" Target="https://twitter.com/#!/serendipitysays/status/1157011704854851589" TargetMode="External" /><Relationship Id="rId472" Type="http://schemas.openxmlformats.org/officeDocument/2006/relationships/hyperlink" Target="https://twitter.com/#!/rainoraines/status/1157099272136994817" TargetMode="External" /><Relationship Id="rId473" Type="http://schemas.openxmlformats.org/officeDocument/2006/relationships/hyperlink" Target="https://twitter.com/#!/matt_ros/status/1157135990592458752" TargetMode="External" /><Relationship Id="rId474" Type="http://schemas.openxmlformats.org/officeDocument/2006/relationships/hyperlink" Target="https://twitter.com/#!/7_clare/status/1157136320575074305" TargetMode="External" /><Relationship Id="rId475" Type="http://schemas.openxmlformats.org/officeDocument/2006/relationships/hyperlink" Target="https://twitter.com/#!/lolesaiga/status/1157136773488635904" TargetMode="External" /><Relationship Id="rId476" Type="http://schemas.openxmlformats.org/officeDocument/2006/relationships/hyperlink" Target="https://twitter.com/#!/jkangwagye/status/1157145306581987329" TargetMode="External" /><Relationship Id="rId477" Type="http://schemas.openxmlformats.org/officeDocument/2006/relationships/hyperlink" Target="https://twitter.com/#!/transparency_a1/status/1157153357854695427" TargetMode="External" /><Relationship Id="rId478" Type="http://schemas.openxmlformats.org/officeDocument/2006/relationships/hyperlink" Target="https://twitter.com/#!/unite4diabetes/status/1157159424487612418" TargetMode="External" /><Relationship Id="rId479" Type="http://schemas.openxmlformats.org/officeDocument/2006/relationships/hyperlink" Target="https://twitter.com/#!/guledwiliq/status/1157165812970475520" TargetMode="External" /><Relationship Id="rId480" Type="http://schemas.openxmlformats.org/officeDocument/2006/relationships/hyperlink" Target="https://twitter.com/#!/sudhvir/status/1157182189945200641" TargetMode="External" /><Relationship Id="rId481" Type="http://schemas.openxmlformats.org/officeDocument/2006/relationships/hyperlink" Target="https://twitter.com/#!/annvkeeling/status/1157189314721341440" TargetMode="External" /><Relationship Id="rId482" Type="http://schemas.openxmlformats.org/officeDocument/2006/relationships/hyperlink" Target="https://twitter.com/#!/jpacaba/status/1157200016957558784" TargetMode="External" /><Relationship Id="rId483" Type="http://schemas.openxmlformats.org/officeDocument/2006/relationships/hyperlink" Target="https://twitter.com/#!/edwardleodavey/status/1157201701671247873" TargetMode="External" /><Relationship Id="rId484" Type="http://schemas.openxmlformats.org/officeDocument/2006/relationships/hyperlink" Target="https://twitter.com/#!/remanagarajan/status/1157217870146723846" TargetMode="External" /><Relationship Id="rId485" Type="http://schemas.openxmlformats.org/officeDocument/2006/relationships/hyperlink" Target="https://twitter.com/#!/siddhagautam/status/1157231263939362819" TargetMode="External" /><Relationship Id="rId486" Type="http://schemas.openxmlformats.org/officeDocument/2006/relationships/hyperlink" Target="https://twitter.com/#!/kaitiakituturu/status/1157269479887273984" TargetMode="External" /><Relationship Id="rId487" Type="http://schemas.openxmlformats.org/officeDocument/2006/relationships/hyperlink" Target="https://twitter.com/#!/florasouthey/status/1157286537081610246" TargetMode="External" /><Relationship Id="rId488" Type="http://schemas.openxmlformats.org/officeDocument/2006/relationships/hyperlink" Target="https://twitter.com/#!/florasouthey/status/1157286537081610246" TargetMode="External" /><Relationship Id="rId489" Type="http://schemas.openxmlformats.org/officeDocument/2006/relationships/hyperlink" Target="https://twitter.com/#!/florasouthey/status/1157286537081610246" TargetMode="External" /><Relationship Id="rId490" Type="http://schemas.openxmlformats.org/officeDocument/2006/relationships/hyperlink" Target="https://twitter.com/#!/foodnavigator/status/1157286702039351296" TargetMode="External" /><Relationship Id="rId491" Type="http://schemas.openxmlformats.org/officeDocument/2006/relationships/hyperlink" Target="https://twitter.com/#!/foodnavigator/status/1157286702039351296" TargetMode="External" /><Relationship Id="rId492" Type="http://schemas.openxmlformats.org/officeDocument/2006/relationships/hyperlink" Target="https://twitter.com/#!/foodnavigator/status/1157286702039351296" TargetMode="External" /><Relationship Id="rId493" Type="http://schemas.openxmlformats.org/officeDocument/2006/relationships/hyperlink" Target="https://twitter.com/#!/davidjbuck/status/1157334044075528192" TargetMode="External" /><Relationship Id="rId494" Type="http://schemas.openxmlformats.org/officeDocument/2006/relationships/hyperlink" Target="https://twitter.com/#!/deewhydave/status/1157436067525451778" TargetMode="External" /><Relationship Id="rId495" Type="http://schemas.openxmlformats.org/officeDocument/2006/relationships/hyperlink" Target="https://twitter.com/#!/simon8banter/status/1157610667429498884" TargetMode="External" /><Relationship Id="rId496" Type="http://schemas.openxmlformats.org/officeDocument/2006/relationships/hyperlink" Target="https://twitter.com/#!/simon8banter/status/1157610667429498884" TargetMode="External" /><Relationship Id="rId497" Type="http://schemas.openxmlformats.org/officeDocument/2006/relationships/hyperlink" Target="https://twitter.com/#!/ragussugars/status/1157644938466799616" TargetMode="External" /><Relationship Id="rId498" Type="http://schemas.openxmlformats.org/officeDocument/2006/relationships/hyperlink" Target="https://twitter.com/#!/sheikh_anvakh/status/1157776901789966336" TargetMode="External" /><Relationship Id="rId499" Type="http://schemas.openxmlformats.org/officeDocument/2006/relationships/hyperlink" Target="https://twitter.com/#!/michael51846863/status/1157780287448858624" TargetMode="External" /><Relationship Id="rId500" Type="http://schemas.openxmlformats.org/officeDocument/2006/relationships/hyperlink" Target="https://twitter.com/#!/sheikh_anvakh/status/1157776901789966336" TargetMode="External" /><Relationship Id="rId501" Type="http://schemas.openxmlformats.org/officeDocument/2006/relationships/hyperlink" Target="https://twitter.com/#!/michael51846863/status/1157780287448858624" TargetMode="External" /><Relationship Id="rId502" Type="http://schemas.openxmlformats.org/officeDocument/2006/relationships/hyperlink" Target="https://twitter.com/#!/michael51846863/status/1157780287448858624" TargetMode="External" /><Relationship Id="rId503" Type="http://schemas.openxmlformats.org/officeDocument/2006/relationships/hyperlink" Target="https://twitter.com/#!/osx_ail/status/1157929423867453442" TargetMode="External" /><Relationship Id="rId504" Type="http://schemas.openxmlformats.org/officeDocument/2006/relationships/hyperlink" Target="https://twitter.com/#!/thepkeffect/status/1157947076216545281" TargetMode="External" /><Relationship Id="rId505" Type="http://schemas.openxmlformats.org/officeDocument/2006/relationships/hyperlink" Target="https://twitter.com/#!/arnold__simon/status/1158028316835819527" TargetMode="External" /><Relationship Id="rId506" Type="http://schemas.openxmlformats.org/officeDocument/2006/relationships/hyperlink" Target="https://twitter.com/#!/kekenwealth/status/1158064968362790912" TargetMode="External" /><Relationship Id="rId507" Type="http://schemas.openxmlformats.org/officeDocument/2006/relationships/hyperlink" Target="https://twitter.com/#!/realistspice/status/1158091817629442048" TargetMode="External" /><Relationship Id="rId508" Type="http://schemas.openxmlformats.org/officeDocument/2006/relationships/hyperlink" Target="https://twitter.com/#!/anastasiasmihai/status/1158151621408256000" TargetMode="External" /><Relationship Id="rId509" Type="http://schemas.openxmlformats.org/officeDocument/2006/relationships/hyperlink" Target="https://twitter.com/#!/anastasiasmihai/status/1158151621408256000" TargetMode="External" /><Relationship Id="rId510" Type="http://schemas.openxmlformats.org/officeDocument/2006/relationships/hyperlink" Target="https://twitter.com/#!/anastasiasmihai/status/1158151621408256000" TargetMode="External" /><Relationship Id="rId511" Type="http://schemas.openxmlformats.org/officeDocument/2006/relationships/hyperlink" Target="https://twitter.com/#!/anastasiasmihai/status/1158151621408256000" TargetMode="External" /><Relationship Id="rId512" Type="http://schemas.openxmlformats.org/officeDocument/2006/relationships/hyperlink" Target="https://twitter.com/#!/anastasiasmihai/status/1158151621408256000" TargetMode="External" /><Relationship Id="rId513" Type="http://schemas.openxmlformats.org/officeDocument/2006/relationships/hyperlink" Target="https://twitter.com/#!/anastasiasmihai/status/1158151621408256000" TargetMode="External" /><Relationship Id="rId514" Type="http://schemas.openxmlformats.org/officeDocument/2006/relationships/hyperlink" Target="https://twitter.com/#!/anastasiasmihai/status/1158151621408256000" TargetMode="External" /><Relationship Id="rId515" Type="http://schemas.openxmlformats.org/officeDocument/2006/relationships/hyperlink" Target="https://twitter.com/#!/anastasiasmihai/status/1158151621408256000" TargetMode="External" /><Relationship Id="rId516" Type="http://schemas.openxmlformats.org/officeDocument/2006/relationships/hyperlink" Target="https://twitter.com/#!/anastasiasmihai/status/1158151621408256000" TargetMode="External" /><Relationship Id="rId517" Type="http://schemas.openxmlformats.org/officeDocument/2006/relationships/hyperlink" Target="https://twitter.com/#!/anastasiasmihai/status/1158151621408256000" TargetMode="External" /><Relationship Id="rId518" Type="http://schemas.openxmlformats.org/officeDocument/2006/relationships/hyperlink" Target="https://twitter.com/#!/anastasiasmihai/status/1158151621408256000" TargetMode="External" /><Relationship Id="rId519" Type="http://schemas.openxmlformats.org/officeDocument/2006/relationships/hyperlink" Target="https://twitter.com/#!/anastasiasmihai/status/1158151621408256000" TargetMode="External" /><Relationship Id="rId520" Type="http://schemas.openxmlformats.org/officeDocument/2006/relationships/hyperlink" Target="https://twitter.com/#!/anastasiasmihai/status/1158151621408256000" TargetMode="External" /><Relationship Id="rId521" Type="http://schemas.openxmlformats.org/officeDocument/2006/relationships/hyperlink" Target="https://twitter.com/#!/anastasiasmihai/status/1158151621408256000" TargetMode="External" /><Relationship Id="rId522" Type="http://schemas.openxmlformats.org/officeDocument/2006/relationships/hyperlink" Target="https://twitter.com/#!/anastasiasmihai/status/1158151621408256000" TargetMode="External" /><Relationship Id="rId523" Type="http://schemas.openxmlformats.org/officeDocument/2006/relationships/hyperlink" Target="https://twitter.com/#!/msizanosipho/status/1158249616074297345" TargetMode="External" /><Relationship Id="rId524" Type="http://schemas.openxmlformats.org/officeDocument/2006/relationships/hyperlink" Target="https://twitter.com/#!/brecondental/status/1158260690051850241" TargetMode="External" /><Relationship Id="rId525" Type="http://schemas.openxmlformats.org/officeDocument/2006/relationships/hyperlink" Target="https://twitter.com/#!/kulzerphil/status/1158299190805630976" TargetMode="External" /><Relationship Id="rId526" Type="http://schemas.openxmlformats.org/officeDocument/2006/relationships/hyperlink" Target="https://twitter.com/#!/massachewsets/status/1158311400323932162" TargetMode="External" /><Relationship Id="rId527" Type="http://schemas.openxmlformats.org/officeDocument/2006/relationships/hyperlink" Target="https://twitter.com/#!/cyfarthfadental/status/1158259950587654144" TargetMode="External" /><Relationship Id="rId528" Type="http://schemas.openxmlformats.org/officeDocument/2006/relationships/hyperlink" Target="https://twitter.com/#!/ballettr/status/1158323441948397568" TargetMode="External" /><Relationship Id="rId529" Type="http://schemas.openxmlformats.org/officeDocument/2006/relationships/hyperlink" Target="https://twitter.com/#!/amcgown/status/1158356514199015430" TargetMode="External" /><Relationship Id="rId530" Type="http://schemas.openxmlformats.org/officeDocument/2006/relationships/hyperlink" Target="https://twitter.com/#!/amcgown/status/1158356514199015430" TargetMode="External" /><Relationship Id="rId531" Type="http://schemas.openxmlformats.org/officeDocument/2006/relationships/hyperlink" Target="https://twitter.com/#!/viazcanv/status/1158567917103058944" TargetMode="External" /><Relationship Id="rId532" Type="http://schemas.openxmlformats.org/officeDocument/2006/relationships/hyperlink" Target="https://twitter.com/#!/agilechilli/status/1158680362400325632" TargetMode="External" /><Relationship Id="rId533" Type="http://schemas.openxmlformats.org/officeDocument/2006/relationships/hyperlink" Target="https://twitter.com/#!/publichealthw/status/1153297193484394496" TargetMode="External" /><Relationship Id="rId534" Type="http://schemas.openxmlformats.org/officeDocument/2006/relationships/hyperlink" Target="https://twitter.com/#!/lisa_dil/status/1158700830507315201" TargetMode="External" /><Relationship Id="rId535" Type="http://schemas.openxmlformats.org/officeDocument/2006/relationships/hyperlink" Target="https://twitter.com/#!/albertsliving/status/1142402036371263488" TargetMode="External" /><Relationship Id="rId536" Type="http://schemas.openxmlformats.org/officeDocument/2006/relationships/hyperlink" Target="https://twitter.com/#!/albertsliving/status/1158754796763000832" TargetMode="External" /><Relationship Id="rId537" Type="http://schemas.openxmlformats.org/officeDocument/2006/relationships/hyperlink" Target="https://twitter.com/#!/tijdvooreten/status/1156980591079899138" TargetMode="External" /><Relationship Id="rId538" Type="http://schemas.openxmlformats.org/officeDocument/2006/relationships/hyperlink" Target="https://twitter.com/#!/misterjacques/status/1158793511585636352" TargetMode="External" /><Relationship Id="rId539" Type="http://schemas.openxmlformats.org/officeDocument/2006/relationships/hyperlink" Target="https://twitter.com/#!/misterjacques/status/1158793511585636352" TargetMode="External" /><Relationship Id="rId540" Type="http://schemas.openxmlformats.org/officeDocument/2006/relationships/hyperlink" Target="https://twitter.com/#!/havasjust/status/1159035974120353799" TargetMode="External" /><Relationship Id="rId541" Type="http://schemas.openxmlformats.org/officeDocument/2006/relationships/hyperlink" Target="https://twitter.com/#!/klimkowa1/status/1159063221061464064" TargetMode="External" /><Relationship Id="rId542" Type="http://schemas.openxmlformats.org/officeDocument/2006/relationships/hyperlink" Target="https://twitter.com/#!/klimkowa1/status/1159063221061464064" TargetMode="External" /><Relationship Id="rId543" Type="http://schemas.openxmlformats.org/officeDocument/2006/relationships/hyperlink" Target="https://twitter.com/#!/klimkowa1/status/1159063221061464064" TargetMode="External" /><Relationship Id="rId544" Type="http://schemas.openxmlformats.org/officeDocument/2006/relationships/hyperlink" Target="https://twitter.com/#!/fooding1st/status/1159063895945949184" TargetMode="External" /><Relationship Id="rId545" Type="http://schemas.openxmlformats.org/officeDocument/2006/relationships/hyperlink" Target="https://twitter.com/#!/qmulnews/status/1159074641891201025" TargetMode="External" /><Relationship Id="rId546" Type="http://schemas.openxmlformats.org/officeDocument/2006/relationships/hyperlink" Target="https://twitter.com/#!/qmulnews/status/1159074641891201025" TargetMode="External" /><Relationship Id="rId547" Type="http://schemas.openxmlformats.org/officeDocument/2006/relationships/hyperlink" Target="https://twitter.com/#!/qmulnews/status/1159074641891201025" TargetMode="External" /><Relationship Id="rId548" Type="http://schemas.openxmlformats.org/officeDocument/2006/relationships/hyperlink" Target="https://twitter.com/#!/jaffor10/status/1159085408954802187" TargetMode="External" /><Relationship Id="rId549" Type="http://schemas.openxmlformats.org/officeDocument/2006/relationships/hyperlink" Target="https://twitter.com/#!/jaffor10/status/1159085408954802187" TargetMode="External" /><Relationship Id="rId550" Type="http://schemas.openxmlformats.org/officeDocument/2006/relationships/hyperlink" Target="https://twitter.com/#!/jaffor10/status/1159085408954802187" TargetMode="External" /><Relationship Id="rId551" Type="http://schemas.openxmlformats.org/officeDocument/2006/relationships/hyperlink" Target="https://twitter.com/#!/foodanddrinktec/status/1159098138206101510" TargetMode="External" /><Relationship Id="rId552" Type="http://schemas.openxmlformats.org/officeDocument/2006/relationships/hyperlink" Target="https://twitter.com/#!/caramelparsley/status/1159100769871642624" TargetMode="External" /><Relationship Id="rId553" Type="http://schemas.openxmlformats.org/officeDocument/2006/relationships/hyperlink" Target="https://twitter.com/#!/theprobemag/status/1159120890476580865" TargetMode="External" /><Relationship Id="rId554" Type="http://schemas.openxmlformats.org/officeDocument/2006/relationships/hyperlink" Target="https://twitter.com/#!/jamesdrabble/status/1159134106220974080" TargetMode="External" /><Relationship Id="rId555" Type="http://schemas.openxmlformats.org/officeDocument/2006/relationships/hyperlink" Target="https://twitter.com/#!/lexalimentaria/status/1159140934749175808" TargetMode="External" /><Relationship Id="rId556" Type="http://schemas.openxmlformats.org/officeDocument/2006/relationships/hyperlink" Target="https://twitter.com/#!/mxoolong/status/1159142278134472704" TargetMode="External" /><Relationship Id="rId557" Type="http://schemas.openxmlformats.org/officeDocument/2006/relationships/hyperlink" Target="https://twitter.com/#!/bha___tti/status/1159159395483340800" TargetMode="External" /><Relationship Id="rId558" Type="http://schemas.openxmlformats.org/officeDocument/2006/relationships/hyperlink" Target="https://twitter.com/#!/bha___tti/status/1159159395483340800" TargetMode="External" /><Relationship Id="rId559" Type="http://schemas.openxmlformats.org/officeDocument/2006/relationships/hyperlink" Target="https://twitter.com/#!/bha___tti/status/1159159395483340800" TargetMode="External" /><Relationship Id="rId560" Type="http://schemas.openxmlformats.org/officeDocument/2006/relationships/hyperlink" Target="https://twitter.com/#!/drbelgingunay/status/1159161899633782787" TargetMode="External" /><Relationship Id="rId561" Type="http://schemas.openxmlformats.org/officeDocument/2006/relationships/hyperlink" Target="https://twitter.com/#!/drbelgingunay/status/1159161899633782787" TargetMode="External" /><Relationship Id="rId562" Type="http://schemas.openxmlformats.org/officeDocument/2006/relationships/hyperlink" Target="https://twitter.com/#!/drbelgingunay/status/1159161899633782787" TargetMode="External" /><Relationship Id="rId563" Type="http://schemas.openxmlformats.org/officeDocument/2006/relationships/hyperlink" Target="https://twitter.com/#!/smileohmmag/status/1159171856831827968" TargetMode="External" /><Relationship Id="rId564" Type="http://schemas.openxmlformats.org/officeDocument/2006/relationships/hyperlink" Target="https://twitter.com/#!/tim_mcnulty/status/1159186146557157376" TargetMode="External" /><Relationship Id="rId565" Type="http://schemas.openxmlformats.org/officeDocument/2006/relationships/hyperlink" Target="https://twitter.com/#!/cledgerwood/status/1159204162674053120" TargetMode="External" /><Relationship Id="rId566" Type="http://schemas.openxmlformats.org/officeDocument/2006/relationships/hyperlink" Target="https://twitter.com/#!/atluri31/status/1159297434113204224" TargetMode="External" /><Relationship Id="rId567" Type="http://schemas.openxmlformats.org/officeDocument/2006/relationships/hyperlink" Target="https://twitter.com/#!/zacroger1/status/985881520505319424" TargetMode="External" /><Relationship Id="rId568" Type="http://schemas.openxmlformats.org/officeDocument/2006/relationships/hyperlink" Target="https://twitter.com/#!/realbabyytif/status/1159317978720215043" TargetMode="External" /><Relationship Id="rId569" Type="http://schemas.openxmlformats.org/officeDocument/2006/relationships/hyperlink" Target="https://twitter.com/#!/sw19_womble/status/1159342690028281861" TargetMode="External" /><Relationship Id="rId570" Type="http://schemas.openxmlformats.org/officeDocument/2006/relationships/hyperlink" Target="https://twitter.com/#!/sw19_womble/status/1159342690028281861" TargetMode="External" /><Relationship Id="rId571" Type="http://schemas.openxmlformats.org/officeDocument/2006/relationships/hyperlink" Target="https://twitter.com/#!/liveandll/status/1159348115582967809" TargetMode="External" /><Relationship Id="rId572" Type="http://schemas.openxmlformats.org/officeDocument/2006/relationships/hyperlink" Target="https://twitter.com/#!/oldmudgie/status/1159352616985513985" TargetMode="External" /><Relationship Id="rId573" Type="http://schemas.openxmlformats.org/officeDocument/2006/relationships/hyperlink" Target="https://twitter.com/#!/calcivis/status/1156417972044554240" TargetMode="External" /><Relationship Id="rId574" Type="http://schemas.openxmlformats.org/officeDocument/2006/relationships/hyperlink" Target="https://twitter.com/#!/calcivis/status/1157303825759428608" TargetMode="External" /><Relationship Id="rId575" Type="http://schemas.openxmlformats.org/officeDocument/2006/relationships/hyperlink" Target="https://twitter.com/#!/calcivis/status/1159361115916263424" TargetMode="External" /><Relationship Id="rId576" Type="http://schemas.openxmlformats.org/officeDocument/2006/relationships/hyperlink" Target="https://twitter.com/#!/qmulbartsthelon/status/1159074606671638531" TargetMode="External" /><Relationship Id="rId577" Type="http://schemas.openxmlformats.org/officeDocument/2006/relationships/hyperlink" Target="https://twitter.com/#!/actiononsugar/status/1159091937984602112" TargetMode="External" /><Relationship Id="rId578" Type="http://schemas.openxmlformats.org/officeDocument/2006/relationships/hyperlink" Target="https://twitter.com/#!/actiononsalt/status/1159101264577384448" TargetMode="External" /><Relationship Id="rId579" Type="http://schemas.openxmlformats.org/officeDocument/2006/relationships/hyperlink" Target="https://twitter.com/#!/qmulbartsthelon/status/1159074606671638531" TargetMode="External" /><Relationship Id="rId580" Type="http://schemas.openxmlformats.org/officeDocument/2006/relationships/hyperlink" Target="https://twitter.com/#!/qmulbartsthelon/status/1159074606671638531" TargetMode="External" /><Relationship Id="rId581" Type="http://schemas.openxmlformats.org/officeDocument/2006/relationships/hyperlink" Target="https://twitter.com/#!/actiononsugar/status/1159091937984602112" TargetMode="External" /><Relationship Id="rId582" Type="http://schemas.openxmlformats.org/officeDocument/2006/relationships/hyperlink" Target="https://twitter.com/#!/actiononsalt/status/1159101264577384448" TargetMode="External" /><Relationship Id="rId583" Type="http://schemas.openxmlformats.org/officeDocument/2006/relationships/hyperlink" Target="https://twitter.com/#!/mediawisemelb/status/1159393480864456705" TargetMode="External" /><Relationship Id="rId584" Type="http://schemas.openxmlformats.org/officeDocument/2006/relationships/hyperlink" Target="https://twitter.com/#!/tessatricks/status/1159393896339841025" TargetMode="External" /><Relationship Id="rId585" Type="http://schemas.openxmlformats.org/officeDocument/2006/relationships/hyperlink" Target="https://twitter.com/#!/holly_gabe/status/1159374414468833281" TargetMode="External" /><Relationship Id="rId586" Type="http://schemas.openxmlformats.org/officeDocument/2006/relationships/hyperlink" Target="https://twitter.com/#!/holly_gabe/status/1159374414468833281" TargetMode="External" /><Relationship Id="rId587" Type="http://schemas.openxmlformats.org/officeDocument/2006/relationships/hyperlink" Target="https://twitter.com/#!/holly_gabe/status/1159374414468833281" TargetMode="External" /><Relationship Id="rId588" Type="http://schemas.openxmlformats.org/officeDocument/2006/relationships/hyperlink" Target="https://twitter.com/#!/actiononsugar/status/1159374958361006082" TargetMode="External" /><Relationship Id="rId589" Type="http://schemas.openxmlformats.org/officeDocument/2006/relationships/hyperlink" Target="https://twitter.com/#!/actiononsalt/status/1159388821068406791" TargetMode="External" /><Relationship Id="rId590" Type="http://schemas.openxmlformats.org/officeDocument/2006/relationships/hyperlink" Target="https://twitter.com/#!/sputniknewsuk/status/1159398932411310081" TargetMode="External" /><Relationship Id="rId591" Type="http://schemas.openxmlformats.org/officeDocument/2006/relationships/hyperlink" Target="https://twitter.com/#!/actiononsugar/status/1159374958361006082" TargetMode="External" /><Relationship Id="rId592" Type="http://schemas.openxmlformats.org/officeDocument/2006/relationships/hyperlink" Target="https://twitter.com/#!/actiononsalt/status/1159388821068406791" TargetMode="External" /><Relationship Id="rId593" Type="http://schemas.openxmlformats.org/officeDocument/2006/relationships/hyperlink" Target="https://twitter.com/#!/sputniknewsuk/status/1159398932411310081" TargetMode="External" /><Relationship Id="rId594" Type="http://schemas.openxmlformats.org/officeDocument/2006/relationships/hyperlink" Target="https://twitter.com/#!/sputniknewsuk/status/1159398932411310081" TargetMode="External" /><Relationship Id="rId595" Type="http://schemas.openxmlformats.org/officeDocument/2006/relationships/hyperlink" Target="https://twitter.com/#!/dentalhealthorg/status/1159021374268157952" TargetMode="External" /><Relationship Id="rId596" Type="http://schemas.openxmlformats.org/officeDocument/2006/relationships/hyperlink" Target="https://twitter.com/#!/actiononsugar/status/1159025478122070017" TargetMode="External" /><Relationship Id="rId597" Type="http://schemas.openxmlformats.org/officeDocument/2006/relationships/hyperlink" Target="https://twitter.com/#!/actiononsugar/status/1159374958361006082" TargetMode="External" /><Relationship Id="rId598" Type="http://schemas.openxmlformats.org/officeDocument/2006/relationships/hyperlink" Target="https://twitter.com/#!/actiononsalt/status/1159101264577384448" TargetMode="External" /><Relationship Id="rId599" Type="http://schemas.openxmlformats.org/officeDocument/2006/relationships/hyperlink" Target="https://twitter.com/#!/actiononsalt/status/1159388821068406791" TargetMode="External" /><Relationship Id="rId600" Type="http://schemas.openxmlformats.org/officeDocument/2006/relationships/hyperlink" Target="https://twitter.com/#!/teethteam/status/1159420636802035712" TargetMode="External" /><Relationship Id="rId601" Type="http://schemas.openxmlformats.org/officeDocument/2006/relationships/hyperlink" Target="https://twitter.com/#!/dentalhealthorg/status/1159021374268157952" TargetMode="External" /><Relationship Id="rId602" Type="http://schemas.openxmlformats.org/officeDocument/2006/relationships/hyperlink" Target="https://twitter.com/#!/actiononsugar/status/1158651925430243329" TargetMode="External" /><Relationship Id="rId603" Type="http://schemas.openxmlformats.org/officeDocument/2006/relationships/hyperlink" Target="https://twitter.com/#!/actiononsugar/status/1159025478122070017" TargetMode="External" /><Relationship Id="rId604" Type="http://schemas.openxmlformats.org/officeDocument/2006/relationships/hyperlink" Target="https://twitter.com/#!/teethteam/status/1159420636802035712" TargetMode="External" /><Relationship Id="rId605" Type="http://schemas.openxmlformats.org/officeDocument/2006/relationships/hyperlink" Target="https://twitter.com/#!/teethteam/status/1159420636802035712" TargetMode="External" /><Relationship Id="rId606" Type="http://schemas.openxmlformats.org/officeDocument/2006/relationships/hyperlink" Target="https://twitter.com/#!/k_worldpanel/status/1156828843765829632" TargetMode="External" /><Relationship Id="rId607" Type="http://schemas.openxmlformats.org/officeDocument/2006/relationships/hyperlink" Target="https://twitter.com/#!/foodmatterslive/status/1158649182334410752" TargetMode="External" /><Relationship Id="rId608" Type="http://schemas.openxmlformats.org/officeDocument/2006/relationships/hyperlink" Target="https://twitter.com/#!/foodmatterslive/status/1158649182334410752" TargetMode="External" /><Relationship Id="rId609" Type="http://schemas.openxmlformats.org/officeDocument/2006/relationships/hyperlink" Target="https://twitter.com/#!/foodmatterslive/status/1156489779275587591" TargetMode="External" /><Relationship Id="rId610" Type="http://schemas.openxmlformats.org/officeDocument/2006/relationships/hyperlink" Target="https://twitter.com/#!/foodmatterslive/status/1157214722468585472" TargetMode="External" /><Relationship Id="rId611" Type="http://schemas.openxmlformats.org/officeDocument/2006/relationships/hyperlink" Target="https://twitter.com/#!/foodmatterslive/status/1159449377666142211" TargetMode="External" /><Relationship Id="rId612" Type="http://schemas.openxmlformats.org/officeDocument/2006/relationships/hyperlink" Target="https://twitter.com/#!/burnout_pt/status/1159490864537886720" TargetMode="External" /><Relationship Id="rId613" Type="http://schemas.openxmlformats.org/officeDocument/2006/relationships/hyperlink" Target="https://twitter.com/#!/jimmbobs/status/1159506970816188420" TargetMode="External" /><Relationship Id="rId614" Type="http://schemas.openxmlformats.org/officeDocument/2006/relationships/hyperlink" Target="https://twitter.com/#!/jimmbobs/status/1159506970816188420" TargetMode="External" /><Relationship Id="rId615" Type="http://schemas.openxmlformats.org/officeDocument/2006/relationships/hyperlink" Target="https://twitter.com/#!/bell_publishing/status/1159776098743476226" TargetMode="External" /><Relationship Id="rId616" Type="http://schemas.openxmlformats.org/officeDocument/2006/relationships/hyperlink" Target="https://twitter.com/#!/confectionprod/status/1159770741853884419" TargetMode="External" /><Relationship Id="rId617" Type="http://schemas.openxmlformats.org/officeDocument/2006/relationships/hyperlink" Target="https://twitter.com/#!/sweetsnsavoury/status/1159776119085834242" TargetMode="External" /><Relationship Id="rId618" Type="http://schemas.openxmlformats.org/officeDocument/2006/relationships/hyperlink" Target="https://twitter.com/#!/justint035/status/1159804753796325376" TargetMode="External" /><Relationship Id="rId619" Type="http://schemas.openxmlformats.org/officeDocument/2006/relationships/hyperlink" Target="https://twitter.com/#!/justint035/status/1159804753796325376" TargetMode="External" /><Relationship Id="rId620" Type="http://schemas.openxmlformats.org/officeDocument/2006/relationships/hyperlink" Target="https://twitter.com/#!/childofourtime/status/1153199254946615296" TargetMode="External" /><Relationship Id="rId621" Type="http://schemas.openxmlformats.org/officeDocument/2006/relationships/hyperlink" Target="https://twitter.com/#!/childofourtime/status/1158393228422471681" TargetMode="External" /><Relationship Id="rId622" Type="http://schemas.openxmlformats.org/officeDocument/2006/relationships/hyperlink" Target="https://twitter.com/#!/worriedmum3/status/1159806009054916608" TargetMode="External" /><Relationship Id="rId623" Type="http://schemas.openxmlformats.org/officeDocument/2006/relationships/hyperlink" Target="https://twitter.com/#!/wendyj08/status/1159866603821043712" TargetMode="External" /><Relationship Id="rId624" Type="http://schemas.openxmlformats.org/officeDocument/2006/relationships/hyperlink" Target="https://twitter.com/#!/wendyj08/status/1159866603821043712" TargetMode="External" /><Relationship Id="rId625" Type="http://schemas.openxmlformats.org/officeDocument/2006/relationships/hyperlink" Target="https://twitter.com/#!/lovatoletsitgo/status/1159868212193964032" TargetMode="External" /><Relationship Id="rId626" Type="http://schemas.openxmlformats.org/officeDocument/2006/relationships/hyperlink" Target="https://twitter.com/#!/allcorgis/status/1159874501888188416" TargetMode="External" /><Relationship Id="rId627" Type="http://schemas.openxmlformats.org/officeDocument/2006/relationships/hyperlink" Target="https://twitter.com/#!/dipbrig11/status/1159926126522904576" TargetMode="External" /><Relationship Id="rId628" Type="http://schemas.openxmlformats.org/officeDocument/2006/relationships/hyperlink" Target="https://twitter.com/#!/delta9mufc/status/1160123347121950721" TargetMode="External" /><Relationship Id="rId629" Type="http://schemas.openxmlformats.org/officeDocument/2006/relationships/hyperlink" Target="https://twitter.com/#!/delta9mufc/status/1160123347121950721" TargetMode="External" /><Relationship Id="rId630" Type="http://schemas.openxmlformats.org/officeDocument/2006/relationships/hyperlink" Target="https://twitter.com/#!/ihaterocket/status/1160468388193415179" TargetMode="External" /><Relationship Id="rId631" Type="http://schemas.openxmlformats.org/officeDocument/2006/relationships/hyperlink" Target="https://twitter.com/#!/ihaterocket/status/1160468388193415179" TargetMode="External" /><Relationship Id="rId632" Type="http://schemas.openxmlformats.org/officeDocument/2006/relationships/hyperlink" Target="https://twitter.com/#!/almightypod/status/1160487921763438594" TargetMode="External" /><Relationship Id="rId633" Type="http://schemas.openxmlformats.org/officeDocument/2006/relationships/hyperlink" Target="https://twitter.com/#!/almightypod/status/1160487921763438594" TargetMode="External" /><Relationship Id="rId634" Type="http://schemas.openxmlformats.org/officeDocument/2006/relationships/hyperlink" Target="https://twitter.com/#!/drawntopixels/status/1160491894322999296" TargetMode="External" /><Relationship Id="rId635" Type="http://schemas.openxmlformats.org/officeDocument/2006/relationships/hyperlink" Target="https://twitter.com/#!/drawntopixels/status/1160491894322999296" TargetMode="External" /><Relationship Id="rId636" Type="http://schemas.openxmlformats.org/officeDocument/2006/relationships/hyperlink" Target="https://twitter.com/#!/martsmarts72/status/1160580057368317952" TargetMode="External" /><Relationship Id="rId637" Type="http://schemas.openxmlformats.org/officeDocument/2006/relationships/hyperlink" Target="https://twitter.com/#!/martsmarts72/status/1160580057368317952" TargetMode="External" /><Relationship Id="rId638" Type="http://schemas.openxmlformats.org/officeDocument/2006/relationships/hyperlink" Target="https://twitter.com/#!/hugorelly/status/1160607251788369920" TargetMode="External" /><Relationship Id="rId639" Type="http://schemas.openxmlformats.org/officeDocument/2006/relationships/hyperlink" Target="https://twitter.com/#!/hugorelly/status/1160607251788369920" TargetMode="External" /><Relationship Id="rId640" Type="http://schemas.openxmlformats.org/officeDocument/2006/relationships/hyperlink" Target="https://twitter.com/#!/blancogogo/status/1160619746418544640" TargetMode="External" /><Relationship Id="rId641" Type="http://schemas.openxmlformats.org/officeDocument/2006/relationships/hyperlink" Target="https://twitter.com/#!/nickthefiddler/status/1160672665822224389" TargetMode="External" /><Relationship Id="rId642" Type="http://schemas.openxmlformats.org/officeDocument/2006/relationships/hyperlink" Target="https://twitter.com/#!/nickthefiddler/status/1160672665822224389" TargetMode="External" /><Relationship Id="rId643" Type="http://schemas.openxmlformats.org/officeDocument/2006/relationships/hyperlink" Target="https://twitter.com/#!/edmxonds/status/1160677021795721220" TargetMode="External" /><Relationship Id="rId644" Type="http://schemas.openxmlformats.org/officeDocument/2006/relationships/hyperlink" Target="https://twitter.com/#!/edmxonds/status/1160677021795721220" TargetMode="External" /><Relationship Id="rId645" Type="http://schemas.openxmlformats.org/officeDocument/2006/relationships/hyperlink" Target="https://twitter.com/#!/tlifeuk/status/1160677151785607171" TargetMode="External" /><Relationship Id="rId646" Type="http://schemas.openxmlformats.org/officeDocument/2006/relationships/hyperlink" Target="https://twitter.com/#!/tlifeuk/status/1160677151785607171" TargetMode="External" /><Relationship Id="rId647" Type="http://schemas.openxmlformats.org/officeDocument/2006/relationships/hyperlink" Target="https://twitter.com/#!/rogontheleft/status/1160727733208584195" TargetMode="External" /><Relationship Id="rId648" Type="http://schemas.openxmlformats.org/officeDocument/2006/relationships/hyperlink" Target="https://twitter.com/#!/sue834/status/1160795225356460032" TargetMode="External" /><Relationship Id="rId649" Type="http://schemas.openxmlformats.org/officeDocument/2006/relationships/hyperlink" Target="https://twitter.com/#!/sue834/status/1160795225356460032" TargetMode="External" /><Relationship Id="rId650" Type="http://schemas.openxmlformats.org/officeDocument/2006/relationships/hyperlink" Target="https://twitter.com/#!/sugarbeatbook/status/1160824262141317120" TargetMode="External" /><Relationship Id="rId651" Type="http://schemas.openxmlformats.org/officeDocument/2006/relationships/hyperlink" Target="https://twitter.com/#!/xtremekoool/status/1160829891387912192" TargetMode="External" /><Relationship Id="rId652" Type="http://schemas.openxmlformats.org/officeDocument/2006/relationships/hyperlink" Target="https://twitter.com/#!/mrkgyamfi/status/1160855720595734529" TargetMode="External" /><Relationship Id="rId653" Type="http://schemas.openxmlformats.org/officeDocument/2006/relationships/hyperlink" Target="https://twitter.com/#!/admbriggs/status/1146400424519512065" TargetMode="External" /><Relationship Id="rId654" Type="http://schemas.openxmlformats.org/officeDocument/2006/relationships/hyperlink" Target="https://twitter.com/#!/battleforbrexit/status/1160856054785368064" TargetMode="External" /><Relationship Id="rId655" Type="http://schemas.openxmlformats.org/officeDocument/2006/relationships/hyperlink" Target="https://twitter.com/#!/battleforbrexit/status/1160856054785368064" TargetMode="External" /><Relationship Id="rId656" Type="http://schemas.openxmlformats.org/officeDocument/2006/relationships/hyperlink" Target="https://twitter.com/#!/jayyangelo/status/1160855375576481792" TargetMode="External" /><Relationship Id="rId657" Type="http://schemas.openxmlformats.org/officeDocument/2006/relationships/hyperlink" Target="https://twitter.com/#!/tamalam_/status/1160857567440097280" TargetMode="External" /><Relationship Id="rId658" Type="http://schemas.openxmlformats.org/officeDocument/2006/relationships/hyperlink" Target="https://twitter.com/#!/healthenews/status/1156927564906192896" TargetMode="External" /><Relationship Id="rId659" Type="http://schemas.openxmlformats.org/officeDocument/2006/relationships/hyperlink" Target="https://twitter.com/#!/healthenews/status/1158241219815723008" TargetMode="External" /><Relationship Id="rId660" Type="http://schemas.openxmlformats.org/officeDocument/2006/relationships/hyperlink" Target="https://twitter.com/#!/healthenews/status/1159071694214041600" TargetMode="External" /><Relationship Id="rId661" Type="http://schemas.openxmlformats.org/officeDocument/2006/relationships/hyperlink" Target="https://twitter.com/#!/healthenews/status/1160883634892488704" TargetMode="External" /><Relationship Id="rId662" Type="http://schemas.openxmlformats.org/officeDocument/2006/relationships/hyperlink" Target="https://twitter.com/#!/marcin_medink/status/1160916689543974912" TargetMode="External" /><Relationship Id="rId663" Type="http://schemas.openxmlformats.org/officeDocument/2006/relationships/hyperlink" Target="https://twitter.com/#!/tijdvooreten/status/1156899350607532032" TargetMode="External" /><Relationship Id="rId664" Type="http://schemas.openxmlformats.org/officeDocument/2006/relationships/hyperlink" Target="https://twitter.com/#!/enjoy_diabetes/status/1156975915194302464" TargetMode="External" /><Relationship Id="rId665" Type="http://schemas.openxmlformats.org/officeDocument/2006/relationships/hyperlink" Target="https://twitter.com/#!/tijdvooreten/status/1156899350607532032" TargetMode="External" /><Relationship Id="rId666" Type="http://schemas.openxmlformats.org/officeDocument/2006/relationships/hyperlink" Target="https://twitter.com/#!/enjoy_diabetes/status/1156975915194302464" TargetMode="External" /><Relationship Id="rId667" Type="http://schemas.openxmlformats.org/officeDocument/2006/relationships/hyperlink" Target="https://twitter.com/#!/tijdvooreten/status/1156899350607532032" TargetMode="External" /><Relationship Id="rId668" Type="http://schemas.openxmlformats.org/officeDocument/2006/relationships/hyperlink" Target="https://twitter.com/#!/enjoy_diabetes/status/1156975915194302464" TargetMode="External" /><Relationship Id="rId669" Type="http://schemas.openxmlformats.org/officeDocument/2006/relationships/hyperlink" Target="https://twitter.com/#!/tijdvooreten/status/1156899350607532032" TargetMode="External" /><Relationship Id="rId670" Type="http://schemas.openxmlformats.org/officeDocument/2006/relationships/hyperlink" Target="https://twitter.com/#!/enjoy_diabetes/status/1156975915194302464" TargetMode="External" /><Relationship Id="rId671" Type="http://schemas.openxmlformats.org/officeDocument/2006/relationships/hyperlink" Target="https://twitter.com/#!/tijdvooreten/status/1156871130399068160" TargetMode="External" /><Relationship Id="rId672" Type="http://schemas.openxmlformats.org/officeDocument/2006/relationships/hyperlink" Target="https://twitter.com/#!/tijdvooreten/status/1156899350607532032" TargetMode="External" /><Relationship Id="rId673" Type="http://schemas.openxmlformats.org/officeDocument/2006/relationships/hyperlink" Target="https://twitter.com/#!/tijdvooreten/status/1156902885298528256" TargetMode="External" /><Relationship Id="rId674" Type="http://schemas.openxmlformats.org/officeDocument/2006/relationships/hyperlink" Target="https://twitter.com/#!/enjoy_diabetes/status/1156975915194302464" TargetMode="External" /><Relationship Id="rId675" Type="http://schemas.openxmlformats.org/officeDocument/2006/relationships/hyperlink" Target="https://twitter.com/#!/tijdvooreten/status/1156899350607532032" TargetMode="External" /><Relationship Id="rId676" Type="http://schemas.openxmlformats.org/officeDocument/2006/relationships/hyperlink" Target="https://twitter.com/#!/tijdvooreten/status/1156980591079899138" TargetMode="External" /><Relationship Id="rId677" Type="http://schemas.openxmlformats.org/officeDocument/2006/relationships/hyperlink" Target="https://twitter.com/#!/enjoy_diabetes/status/1156975915194302464" TargetMode="External" /><Relationship Id="rId678" Type="http://schemas.openxmlformats.org/officeDocument/2006/relationships/hyperlink" Target="https://twitter.com/#!/enjoy_diabetes/status/1158553655974535173" TargetMode="External" /><Relationship Id="rId679" Type="http://schemas.openxmlformats.org/officeDocument/2006/relationships/hyperlink" Target="https://twitter.com/#!/enjoy_diabetes/status/1161155353653981184" TargetMode="External" /><Relationship Id="rId680" Type="http://schemas.openxmlformats.org/officeDocument/2006/relationships/hyperlink" Target="https://twitter.com/#!/helenclarknz/status/1157135457764818944" TargetMode="External" /><Relationship Id="rId681" Type="http://schemas.openxmlformats.org/officeDocument/2006/relationships/hyperlink" Target="https://twitter.com/#!/fizz_nz/status/1158519965902757888" TargetMode="External" /><Relationship Id="rId682" Type="http://schemas.openxmlformats.org/officeDocument/2006/relationships/hyperlink" Target="https://twitter.com/#!/rourouvakautona/status/1157146658557136897" TargetMode="External" /><Relationship Id="rId683" Type="http://schemas.openxmlformats.org/officeDocument/2006/relationships/hyperlink" Target="https://twitter.com/#!/fizz_nz/status/1158502912084942849" TargetMode="External" /><Relationship Id="rId684" Type="http://schemas.openxmlformats.org/officeDocument/2006/relationships/hyperlink" Target="https://twitter.com/#!/fizz_nz/status/1159584168180740096" TargetMode="External" /><Relationship Id="rId685" Type="http://schemas.openxmlformats.org/officeDocument/2006/relationships/hyperlink" Target="https://twitter.com/#!/fizz_nz/status/1161040931501424640" TargetMode="External" /><Relationship Id="rId686" Type="http://schemas.openxmlformats.org/officeDocument/2006/relationships/hyperlink" Target="https://twitter.com/#!/rourouvakautona/status/1161178152380448769" TargetMode="External" /><Relationship Id="rId687" Type="http://schemas.openxmlformats.org/officeDocument/2006/relationships/hyperlink" Target="https://twitter.com/#!/discostew66/status/1161227565798813696" TargetMode="External" /><Relationship Id="rId688" Type="http://schemas.openxmlformats.org/officeDocument/2006/relationships/hyperlink" Target="https://twitter.com/#!/syawal/status/1161245860488892422" TargetMode="External" /><Relationship Id="rId689" Type="http://schemas.openxmlformats.org/officeDocument/2006/relationships/hyperlink" Target="https://twitter.com/#!/terrahall/status/1161265794954588161" TargetMode="External" /><Relationship Id="rId690" Type="http://schemas.openxmlformats.org/officeDocument/2006/relationships/hyperlink" Target="https://twitter.com/#!/sammertang/status/1161316502500511744" TargetMode="External" /><Relationship Id="rId691" Type="http://schemas.openxmlformats.org/officeDocument/2006/relationships/hyperlink" Target="https://twitter.com/#!/sammertang/status/1161317758946172930" TargetMode="External" /><Relationship Id="rId692" Type="http://schemas.openxmlformats.org/officeDocument/2006/relationships/hyperlink" Target="https://twitter.com/#!/bandwaccounting/status/1161321609019502592" TargetMode="External" /><Relationship Id="rId693" Type="http://schemas.openxmlformats.org/officeDocument/2006/relationships/hyperlink" Target="https://twitter.com/#!/maritahennessy/status/1161340790251184128" TargetMode="External" /><Relationship Id="rId694" Type="http://schemas.openxmlformats.org/officeDocument/2006/relationships/hyperlink" Target="https://twitter.com/#!/louhaigh/status/1147097793204490241" TargetMode="External" /><Relationship Id="rId695" Type="http://schemas.openxmlformats.org/officeDocument/2006/relationships/hyperlink" Target="https://twitter.com/#!/kevthecheff/status/1161379621448880128" TargetMode="External" /><Relationship Id="rId696" Type="http://schemas.openxmlformats.org/officeDocument/2006/relationships/hyperlink" Target="https://twitter.com/#!/kevthecheff/status/1161379621448880128" TargetMode="External" /><Relationship Id="rId697" Type="http://schemas.openxmlformats.org/officeDocument/2006/relationships/hyperlink" Target="https://twitter.com/#!/healcities/status/1161393255650603008" TargetMode="External" /><Relationship Id="rId698" Type="http://schemas.openxmlformats.org/officeDocument/2006/relationships/hyperlink" Target="https://twitter.com/#!/wearepha/status/1161393277402320897" TargetMode="External" /><Relationship Id="rId699" Type="http://schemas.openxmlformats.org/officeDocument/2006/relationships/hyperlink" Target="https://twitter.com/#!/louisestephen9/status/1161226424889405440" TargetMode="External" /><Relationship Id="rId700" Type="http://schemas.openxmlformats.org/officeDocument/2006/relationships/hyperlink" Target="https://twitter.com/#!/mister_hunt/status/1161412667350769664" TargetMode="External" /><Relationship Id="rId701" Type="http://schemas.openxmlformats.org/officeDocument/2006/relationships/hyperlink" Target="https://api.twitter.com/1.1/geo/id/e564d30dc173d2a8.json" TargetMode="External" /><Relationship Id="rId702" Type="http://schemas.openxmlformats.org/officeDocument/2006/relationships/hyperlink" Target="https://api.twitter.com/1.1/geo/id/af4757dac9bdd1d9.json" TargetMode="External" /><Relationship Id="rId703" Type="http://schemas.openxmlformats.org/officeDocument/2006/relationships/hyperlink" Target="https://api.twitter.com/1.1/geo/id/af4757dac9bdd1d9.json" TargetMode="External" /><Relationship Id="rId704" Type="http://schemas.openxmlformats.org/officeDocument/2006/relationships/comments" Target="../comments1.xml" /><Relationship Id="rId705" Type="http://schemas.openxmlformats.org/officeDocument/2006/relationships/vmlDrawing" Target="../drawings/vmlDrawing1.vml" /><Relationship Id="rId706" Type="http://schemas.openxmlformats.org/officeDocument/2006/relationships/table" Target="../tables/table1.xml" /><Relationship Id="rId70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56028574287065094" TargetMode="External" /><Relationship Id="rId2" Type="http://schemas.openxmlformats.org/officeDocument/2006/relationships/hyperlink" Target="https://www.theaustralian.com.au/nation/politics/taxes-key-to-good-health-says-ama/news-story/3936c6605d545f58b0e94d16dc22e373" TargetMode="External" /><Relationship Id="rId3" Type="http://schemas.openxmlformats.org/officeDocument/2006/relationships/hyperlink" Target="https://twitter.com/i/web/status/1156492689468219394" TargetMode="External" /><Relationship Id="rId4" Type="http://schemas.openxmlformats.org/officeDocument/2006/relationships/hyperlink" Target="https://twitter.com/i/web/status/1156495213835300865" TargetMode="External" /><Relationship Id="rId5" Type="http://schemas.openxmlformats.org/officeDocument/2006/relationships/hyperlink" Target="https://twitter.com/i/web/status/1156556501789663232" TargetMode="External" /><Relationship Id="rId6" Type="http://schemas.openxmlformats.org/officeDocument/2006/relationships/hyperlink" Target="https://twitter.com/ecpobesity/status/1156521808084066304" TargetMode="External" /><Relationship Id="rId7" Type="http://schemas.openxmlformats.org/officeDocument/2006/relationships/hyperlink" Target="https://www.bbc.co.uk/news/uk-politics-48847952" TargetMode="External" /><Relationship Id="rId8" Type="http://schemas.openxmlformats.org/officeDocument/2006/relationships/hyperlink" Target="http://webreach8-0.co.za/Retail/FMCG/FMCG_Retailer_6_2019/mobile/index.html#p=19" TargetMode="External" /><Relationship Id="rId9" Type="http://schemas.openxmlformats.org/officeDocument/2006/relationships/hyperlink" Target="http://businessservicesweek.com/do-you-know-the-sugar-tax-facts/?utm_source=twitter&amp;utm_medium=social&amp;utm_campaign=twitter+organic" TargetMode="External" /><Relationship Id="rId10" Type="http://schemas.openxmlformats.org/officeDocument/2006/relationships/hyperlink" Target="http://www.ministerievantegenspraak.nl/english/no-fruit-juice-and-enough-sleep-a-probe-beyond-a-panacea/" TargetMode="External" /><Relationship Id="rId11" Type="http://schemas.openxmlformats.org/officeDocument/2006/relationships/hyperlink" Target="http://www.ministerievantegenspraak.nl/english/no-fruit-juice-and-enough-sleep-a-probe-beyond-a-panacea/#Amsterdamhealthyweightprogramme" TargetMode="External" /><Relationship Id="rId12" Type="http://schemas.openxmlformats.org/officeDocument/2006/relationships/hyperlink" Target="http://www.ministerievantegenspraak.nl/english/no-fruit-juice-and-enough-sleep-a-probe-beyond-a-panacea/" TargetMode="External" /><Relationship Id="rId13" Type="http://schemas.openxmlformats.org/officeDocument/2006/relationships/hyperlink" Target="http://www.ministerievantegenspraak.nl/english/no-fruit-juice-and-enough-sleep-a-probe-beyond-a-panacea/" TargetMode="External" /><Relationship Id="rId14" Type="http://schemas.openxmlformats.org/officeDocument/2006/relationships/hyperlink" Target="https://www.foodnavigator.com/Article/2019/08/02/Bolder-actions-required-to-tackle-obesity-Are-food-taxes-and-subsidies-the-answer" TargetMode="External" /><Relationship Id="rId15" Type="http://schemas.openxmlformats.org/officeDocument/2006/relationships/hyperlink" Target="https://www.foodnavigator.com/Article/2019/08/02/Bolder-actions-required-to-tackle-obesity-Are-food-taxes-and-subsidies-the-answer" TargetMode="External" /><Relationship Id="rId16" Type="http://schemas.openxmlformats.org/officeDocument/2006/relationships/hyperlink" Target="https://www.sciencedaily.com/releases/2019/08/190801093323.htm" TargetMode="External" /><Relationship Id="rId17" Type="http://schemas.openxmlformats.org/officeDocument/2006/relationships/hyperlink" Target="https://www.theguardian.com/politics/2019/jul/03/boris-johnson-vows-to-review-whether-sugar-tax-improves-health" TargetMode="External" /><Relationship Id="rId18" Type="http://schemas.openxmlformats.org/officeDocument/2006/relationships/hyperlink" Target="https://twitter.com/libdemvoice/status/1158026255398313984" TargetMode="External" /><Relationship Id="rId19" Type="http://schemas.openxmlformats.org/officeDocument/2006/relationships/hyperlink" Target="https://www.sciencedirect.com/science/article/pii/S0167527316331515" TargetMode="External" /><Relationship Id="rId20" Type="http://schemas.openxmlformats.org/officeDocument/2006/relationships/hyperlink" Target="https://www.health-e.org.za/2019/07/15/sugary-drinks-the-tax-declining-sales-new-alarming-research/" TargetMode="External" /><Relationship Id="rId21" Type="http://schemas.openxmlformats.org/officeDocument/2006/relationships/hyperlink" Target="https://www.health.harvard.edu/blog/are-certain-types-of-sugars-healthier-than-others-2019052916699?utm_sq=g3l66tt94d" TargetMode="External" /><Relationship Id="rId22" Type="http://schemas.openxmlformats.org/officeDocument/2006/relationships/hyperlink" Target="https://www.health.harvard.edu/blog/are-certain-types-of-sugars-healthier-than-others-2019052916699?utm_sq=g3l66tt94d" TargetMode="External" /><Relationship Id="rId23" Type="http://schemas.openxmlformats.org/officeDocument/2006/relationships/hyperlink" Target="https://www.huffingtonpost.co.uk/entry/calorie-levy-campaigners_uk_5d4993bee4b0244052e1a560" TargetMode="External" /><Relationship Id="rId24" Type="http://schemas.openxmlformats.org/officeDocument/2006/relationships/hyperlink" Target="https://www.foodingredientsfirst.com/news/uk-health-campaigners-call-for-sweeping-calorie-tax-on-processed-foods.html" TargetMode="External" /><Relationship Id="rId25" Type="http://schemas.openxmlformats.org/officeDocument/2006/relationships/hyperlink" Target="https://www.foodanddrinktechnology.com/news/29006/campaigners-call-for-calorie-levy-on-unhealthy-foods/" TargetMode="External" /><Relationship Id="rId26" Type="http://schemas.openxmlformats.org/officeDocument/2006/relationships/hyperlink" Target="https://www.eveningexpress.co.uk/news/uk/call-for-calorie-tax-on-food-firms-after-success-of-sugar-levy/amp/?utm_source=twitter&amp;__twitter_impression=true" TargetMode="External" /><Relationship Id="rId27" Type="http://schemas.openxmlformats.org/officeDocument/2006/relationships/hyperlink" Target="https://news.sky.com/story/call-for-calorie-tax-on-processed-food-after-success-of-sugar-levy-11779137" TargetMode="External" /><Relationship Id="rId28" Type="http://schemas.openxmlformats.org/officeDocument/2006/relationships/hyperlink" Target="https://twitter.com/TheEconomist/status/1159139054857965568" TargetMode="External" /><Relationship Id="rId29" Type="http://schemas.openxmlformats.org/officeDocument/2006/relationships/hyperlink" Target="https://news.sky.com/story/call-for-calorie-tax-on-processed-food-after-success-of-sugar-levy-11779137" TargetMode="External" /><Relationship Id="rId30" Type="http://schemas.openxmlformats.org/officeDocument/2006/relationships/hyperlink" Target="https://www.youtube.com/watch?v=cfl26x1XCwY" TargetMode="External" /><Relationship Id="rId31" Type="http://schemas.openxmlformats.org/officeDocument/2006/relationships/hyperlink" Target="https://twitter.com/theeconomist/status/1159291624528207873" TargetMode="External" /><Relationship Id="rId32" Type="http://schemas.openxmlformats.org/officeDocument/2006/relationships/hyperlink" Target="https://www.independent.co.uk/news/health/uk-sugar-addiction-nhs-rotten-teeth-children-operations-cost-food-drink-diet-a8156151.html" TargetMode="External" /><Relationship Id="rId33" Type="http://schemas.openxmlformats.org/officeDocument/2006/relationships/hyperlink" Target="https://www.theguardian.com/society/2019/jul/18/inadequate-health-response-leaves-35bn-with-poor-dental-care" TargetMode="External" /><Relationship Id="rId34" Type="http://schemas.openxmlformats.org/officeDocument/2006/relationships/hyperlink" Target="https://www.qmul.ac.uk/media/news/2019/smd/call-for-levy-on-manufacturers-to-reduce-excessive-calories-in-unhealthy-food-.html" TargetMode="External" /><Relationship Id="rId35" Type="http://schemas.openxmlformats.org/officeDocument/2006/relationships/hyperlink" Target="https://news.sky.com/story/call-for-calorie-tax-on-processed-food-after-success-of-sugar-levy-11779137?utm_source=Greenhouse+Morning+News&amp;utm_campaign=925a7e4c19-Greenhouse_Morning_News_GMN__8th_August_2019&amp;utm_medium=email&amp;utm_term=0_e40c447c1a-925a7e4c19-123998953" TargetMode="External" /><Relationship Id="rId36" Type="http://schemas.openxmlformats.org/officeDocument/2006/relationships/hyperlink" Target="https://soundcloud.com/radiosputnik/obesity-we-believe-liability-here-is-with-the-food-industry-expert" TargetMode="External" /><Relationship Id="rId37" Type="http://schemas.openxmlformats.org/officeDocument/2006/relationships/hyperlink" Target="https://www.dailymail.co.uk/health/article-7328077/Campaigners-call-CALORIE-TAX-processed-foods.html" TargetMode="External" /><Relationship Id="rId38" Type="http://schemas.openxmlformats.org/officeDocument/2006/relationships/hyperlink" Target="https://www.foodmatterslive.com/visit/2019-schedule/2019-sessions-details-update-the-calorie-and-sugar-reduction-programme" TargetMode="External" /><Relationship Id="rId39" Type="http://schemas.openxmlformats.org/officeDocument/2006/relationships/hyperlink" Target="https://twitter.com/i/web/status/1156489779275587591" TargetMode="External" /><Relationship Id="rId40" Type="http://schemas.openxmlformats.org/officeDocument/2006/relationships/hyperlink" Target="https://www.foodmatterslive.com/visit/2019-schedule/2019-sessions-details-update-the-calorie-and-sugar-reduction-programme" TargetMode="External" /><Relationship Id="rId41" Type="http://schemas.openxmlformats.org/officeDocument/2006/relationships/hyperlink" Target="https://www.foodmatterslive.com/visit/2019-schedule/2019-sessions-details-reformulation-and-portion-size-approaches-to-meeting-calorie-and-sugar-reduction-targets" TargetMode="External" /><Relationship Id="rId42" Type="http://schemas.openxmlformats.org/officeDocument/2006/relationships/hyperlink" Target="https://twitter.com/burnout_pt/status/1159443259736952833" TargetMode="External" /><Relationship Id="rId43" Type="http://schemas.openxmlformats.org/officeDocument/2006/relationships/hyperlink" Target="https://twitter.com/i/web/status/1159770741853884419" TargetMode="External" /><Relationship Id="rId44" Type="http://schemas.openxmlformats.org/officeDocument/2006/relationships/hyperlink" Target="http://childofourtimeblog.org.uk/2017/12/off-the-scales-time-to-act-on-childhood-obesity/" TargetMode="External" /><Relationship Id="rId45" Type="http://schemas.openxmlformats.org/officeDocument/2006/relationships/hyperlink" Target="http://childofourtimeblog.org.uk/2017/12/off-the-scales-time-to-act-on-childhood-obesity/" TargetMode="External" /><Relationship Id="rId46" Type="http://schemas.openxmlformats.org/officeDocument/2006/relationships/hyperlink" Target="https://twitter.com/i/web/status/1159868212193964032" TargetMode="External" /><Relationship Id="rId47" Type="http://schemas.openxmlformats.org/officeDocument/2006/relationships/hyperlink" Target="https://www.icelandreview.com/politics/in-focus-proposed-sugar-tax/" TargetMode="External" /><Relationship Id="rId48" Type="http://schemas.openxmlformats.org/officeDocument/2006/relationships/hyperlink" Target="https://twitter.com/i/web/status/1159926126522904576" TargetMode="External" /><Relationship Id="rId49" Type="http://schemas.openxmlformats.org/officeDocument/2006/relationships/hyperlink" Target="https://twitter.com/i/web/status/1160727733208584195" TargetMode="External" /><Relationship Id="rId50" Type="http://schemas.openxmlformats.org/officeDocument/2006/relationships/hyperlink" Target="https://www.linkedin.com/pulse/sugar-tax-year-simon-elson" TargetMode="External" /><Relationship Id="rId51" Type="http://schemas.openxmlformats.org/officeDocument/2006/relationships/hyperlink" Target="https://passerbybloggingfun.blogspot.com/2019/08/poem-sugar-and-hypocrites.html" TargetMode="External" /><Relationship Id="rId52" Type="http://schemas.openxmlformats.org/officeDocument/2006/relationships/hyperlink" Target="https://www.bbc.co.uk/news/uk-politics-48847952" TargetMode="External" /><Relationship Id="rId53" Type="http://schemas.openxmlformats.org/officeDocument/2006/relationships/hyperlink" Target="https://www.health-e.org.za/2019/07/15/sugary-drinks-the-tax-declining-sales-new-alarming-research/" TargetMode="External" /><Relationship Id="rId54" Type="http://schemas.openxmlformats.org/officeDocument/2006/relationships/hyperlink" Target="https://www.health-e.org.za/2019/07/15/sugary-drinks-the-tax-declining-sales-new-alarming-research/" TargetMode="External" /><Relationship Id="rId55" Type="http://schemas.openxmlformats.org/officeDocument/2006/relationships/hyperlink" Target="https://www.health-e.org.za/2019/07/15/sugary-drinks-the-tax-declining-sales-new-alarming-research/" TargetMode="External" /><Relationship Id="rId56" Type="http://schemas.openxmlformats.org/officeDocument/2006/relationships/hyperlink" Target="https://twitter.com/i/web/status/1160883634892488704" TargetMode="External" /><Relationship Id="rId57" Type="http://schemas.openxmlformats.org/officeDocument/2006/relationships/hyperlink" Target="http://www.nzherald.co.nz/index.cfm?objectid=12254108&amp;ref=twitter" TargetMode="External" /><Relationship Id="rId58" Type="http://schemas.openxmlformats.org/officeDocument/2006/relationships/hyperlink" Target="https://www.tvnz.co.nz/one-news/new-zealand/renewed-calls-sugar-tax-help-health-outcomes-m-ori-and-pasifika" TargetMode="External" /><Relationship Id="rId59" Type="http://schemas.openxmlformats.org/officeDocument/2006/relationships/hyperlink" Target="https://twitter.com/refillnz/status/1159282589255000065" TargetMode="External" /><Relationship Id="rId60" Type="http://schemas.openxmlformats.org/officeDocument/2006/relationships/hyperlink" Target="https://twitter.com/i/web/status/1161040931501424640" TargetMode="External" /><Relationship Id="rId61" Type="http://schemas.openxmlformats.org/officeDocument/2006/relationships/hyperlink" Target="https://twitter.com/i/web/status/1161245860488892422" TargetMode="External" /><Relationship Id="rId62" Type="http://schemas.openxmlformats.org/officeDocument/2006/relationships/hyperlink" Target="https://www.politico.com/agenda/story/2019/08/13/soda-tax-california-public-health-000940" TargetMode="External" /><Relationship Id="rId63" Type="http://schemas.openxmlformats.org/officeDocument/2006/relationships/hyperlink" Target="https://twitter.com/i/web/status/1161321609019502592" TargetMode="External" /><Relationship Id="rId64" Type="http://schemas.openxmlformats.org/officeDocument/2006/relationships/hyperlink" Target="https://twitter.com/i/web/status/1161340790251184128" TargetMode="External" /><Relationship Id="rId65" Type="http://schemas.openxmlformats.org/officeDocument/2006/relationships/hyperlink" Target="https://twitter.com/i/web/status/1147097793204490241" TargetMode="External" /><Relationship Id="rId66" Type="http://schemas.openxmlformats.org/officeDocument/2006/relationships/hyperlink" Target="https://twitter.com/i/web/status/1161226424889405440" TargetMode="External" /><Relationship Id="rId67" Type="http://schemas.openxmlformats.org/officeDocument/2006/relationships/hyperlink" Target="https://pbs.twimg.com/media/EA3ABJKW4AAdL-J.jpg" TargetMode="External" /><Relationship Id="rId68" Type="http://schemas.openxmlformats.org/officeDocument/2006/relationships/hyperlink" Target="https://pbs.twimg.com/media/EA5X68ZXYAI1TaD.jpg" TargetMode="External" /><Relationship Id="rId69" Type="http://schemas.openxmlformats.org/officeDocument/2006/relationships/hyperlink" Target="https://pbs.twimg.com/media/D-oBIM3WkAAOrH3.jpg" TargetMode="External" /><Relationship Id="rId70" Type="http://schemas.openxmlformats.org/officeDocument/2006/relationships/hyperlink" Target="https://pbs.twimg.com/tweet_video_thumb/EBJeXWpW4AANa-S.jpg" TargetMode="External" /><Relationship Id="rId71" Type="http://schemas.openxmlformats.org/officeDocument/2006/relationships/hyperlink" Target="https://pbs.twimg.com/media/EBL39OrWkAEVSXV.jpg" TargetMode="External" /><Relationship Id="rId72" Type="http://schemas.openxmlformats.org/officeDocument/2006/relationships/hyperlink" Target="https://pbs.twimg.com/media/EBL3SKLX4AA-ZGc.jpg" TargetMode="External" /><Relationship Id="rId73" Type="http://schemas.openxmlformats.org/officeDocument/2006/relationships/hyperlink" Target="https://pbs.twimg.com/media/EAFVrmiWwAEh1IG.jpg" TargetMode="External" /><Relationship Id="rId74" Type="http://schemas.openxmlformats.org/officeDocument/2006/relationships/hyperlink" Target="https://pbs.twimg.com/media/D9qgmOEXUAEoD3w.jpg" TargetMode="External" /><Relationship Id="rId75" Type="http://schemas.openxmlformats.org/officeDocument/2006/relationships/hyperlink" Target="https://pbs.twimg.com/media/EBXxmWvX4AAWg40.jpg" TargetMode="External" /><Relationship Id="rId76" Type="http://schemas.openxmlformats.org/officeDocument/2006/relationships/hyperlink" Target="https://pbs.twimg.com/media/EBYGTndXYAAOVn4.jpg" TargetMode="External" /><Relationship Id="rId77" Type="http://schemas.openxmlformats.org/officeDocument/2006/relationships/hyperlink" Target="https://pbs.twimg.com/media/EBYSU8ZX4AEcXAm.jpg" TargetMode="External" /><Relationship Id="rId78" Type="http://schemas.openxmlformats.org/officeDocument/2006/relationships/hyperlink" Target="https://pbs.twimg.com/media/EBY0qSDWkAAI7a0.jpg" TargetMode="External" /><Relationship Id="rId79" Type="http://schemas.openxmlformats.org/officeDocument/2006/relationships/hyperlink" Target="https://pbs.twimg.com/ext_tw_video_thumb/1159204138682585091/pu/img/S4SQxer6Or3fhs7R.jpg" TargetMode="External" /><Relationship Id="rId80" Type="http://schemas.openxmlformats.org/officeDocument/2006/relationships/hyperlink" Target="https://pbs.twimg.com/media/EAxsBD2XsAAeSDk.jpg" TargetMode="External" /><Relationship Id="rId81" Type="http://schemas.openxmlformats.org/officeDocument/2006/relationships/hyperlink" Target="https://pbs.twimg.com/media/EA-RsjuWkAAafRb.jpg" TargetMode="External" /><Relationship Id="rId82" Type="http://schemas.openxmlformats.org/officeDocument/2006/relationships/hyperlink" Target="https://pbs.twimg.com/media/EBbgymhWsAA0wE_.jpg" TargetMode="External" /><Relationship Id="rId83" Type="http://schemas.openxmlformats.org/officeDocument/2006/relationships/hyperlink" Target="https://pbs.twimg.com/media/EBXcNeTXkAAAlLK.jpg" TargetMode="External" /><Relationship Id="rId84" Type="http://schemas.openxmlformats.org/officeDocument/2006/relationships/hyperlink" Target="https://pbs.twimg.com/media/EBRZSn-WsAAaMtV.png" TargetMode="External" /><Relationship Id="rId85" Type="http://schemas.openxmlformats.org/officeDocument/2006/relationships/hyperlink" Target="https://pbs.twimg.com/media/EBcxD-gXYAAbt3x.jpg" TargetMode="External" /><Relationship Id="rId86" Type="http://schemas.openxmlformats.org/officeDocument/2006/relationships/hyperlink" Target="https://pbs.twimg.com/media/EAD8nE5WwAAkn_U.jpg" TargetMode="External" /><Relationship Id="rId87" Type="http://schemas.openxmlformats.org/officeDocument/2006/relationships/hyperlink" Target="https://pbs.twimg.com/media/EBNwgFaXkAE_CQ2.jpg" TargetMode="External" /><Relationship Id="rId88" Type="http://schemas.openxmlformats.org/officeDocument/2006/relationships/hyperlink" Target="https://pbs.twimg.com/media/EB3TM1ZXkAApOsw.jpg" TargetMode="External" /><Relationship Id="rId89" Type="http://schemas.openxmlformats.org/officeDocument/2006/relationships/hyperlink" Target="https://pbs.twimg.com/media/EB3UV-lXUAAjIrA.jpg" TargetMode="External" /><Relationship Id="rId90" Type="http://schemas.openxmlformats.org/officeDocument/2006/relationships/hyperlink" Target="http://pbs.twimg.com/profile_images/706685819340222464/R4HfVPqX_normal.jpg" TargetMode="External" /><Relationship Id="rId91" Type="http://schemas.openxmlformats.org/officeDocument/2006/relationships/hyperlink" Target="http://pbs.twimg.com/profile_images/1100656637612675073/CNUis0Gd_normal.png" TargetMode="External" /><Relationship Id="rId92" Type="http://schemas.openxmlformats.org/officeDocument/2006/relationships/hyperlink" Target="http://pbs.twimg.com/profile_images/1039093396718190592/qCjk9_pm_normal.jpg" TargetMode="External" /><Relationship Id="rId93" Type="http://schemas.openxmlformats.org/officeDocument/2006/relationships/hyperlink" Target="http://pbs.twimg.com/profile_images/759918121666785280/ccuwWgmi_normal.jpg" TargetMode="External" /><Relationship Id="rId94" Type="http://schemas.openxmlformats.org/officeDocument/2006/relationships/hyperlink" Target="http://pbs.twimg.com/profile_images/432368855818571777/yLCJ-DsV_normal.jpeg" TargetMode="External" /><Relationship Id="rId95" Type="http://schemas.openxmlformats.org/officeDocument/2006/relationships/hyperlink" Target="http://pbs.twimg.com/profile_images/1003486786520313857/GFvO5TTB_normal.jpg" TargetMode="External" /><Relationship Id="rId96" Type="http://schemas.openxmlformats.org/officeDocument/2006/relationships/hyperlink" Target="http://pbs.twimg.com/profile_images/1125745059901726722/45LGwTc1_normal.jpg" TargetMode="External" /><Relationship Id="rId97" Type="http://schemas.openxmlformats.org/officeDocument/2006/relationships/hyperlink" Target="http://pbs.twimg.com/profile_images/1006557404627009536/764bE_L1_normal.jpg" TargetMode="External" /><Relationship Id="rId98" Type="http://schemas.openxmlformats.org/officeDocument/2006/relationships/hyperlink" Target="http://pbs.twimg.com/profile_images/1100341529875542017/CetwEhHT_normal.png" TargetMode="External" /><Relationship Id="rId99" Type="http://schemas.openxmlformats.org/officeDocument/2006/relationships/hyperlink" Target="http://pbs.twimg.com/profile_images/875708555801894914/Md0akJB7_normal.jpg" TargetMode="External" /><Relationship Id="rId100" Type="http://schemas.openxmlformats.org/officeDocument/2006/relationships/hyperlink" Target="http://pbs.twimg.com/profile_images/544832623059546112/RQC1kAju_normal.png" TargetMode="External" /><Relationship Id="rId101" Type="http://schemas.openxmlformats.org/officeDocument/2006/relationships/hyperlink" Target="http://pbs.twimg.com/profile_images/1097962577106210821/eZsBr_Tr_normal.jpg" TargetMode="External" /><Relationship Id="rId102" Type="http://schemas.openxmlformats.org/officeDocument/2006/relationships/hyperlink" Target="http://pbs.twimg.com/profile_images/1155516935452409856/kcq4AymL_normal.jpg" TargetMode="External" /><Relationship Id="rId103" Type="http://schemas.openxmlformats.org/officeDocument/2006/relationships/hyperlink" Target="http://abs.twimg.com/sticky/default_profile_images/default_profile_normal.png" TargetMode="External" /><Relationship Id="rId104" Type="http://schemas.openxmlformats.org/officeDocument/2006/relationships/hyperlink" Target="https://pbs.twimg.com/media/EA3ABJKW4AAdL-J.jpg" TargetMode="External" /><Relationship Id="rId105" Type="http://schemas.openxmlformats.org/officeDocument/2006/relationships/hyperlink" Target="http://pbs.twimg.com/profile_images/989052143440220161/0_pRUX2H_normal.jpg" TargetMode="External" /><Relationship Id="rId106" Type="http://schemas.openxmlformats.org/officeDocument/2006/relationships/hyperlink" Target="http://pbs.twimg.com/profile_images/638694424189403136/tIHqFLUB_normal.jpg" TargetMode="External" /><Relationship Id="rId107" Type="http://schemas.openxmlformats.org/officeDocument/2006/relationships/hyperlink" Target="http://pbs.twimg.com/profile_images/621637473559515136/BPuztyys_normal.jpg" TargetMode="External" /><Relationship Id="rId108" Type="http://schemas.openxmlformats.org/officeDocument/2006/relationships/hyperlink" Target="http://pbs.twimg.com/profile_images/968973134916476934/bf60Y5uh_normal.jpg" TargetMode="External" /><Relationship Id="rId109" Type="http://schemas.openxmlformats.org/officeDocument/2006/relationships/hyperlink" Target="https://pbs.twimg.com/media/EA5X68ZXYAI1TaD.jpg" TargetMode="External" /><Relationship Id="rId110" Type="http://schemas.openxmlformats.org/officeDocument/2006/relationships/hyperlink" Target="http://pbs.twimg.com/profile_images/686032452289183744/SqWDnJ4l_normal.jpg" TargetMode="External" /><Relationship Id="rId111" Type="http://schemas.openxmlformats.org/officeDocument/2006/relationships/hyperlink" Target="https://pbs.twimg.com/media/D-oBIM3WkAAOrH3.jpg" TargetMode="External" /><Relationship Id="rId112" Type="http://schemas.openxmlformats.org/officeDocument/2006/relationships/hyperlink" Target="http://pbs.twimg.com/profile_images/829376575/Photo_73_normal.jpg" TargetMode="External" /><Relationship Id="rId113" Type="http://schemas.openxmlformats.org/officeDocument/2006/relationships/hyperlink" Target="http://pbs.twimg.com/profile_images/1080789983974301696/y0C2Q8bh_normal.jpg" TargetMode="External" /><Relationship Id="rId114" Type="http://schemas.openxmlformats.org/officeDocument/2006/relationships/hyperlink" Target="http://pbs.twimg.com/profile_images/1080789983974301696/y0C2Q8bh_normal.jpg" TargetMode="External" /><Relationship Id="rId115" Type="http://schemas.openxmlformats.org/officeDocument/2006/relationships/hyperlink" Target="http://pbs.twimg.com/profile_images/1080789983974301696/y0C2Q8bh_normal.jpg" TargetMode="External" /><Relationship Id="rId116" Type="http://schemas.openxmlformats.org/officeDocument/2006/relationships/hyperlink" Target="http://pbs.twimg.com/profile_images/1080789983974301696/y0C2Q8bh_normal.jpg" TargetMode="External" /><Relationship Id="rId117" Type="http://schemas.openxmlformats.org/officeDocument/2006/relationships/hyperlink" Target="http://pbs.twimg.com/profile_images/1080789983974301696/y0C2Q8bh_normal.jpg" TargetMode="External" /><Relationship Id="rId118" Type="http://schemas.openxmlformats.org/officeDocument/2006/relationships/hyperlink" Target="http://pbs.twimg.com/profile_images/806047860/Cropped_Portrait_Sketch_by_Azerisii_v.2_normal.jpg" TargetMode="External" /><Relationship Id="rId119" Type="http://schemas.openxmlformats.org/officeDocument/2006/relationships/hyperlink" Target="http://pbs.twimg.com/profile_images/1135594558992146433/NV8kH2wC_normal.jpg" TargetMode="External" /><Relationship Id="rId120" Type="http://schemas.openxmlformats.org/officeDocument/2006/relationships/hyperlink" Target="http://pbs.twimg.com/profile_images/806799728205664256/QbAu5jpK_normal.png" TargetMode="External" /><Relationship Id="rId121" Type="http://schemas.openxmlformats.org/officeDocument/2006/relationships/hyperlink" Target="http://pbs.twimg.com/profile_images/1103765048768380928/Z42yVEr0_normal.png" TargetMode="External" /><Relationship Id="rId122" Type="http://schemas.openxmlformats.org/officeDocument/2006/relationships/hyperlink" Target="http://pbs.twimg.com/profile_images/1141993751000170496/hh18dgHZ_normal.jpg" TargetMode="External" /><Relationship Id="rId123" Type="http://schemas.openxmlformats.org/officeDocument/2006/relationships/hyperlink" Target="http://pbs.twimg.com/profile_images/757190088484917248/dtziftS0_normal.jpg" TargetMode="External" /><Relationship Id="rId124" Type="http://schemas.openxmlformats.org/officeDocument/2006/relationships/hyperlink" Target="http://pbs.twimg.com/profile_images/1141611559673712640/KfwMyqpq_normal.png" TargetMode="External" /><Relationship Id="rId125" Type="http://schemas.openxmlformats.org/officeDocument/2006/relationships/hyperlink" Target="http://pbs.twimg.com/profile_images/378800000456986279/1ec12389e2eb46ed181bffb2445e69ed_normal.jpeg" TargetMode="External" /><Relationship Id="rId126" Type="http://schemas.openxmlformats.org/officeDocument/2006/relationships/hyperlink" Target="http://pbs.twimg.com/profile_images/1094415934796619776/GGnnBcec_normal.jpg" TargetMode="External" /><Relationship Id="rId127" Type="http://schemas.openxmlformats.org/officeDocument/2006/relationships/hyperlink" Target="http://pbs.twimg.com/profile_images/1033704253523677184/VEYk6f6M_normal.jpg" TargetMode="External" /><Relationship Id="rId128" Type="http://schemas.openxmlformats.org/officeDocument/2006/relationships/hyperlink" Target="http://pbs.twimg.com/profile_images/868013648261894146/SVmZcjPK_normal.jpg" TargetMode="External" /><Relationship Id="rId129" Type="http://schemas.openxmlformats.org/officeDocument/2006/relationships/hyperlink" Target="http://pbs.twimg.com/profile_images/1155248802170753025/DKAM-Pt-_normal.jpg" TargetMode="External" /><Relationship Id="rId130" Type="http://schemas.openxmlformats.org/officeDocument/2006/relationships/hyperlink" Target="http://pbs.twimg.com/profile_images/1157003477215825920/40pTrmgh_normal.jpg" TargetMode="External" /><Relationship Id="rId131" Type="http://schemas.openxmlformats.org/officeDocument/2006/relationships/hyperlink" Target="http://pbs.twimg.com/profile_images/2322420151/q2bumcos3tc38h7sg2zm_normal.jpeg" TargetMode="External" /><Relationship Id="rId132" Type="http://schemas.openxmlformats.org/officeDocument/2006/relationships/hyperlink" Target="http://pbs.twimg.com/profile_images/1159559161580965888/2ataPzd6_normal.jpg" TargetMode="External" /><Relationship Id="rId133" Type="http://schemas.openxmlformats.org/officeDocument/2006/relationships/hyperlink" Target="http://pbs.twimg.com/profile_images/1007354044162031616/vq52iftL_normal.jpg" TargetMode="External" /><Relationship Id="rId134" Type="http://schemas.openxmlformats.org/officeDocument/2006/relationships/hyperlink" Target="http://pbs.twimg.com/profile_images/872392591660257281/PA88HUtM_normal.jpg" TargetMode="External" /><Relationship Id="rId135" Type="http://schemas.openxmlformats.org/officeDocument/2006/relationships/hyperlink" Target="http://pbs.twimg.com/profile_images/997052533037248512/f8Bss2mO_normal.jpg" TargetMode="External" /><Relationship Id="rId136" Type="http://schemas.openxmlformats.org/officeDocument/2006/relationships/hyperlink" Target="http://pbs.twimg.com/profile_images/1420193642/3097_David_Buck_bw_normal.jpg" TargetMode="External" /><Relationship Id="rId137" Type="http://schemas.openxmlformats.org/officeDocument/2006/relationships/hyperlink" Target="http://pbs.twimg.com/profile_images/633104196334518272/-YFl_8Wb_normal.jpg" TargetMode="External" /><Relationship Id="rId138" Type="http://schemas.openxmlformats.org/officeDocument/2006/relationships/hyperlink" Target="http://pbs.twimg.com/profile_images/1156292822171103232/TRZTZZ-C_normal.jpg" TargetMode="External" /><Relationship Id="rId139" Type="http://schemas.openxmlformats.org/officeDocument/2006/relationships/hyperlink" Target="http://pbs.twimg.com/profile_images/1012643864174350336/ZBnuT1JK_normal.jpg" TargetMode="External" /><Relationship Id="rId140" Type="http://schemas.openxmlformats.org/officeDocument/2006/relationships/hyperlink" Target="http://pbs.twimg.com/profile_images/887260370007719936/I60TP32L_normal.jpg" TargetMode="External" /><Relationship Id="rId141" Type="http://schemas.openxmlformats.org/officeDocument/2006/relationships/hyperlink" Target="http://pbs.twimg.com/profile_images/1131675042457235468/2_A4Pmo0_normal.jpg" TargetMode="External" /><Relationship Id="rId142" Type="http://schemas.openxmlformats.org/officeDocument/2006/relationships/hyperlink" Target="http://pbs.twimg.com/profile_images/1157606067829923840/Msjluh5L_normal.jpg" TargetMode="External" /><Relationship Id="rId143" Type="http://schemas.openxmlformats.org/officeDocument/2006/relationships/hyperlink" Target="http://pbs.twimg.com/profile_images/1222785144/image_normal.jpg" TargetMode="External" /><Relationship Id="rId144" Type="http://schemas.openxmlformats.org/officeDocument/2006/relationships/hyperlink" Target="http://pbs.twimg.com/profile_images/1155869310809792516/UXs8AA1s_normal.jpg" TargetMode="External" /><Relationship Id="rId145" Type="http://schemas.openxmlformats.org/officeDocument/2006/relationships/hyperlink" Target="http://pbs.twimg.com/profile_images/1127730694346637312/2EEWPAUp_normal.jpg" TargetMode="External" /><Relationship Id="rId146" Type="http://schemas.openxmlformats.org/officeDocument/2006/relationships/hyperlink" Target="https://pbs.twimg.com/tweet_video_thumb/EBJeXWpW4AANa-S.jpg" TargetMode="External" /><Relationship Id="rId147" Type="http://schemas.openxmlformats.org/officeDocument/2006/relationships/hyperlink" Target="http://pbs.twimg.com/profile_images/1091496447529213952/uf76HTVb_normal.jpg" TargetMode="External" /><Relationship Id="rId148" Type="http://schemas.openxmlformats.org/officeDocument/2006/relationships/hyperlink" Target="http://pbs.twimg.com/profile_images/1151494030242525184/bd_Z09X-_normal.jpg" TargetMode="External" /><Relationship Id="rId149" Type="http://schemas.openxmlformats.org/officeDocument/2006/relationships/hyperlink" Target="https://pbs.twimg.com/media/EBL39OrWkAEVSXV.jpg" TargetMode="External" /><Relationship Id="rId150" Type="http://schemas.openxmlformats.org/officeDocument/2006/relationships/hyperlink" Target="http://pbs.twimg.com/profile_images/2546241842/image_normal.jpg" TargetMode="External" /><Relationship Id="rId151" Type="http://schemas.openxmlformats.org/officeDocument/2006/relationships/hyperlink" Target="http://pbs.twimg.com/profile_images/1123992965570027524/BClWAyAJ_normal.jpg" TargetMode="External" /><Relationship Id="rId152" Type="http://schemas.openxmlformats.org/officeDocument/2006/relationships/hyperlink" Target="https://pbs.twimg.com/media/EBL3SKLX4AA-ZGc.jpg" TargetMode="External" /><Relationship Id="rId153" Type="http://schemas.openxmlformats.org/officeDocument/2006/relationships/hyperlink" Target="http://pbs.twimg.com/profile_images/1025666807858962432/5W2VOwPL_normal.jpg" TargetMode="External" /><Relationship Id="rId154" Type="http://schemas.openxmlformats.org/officeDocument/2006/relationships/hyperlink" Target="http://pbs.twimg.com/profile_images/1317810443/198281_140654779335848_100001739801067_247506_206631_n_normal.jpg" TargetMode="External" /><Relationship Id="rId155" Type="http://schemas.openxmlformats.org/officeDocument/2006/relationships/hyperlink" Target="http://pbs.twimg.com/profile_images/972341110403227648/ti3fMf_d_normal.jpg" TargetMode="External" /><Relationship Id="rId156" Type="http://schemas.openxmlformats.org/officeDocument/2006/relationships/hyperlink" Target="http://pbs.twimg.com/profile_images/989152799018668032/Su83f-F6_normal.jpg" TargetMode="External" /><Relationship Id="rId157" Type="http://schemas.openxmlformats.org/officeDocument/2006/relationships/hyperlink" Target="https://pbs.twimg.com/media/EAFVrmiWwAEh1IG.jpg" TargetMode="External" /><Relationship Id="rId158" Type="http://schemas.openxmlformats.org/officeDocument/2006/relationships/hyperlink" Target="http://pbs.twimg.com/profile_images/1131875771662966784/SaQ-ZOQE_normal.png" TargetMode="External" /><Relationship Id="rId159" Type="http://schemas.openxmlformats.org/officeDocument/2006/relationships/hyperlink" Target="https://pbs.twimg.com/media/D9qgmOEXUAEoD3w.jpg" TargetMode="External" /><Relationship Id="rId160" Type="http://schemas.openxmlformats.org/officeDocument/2006/relationships/hyperlink" Target="http://pbs.twimg.com/profile_images/966688578418987009/DiTR43D__normal.jpg" TargetMode="External" /><Relationship Id="rId161" Type="http://schemas.openxmlformats.org/officeDocument/2006/relationships/hyperlink" Target="http://pbs.twimg.com/profile_images/1043350196665626624/X8YgTZxF_normal.jpg" TargetMode="External" /><Relationship Id="rId162" Type="http://schemas.openxmlformats.org/officeDocument/2006/relationships/hyperlink" Target="http://pbs.twimg.com/profile_images/1144220878793842694/gcEKbgMs_normal.png" TargetMode="External" /><Relationship Id="rId163" Type="http://schemas.openxmlformats.org/officeDocument/2006/relationships/hyperlink" Target="http://pbs.twimg.com/profile_images/907927984253886464/IPfoc5Nj_normal.jpg" TargetMode="External" /><Relationship Id="rId164" Type="http://schemas.openxmlformats.org/officeDocument/2006/relationships/hyperlink" Target="http://pbs.twimg.com/profile_images/710049013966487552/xyQ5j5sJ_normal.jpg" TargetMode="External" /><Relationship Id="rId165" Type="http://schemas.openxmlformats.org/officeDocument/2006/relationships/hyperlink" Target="http://pbs.twimg.com/profile_images/809039033045254144/66c6aFUg_normal.jpg" TargetMode="External" /><Relationship Id="rId166" Type="http://schemas.openxmlformats.org/officeDocument/2006/relationships/hyperlink" Target="http://pbs.twimg.com/profile_images/885764331631243265/D6Ng1RuS_normal.jpg" TargetMode="External" /><Relationship Id="rId167" Type="http://schemas.openxmlformats.org/officeDocument/2006/relationships/hyperlink" Target="https://pbs.twimg.com/media/EBXxmWvX4AAWg40.jpg" TargetMode="External" /><Relationship Id="rId168" Type="http://schemas.openxmlformats.org/officeDocument/2006/relationships/hyperlink" Target="http://pbs.twimg.com/profile_images/1483076168/Parsley-Liz-2010-296-580x435_normal.jpg" TargetMode="External" /><Relationship Id="rId169" Type="http://schemas.openxmlformats.org/officeDocument/2006/relationships/hyperlink" Target="https://pbs.twimg.com/media/EBYGTndXYAAOVn4.jpg" TargetMode="External" /><Relationship Id="rId170" Type="http://schemas.openxmlformats.org/officeDocument/2006/relationships/hyperlink" Target="https://pbs.twimg.com/media/EBYSU8ZX4AEcXAm.jpg" TargetMode="External" /><Relationship Id="rId171" Type="http://schemas.openxmlformats.org/officeDocument/2006/relationships/hyperlink" Target="http://pbs.twimg.com/profile_images/436081880312471552/edPhioxc_normal.jpeg" TargetMode="External" /><Relationship Id="rId172" Type="http://schemas.openxmlformats.org/officeDocument/2006/relationships/hyperlink" Target="http://pbs.twimg.com/profile_images/759417800591106049/46CpUYVY_normal.jpg" TargetMode="External" /><Relationship Id="rId173" Type="http://schemas.openxmlformats.org/officeDocument/2006/relationships/hyperlink" Target="http://pbs.twimg.com/profile_images/1157033141061804032/XPvqx0CR_normal.jpg" TargetMode="External" /><Relationship Id="rId174" Type="http://schemas.openxmlformats.org/officeDocument/2006/relationships/hyperlink" Target="http://pbs.twimg.com/profile_images/1748985727/icon_normal.png" TargetMode="External" /><Relationship Id="rId175" Type="http://schemas.openxmlformats.org/officeDocument/2006/relationships/hyperlink" Target="https://pbs.twimg.com/media/EBY0qSDWkAAI7a0.jpg" TargetMode="External" /><Relationship Id="rId176" Type="http://schemas.openxmlformats.org/officeDocument/2006/relationships/hyperlink" Target="http://pbs.twimg.com/profile_images/1152524355521470464/KPeC-OZH_normal.jpg" TargetMode="External" /><Relationship Id="rId177" Type="http://schemas.openxmlformats.org/officeDocument/2006/relationships/hyperlink" Target="https://pbs.twimg.com/ext_tw_video_thumb/1159204138682585091/pu/img/S4SQxer6Or3fhs7R.jpg" TargetMode="External" /><Relationship Id="rId178" Type="http://schemas.openxmlformats.org/officeDocument/2006/relationships/hyperlink" Target="http://pbs.twimg.com/profile_images/1158632615135629312/1FqtJFPB_normal.jpg" TargetMode="External" /><Relationship Id="rId179" Type="http://schemas.openxmlformats.org/officeDocument/2006/relationships/hyperlink" Target="http://pbs.twimg.com/profile_images/962679440185659392/NjePyPup_normal.jpg" TargetMode="External" /><Relationship Id="rId180" Type="http://schemas.openxmlformats.org/officeDocument/2006/relationships/hyperlink" Target="http://pbs.twimg.com/profile_images/1158624446040686592/PTuKeDlJ_normal.jpg" TargetMode="External" /><Relationship Id="rId181" Type="http://schemas.openxmlformats.org/officeDocument/2006/relationships/hyperlink" Target="http://pbs.twimg.com/profile_images/1109762449463480320/E_77MQNg_normal.png" TargetMode="External" /><Relationship Id="rId182" Type="http://schemas.openxmlformats.org/officeDocument/2006/relationships/hyperlink" Target="http://pbs.twimg.com/profile_images/1096106570444951554/LJBQN8Az_normal.jpg" TargetMode="External" /><Relationship Id="rId183" Type="http://schemas.openxmlformats.org/officeDocument/2006/relationships/hyperlink" Target="http://pbs.twimg.com/profile_images/1068922775681884160/504sKo7n_normal.jpg" TargetMode="External" /><Relationship Id="rId184" Type="http://schemas.openxmlformats.org/officeDocument/2006/relationships/hyperlink" Target="https://pbs.twimg.com/media/EAxsBD2XsAAeSDk.jpg" TargetMode="External" /><Relationship Id="rId185" Type="http://schemas.openxmlformats.org/officeDocument/2006/relationships/hyperlink" Target="https://pbs.twimg.com/media/EA-RsjuWkAAafRb.jpg" TargetMode="External" /><Relationship Id="rId186" Type="http://schemas.openxmlformats.org/officeDocument/2006/relationships/hyperlink" Target="https://pbs.twimg.com/media/EBbgymhWsAA0wE_.jpg" TargetMode="External" /><Relationship Id="rId187" Type="http://schemas.openxmlformats.org/officeDocument/2006/relationships/hyperlink" Target="https://pbs.twimg.com/media/EBXcNeTXkAAAlLK.jpg" TargetMode="External" /><Relationship Id="rId188" Type="http://schemas.openxmlformats.org/officeDocument/2006/relationships/hyperlink" Target="http://pbs.twimg.com/profile_images/733658106043981825/uJCejYd__normal.jpg" TargetMode="External" /><Relationship Id="rId189" Type="http://schemas.openxmlformats.org/officeDocument/2006/relationships/hyperlink" Target="http://pbs.twimg.com/profile_images/1063435487451467777/zicDG6bf_normal.jpg" TargetMode="External" /><Relationship Id="rId190" Type="http://schemas.openxmlformats.org/officeDocument/2006/relationships/hyperlink" Target="http://pbs.twimg.com/profile_images/3437503375/aad534719456a44f55a04b35bb15ea67_normal.jpeg" TargetMode="External" /><Relationship Id="rId191" Type="http://schemas.openxmlformats.org/officeDocument/2006/relationships/hyperlink" Target="http://pbs.twimg.com/profile_images/1018542843504103424/ap3rJlxV_normal.jpg" TargetMode="External" /><Relationship Id="rId192" Type="http://schemas.openxmlformats.org/officeDocument/2006/relationships/hyperlink" Target="http://pbs.twimg.com/profile_images/785207304253763586/P99xvrgG_normal.jpg" TargetMode="External" /><Relationship Id="rId193" Type="http://schemas.openxmlformats.org/officeDocument/2006/relationships/hyperlink" Target="http://pbs.twimg.com/profile_images/733658106043981825/uJCejYd__normal.jpg" TargetMode="External" /><Relationship Id="rId194" Type="http://schemas.openxmlformats.org/officeDocument/2006/relationships/hyperlink" Target="http://pbs.twimg.com/profile_images/1063435487451467777/zicDG6bf_normal.jpg" TargetMode="External" /><Relationship Id="rId195" Type="http://schemas.openxmlformats.org/officeDocument/2006/relationships/hyperlink" Target="http://pbs.twimg.com/profile_images/865141192194891777/jreOf59z_normal.jpg" TargetMode="External" /><Relationship Id="rId196" Type="http://schemas.openxmlformats.org/officeDocument/2006/relationships/hyperlink" Target="http://pbs.twimg.com/profile_images/464348596729442305/9-vb9iqc_normal.jpeg" TargetMode="External" /><Relationship Id="rId197" Type="http://schemas.openxmlformats.org/officeDocument/2006/relationships/hyperlink" Target="http://pbs.twimg.com/profile_images/733658106043981825/uJCejYd__normal.jpg" TargetMode="External" /><Relationship Id="rId198" Type="http://schemas.openxmlformats.org/officeDocument/2006/relationships/hyperlink" Target="http://pbs.twimg.com/profile_images/838766542468829184/BUSPSPJV_normal.jpg" TargetMode="External" /><Relationship Id="rId199" Type="http://schemas.openxmlformats.org/officeDocument/2006/relationships/hyperlink" Target="http://pbs.twimg.com/profile_images/733658106043981825/uJCejYd__normal.jpg" TargetMode="External" /><Relationship Id="rId200" Type="http://schemas.openxmlformats.org/officeDocument/2006/relationships/hyperlink" Target="http://pbs.twimg.com/profile_images/1112975350185803777/iMd4uyfW_normal.png" TargetMode="External" /><Relationship Id="rId201" Type="http://schemas.openxmlformats.org/officeDocument/2006/relationships/hyperlink" Target="https://pbs.twimg.com/media/EBRZSn-WsAAaMtV.png" TargetMode="External" /><Relationship Id="rId202" Type="http://schemas.openxmlformats.org/officeDocument/2006/relationships/hyperlink" Target="http://pbs.twimg.com/profile_images/996346887048499200/3YkUS1WQ_normal.jpg" TargetMode="External" /><Relationship Id="rId203" Type="http://schemas.openxmlformats.org/officeDocument/2006/relationships/hyperlink" Target="http://pbs.twimg.com/profile_images/996346887048499200/3YkUS1WQ_normal.jpg" TargetMode="External" /><Relationship Id="rId204" Type="http://schemas.openxmlformats.org/officeDocument/2006/relationships/hyperlink" Target="https://pbs.twimg.com/media/EBcxD-gXYAAbt3x.jpg" TargetMode="External" /><Relationship Id="rId205" Type="http://schemas.openxmlformats.org/officeDocument/2006/relationships/hyperlink" Target="http://pbs.twimg.com/profile_images/1061998307650756608/5zA5Hz18_normal.jpg" TargetMode="External" /><Relationship Id="rId206" Type="http://schemas.openxmlformats.org/officeDocument/2006/relationships/hyperlink" Target="http://pbs.twimg.com/profile_images/1118604274764845057/q18erTfz_normal.jpg" TargetMode="External" /><Relationship Id="rId207" Type="http://schemas.openxmlformats.org/officeDocument/2006/relationships/hyperlink" Target="http://pbs.twimg.com/profile_images/1156109294355517440/vTIZl75e_normal.jpg" TargetMode="External" /><Relationship Id="rId208" Type="http://schemas.openxmlformats.org/officeDocument/2006/relationships/hyperlink" Target="http://pbs.twimg.com/profile_images/545158063317979136/iwFPYmAH_normal.png" TargetMode="External" /><Relationship Id="rId209" Type="http://schemas.openxmlformats.org/officeDocument/2006/relationships/hyperlink" Target="http://pbs.twimg.com/profile_images/727856505714782208/vTezbnT9_normal.jpg" TargetMode="External" /><Relationship Id="rId210" Type="http://schemas.openxmlformats.org/officeDocument/2006/relationships/hyperlink" Target="http://pbs.twimg.com/profile_images/1092092033332903938/Ohw571-T_normal.jpg" TargetMode="External" /><Relationship Id="rId211" Type="http://schemas.openxmlformats.org/officeDocument/2006/relationships/hyperlink" Target="https://pbs.twimg.com/media/EAD8nE5WwAAkn_U.jpg" TargetMode="External" /><Relationship Id="rId212" Type="http://schemas.openxmlformats.org/officeDocument/2006/relationships/hyperlink" Target="https://pbs.twimg.com/media/EBNwgFaXkAE_CQ2.jpg" TargetMode="External" /><Relationship Id="rId213" Type="http://schemas.openxmlformats.org/officeDocument/2006/relationships/hyperlink" Target="http://pbs.twimg.com/profile_images/1067361784741261312/-8tBjbWR_normal.jpg" TargetMode="External" /><Relationship Id="rId214" Type="http://schemas.openxmlformats.org/officeDocument/2006/relationships/hyperlink" Target="http://pbs.twimg.com/profile_images/868603527701987329/CrTHH8sB_normal.jpg" TargetMode="External" /><Relationship Id="rId215" Type="http://schemas.openxmlformats.org/officeDocument/2006/relationships/hyperlink" Target="http://pbs.twimg.com/profile_images/1122234181386420232/D4fn1vbo_normal.jpg" TargetMode="External" /><Relationship Id="rId216" Type="http://schemas.openxmlformats.org/officeDocument/2006/relationships/hyperlink" Target="http://pbs.twimg.com/profile_images/1139922058450632704/EPIDlzLs_normal.png" TargetMode="External" /><Relationship Id="rId217" Type="http://schemas.openxmlformats.org/officeDocument/2006/relationships/hyperlink" Target="http://pbs.twimg.com/profile_images/993959766606172160/SI0Pl_M9_normal.jpg" TargetMode="External" /><Relationship Id="rId218" Type="http://schemas.openxmlformats.org/officeDocument/2006/relationships/hyperlink" Target="http://pbs.twimg.com/profile_images/1087203156277280768/FgmihCxK_normal.jpg" TargetMode="External" /><Relationship Id="rId219" Type="http://schemas.openxmlformats.org/officeDocument/2006/relationships/hyperlink" Target="http://pbs.twimg.com/profile_images/1039132095334043648/9NazgPPq_normal.jpg" TargetMode="External" /><Relationship Id="rId220" Type="http://schemas.openxmlformats.org/officeDocument/2006/relationships/hyperlink" Target="http://pbs.twimg.com/profile_images/1145754178029064192/dcADZQ9D_normal.jpg" TargetMode="External" /><Relationship Id="rId221" Type="http://schemas.openxmlformats.org/officeDocument/2006/relationships/hyperlink" Target="http://pbs.twimg.com/profile_images/497767347797512193/__cei3cK_normal.jpeg" TargetMode="External" /><Relationship Id="rId222" Type="http://schemas.openxmlformats.org/officeDocument/2006/relationships/hyperlink" Target="http://pbs.twimg.com/profile_images/972445503655960576/pdfwLCqf_normal.jpg" TargetMode="External" /><Relationship Id="rId223" Type="http://schemas.openxmlformats.org/officeDocument/2006/relationships/hyperlink" Target="http://pbs.twimg.com/profile_images/1138005517132079104/WgpnmV7I_normal.png" TargetMode="External" /><Relationship Id="rId224" Type="http://schemas.openxmlformats.org/officeDocument/2006/relationships/hyperlink" Target="http://pbs.twimg.com/profile_images/1143777081639280641/2WKhcdOS_normal.jpg" TargetMode="External" /><Relationship Id="rId225" Type="http://schemas.openxmlformats.org/officeDocument/2006/relationships/hyperlink" Target="http://pbs.twimg.com/profile_images/2753549445/9b3e98ac682442cccbe2e7af03509962_normal.jpeg" TargetMode="External" /><Relationship Id="rId226" Type="http://schemas.openxmlformats.org/officeDocument/2006/relationships/hyperlink" Target="http://pbs.twimg.com/profile_images/1151800029918707712/UjLHb2f6_normal.jpg" TargetMode="External" /><Relationship Id="rId227" Type="http://schemas.openxmlformats.org/officeDocument/2006/relationships/hyperlink" Target="http://pbs.twimg.com/profile_images/988816927320694784/QWT87n5y_normal.jpg" TargetMode="External" /><Relationship Id="rId228" Type="http://schemas.openxmlformats.org/officeDocument/2006/relationships/hyperlink" Target="http://pbs.twimg.com/profile_images/854568553143554049/Bp-60kmH_normal.jpg" TargetMode="External" /><Relationship Id="rId229" Type="http://schemas.openxmlformats.org/officeDocument/2006/relationships/hyperlink" Target="http://pbs.twimg.com/profile_images/1159811165503012864/moXuCFKT_normal.jpg" TargetMode="External" /><Relationship Id="rId230" Type="http://schemas.openxmlformats.org/officeDocument/2006/relationships/hyperlink" Target="http://pbs.twimg.com/profile_images/492660377637752833/IpU8exBw_normal.jpeg" TargetMode="External" /><Relationship Id="rId231" Type="http://schemas.openxmlformats.org/officeDocument/2006/relationships/hyperlink" Target="http://pbs.twimg.com/profile_images/950323455236304899/AwbXMaNt_normal.jpg" TargetMode="External" /><Relationship Id="rId232" Type="http://schemas.openxmlformats.org/officeDocument/2006/relationships/hyperlink" Target="http://pbs.twimg.com/profile_images/1150838150736097287/lt8VDRJ-_normal.jpg" TargetMode="External" /><Relationship Id="rId233" Type="http://schemas.openxmlformats.org/officeDocument/2006/relationships/hyperlink" Target="http://pbs.twimg.com/profile_images/944746698718547968/ytKCJ256_normal.jpg" TargetMode="External" /><Relationship Id="rId234" Type="http://schemas.openxmlformats.org/officeDocument/2006/relationships/hyperlink" Target="http://pbs.twimg.com/profile_images/1132745421493813248/tkNXZYYI_normal.jpg" TargetMode="External" /><Relationship Id="rId235" Type="http://schemas.openxmlformats.org/officeDocument/2006/relationships/hyperlink" Target="http://pbs.twimg.com/profile_images/1145975316709552128/AHVM0FzC_normal.jpg" TargetMode="External" /><Relationship Id="rId236" Type="http://schemas.openxmlformats.org/officeDocument/2006/relationships/hyperlink" Target="http://pbs.twimg.com/profile_images/1158974333345259521/ztWlPY6p_normal.jpg" TargetMode="External" /><Relationship Id="rId237" Type="http://schemas.openxmlformats.org/officeDocument/2006/relationships/hyperlink" Target="http://pbs.twimg.com/profile_images/570860086298300416/u5Jou2Dy_normal.png" TargetMode="External" /><Relationship Id="rId238" Type="http://schemas.openxmlformats.org/officeDocument/2006/relationships/hyperlink" Target="http://pbs.twimg.com/profile_images/570860086298300416/u5Jou2Dy_normal.png" TargetMode="External" /><Relationship Id="rId239" Type="http://schemas.openxmlformats.org/officeDocument/2006/relationships/hyperlink" Target="http://pbs.twimg.com/profile_images/570860086298300416/u5Jou2Dy_normal.png" TargetMode="External" /><Relationship Id="rId240" Type="http://schemas.openxmlformats.org/officeDocument/2006/relationships/hyperlink" Target="http://pbs.twimg.com/profile_images/570860086298300416/u5Jou2Dy_normal.png" TargetMode="External" /><Relationship Id="rId241" Type="http://schemas.openxmlformats.org/officeDocument/2006/relationships/hyperlink" Target="http://pbs.twimg.com/profile_images/635855810887749636/hBeXEbeu_normal.jpg" TargetMode="External" /><Relationship Id="rId242" Type="http://schemas.openxmlformats.org/officeDocument/2006/relationships/hyperlink" Target="http://pbs.twimg.com/profile_images/832003909648539650/HMmHABwO_normal.jpg" TargetMode="External" /><Relationship Id="rId243" Type="http://schemas.openxmlformats.org/officeDocument/2006/relationships/hyperlink" Target="http://pbs.twimg.com/profile_images/832003909648539650/HMmHABwO_normal.jpg" TargetMode="External" /><Relationship Id="rId244" Type="http://schemas.openxmlformats.org/officeDocument/2006/relationships/hyperlink" Target="http://pbs.twimg.com/profile_images/832003909648539650/HMmHABwO_normal.jpg" TargetMode="External" /><Relationship Id="rId245" Type="http://schemas.openxmlformats.org/officeDocument/2006/relationships/hyperlink" Target="http://pbs.twimg.com/profile_images/899373833764839426/ccHkoXYV_normal.jpg" TargetMode="External" /><Relationship Id="rId246" Type="http://schemas.openxmlformats.org/officeDocument/2006/relationships/hyperlink" Target="http://pbs.twimg.com/profile_images/1156334911826980865/rbIyvyL__normal.jpg" TargetMode="External" /><Relationship Id="rId247" Type="http://schemas.openxmlformats.org/officeDocument/2006/relationships/hyperlink" Target="http://pbs.twimg.com/profile_images/1071606507848880129/RS4Row2w_normal.jpg" TargetMode="External" /><Relationship Id="rId248" Type="http://schemas.openxmlformats.org/officeDocument/2006/relationships/hyperlink" Target="http://pbs.twimg.com/profile_images/1156334911826980865/rbIyvyL__normal.jpg" TargetMode="External" /><Relationship Id="rId249" Type="http://schemas.openxmlformats.org/officeDocument/2006/relationships/hyperlink" Target="http://pbs.twimg.com/profile_images/1156334911826980865/rbIyvyL__normal.jpg" TargetMode="External" /><Relationship Id="rId250" Type="http://schemas.openxmlformats.org/officeDocument/2006/relationships/hyperlink" Target="http://pbs.twimg.com/profile_images/1156334911826980865/rbIyvyL__normal.jpg" TargetMode="External" /><Relationship Id="rId251" Type="http://schemas.openxmlformats.org/officeDocument/2006/relationships/hyperlink" Target="http://pbs.twimg.com/profile_images/1071606507848880129/RS4Row2w_normal.jpg" TargetMode="External" /><Relationship Id="rId252" Type="http://schemas.openxmlformats.org/officeDocument/2006/relationships/hyperlink" Target="http://pbs.twimg.com/profile_images/1149221105720123392/nP2qARd4_normal.jpg" TargetMode="External" /><Relationship Id="rId253" Type="http://schemas.openxmlformats.org/officeDocument/2006/relationships/hyperlink" Target="http://pbs.twimg.com/profile_images/565014224716304384/K-ZhJmCx_normal.jpeg" TargetMode="External" /><Relationship Id="rId254" Type="http://schemas.openxmlformats.org/officeDocument/2006/relationships/hyperlink" Target="http://pbs.twimg.com/profile_images/1082347830792966145/WrsAGiKR_normal.jpg" TargetMode="External" /><Relationship Id="rId255" Type="http://schemas.openxmlformats.org/officeDocument/2006/relationships/hyperlink" Target="https://pbs.twimg.com/media/EB3TM1ZXkAApOsw.jpg" TargetMode="External" /><Relationship Id="rId256" Type="http://schemas.openxmlformats.org/officeDocument/2006/relationships/hyperlink" Target="https://pbs.twimg.com/media/EB3UV-lXUAAjIrA.jpg" TargetMode="External" /><Relationship Id="rId257" Type="http://schemas.openxmlformats.org/officeDocument/2006/relationships/hyperlink" Target="http://pbs.twimg.com/profile_images/899570183202889729/UJ9OJ0_7_normal.jpg" TargetMode="External" /><Relationship Id="rId258" Type="http://schemas.openxmlformats.org/officeDocument/2006/relationships/hyperlink" Target="http://pbs.twimg.com/profile_images/896056294246952972/BEWpvdiE_normal.jpg" TargetMode="External" /><Relationship Id="rId259" Type="http://schemas.openxmlformats.org/officeDocument/2006/relationships/hyperlink" Target="http://pbs.twimg.com/profile_images/1149025544291389441/b418qn1X_normal.jpg" TargetMode="External" /><Relationship Id="rId260" Type="http://schemas.openxmlformats.org/officeDocument/2006/relationships/hyperlink" Target="http://pbs.twimg.com/profile_images/1145719580188430336/TezBGxR7_normal.jpg" TargetMode="External" /><Relationship Id="rId261" Type="http://schemas.openxmlformats.org/officeDocument/2006/relationships/hyperlink" Target="http://pbs.twimg.com/profile_images/1562983855/logo_normal.png" TargetMode="External" /><Relationship Id="rId262" Type="http://schemas.openxmlformats.org/officeDocument/2006/relationships/hyperlink" Target="http://pbs.twimg.com/profile_images/1020010412555681792/VIbkiNdJ_normal.jpg" TargetMode="External" /><Relationship Id="rId263" Type="http://schemas.openxmlformats.org/officeDocument/2006/relationships/hyperlink" Target="http://pbs.twimg.com/profile_images/847304243816026112/_MiH1OP-_normal.jpg" TargetMode="External" /><Relationship Id="rId264" Type="http://schemas.openxmlformats.org/officeDocument/2006/relationships/hyperlink" Target="http://pbs.twimg.com/profile_images/644688630527594496/FU5fyCkj_normal.jpg" TargetMode="External" /><Relationship Id="rId265" Type="http://schemas.openxmlformats.org/officeDocument/2006/relationships/hyperlink" Target="https://twitter.com/#!/georgeinstitute/status/1156028574287065094" TargetMode="External" /><Relationship Id="rId266" Type="http://schemas.openxmlformats.org/officeDocument/2006/relationships/hyperlink" Target="https://twitter.com/#!/alikjones/status/1156412007572131840" TargetMode="External" /><Relationship Id="rId267" Type="http://schemas.openxmlformats.org/officeDocument/2006/relationships/hyperlink" Target="https://twitter.com/#!/hardyramosilei/status/1156468918271270912" TargetMode="External" /><Relationship Id="rId268" Type="http://schemas.openxmlformats.org/officeDocument/2006/relationships/hyperlink" Target="https://twitter.com/#!/ama_media/status/1154299230996930560" TargetMode="External" /><Relationship Id="rId269" Type="http://schemas.openxmlformats.org/officeDocument/2006/relationships/hyperlink" Target="https://twitter.com/#!/pppqld/status/1156477791065399297" TargetMode="External" /><Relationship Id="rId270" Type="http://schemas.openxmlformats.org/officeDocument/2006/relationships/hyperlink" Target="https://twitter.com/#!/sabcnewsonline/status/1156493073712582658" TargetMode="External" /><Relationship Id="rId271" Type="http://schemas.openxmlformats.org/officeDocument/2006/relationships/hyperlink" Target="https://twitter.com/#!/thabilestella/status/1156492689468219394" TargetMode="External" /><Relationship Id="rId272" Type="http://schemas.openxmlformats.org/officeDocument/2006/relationships/hyperlink" Target="https://twitter.com/#!/heala_sa/status/1156496094290952192" TargetMode="External" /><Relationship Id="rId273" Type="http://schemas.openxmlformats.org/officeDocument/2006/relationships/hyperlink" Target="https://twitter.com/#!/foodchoice_work/status/1156495213835300865" TargetMode="External" /><Relationship Id="rId274" Type="http://schemas.openxmlformats.org/officeDocument/2006/relationships/hyperlink" Target="https://twitter.com/#!/f_geaney/status/1156501007599329280" TargetMode="External" /><Relationship Id="rId275" Type="http://schemas.openxmlformats.org/officeDocument/2006/relationships/hyperlink" Target="https://twitter.com/#!/newchapterltd/status/1156556501789663232" TargetMode="External" /><Relationship Id="rId276" Type="http://schemas.openxmlformats.org/officeDocument/2006/relationships/hyperlink" Target="https://twitter.com/#!/fitnesspsych/status/1156568578927165440" TargetMode="External" /><Relationship Id="rId277" Type="http://schemas.openxmlformats.org/officeDocument/2006/relationships/hyperlink" Target="https://twitter.com/#!/6hillgrove/status/1156600431616897024" TargetMode="External" /><Relationship Id="rId278" Type="http://schemas.openxmlformats.org/officeDocument/2006/relationships/hyperlink" Target="https://twitter.com/#!/tobiasthole/status/1156688592351178752" TargetMode="External" /><Relationship Id="rId279" Type="http://schemas.openxmlformats.org/officeDocument/2006/relationships/hyperlink" Target="https://twitter.com/#!/retailsuite/status/1156791808283877377" TargetMode="External" /><Relationship Id="rId280" Type="http://schemas.openxmlformats.org/officeDocument/2006/relationships/hyperlink" Target="https://twitter.com/#!/melvynhayes/status/1156819066146963456" TargetMode="External" /><Relationship Id="rId281" Type="http://schemas.openxmlformats.org/officeDocument/2006/relationships/hyperlink" Target="https://twitter.com/#!/platinumeats/status/1156865246369239040" TargetMode="External" /><Relationship Id="rId282" Type="http://schemas.openxmlformats.org/officeDocument/2006/relationships/hyperlink" Target="https://twitter.com/#!/spazhammer/status/1156905157256503297" TargetMode="External" /><Relationship Id="rId283" Type="http://schemas.openxmlformats.org/officeDocument/2006/relationships/hyperlink" Target="https://twitter.com/#!/botnarhtim/status/1156935116448550912" TargetMode="External" /><Relationship Id="rId284" Type="http://schemas.openxmlformats.org/officeDocument/2006/relationships/hyperlink" Target="https://twitter.com/#!/bsw_info/status/1156958826148577280" TargetMode="External" /><Relationship Id="rId285" Type="http://schemas.openxmlformats.org/officeDocument/2006/relationships/hyperlink" Target="https://twitter.com/#!/yo_martinez/status/1156977054698618880" TargetMode="External" /><Relationship Id="rId286" Type="http://schemas.openxmlformats.org/officeDocument/2006/relationships/hyperlink" Target="https://twitter.com/#!/brookestimes/status/1146731753123516416" TargetMode="External" /><Relationship Id="rId287" Type="http://schemas.openxmlformats.org/officeDocument/2006/relationships/hyperlink" Target="https://twitter.com/#!/ellysiumfields/status/1156989849766727680" TargetMode="External" /><Relationship Id="rId288" Type="http://schemas.openxmlformats.org/officeDocument/2006/relationships/hyperlink" Target="https://twitter.com/#!/tijdvooreten/status/1156871130399068160" TargetMode="External" /><Relationship Id="rId289" Type="http://schemas.openxmlformats.org/officeDocument/2006/relationships/hyperlink" Target="https://twitter.com/#!/tijdvooreten/status/1156902885298528256" TargetMode="External" /><Relationship Id="rId290" Type="http://schemas.openxmlformats.org/officeDocument/2006/relationships/hyperlink" Target="https://twitter.com/#!/tijdvooreten/status/1156980591079899138" TargetMode="External" /><Relationship Id="rId291" Type="http://schemas.openxmlformats.org/officeDocument/2006/relationships/hyperlink" Target="https://twitter.com/#!/tijdvooreten/status/1156899350607532032" TargetMode="External" /><Relationship Id="rId292" Type="http://schemas.openxmlformats.org/officeDocument/2006/relationships/hyperlink" Target="https://twitter.com/#!/tijdvooreten/status/1156993113401040898" TargetMode="External" /><Relationship Id="rId293" Type="http://schemas.openxmlformats.org/officeDocument/2006/relationships/hyperlink" Target="https://twitter.com/#!/serendipitysays/status/1157011704854851589" TargetMode="External" /><Relationship Id="rId294" Type="http://schemas.openxmlformats.org/officeDocument/2006/relationships/hyperlink" Target="https://twitter.com/#!/rainoraines/status/1157099272136994817" TargetMode="External" /><Relationship Id="rId295" Type="http://schemas.openxmlformats.org/officeDocument/2006/relationships/hyperlink" Target="https://twitter.com/#!/matt_ros/status/1157135990592458752" TargetMode="External" /><Relationship Id="rId296" Type="http://schemas.openxmlformats.org/officeDocument/2006/relationships/hyperlink" Target="https://twitter.com/#!/7_clare/status/1157136320575074305" TargetMode="External" /><Relationship Id="rId297" Type="http://schemas.openxmlformats.org/officeDocument/2006/relationships/hyperlink" Target="https://twitter.com/#!/lolesaiga/status/1157136773488635904" TargetMode="External" /><Relationship Id="rId298" Type="http://schemas.openxmlformats.org/officeDocument/2006/relationships/hyperlink" Target="https://twitter.com/#!/jkangwagye/status/1157145306581987329" TargetMode="External" /><Relationship Id="rId299" Type="http://schemas.openxmlformats.org/officeDocument/2006/relationships/hyperlink" Target="https://twitter.com/#!/transparency_a1/status/1157153357854695427" TargetMode="External" /><Relationship Id="rId300" Type="http://schemas.openxmlformats.org/officeDocument/2006/relationships/hyperlink" Target="https://twitter.com/#!/unite4diabetes/status/1157159424487612418" TargetMode="External" /><Relationship Id="rId301" Type="http://schemas.openxmlformats.org/officeDocument/2006/relationships/hyperlink" Target="https://twitter.com/#!/guledwiliq/status/1157165812970475520" TargetMode="External" /><Relationship Id="rId302" Type="http://schemas.openxmlformats.org/officeDocument/2006/relationships/hyperlink" Target="https://twitter.com/#!/sudhvir/status/1157182189945200641" TargetMode="External" /><Relationship Id="rId303" Type="http://schemas.openxmlformats.org/officeDocument/2006/relationships/hyperlink" Target="https://twitter.com/#!/annvkeeling/status/1157189314721341440" TargetMode="External" /><Relationship Id="rId304" Type="http://schemas.openxmlformats.org/officeDocument/2006/relationships/hyperlink" Target="https://twitter.com/#!/jpacaba/status/1157200016957558784" TargetMode="External" /><Relationship Id="rId305" Type="http://schemas.openxmlformats.org/officeDocument/2006/relationships/hyperlink" Target="https://twitter.com/#!/edwardleodavey/status/1157201701671247873" TargetMode="External" /><Relationship Id="rId306" Type="http://schemas.openxmlformats.org/officeDocument/2006/relationships/hyperlink" Target="https://twitter.com/#!/remanagarajan/status/1157217870146723846" TargetMode="External" /><Relationship Id="rId307" Type="http://schemas.openxmlformats.org/officeDocument/2006/relationships/hyperlink" Target="https://twitter.com/#!/siddhagautam/status/1157231263939362819" TargetMode="External" /><Relationship Id="rId308" Type="http://schemas.openxmlformats.org/officeDocument/2006/relationships/hyperlink" Target="https://twitter.com/#!/kaitiakituturu/status/1157269479887273984" TargetMode="External" /><Relationship Id="rId309" Type="http://schemas.openxmlformats.org/officeDocument/2006/relationships/hyperlink" Target="https://twitter.com/#!/florasouthey/status/1157286537081610246" TargetMode="External" /><Relationship Id="rId310" Type="http://schemas.openxmlformats.org/officeDocument/2006/relationships/hyperlink" Target="https://twitter.com/#!/foodnavigator/status/1157286702039351296" TargetMode="External" /><Relationship Id="rId311" Type="http://schemas.openxmlformats.org/officeDocument/2006/relationships/hyperlink" Target="https://twitter.com/#!/davidjbuck/status/1157334044075528192" TargetMode="External" /><Relationship Id="rId312" Type="http://schemas.openxmlformats.org/officeDocument/2006/relationships/hyperlink" Target="https://twitter.com/#!/deewhydave/status/1157436067525451778" TargetMode="External" /><Relationship Id="rId313" Type="http://schemas.openxmlformats.org/officeDocument/2006/relationships/hyperlink" Target="https://twitter.com/#!/simon8banter/status/1157610667429498884" TargetMode="External" /><Relationship Id="rId314" Type="http://schemas.openxmlformats.org/officeDocument/2006/relationships/hyperlink" Target="https://twitter.com/#!/ragussugars/status/1157644938466799616" TargetMode="External" /><Relationship Id="rId315" Type="http://schemas.openxmlformats.org/officeDocument/2006/relationships/hyperlink" Target="https://twitter.com/#!/sheikh_anvakh/status/1157776901789966336" TargetMode="External" /><Relationship Id="rId316" Type="http://schemas.openxmlformats.org/officeDocument/2006/relationships/hyperlink" Target="https://twitter.com/#!/michael51846863/status/1157780287448858624" TargetMode="External" /><Relationship Id="rId317" Type="http://schemas.openxmlformats.org/officeDocument/2006/relationships/hyperlink" Target="https://twitter.com/#!/osx_ail/status/1157929423867453442" TargetMode="External" /><Relationship Id="rId318" Type="http://schemas.openxmlformats.org/officeDocument/2006/relationships/hyperlink" Target="https://twitter.com/#!/thepkeffect/status/1157947076216545281" TargetMode="External" /><Relationship Id="rId319" Type="http://schemas.openxmlformats.org/officeDocument/2006/relationships/hyperlink" Target="https://twitter.com/#!/arnold__simon/status/1158028316835819527" TargetMode="External" /><Relationship Id="rId320" Type="http://schemas.openxmlformats.org/officeDocument/2006/relationships/hyperlink" Target="https://twitter.com/#!/kekenwealth/status/1158064968362790912" TargetMode="External" /><Relationship Id="rId321" Type="http://schemas.openxmlformats.org/officeDocument/2006/relationships/hyperlink" Target="https://twitter.com/#!/realistspice/status/1158091817629442048" TargetMode="External" /><Relationship Id="rId322" Type="http://schemas.openxmlformats.org/officeDocument/2006/relationships/hyperlink" Target="https://twitter.com/#!/anastasiasmihai/status/1158151621408256000" TargetMode="External" /><Relationship Id="rId323" Type="http://schemas.openxmlformats.org/officeDocument/2006/relationships/hyperlink" Target="https://twitter.com/#!/msizanosipho/status/1158249616074297345" TargetMode="External" /><Relationship Id="rId324" Type="http://schemas.openxmlformats.org/officeDocument/2006/relationships/hyperlink" Target="https://twitter.com/#!/brecondental/status/1158260690051850241" TargetMode="External" /><Relationship Id="rId325" Type="http://schemas.openxmlformats.org/officeDocument/2006/relationships/hyperlink" Target="https://twitter.com/#!/kulzerphil/status/1158299190805630976" TargetMode="External" /><Relationship Id="rId326" Type="http://schemas.openxmlformats.org/officeDocument/2006/relationships/hyperlink" Target="https://twitter.com/#!/massachewsets/status/1158311400323932162" TargetMode="External" /><Relationship Id="rId327" Type="http://schemas.openxmlformats.org/officeDocument/2006/relationships/hyperlink" Target="https://twitter.com/#!/cyfarthfadental/status/1158259950587654144" TargetMode="External" /><Relationship Id="rId328" Type="http://schemas.openxmlformats.org/officeDocument/2006/relationships/hyperlink" Target="https://twitter.com/#!/ballettr/status/1158323441948397568" TargetMode="External" /><Relationship Id="rId329" Type="http://schemas.openxmlformats.org/officeDocument/2006/relationships/hyperlink" Target="https://twitter.com/#!/amcgown/status/1158356514199015430" TargetMode="External" /><Relationship Id="rId330" Type="http://schemas.openxmlformats.org/officeDocument/2006/relationships/hyperlink" Target="https://twitter.com/#!/viazcanv/status/1158567917103058944" TargetMode="External" /><Relationship Id="rId331" Type="http://schemas.openxmlformats.org/officeDocument/2006/relationships/hyperlink" Target="https://twitter.com/#!/agilechilli/status/1158680362400325632" TargetMode="External" /><Relationship Id="rId332" Type="http://schemas.openxmlformats.org/officeDocument/2006/relationships/hyperlink" Target="https://twitter.com/#!/publichealthw/status/1153297193484394496" TargetMode="External" /><Relationship Id="rId333" Type="http://schemas.openxmlformats.org/officeDocument/2006/relationships/hyperlink" Target="https://twitter.com/#!/lisa_dil/status/1158700830507315201" TargetMode="External" /><Relationship Id="rId334" Type="http://schemas.openxmlformats.org/officeDocument/2006/relationships/hyperlink" Target="https://twitter.com/#!/albertsliving/status/1142402036371263488" TargetMode="External" /><Relationship Id="rId335" Type="http://schemas.openxmlformats.org/officeDocument/2006/relationships/hyperlink" Target="https://twitter.com/#!/albertsliving/status/1158754796763000832" TargetMode="External" /><Relationship Id="rId336" Type="http://schemas.openxmlformats.org/officeDocument/2006/relationships/hyperlink" Target="https://twitter.com/#!/misterjacques/status/1158793511585636352" TargetMode="External" /><Relationship Id="rId337" Type="http://schemas.openxmlformats.org/officeDocument/2006/relationships/hyperlink" Target="https://twitter.com/#!/havasjust/status/1159035974120353799" TargetMode="External" /><Relationship Id="rId338" Type="http://schemas.openxmlformats.org/officeDocument/2006/relationships/hyperlink" Target="https://twitter.com/#!/klimkowa1/status/1159063221061464064" TargetMode="External" /><Relationship Id="rId339" Type="http://schemas.openxmlformats.org/officeDocument/2006/relationships/hyperlink" Target="https://twitter.com/#!/fooding1st/status/1159063895945949184" TargetMode="External" /><Relationship Id="rId340" Type="http://schemas.openxmlformats.org/officeDocument/2006/relationships/hyperlink" Target="https://twitter.com/#!/qmulnews/status/1159074641891201025" TargetMode="External" /><Relationship Id="rId341" Type="http://schemas.openxmlformats.org/officeDocument/2006/relationships/hyperlink" Target="https://twitter.com/#!/jaffor10/status/1159085408954802187" TargetMode="External" /><Relationship Id="rId342" Type="http://schemas.openxmlformats.org/officeDocument/2006/relationships/hyperlink" Target="https://twitter.com/#!/foodanddrinktec/status/1159098138206101510" TargetMode="External" /><Relationship Id="rId343" Type="http://schemas.openxmlformats.org/officeDocument/2006/relationships/hyperlink" Target="https://twitter.com/#!/caramelparsley/status/1159100769871642624" TargetMode="External" /><Relationship Id="rId344" Type="http://schemas.openxmlformats.org/officeDocument/2006/relationships/hyperlink" Target="https://twitter.com/#!/theprobemag/status/1159120890476580865" TargetMode="External" /><Relationship Id="rId345" Type="http://schemas.openxmlformats.org/officeDocument/2006/relationships/hyperlink" Target="https://twitter.com/#!/jamesdrabble/status/1159134106220974080" TargetMode="External" /><Relationship Id="rId346" Type="http://schemas.openxmlformats.org/officeDocument/2006/relationships/hyperlink" Target="https://twitter.com/#!/lexalimentaria/status/1159140934749175808" TargetMode="External" /><Relationship Id="rId347" Type="http://schemas.openxmlformats.org/officeDocument/2006/relationships/hyperlink" Target="https://twitter.com/#!/mxoolong/status/1159142278134472704" TargetMode="External" /><Relationship Id="rId348" Type="http://schemas.openxmlformats.org/officeDocument/2006/relationships/hyperlink" Target="https://twitter.com/#!/bha___tti/status/1159159395483340800" TargetMode="External" /><Relationship Id="rId349" Type="http://schemas.openxmlformats.org/officeDocument/2006/relationships/hyperlink" Target="https://twitter.com/#!/drbelgingunay/status/1159161899633782787" TargetMode="External" /><Relationship Id="rId350" Type="http://schemas.openxmlformats.org/officeDocument/2006/relationships/hyperlink" Target="https://twitter.com/#!/smileohmmag/status/1159171856831827968" TargetMode="External" /><Relationship Id="rId351" Type="http://schemas.openxmlformats.org/officeDocument/2006/relationships/hyperlink" Target="https://twitter.com/#!/tim_mcnulty/status/1159186146557157376" TargetMode="External" /><Relationship Id="rId352" Type="http://schemas.openxmlformats.org/officeDocument/2006/relationships/hyperlink" Target="https://twitter.com/#!/cledgerwood/status/1159204162674053120" TargetMode="External" /><Relationship Id="rId353" Type="http://schemas.openxmlformats.org/officeDocument/2006/relationships/hyperlink" Target="https://twitter.com/#!/atluri31/status/1159297434113204224" TargetMode="External" /><Relationship Id="rId354" Type="http://schemas.openxmlformats.org/officeDocument/2006/relationships/hyperlink" Target="https://twitter.com/#!/zacroger1/status/985881520505319424" TargetMode="External" /><Relationship Id="rId355" Type="http://schemas.openxmlformats.org/officeDocument/2006/relationships/hyperlink" Target="https://twitter.com/#!/realbabyytif/status/1159317978720215043" TargetMode="External" /><Relationship Id="rId356" Type="http://schemas.openxmlformats.org/officeDocument/2006/relationships/hyperlink" Target="https://twitter.com/#!/sw19_womble/status/1159342690028281861" TargetMode="External" /><Relationship Id="rId357" Type="http://schemas.openxmlformats.org/officeDocument/2006/relationships/hyperlink" Target="https://twitter.com/#!/liveandll/status/1159348115582967809" TargetMode="External" /><Relationship Id="rId358" Type="http://schemas.openxmlformats.org/officeDocument/2006/relationships/hyperlink" Target="https://twitter.com/#!/oldmudgie/status/1159352616985513985" TargetMode="External" /><Relationship Id="rId359" Type="http://schemas.openxmlformats.org/officeDocument/2006/relationships/hyperlink" Target="https://twitter.com/#!/calcivis/status/1156417972044554240" TargetMode="External" /><Relationship Id="rId360" Type="http://schemas.openxmlformats.org/officeDocument/2006/relationships/hyperlink" Target="https://twitter.com/#!/calcivis/status/1157303825759428608" TargetMode="External" /><Relationship Id="rId361" Type="http://schemas.openxmlformats.org/officeDocument/2006/relationships/hyperlink" Target="https://twitter.com/#!/calcivis/status/1159361115916263424" TargetMode="External" /><Relationship Id="rId362" Type="http://schemas.openxmlformats.org/officeDocument/2006/relationships/hyperlink" Target="https://twitter.com/#!/qmulbartsthelon/status/1159074606671638531" TargetMode="External" /><Relationship Id="rId363" Type="http://schemas.openxmlformats.org/officeDocument/2006/relationships/hyperlink" Target="https://twitter.com/#!/actiononsugar/status/1159091937984602112" TargetMode="External" /><Relationship Id="rId364" Type="http://schemas.openxmlformats.org/officeDocument/2006/relationships/hyperlink" Target="https://twitter.com/#!/actiononsalt/status/1159101264577384448" TargetMode="External" /><Relationship Id="rId365" Type="http://schemas.openxmlformats.org/officeDocument/2006/relationships/hyperlink" Target="https://twitter.com/#!/mediawisemelb/status/1159393480864456705" TargetMode="External" /><Relationship Id="rId366" Type="http://schemas.openxmlformats.org/officeDocument/2006/relationships/hyperlink" Target="https://twitter.com/#!/tessatricks/status/1159393896339841025" TargetMode="External" /><Relationship Id="rId367" Type="http://schemas.openxmlformats.org/officeDocument/2006/relationships/hyperlink" Target="https://twitter.com/#!/holly_gabe/status/1159374414468833281" TargetMode="External" /><Relationship Id="rId368" Type="http://schemas.openxmlformats.org/officeDocument/2006/relationships/hyperlink" Target="https://twitter.com/#!/actiononsugar/status/1159374958361006082" TargetMode="External" /><Relationship Id="rId369" Type="http://schemas.openxmlformats.org/officeDocument/2006/relationships/hyperlink" Target="https://twitter.com/#!/actiononsalt/status/1159388821068406791" TargetMode="External" /><Relationship Id="rId370" Type="http://schemas.openxmlformats.org/officeDocument/2006/relationships/hyperlink" Target="https://twitter.com/#!/sputniknewsuk/status/1159398932411310081" TargetMode="External" /><Relationship Id="rId371" Type="http://schemas.openxmlformats.org/officeDocument/2006/relationships/hyperlink" Target="https://twitter.com/#!/dentalhealthorg/status/1159021374268157952" TargetMode="External" /><Relationship Id="rId372" Type="http://schemas.openxmlformats.org/officeDocument/2006/relationships/hyperlink" Target="https://twitter.com/#!/actiononsugar/status/1159025478122070017" TargetMode="External" /><Relationship Id="rId373" Type="http://schemas.openxmlformats.org/officeDocument/2006/relationships/hyperlink" Target="https://twitter.com/#!/teethteam/status/1159420636802035712" TargetMode="External" /><Relationship Id="rId374" Type="http://schemas.openxmlformats.org/officeDocument/2006/relationships/hyperlink" Target="https://twitter.com/#!/actiononsugar/status/1158651925430243329" TargetMode="External" /><Relationship Id="rId375" Type="http://schemas.openxmlformats.org/officeDocument/2006/relationships/hyperlink" Target="https://twitter.com/#!/k_worldpanel/status/1156828843765829632" TargetMode="External" /><Relationship Id="rId376" Type="http://schemas.openxmlformats.org/officeDocument/2006/relationships/hyperlink" Target="https://twitter.com/#!/foodmatterslive/status/1158649182334410752" TargetMode="External" /><Relationship Id="rId377" Type="http://schemas.openxmlformats.org/officeDocument/2006/relationships/hyperlink" Target="https://twitter.com/#!/foodmatterslive/status/1156489779275587591" TargetMode="External" /><Relationship Id="rId378" Type="http://schemas.openxmlformats.org/officeDocument/2006/relationships/hyperlink" Target="https://twitter.com/#!/foodmatterslive/status/1157214722468585472" TargetMode="External" /><Relationship Id="rId379" Type="http://schemas.openxmlformats.org/officeDocument/2006/relationships/hyperlink" Target="https://twitter.com/#!/foodmatterslive/status/1159449377666142211" TargetMode="External" /><Relationship Id="rId380" Type="http://schemas.openxmlformats.org/officeDocument/2006/relationships/hyperlink" Target="https://twitter.com/#!/burnout_pt/status/1159490864537886720" TargetMode="External" /><Relationship Id="rId381" Type="http://schemas.openxmlformats.org/officeDocument/2006/relationships/hyperlink" Target="https://twitter.com/#!/jimmbobs/status/1159506970816188420" TargetMode="External" /><Relationship Id="rId382" Type="http://schemas.openxmlformats.org/officeDocument/2006/relationships/hyperlink" Target="https://twitter.com/#!/bell_publishing/status/1159776098743476226" TargetMode="External" /><Relationship Id="rId383" Type="http://schemas.openxmlformats.org/officeDocument/2006/relationships/hyperlink" Target="https://twitter.com/#!/confectionprod/status/1159770741853884419" TargetMode="External" /><Relationship Id="rId384" Type="http://schemas.openxmlformats.org/officeDocument/2006/relationships/hyperlink" Target="https://twitter.com/#!/sweetsnsavoury/status/1159776119085834242" TargetMode="External" /><Relationship Id="rId385" Type="http://schemas.openxmlformats.org/officeDocument/2006/relationships/hyperlink" Target="https://twitter.com/#!/justint035/status/1159804753796325376" TargetMode="External" /><Relationship Id="rId386" Type="http://schemas.openxmlformats.org/officeDocument/2006/relationships/hyperlink" Target="https://twitter.com/#!/childofourtime/status/1153199254946615296" TargetMode="External" /><Relationship Id="rId387" Type="http://schemas.openxmlformats.org/officeDocument/2006/relationships/hyperlink" Target="https://twitter.com/#!/childofourtime/status/1158393228422471681" TargetMode="External" /><Relationship Id="rId388" Type="http://schemas.openxmlformats.org/officeDocument/2006/relationships/hyperlink" Target="https://twitter.com/#!/worriedmum3/status/1159806009054916608" TargetMode="External" /><Relationship Id="rId389" Type="http://schemas.openxmlformats.org/officeDocument/2006/relationships/hyperlink" Target="https://twitter.com/#!/wendyj08/status/1159866603821043712" TargetMode="External" /><Relationship Id="rId390" Type="http://schemas.openxmlformats.org/officeDocument/2006/relationships/hyperlink" Target="https://twitter.com/#!/lovatoletsitgo/status/1159868212193964032" TargetMode="External" /><Relationship Id="rId391" Type="http://schemas.openxmlformats.org/officeDocument/2006/relationships/hyperlink" Target="https://twitter.com/#!/allcorgis/status/1159874501888188416" TargetMode="External" /><Relationship Id="rId392" Type="http://schemas.openxmlformats.org/officeDocument/2006/relationships/hyperlink" Target="https://twitter.com/#!/dipbrig11/status/1159926126522904576" TargetMode="External" /><Relationship Id="rId393" Type="http://schemas.openxmlformats.org/officeDocument/2006/relationships/hyperlink" Target="https://twitter.com/#!/delta9mufc/status/1160123347121950721" TargetMode="External" /><Relationship Id="rId394" Type="http://schemas.openxmlformats.org/officeDocument/2006/relationships/hyperlink" Target="https://twitter.com/#!/ihaterocket/status/1160468388193415179" TargetMode="External" /><Relationship Id="rId395" Type="http://schemas.openxmlformats.org/officeDocument/2006/relationships/hyperlink" Target="https://twitter.com/#!/almightypod/status/1160487921763438594" TargetMode="External" /><Relationship Id="rId396" Type="http://schemas.openxmlformats.org/officeDocument/2006/relationships/hyperlink" Target="https://twitter.com/#!/drawntopixels/status/1160491894322999296" TargetMode="External" /><Relationship Id="rId397" Type="http://schemas.openxmlformats.org/officeDocument/2006/relationships/hyperlink" Target="https://twitter.com/#!/martsmarts72/status/1160580057368317952" TargetMode="External" /><Relationship Id="rId398" Type="http://schemas.openxmlformats.org/officeDocument/2006/relationships/hyperlink" Target="https://twitter.com/#!/hugorelly/status/1160607251788369920" TargetMode="External" /><Relationship Id="rId399" Type="http://schemas.openxmlformats.org/officeDocument/2006/relationships/hyperlink" Target="https://twitter.com/#!/blancogogo/status/1160619746418544640" TargetMode="External" /><Relationship Id="rId400" Type="http://schemas.openxmlformats.org/officeDocument/2006/relationships/hyperlink" Target="https://twitter.com/#!/nickthefiddler/status/1160672665822224389" TargetMode="External" /><Relationship Id="rId401" Type="http://schemas.openxmlformats.org/officeDocument/2006/relationships/hyperlink" Target="https://twitter.com/#!/edmxonds/status/1160677021795721220" TargetMode="External" /><Relationship Id="rId402" Type="http://schemas.openxmlformats.org/officeDocument/2006/relationships/hyperlink" Target="https://twitter.com/#!/tlifeuk/status/1160677151785607171" TargetMode="External" /><Relationship Id="rId403" Type="http://schemas.openxmlformats.org/officeDocument/2006/relationships/hyperlink" Target="https://twitter.com/#!/rogontheleft/status/1160727733208584195" TargetMode="External" /><Relationship Id="rId404" Type="http://schemas.openxmlformats.org/officeDocument/2006/relationships/hyperlink" Target="https://twitter.com/#!/sue834/status/1160795225356460032" TargetMode="External" /><Relationship Id="rId405" Type="http://schemas.openxmlformats.org/officeDocument/2006/relationships/hyperlink" Target="https://twitter.com/#!/sugarbeatbook/status/1160824262141317120" TargetMode="External" /><Relationship Id="rId406" Type="http://schemas.openxmlformats.org/officeDocument/2006/relationships/hyperlink" Target="https://twitter.com/#!/xtremekoool/status/1160829891387912192" TargetMode="External" /><Relationship Id="rId407" Type="http://schemas.openxmlformats.org/officeDocument/2006/relationships/hyperlink" Target="https://twitter.com/#!/mrkgyamfi/status/1160855720595734529" TargetMode="External" /><Relationship Id="rId408" Type="http://schemas.openxmlformats.org/officeDocument/2006/relationships/hyperlink" Target="https://twitter.com/#!/admbriggs/status/1146400424519512065" TargetMode="External" /><Relationship Id="rId409" Type="http://schemas.openxmlformats.org/officeDocument/2006/relationships/hyperlink" Target="https://twitter.com/#!/battleforbrexit/status/1160856054785368064" TargetMode="External" /><Relationship Id="rId410" Type="http://schemas.openxmlformats.org/officeDocument/2006/relationships/hyperlink" Target="https://twitter.com/#!/jayyangelo/status/1160855375576481792" TargetMode="External" /><Relationship Id="rId411" Type="http://schemas.openxmlformats.org/officeDocument/2006/relationships/hyperlink" Target="https://twitter.com/#!/tamalam_/status/1160857567440097280" TargetMode="External" /><Relationship Id="rId412" Type="http://schemas.openxmlformats.org/officeDocument/2006/relationships/hyperlink" Target="https://twitter.com/#!/healthenews/status/1156927564906192896" TargetMode="External" /><Relationship Id="rId413" Type="http://schemas.openxmlformats.org/officeDocument/2006/relationships/hyperlink" Target="https://twitter.com/#!/healthenews/status/1158241219815723008" TargetMode="External" /><Relationship Id="rId414" Type="http://schemas.openxmlformats.org/officeDocument/2006/relationships/hyperlink" Target="https://twitter.com/#!/healthenews/status/1159071694214041600" TargetMode="External" /><Relationship Id="rId415" Type="http://schemas.openxmlformats.org/officeDocument/2006/relationships/hyperlink" Target="https://twitter.com/#!/healthenews/status/1160883634892488704" TargetMode="External" /><Relationship Id="rId416" Type="http://schemas.openxmlformats.org/officeDocument/2006/relationships/hyperlink" Target="https://twitter.com/#!/marcin_medink/status/1160916689543974912" TargetMode="External" /><Relationship Id="rId417" Type="http://schemas.openxmlformats.org/officeDocument/2006/relationships/hyperlink" Target="https://twitter.com/#!/enjoy_diabetes/status/1156975915194302464" TargetMode="External" /><Relationship Id="rId418" Type="http://schemas.openxmlformats.org/officeDocument/2006/relationships/hyperlink" Target="https://twitter.com/#!/enjoy_diabetes/status/1158553655974535173" TargetMode="External" /><Relationship Id="rId419" Type="http://schemas.openxmlformats.org/officeDocument/2006/relationships/hyperlink" Target="https://twitter.com/#!/enjoy_diabetes/status/1161155353653981184" TargetMode="External" /><Relationship Id="rId420" Type="http://schemas.openxmlformats.org/officeDocument/2006/relationships/hyperlink" Target="https://twitter.com/#!/helenclarknz/status/1157135457764818944" TargetMode="External" /><Relationship Id="rId421" Type="http://schemas.openxmlformats.org/officeDocument/2006/relationships/hyperlink" Target="https://twitter.com/#!/fizz_nz/status/1158519965902757888" TargetMode="External" /><Relationship Id="rId422" Type="http://schemas.openxmlformats.org/officeDocument/2006/relationships/hyperlink" Target="https://twitter.com/#!/rourouvakautona/status/1157146658557136897" TargetMode="External" /><Relationship Id="rId423" Type="http://schemas.openxmlformats.org/officeDocument/2006/relationships/hyperlink" Target="https://twitter.com/#!/fizz_nz/status/1158502912084942849" TargetMode="External" /><Relationship Id="rId424" Type="http://schemas.openxmlformats.org/officeDocument/2006/relationships/hyperlink" Target="https://twitter.com/#!/fizz_nz/status/1159584168180740096" TargetMode="External" /><Relationship Id="rId425" Type="http://schemas.openxmlformats.org/officeDocument/2006/relationships/hyperlink" Target="https://twitter.com/#!/fizz_nz/status/1161040931501424640" TargetMode="External" /><Relationship Id="rId426" Type="http://schemas.openxmlformats.org/officeDocument/2006/relationships/hyperlink" Target="https://twitter.com/#!/rourouvakautona/status/1161178152380448769" TargetMode="External" /><Relationship Id="rId427" Type="http://schemas.openxmlformats.org/officeDocument/2006/relationships/hyperlink" Target="https://twitter.com/#!/discostew66/status/1161227565798813696" TargetMode="External" /><Relationship Id="rId428" Type="http://schemas.openxmlformats.org/officeDocument/2006/relationships/hyperlink" Target="https://twitter.com/#!/syawal/status/1161245860488892422" TargetMode="External" /><Relationship Id="rId429" Type="http://schemas.openxmlformats.org/officeDocument/2006/relationships/hyperlink" Target="https://twitter.com/#!/terrahall/status/1161265794954588161" TargetMode="External" /><Relationship Id="rId430" Type="http://schemas.openxmlformats.org/officeDocument/2006/relationships/hyperlink" Target="https://twitter.com/#!/sammertang/status/1161316502500511744" TargetMode="External" /><Relationship Id="rId431" Type="http://schemas.openxmlformats.org/officeDocument/2006/relationships/hyperlink" Target="https://twitter.com/#!/sammertang/status/1161317758946172930" TargetMode="External" /><Relationship Id="rId432" Type="http://schemas.openxmlformats.org/officeDocument/2006/relationships/hyperlink" Target="https://twitter.com/#!/bandwaccounting/status/1161321609019502592" TargetMode="External" /><Relationship Id="rId433" Type="http://schemas.openxmlformats.org/officeDocument/2006/relationships/hyperlink" Target="https://twitter.com/#!/maritahennessy/status/1161340790251184128" TargetMode="External" /><Relationship Id="rId434" Type="http://schemas.openxmlformats.org/officeDocument/2006/relationships/hyperlink" Target="https://twitter.com/#!/louhaigh/status/1147097793204490241" TargetMode="External" /><Relationship Id="rId435" Type="http://schemas.openxmlformats.org/officeDocument/2006/relationships/hyperlink" Target="https://twitter.com/#!/kevthecheff/status/1161379621448880128" TargetMode="External" /><Relationship Id="rId436" Type="http://schemas.openxmlformats.org/officeDocument/2006/relationships/hyperlink" Target="https://twitter.com/#!/healcities/status/1161393255650603008" TargetMode="External" /><Relationship Id="rId437" Type="http://schemas.openxmlformats.org/officeDocument/2006/relationships/hyperlink" Target="https://twitter.com/#!/wearepha/status/1161393277402320897" TargetMode="External" /><Relationship Id="rId438" Type="http://schemas.openxmlformats.org/officeDocument/2006/relationships/hyperlink" Target="https://twitter.com/#!/louisestephen9/status/1161226424889405440" TargetMode="External" /><Relationship Id="rId439" Type="http://schemas.openxmlformats.org/officeDocument/2006/relationships/hyperlink" Target="https://twitter.com/#!/mister_hunt/status/1161412667350769664" TargetMode="External" /><Relationship Id="rId440" Type="http://schemas.openxmlformats.org/officeDocument/2006/relationships/hyperlink" Target="https://api.twitter.com/1.1/geo/id/e564d30dc173d2a8.json" TargetMode="External" /><Relationship Id="rId441" Type="http://schemas.openxmlformats.org/officeDocument/2006/relationships/hyperlink" Target="https://api.twitter.com/1.1/geo/id/af4757dac9bdd1d9.json" TargetMode="External" /><Relationship Id="rId442" Type="http://schemas.openxmlformats.org/officeDocument/2006/relationships/comments" Target="../comments13.xml" /><Relationship Id="rId443" Type="http://schemas.openxmlformats.org/officeDocument/2006/relationships/vmlDrawing" Target="../drawings/vmlDrawing6.vml" /><Relationship Id="rId444" Type="http://schemas.openxmlformats.org/officeDocument/2006/relationships/table" Target="../tables/table23.xml" /><Relationship Id="rId44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7RC4lBX7Z" TargetMode="External" /><Relationship Id="rId2" Type="http://schemas.openxmlformats.org/officeDocument/2006/relationships/hyperlink" Target="https://t.co/YwwXbCDABl" TargetMode="External" /><Relationship Id="rId3" Type="http://schemas.openxmlformats.org/officeDocument/2006/relationships/hyperlink" Target="http://ama.com.au/" TargetMode="External" /><Relationship Id="rId4" Type="http://schemas.openxmlformats.org/officeDocument/2006/relationships/hyperlink" Target="https://t.co/QmAuW6vutI" TargetMode="External" /><Relationship Id="rId5" Type="http://schemas.openxmlformats.org/officeDocument/2006/relationships/hyperlink" Target="https://t.co/SFPtnMae4n" TargetMode="External" /><Relationship Id="rId6" Type="http://schemas.openxmlformats.org/officeDocument/2006/relationships/hyperlink" Target="http://www.sabc.co.za/news" TargetMode="External" /><Relationship Id="rId7" Type="http://schemas.openxmlformats.org/officeDocument/2006/relationships/hyperlink" Target="https://t.co/kzYsQCD3mN" TargetMode="External" /><Relationship Id="rId8" Type="http://schemas.openxmlformats.org/officeDocument/2006/relationships/hyperlink" Target="https://t.co/e5y5bRotVK" TargetMode="External" /><Relationship Id="rId9" Type="http://schemas.openxmlformats.org/officeDocument/2006/relationships/hyperlink" Target="https://t.co/em7DF5haZH" TargetMode="External" /><Relationship Id="rId10" Type="http://schemas.openxmlformats.org/officeDocument/2006/relationships/hyperlink" Target="http://www.newchapter.co.uk/" TargetMode="External" /><Relationship Id="rId11" Type="http://schemas.openxmlformats.org/officeDocument/2006/relationships/hyperlink" Target="https://about.me/michaelmantell" TargetMode="External" /><Relationship Id="rId12" Type="http://schemas.openxmlformats.org/officeDocument/2006/relationships/hyperlink" Target="https://t.co/OlLFGHp2l5" TargetMode="External" /><Relationship Id="rId13" Type="http://schemas.openxmlformats.org/officeDocument/2006/relationships/hyperlink" Target="http://conservatives.com/join" TargetMode="External" /><Relationship Id="rId14" Type="http://schemas.openxmlformats.org/officeDocument/2006/relationships/hyperlink" Target="https://t.co/XfrWGXbwLG" TargetMode="External" /><Relationship Id="rId15" Type="http://schemas.openxmlformats.org/officeDocument/2006/relationships/hyperlink" Target="https://www.nestle.co.uk/privacypolicy/privacypolicy" TargetMode="External" /><Relationship Id="rId16" Type="http://schemas.openxmlformats.org/officeDocument/2006/relationships/hyperlink" Target="https://t.co/ckHRm27Xgw" TargetMode="External" /><Relationship Id="rId17" Type="http://schemas.openxmlformats.org/officeDocument/2006/relationships/hyperlink" Target="http://nottsdj.co.uk/" TargetMode="External" /><Relationship Id="rId18" Type="http://schemas.openxmlformats.org/officeDocument/2006/relationships/hyperlink" Target="http://t.co/2Wzu964khk" TargetMode="External" /><Relationship Id="rId19" Type="http://schemas.openxmlformats.org/officeDocument/2006/relationships/hyperlink" Target="http://research.brown.edu/myresearch/James_Morone" TargetMode="External" /><Relationship Id="rId20" Type="http://schemas.openxmlformats.org/officeDocument/2006/relationships/hyperlink" Target="http://t.co/3eTGMpZpdA" TargetMode="External" /><Relationship Id="rId21" Type="http://schemas.openxmlformats.org/officeDocument/2006/relationships/hyperlink" Target="https://t.co/Dt6dw0ZJpd" TargetMode="External" /><Relationship Id="rId22" Type="http://schemas.openxmlformats.org/officeDocument/2006/relationships/hyperlink" Target="https://t.co/Ax0Erpn6k2" TargetMode="External" /><Relationship Id="rId23" Type="http://schemas.openxmlformats.org/officeDocument/2006/relationships/hyperlink" Target="https://t.co/6ajlIp9JwL" TargetMode="External" /><Relationship Id="rId24" Type="http://schemas.openxmlformats.org/officeDocument/2006/relationships/hyperlink" Target="http://t.co/18Az4K7FyF" TargetMode="External" /><Relationship Id="rId25" Type="http://schemas.openxmlformats.org/officeDocument/2006/relationships/hyperlink" Target="http://www.thetimes.co.uk/" TargetMode="External" /><Relationship Id="rId26" Type="http://schemas.openxmlformats.org/officeDocument/2006/relationships/hyperlink" Target="https://t.co/F4HpcCsMBS" TargetMode="External" /><Relationship Id="rId27" Type="http://schemas.openxmlformats.org/officeDocument/2006/relationships/hyperlink" Target="https://t.co/Dwbr8ywUdz" TargetMode="External" /><Relationship Id="rId28" Type="http://schemas.openxmlformats.org/officeDocument/2006/relationships/hyperlink" Target="http://www.ifpri.org/profile/stuart-gillespie" TargetMode="External" /><Relationship Id="rId29" Type="http://schemas.openxmlformats.org/officeDocument/2006/relationships/hyperlink" Target="https://t.co/sEc0LwwbsP" TargetMode="External" /><Relationship Id="rId30" Type="http://schemas.openxmlformats.org/officeDocument/2006/relationships/hyperlink" Target="https://t.co/S0MoijkSzx" TargetMode="External" /><Relationship Id="rId31" Type="http://schemas.openxmlformats.org/officeDocument/2006/relationships/hyperlink" Target="https://t.co/cvzvrOX7Kd" TargetMode="External" /><Relationship Id="rId32" Type="http://schemas.openxmlformats.org/officeDocument/2006/relationships/hyperlink" Target="http://jogg.nl/" TargetMode="External" /><Relationship Id="rId33" Type="http://schemas.openxmlformats.org/officeDocument/2006/relationships/hyperlink" Target="http://rijksoverheid.nl/ministeries/vws" TargetMode="External" /><Relationship Id="rId34" Type="http://schemas.openxmlformats.org/officeDocument/2006/relationships/hyperlink" Target="https://www.tagesspiegel.de/" TargetMode="External" /><Relationship Id="rId35" Type="http://schemas.openxmlformats.org/officeDocument/2006/relationships/hyperlink" Target="http://www.louisehaigh.org.uk/" TargetMode="External" /><Relationship Id="rId36" Type="http://schemas.openxmlformats.org/officeDocument/2006/relationships/hyperlink" Target="https://t.co/EsTrSJfv0c" TargetMode="External" /><Relationship Id="rId37" Type="http://schemas.openxmlformats.org/officeDocument/2006/relationships/hyperlink" Target="http://t.co/GDJzS1yuT3" TargetMode="External" /><Relationship Id="rId38" Type="http://schemas.openxmlformats.org/officeDocument/2006/relationships/hyperlink" Target="https://t.co/yuropTp7Y8" TargetMode="External" /><Relationship Id="rId39" Type="http://schemas.openxmlformats.org/officeDocument/2006/relationships/hyperlink" Target="https://t.co/JSzwHVs9xW" TargetMode="External" /><Relationship Id="rId40" Type="http://schemas.openxmlformats.org/officeDocument/2006/relationships/hyperlink" Target="https://t.co/NQvl3D9cxl" TargetMode="External" /><Relationship Id="rId41" Type="http://schemas.openxmlformats.org/officeDocument/2006/relationships/hyperlink" Target="https://t.co/eVcqAGZlTu" TargetMode="External" /><Relationship Id="rId42" Type="http://schemas.openxmlformats.org/officeDocument/2006/relationships/hyperlink" Target="https://t.co/OTczgKlG9A" TargetMode="External" /><Relationship Id="rId43" Type="http://schemas.openxmlformats.org/officeDocument/2006/relationships/hyperlink" Target="https://t.co/AfYh0OjzaU" TargetMode="External" /><Relationship Id="rId44" Type="http://schemas.openxmlformats.org/officeDocument/2006/relationships/hyperlink" Target="https://t.co/ORrhw5VBjS" TargetMode="External" /><Relationship Id="rId45" Type="http://schemas.openxmlformats.org/officeDocument/2006/relationships/hyperlink" Target="http://www.otago.ac.nz/" TargetMode="External" /><Relationship Id="rId46" Type="http://schemas.openxmlformats.org/officeDocument/2006/relationships/hyperlink" Target="http://t.co/D4fnN0Ug72" TargetMode="External" /><Relationship Id="rId47" Type="http://schemas.openxmlformats.org/officeDocument/2006/relationships/hyperlink" Target="https://t.co/sSuSwsuxdN" TargetMode="External" /><Relationship Id="rId48" Type="http://schemas.openxmlformats.org/officeDocument/2006/relationships/hyperlink" Target="http://t.co/AbpoNeEtSL" TargetMode="External" /><Relationship Id="rId49" Type="http://schemas.openxmlformats.org/officeDocument/2006/relationships/hyperlink" Target="http://t.co/GnKCT51s3a" TargetMode="External" /><Relationship Id="rId50" Type="http://schemas.openxmlformats.org/officeDocument/2006/relationships/hyperlink" Target="https://t.co/9YgnFN42LS" TargetMode="External" /><Relationship Id="rId51" Type="http://schemas.openxmlformats.org/officeDocument/2006/relationships/hyperlink" Target="http://aconservatives.blogspot.com/" TargetMode="External" /><Relationship Id="rId52" Type="http://schemas.openxmlformats.org/officeDocument/2006/relationships/hyperlink" Target="https://t.co/8d5rsSfQlM" TargetMode="External" /><Relationship Id="rId53" Type="http://schemas.openxmlformats.org/officeDocument/2006/relationships/hyperlink" Target="http://www.instagram.com/riteoffittage" TargetMode="External" /><Relationship Id="rId54" Type="http://schemas.openxmlformats.org/officeDocument/2006/relationships/hyperlink" Target="https://t.co/LBuf4cvudl" TargetMode="External" /><Relationship Id="rId55" Type="http://schemas.openxmlformats.org/officeDocument/2006/relationships/hyperlink" Target="https://t.co/zTLQ7WF61w" TargetMode="External" /><Relationship Id="rId56" Type="http://schemas.openxmlformats.org/officeDocument/2006/relationships/hyperlink" Target="https://t.co/tQ8VVsf0cK" TargetMode="External" /><Relationship Id="rId57" Type="http://schemas.openxmlformats.org/officeDocument/2006/relationships/hyperlink" Target="https://t.co/TtYBoyVfjC" TargetMode="External" /><Relationship Id="rId58" Type="http://schemas.openxmlformats.org/officeDocument/2006/relationships/hyperlink" Target="https://t.co/qiBw6Gn5z0" TargetMode="External" /><Relationship Id="rId59" Type="http://schemas.openxmlformats.org/officeDocument/2006/relationships/hyperlink" Target="http://t.co/ftFOtnLqUV" TargetMode="External" /><Relationship Id="rId60" Type="http://schemas.openxmlformats.org/officeDocument/2006/relationships/hyperlink" Target="https://t.co/KoQTui90ZC" TargetMode="External" /><Relationship Id="rId61" Type="http://schemas.openxmlformats.org/officeDocument/2006/relationships/hyperlink" Target="https://t.co/RRgvv0T9Aq" TargetMode="External" /><Relationship Id="rId62" Type="http://schemas.openxmlformats.org/officeDocument/2006/relationships/hyperlink" Target="http://t.co/jMrTLd88eB" TargetMode="External" /><Relationship Id="rId63" Type="http://schemas.openxmlformats.org/officeDocument/2006/relationships/hyperlink" Target="https://scholar.google.de/scholar?as_ylo=2014&amp;q=pathak+atul&amp;hl=de&amp;as_sdt=0,5" TargetMode="External" /><Relationship Id="rId64" Type="http://schemas.openxmlformats.org/officeDocument/2006/relationships/hyperlink" Target="https://t.co/a19Y8rOFAD" TargetMode="External" /><Relationship Id="rId65" Type="http://schemas.openxmlformats.org/officeDocument/2006/relationships/hyperlink" Target="https://t.co/r3sO7dgZLo" TargetMode="External" /><Relationship Id="rId66" Type="http://schemas.openxmlformats.org/officeDocument/2006/relationships/hyperlink" Target="https://t.co/TAmI74Ysl3" TargetMode="External" /><Relationship Id="rId67" Type="http://schemas.openxmlformats.org/officeDocument/2006/relationships/hyperlink" Target="https://t.co/x1xogy4txj" TargetMode="External" /><Relationship Id="rId68" Type="http://schemas.openxmlformats.org/officeDocument/2006/relationships/hyperlink" Target="https://t.co/OlguZ5L4vT" TargetMode="External" /><Relationship Id="rId69" Type="http://schemas.openxmlformats.org/officeDocument/2006/relationships/hyperlink" Target="https://www.paypal.me/pennybphd" TargetMode="External" /><Relationship Id="rId70" Type="http://schemas.openxmlformats.org/officeDocument/2006/relationships/hyperlink" Target="http://www.fizz.org.nz/" TargetMode="External" /><Relationship Id="rId71" Type="http://schemas.openxmlformats.org/officeDocument/2006/relationships/hyperlink" Target="http://www.agilechilli.com/" TargetMode="External" /><Relationship Id="rId72" Type="http://schemas.openxmlformats.org/officeDocument/2006/relationships/hyperlink" Target="http://t.co/kcrDbwLDCn" TargetMode="External" /><Relationship Id="rId73" Type="http://schemas.openxmlformats.org/officeDocument/2006/relationships/hyperlink" Target="https://t.co/zvYdN6knTf" TargetMode="External" /><Relationship Id="rId74" Type="http://schemas.openxmlformats.org/officeDocument/2006/relationships/hyperlink" Target="https://t.co/oEBVr2TB8M" TargetMode="External" /><Relationship Id="rId75" Type="http://schemas.openxmlformats.org/officeDocument/2006/relationships/hyperlink" Target="https://t.co/JYU4cXjRst" TargetMode="External" /><Relationship Id="rId76" Type="http://schemas.openxmlformats.org/officeDocument/2006/relationships/hyperlink" Target="https://t.co/kGdeW6NgSB" TargetMode="External" /><Relationship Id="rId77" Type="http://schemas.openxmlformats.org/officeDocument/2006/relationships/hyperlink" Target="http://www.havasjust.com/" TargetMode="External" /><Relationship Id="rId78" Type="http://schemas.openxmlformats.org/officeDocument/2006/relationships/hyperlink" Target="https://t.co/yxyS9rMbbR" TargetMode="External" /><Relationship Id="rId79" Type="http://schemas.openxmlformats.org/officeDocument/2006/relationships/hyperlink" Target="http://www.linkedin.com/pub/daniel-%C5%9Bli%C5%BC/31/555/737" TargetMode="External" /><Relationship Id="rId80" Type="http://schemas.openxmlformats.org/officeDocument/2006/relationships/hyperlink" Target="https://t.co/6NwE2Vd3vS" TargetMode="External" /><Relationship Id="rId81" Type="http://schemas.openxmlformats.org/officeDocument/2006/relationships/hyperlink" Target="https://t.co/2Ndy1lkIE7" TargetMode="External" /><Relationship Id="rId82" Type="http://schemas.openxmlformats.org/officeDocument/2006/relationships/hyperlink" Target="http://www.gov.uk/phe" TargetMode="External" /><Relationship Id="rId83" Type="http://schemas.openxmlformats.org/officeDocument/2006/relationships/hyperlink" Target="http://www.qmul.ac.uk/media/index.html" TargetMode="External" /><Relationship Id="rId84" Type="http://schemas.openxmlformats.org/officeDocument/2006/relationships/hyperlink" Target="https://t.co/SmjbQw5INP" TargetMode="External" /><Relationship Id="rId85" Type="http://schemas.openxmlformats.org/officeDocument/2006/relationships/hyperlink" Target="http://www.qmul.ac.uk/" TargetMode="External" /><Relationship Id="rId86" Type="http://schemas.openxmlformats.org/officeDocument/2006/relationships/hyperlink" Target="http://www.qmul.ac.uk/media/" TargetMode="External" /><Relationship Id="rId87" Type="http://schemas.openxmlformats.org/officeDocument/2006/relationships/hyperlink" Target="http://t.co/3ZRj7hag0Q" TargetMode="External" /><Relationship Id="rId88" Type="http://schemas.openxmlformats.org/officeDocument/2006/relationships/hyperlink" Target="https://t.co/xhosgyUSD3" TargetMode="External" /><Relationship Id="rId89" Type="http://schemas.openxmlformats.org/officeDocument/2006/relationships/hyperlink" Target="https://t.co/r06eUSMUDh" TargetMode="External" /><Relationship Id="rId90" Type="http://schemas.openxmlformats.org/officeDocument/2006/relationships/hyperlink" Target="http://caramelandparsley.ca/" TargetMode="External" /><Relationship Id="rId91" Type="http://schemas.openxmlformats.org/officeDocument/2006/relationships/hyperlink" Target="http://www.the-probe.co.uk/" TargetMode="External" /><Relationship Id="rId92" Type="http://schemas.openxmlformats.org/officeDocument/2006/relationships/hyperlink" Target="https://t.co/Oqk2hdhQpS" TargetMode="External" /><Relationship Id="rId93" Type="http://schemas.openxmlformats.org/officeDocument/2006/relationships/hyperlink" Target="https://t.co/Xj3eP8c1hT" TargetMode="External" /><Relationship Id="rId94" Type="http://schemas.openxmlformats.org/officeDocument/2006/relationships/hyperlink" Target="http://oolong.co.uk/" TargetMode="External" /><Relationship Id="rId95" Type="http://schemas.openxmlformats.org/officeDocument/2006/relationships/hyperlink" Target="https://t.co/aUbtYqlG3Y" TargetMode="External" /><Relationship Id="rId96" Type="http://schemas.openxmlformats.org/officeDocument/2006/relationships/hyperlink" Target="https://t.co/LwtT9WrMr1" TargetMode="External" /><Relationship Id="rId97" Type="http://schemas.openxmlformats.org/officeDocument/2006/relationships/hyperlink" Target="https://t.co/QUF9EEIgDC" TargetMode="External" /><Relationship Id="rId98" Type="http://schemas.openxmlformats.org/officeDocument/2006/relationships/hyperlink" Target="https://t.co/gMvQWb00lG" TargetMode="External" /><Relationship Id="rId99" Type="http://schemas.openxmlformats.org/officeDocument/2006/relationships/hyperlink" Target="http://backtoploughlane.tumblr.com/" TargetMode="External" /><Relationship Id="rId100" Type="http://schemas.openxmlformats.org/officeDocument/2006/relationships/hyperlink" Target="http://www.ukonward.com/" TargetMode="External" /><Relationship Id="rId101" Type="http://schemas.openxmlformats.org/officeDocument/2006/relationships/hyperlink" Target="https://t.co/jiqm6eiHZW" TargetMode="External" /><Relationship Id="rId102" Type="http://schemas.openxmlformats.org/officeDocument/2006/relationships/hyperlink" Target="http://pubcurmudgeon.blogspot.com/" TargetMode="External" /><Relationship Id="rId103" Type="http://schemas.openxmlformats.org/officeDocument/2006/relationships/hyperlink" Target="http://www.calcivis.com/" TargetMode="External" /><Relationship Id="rId104" Type="http://schemas.openxmlformats.org/officeDocument/2006/relationships/hyperlink" Target="http://t.co/FdUAjSjOV7" TargetMode="External" /><Relationship Id="rId105" Type="http://schemas.openxmlformats.org/officeDocument/2006/relationships/hyperlink" Target="https://t.co/Ac1IVrQutI" TargetMode="External" /><Relationship Id="rId106" Type="http://schemas.openxmlformats.org/officeDocument/2006/relationships/hyperlink" Target="http://sputniknews.com/" TargetMode="External" /><Relationship Id="rId107" Type="http://schemas.openxmlformats.org/officeDocument/2006/relationships/hyperlink" Target="http://teethteam.org.uk/" TargetMode="External" /><Relationship Id="rId108" Type="http://schemas.openxmlformats.org/officeDocument/2006/relationships/hyperlink" Target="http://www.kantar.com/worldpanel" TargetMode="External" /><Relationship Id="rId109" Type="http://schemas.openxmlformats.org/officeDocument/2006/relationships/hyperlink" Target="https://t.co/OeUm1TAqze" TargetMode="External" /><Relationship Id="rId110" Type="http://schemas.openxmlformats.org/officeDocument/2006/relationships/hyperlink" Target="https://t.co/zrUPgzUdpx" TargetMode="External" /><Relationship Id="rId111" Type="http://schemas.openxmlformats.org/officeDocument/2006/relationships/hyperlink" Target="https://t.co/srkJpRlCpm" TargetMode="External" /><Relationship Id="rId112" Type="http://schemas.openxmlformats.org/officeDocument/2006/relationships/hyperlink" Target="https://t.co/srkJpRlCpm" TargetMode="External" /><Relationship Id="rId113" Type="http://schemas.openxmlformats.org/officeDocument/2006/relationships/hyperlink" Target="http://t.co/eAVgUdyxVe" TargetMode="External" /><Relationship Id="rId114" Type="http://schemas.openxmlformats.org/officeDocument/2006/relationships/hyperlink" Target="http://www.confectioneryproduction.com/" TargetMode="External" /><Relationship Id="rId115" Type="http://schemas.openxmlformats.org/officeDocument/2006/relationships/hyperlink" Target="https://t.co/7QUMDn2964" TargetMode="External" /><Relationship Id="rId116" Type="http://schemas.openxmlformats.org/officeDocument/2006/relationships/hyperlink" Target="http://t.co/KoZlxQTSX8" TargetMode="External" /><Relationship Id="rId117" Type="http://schemas.openxmlformats.org/officeDocument/2006/relationships/hyperlink" Target="https://t.co/Z1ySgrjXMg" TargetMode="External" /><Relationship Id="rId118" Type="http://schemas.openxmlformats.org/officeDocument/2006/relationships/hyperlink" Target="https://twitter.com/deezergermany/status/642295520703172608" TargetMode="External" /><Relationship Id="rId119" Type="http://schemas.openxmlformats.org/officeDocument/2006/relationships/hyperlink" Target="http://drawntopixels.co.uk/" TargetMode="External" /><Relationship Id="rId120" Type="http://schemas.openxmlformats.org/officeDocument/2006/relationships/hyperlink" Target="http://www.linkedin.com/in/hrterry/" TargetMode="External" /><Relationship Id="rId121" Type="http://schemas.openxmlformats.org/officeDocument/2006/relationships/hyperlink" Target="https://www.facebook.com/tlifeuk/" TargetMode="External" /><Relationship Id="rId122" Type="http://schemas.openxmlformats.org/officeDocument/2006/relationships/hyperlink" Target="http://instagram.com/adam_matts" TargetMode="External" /><Relationship Id="rId123" Type="http://schemas.openxmlformats.org/officeDocument/2006/relationships/hyperlink" Target="http://tinyurl.com/SugarBeatBook" TargetMode="External" /><Relationship Id="rId124" Type="http://schemas.openxmlformats.org/officeDocument/2006/relationships/hyperlink" Target="http://passerbybloggingfun.blogspot.com/" TargetMode="External" /><Relationship Id="rId125" Type="http://schemas.openxmlformats.org/officeDocument/2006/relationships/hyperlink" Target="https://t.co/hxYu7veG8m" TargetMode="External" /><Relationship Id="rId126" Type="http://schemas.openxmlformats.org/officeDocument/2006/relationships/hyperlink" Target="http://banislam.co.uk/" TargetMode="External" /><Relationship Id="rId127" Type="http://schemas.openxmlformats.org/officeDocument/2006/relationships/hyperlink" Target="http://t.co/gKJmFQJgIr" TargetMode="External" /><Relationship Id="rId128" Type="http://schemas.openxmlformats.org/officeDocument/2006/relationships/hyperlink" Target="https://t.co/Hawm3XVIH5" TargetMode="External" /><Relationship Id="rId129" Type="http://schemas.openxmlformats.org/officeDocument/2006/relationships/hyperlink" Target="https://t.co/P06UiRTjNK" TargetMode="External" /><Relationship Id="rId130" Type="http://schemas.openxmlformats.org/officeDocument/2006/relationships/hyperlink" Target="https://t.co/e1TkqtywUM" TargetMode="External" /><Relationship Id="rId131" Type="http://schemas.openxmlformats.org/officeDocument/2006/relationships/hyperlink" Target="https://t.co/4nuq9WaRWn" TargetMode="External" /><Relationship Id="rId132" Type="http://schemas.openxmlformats.org/officeDocument/2006/relationships/hyperlink" Target="http://blackandwhiteaccounting.co.uk/" TargetMode="External" /><Relationship Id="rId133" Type="http://schemas.openxmlformats.org/officeDocument/2006/relationships/hyperlink" Target="https://t.co/Djdmmm8k51" TargetMode="External" /><Relationship Id="rId134" Type="http://schemas.openxmlformats.org/officeDocument/2006/relationships/hyperlink" Target="http://t.co/CXajiqN8K4" TargetMode="External" /><Relationship Id="rId135" Type="http://schemas.openxmlformats.org/officeDocument/2006/relationships/hyperlink" Target="http://t.co/xXNszOYudl" TargetMode="External" /><Relationship Id="rId136" Type="http://schemas.openxmlformats.org/officeDocument/2006/relationships/hyperlink" Target="https://t.co/qQoTEUjvXA" TargetMode="External" /><Relationship Id="rId137" Type="http://schemas.openxmlformats.org/officeDocument/2006/relationships/hyperlink" Target="https://pbs.twimg.com/profile_banners/41243878/1560315041" TargetMode="External" /><Relationship Id="rId138" Type="http://schemas.openxmlformats.org/officeDocument/2006/relationships/hyperlink" Target="https://pbs.twimg.com/profile_banners/22833508/1434620587" TargetMode="External" /><Relationship Id="rId139" Type="http://schemas.openxmlformats.org/officeDocument/2006/relationships/hyperlink" Target="https://pbs.twimg.com/profile_banners/702890599/1495914478" TargetMode="External" /><Relationship Id="rId140" Type="http://schemas.openxmlformats.org/officeDocument/2006/relationships/hyperlink" Target="https://pbs.twimg.com/profile_banners/783201609421643776/1504103412" TargetMode="External" /><Relationship Id="rId141" Type="http://schemas.openxmlformats.org/officeDocument/2006/relationships/hyperlink" Target="https://pbs.twimg.com/profile_banners/59024550/1508130649" TargetMode="External" /><Relationship Id="rId142" Type="http://schemas.openxmlformats.org/officeDocument/2006/relationships/hyperlink" Target="https://pbs.twimg.com/profile_banners/2334516109/1483769281" TargetMode="External" /><Relationship Id="rId143" Type="http://schemas.openxmlformats.org/officeDocument/2006/relationships/hyperlink" Target="https://pbs.twimg.com/profile_banners/25088746/1544513536" TargetMode="External" /><Relationship Id="rId144" Type="http://schemas.openxmlformats.org/officeDocument/2006/relationships/hyperlink" Target="https://pbs.twimg.com/profile_banners/53121957/1496943249" TargetMode="External" /><Relationship Id="rId145" Type="http://schemas.openxmlformats.org/officeDocument/2006/relationships/hyperlink" Target="https://pbs.twimg.com/profile_banners/797326789504811009/1551077281" TargetMode="External" /><Relationship Id="rId146" Type="http://schemas.openxmlformats.org/officeDocument/2006/relationships/hyperlink" Target="https://pbs.twimg.com/profile_banners/834005671246958592/1548762370" TargetMode="External" /><Relationship Id="rId147" Type="http://schemas.openxmlformats.org/officeDocument/2006/relationships/hyperlink" Target="https://pbs.twimg.com/profile_banners/752856282558763008/1520266018" TargetMode="External" /><Relationship Id="rId148" Type="http://schemas.openxmlformats.org/officeDocument/2006/relationships/hyperlink" Target="https://pbs.twimg.com/profile_banners/242687221/1477993851" TargetMode="External" /><Relationship Id="rId149" Type="http://schemas.openxmlformats.org/officeDocument/2006/relationships/hyperlink" Target="https://pbs.twimg.com/profile_banners/259365796/1457321132" TargetMode="External" /><Relationship Id="rId150" Type="http://schemas.openxmlformats.org/officeDocument/2006/relationships/hyperlink" Target="https://pbs.twimg.com/profile_banners/2831785538/1564331682" TargetMode="External" /><Relationship Id="rId151" Type="http://schemas.openxmlformats.org/officeDocument/2006/relationships/hyperlink" Target="https://pbs.twimg.com/profile_banners/3131144855/1565026741" TargetMode="External" /><Relationship Id="rId152" Type="http://schemas.openxmlformats.org/officeDocument/2006/relationships/hyperlink" Target="https://pbs.twimg.com/profile_banners/994230229613924353/1528899012" TargetMode="External" /><Relationship Id="rId153" Type="http://schemas.openxmlformats.org/officeDocument/2006/relationships/hyperlink" Target="https://pbs.twimg.com/profile_banners/855312103481028608/1517310636" TargetMode="External" /><Relationship Id="rId154" Type="http://schemas.openxmlformats.org/officeDocument/2006/relationships/hyperlink" Target="https://pbs.twimg.com/profile_banners/961874259818692608/1518448151" TargetMode="External" /><Relationship Id="rId155" Type="http://schemas.openxmlformats.org/officeDocument/2006/relationships/hyperlink" Target="https://pbs.twimg.com/profile_banners/2325796716/1490489607" TargetMode="External" /><Relationship Id="rId156" Type="http://schemas.openxmlformats.org/officeDocument/2006/relationships/hyperlink" Target="https://pbs.twimg.com/profile_banners/22168568/1536134003" TargetMode="External" /><Relationship Id="rId157" Type="http://schemas.openxmlformats.org/officeDocument/2006/relationships/hyperlink" Target="https://pbs.twimg.com/profile_banners/17874694/1539603887" TargetMode="External" /><Relationship Id="rId158" Type="http://schemas.openxmlformats.org/officeDocument/2006/relationships/hyperlink" Target="https://pbs.twimg.com/profile_banners/957969588301557760/1517821453" TargetMode="External" /><Relationship Id="rId159" Type="http://schemas.openxmlformats.org/officeDocument/2006/relationships/hyperlink" Target="https://pbs.twimg.com/profile_banners/615037421/1519300759" TargetMode="External" /><Relationship Id="rId160" Type="http://schemas.openxmlformats.org/officeDocument/2006/relationships/hyperlink" Target="https://pbs.twimg.com/profile_banners/28910621/1452397857" TargetMode="External" /><Relationship Id="rId161" Type="http://schemas.openxmlformats.org/officeDocument/2006/relationships/hyperlink" Target="https://pbs.twimg.com/profile_banners/746543024/1386780718" TargetMode="External" /><Relationship Id="rId162" Type="http://schemas.openxmlformats.org/officeDocument/2006/relationships/hyperlink" Target="https://pbs.twimg.com/profile_banners/296823373/1560779962" TargetMode="External" /><Relationship Id="rId163" Type="http://schemas.openxmlformats.org/officeDocument/2006/relationships/hyperlink" Target="https://pbs.twimg.com/profile_banners/16864209/1563794436" TargetMode="External" /><Relationship Id="rId164" Type="http://schemas.openxmlformats.org/officeDocument/2006/relationships/hyperlink" Target="https://pbs.twimg.com/profile_banners/755624683513479172/1488942984" TargetMode="External" /><Relationship Id="rId165" Type="http://schemas.openxmlformats.org/officeDocument/2006/relationships/hyperlink" Target="https://pbs.twimg.com/profile_banners/3262139751/1488875276" TargetMode="External" /><Relationship Id="rId166" Type="http://schemas.openxmlformats.org/officeDocument/2006/relationships/hyperlink" Target="https://pbs.twimg.com/profile_banners/32339805/1557931318" TargetMode="External" /><Relationship Id="rId167" Type="http://schemas.openxmlformats.org/officeDocument/2006/relationships/hyperlink" Target="https://pbs.twimg.com/profile_banners/130778462/1365534734" TargetMode="External" /><Relationship Id="rId168" Type="http://schemas.openxmlformats.org/officeDocument/2006/relationships/hyperlink" Target="https://pbs.twimg.com/profile_banners/6107422/1510341891" TargetMode="External" /><Relationship Id="rId169" Type="http://schemas.openxmlformats.org/officeDocument/2006/relationships/hyperlink" Target="https://pbs.twimg.com/profile_banners/214326508/1463199733" TargetMode="External" /><Relationship Id="rId170" Type="http://schemas.openxmlformats.org/officeDocument/2006/relationships/hyperlink" Target="https://pbs.twimg.com/profile_banners/116813523/1414913695" TargetMode="External" /><Relationship Id="rId171" Type="http://schemas.openxmlformats.org/officeDocument/2006/relationships/hyperlink" Target="https://pbs.twimg.com/profile_banners/1080772865132191744/1558598699" TargetMode="External" /><Relationship Id="rId172" Type="http://schemas.openxmlformats.org/officeDocument/2006/relationships/hyperlink" Target="https://pbs.twimg.com/profile_banners/2221655131/1542633505" TargetMode="External" /><Relationship Id="rId173" Type="http://schemas.openxmlformats.org/officeDocument/2006/relationships/hyperlink" Target="https://pbs.twimg.com/profile_banners/36646877/1523801899" TargetMode="External" /><Relationship Id="rId174" Type="http://schemas.openxmlformats.org/officeDocument/2006/relationships/hyperlink" Target="https://pbs.twimg.com/profile_banners/18139619/1546454643" TargetMode="External" /><Relationship Id="rId175" Type="http://schemas.openxmlformats.org/officeDocument/2006/relationships/hyperlink" Target="https://pbs.twimg.com/profile_banners/256437280/1520930320" TargetMode="External" /><Relationship Id="rId176" Type="http://schemas.openxmlformats.org/officeDocument/2006/relationships/hyperlink" Target="https://pbs.twimg.com/profile_banners/15581273/1552569130" TargetMode="External" /><Relationship Id="rId177" Type="http://schemas.openxmlformats.org/officeDocument/2006/relationships/hyperlink" Target="https://pbs.twimg.com/profile_banners/22926365/1527165587" TargetMode="External" /><Relationship Id="rId178" Type="http://schemas.openxmlformats.org/officeDocument/2006/relationships/hyperlink" Target="https://pbs.twimg.com/profile_banners/127289951/1459377187" TargetMode="External" /><Relationship Id="rId179" Type="http://schemas.openxmlformats.org/officeDocument/2006/relationships/hyperlink" Target="https://pbs.twimg.com/profile_banners/143508762/1552146278" TargetMode="External" /><Relationship Id="rId180" Type="http://schemas.openxmlformats.org/officeDocument/2006/relationships/hyperlink" Target="https://pbs.twimg.com/profile_banners/1111688248512921600/1559582400" TargetMode="External" /><Relationship Id="rId181" Type="http://schemas.openxmlformats.org/officeDocument/2006/relationships/hyperlink" Target="https://pbs.twimg.com/profile_banners/81484701/1437771490" TargetMode="External" /><Relationship Id="rId182" Type="http://schemas.openxmlformats.org/officeDocument/2006/relationships/hyperlink" Target="https://pbs.twimg.com/profile_banners/191849753/1398606409" TargetMode="External" /><Relationship Id="rId183" Type="http://schemas.openxmlformats.org/officeDocument/2006/relationships/hyperlink" Target="https://pbs.twimg.com/profile_banners/408759323/1551993176" TargetMode="External" /><Relationship Id="rId184" Type="http://schemas.openxmlformats.org/officeDocument/2006/relationships/hyperlink" Target="https://pbs.twimg.com/profile_banners/554158607/1537912282" TargetMode="External" /><Relationship Id="rId185" Type="http://schemas.openxmlformats.org/officeDocument/2006/relationships/hyperlink" Target="https://pbs.twimg.com/profile_banners/939812042/1547878095" TargetMode="External" /><Relationship Id="rId186" Type="http://schemas.openxmlformats.org/officeDocument/2006/relationships/hyperlink" Target="https://pbs.twimg.com/profile_banners/1864453417/1547434453" TargetMode="External" /><Relationship Id="rId187" Type="http://schemas.openxmlformats.org/officeDocument/2006/relationships/hyperlink" Target="https://pbs.twimg.com/profile_banners/869664096471220224/1549764067" TargetMode="External" /><Relationship Id="rId188" Type="http://schemas.openxmlformats.org/officeDocument/2006/relationships/hyperlink" Target="https://pbs.twimg.com/profile_banners/397144289/1394097862" TargetMode="External" /><Relationship Id="rId189" Type="http://schemas.openxmlformats.org/officeDocument/2006/relationships/hyperlink" Target="https://pbs.twimg.com/profile_banners/626588035/1511973565" TargetMode="External" /><Relationship Id="rId190" Type="http://schemas.openxmlformats.org/officeDocument/2006/relationships/hyperlink" Target="https://pbs.twimg.com/profile_banners/60322656/1564267754" TargetMode="External" /><Relationship Id="rId191" Type="http://schemas.openxmlformats.org/officeDocument/2006/relationships/hyperlink" Target="https://pbs.twimg.com/profile_banners/610178685/1555593293" TargetMode="External" /><Relationship Id="rId192" Type="http://schemas.openxmlformats.org/officeDocument/2006/relationships/hyperlink" Target="https://pbs.twimg.com/profile_banners/150218740/1365189392" TargetMode="External" /><Relationship Id="rId193" Type="http://schemas.openxmlformats.org/officeDocument/2006/relationships/hyperlink" Target="https://pbs.twimg.com/profile_banners/480820558/1498556460" TargetMode="External" /><Relationship Id="rId194" Type="http://schemas.openxmlformats.org/officeDocument/2006/relationships/hyperlink" Target="https://pbs.twimg.com/profile_banners/854333500396371968/1552301954" TargetMode="External" /><Relationship Id="rId195" Type="http://schemas.openxmlformats.org/officeDocument/2006/relationships/hyperlink" Target="https://pbs.twimg.com/profile_banners/19513912/1452745301" TargetMode="External" /><Relationship Id="rId196" Type="http://schemas.openxmlformats.org/officeDocument/2006/relationships/hyperlink" Target="https://pbs.twimg.com/profile_banners/21146176/1534468395" TargetMode="External" /><Relationship Id="rId197" Type="http://schemas.openxmlformats.org/officeDocument/2006/relationships/hyperlink" Target="https://pbs.twimg.com/profile_banners/125403342/1525161231" TargetMode="External" /><Relationship Id="rId198" Type="http://schemas.openxmlformats.org/officeDocument/2006/relationships/hyperlink" Target="https://pbs.twimg.com/profile_banners/105079480/1526550805" TargetMode="External" /><Relationship Id="rId199" Type="http://schemas.openxmlformats.org/officeDocument/2006/relationships/hyperlink" Target="https://pbs.twimg.com/profile_banners/283961189/1519753930" TargetMode="External" /><Relationship Id="rId200" Type="http://schemas.openxmlformats.org/officeDocument/2006/relationships/hyperlink" Target="https://pbs.twimg.com/profile_banners/394581961/1552900994" TargetMode="External" /><Relationship Id="rId201" Type="http://schemas.openxmlformats.org/officeDocument/2006/relationships/hyperlink" Target="https://pbs.twimg.com/profile_banners/43057465/1424655157" TargetMode="External" /><Relationship Id="rId202" Type="http://schemas.openxmlformats.org/officeDocument/2006/relationships/hyperlink" Target="https://pbs.twimg.com/profile_banners/869220299002216448/1564516750" TargetMode="External" /><Relationship Id="rId203" Type="http://schemas.openxmlformats.org/officeDocument/2006/relationships/hyperlink" Target="https://pbs.twimg.com/profile_banners/3368977745/1557905274" TargetMode="External" /><Relationship Id="rId204" Type="http://schemas.openxmlformats.org/officeDocument/2006/relationships/hyperlink" Target="https://pbs.twimg.com/profile_banners/958282071776120832/1517417789" TargetMode="External" /><Relationship Id="rId205" Type="http://schemas.openxmlformats.org/officeDocument/2006/relationships/hyperlink" Target="https://pbs.twimg.com/profile_banners/740283451983548416/1500377515" TargetMode="External" /><Relationship Id="rId206" Type="http://schemas.openxmlformats.org/officeDocument/2006/relationships/hyperlink" Target="https://pbs.twimg.com/profile_banners/54517726/1476217276" TargetMode="External" /><Relationship Id="rId207" Type="http://schemas.openxmlformats.org/officeDocument/2006/relationships/hyperlink" Target="https://pbs.twimg.com/profile_banners/269658334/1564879596" TargetMode="External" /><Relationship Id="rId208" Type="http://schemas.openxmlformats.org/officeDocument/2006/relationships/hyperlink" Target="https://pbs.twimg.com/profile_banners/1278288708/1493607812" TargetMode="External" /><Relationship Id="rId209" Type="http://schemas.openxmlformats.org/officeDocument/2006/relationships/hyperlink" Target="https://pbs.twimg.com/profile_banners/390365505/1557706795" TargetMode="External" /><Relationship Id="rId210" Type="http://schemas.openxmlformats.org/officeDocument/2006/relationships/hyperlink" Target="https://pbs.twimg.com/profile_banners/279729628/1392063932" TargetMode="External" /><Relationship Id="rId211" Type="http://schemas.openxmlformats.org/officeDocument/2006/relationships/hyperlink" Target="https://pbs.twimg.com/profile_banners/188472864/1550921872" TargetMode="External" /><Relationship Id="rId212" Type="http://schemas.openxmlformats.org/officeDocument/2006/relationships/hyperlink" Target="https://pbs.twimg.com/profile_banners/4700114665/1537862830" TargetMode="External" /><Relationship Id="rId213" Type="http://schemas.openxmlformats.org/officeDocument/2006/relationships/hyperlink" Target="https://pbs.twimg.com/profile_banners/315057334/1397433665" TargetMode="External" /><Relationship Id="rId214" Type="http://schemas.openxmlformats.org/officeDocument/2006/relationships/hyperlink" Target="https://pbs.twimg.com/profile_banners/315024285/1563589302" TargetMode="External" /><Relationship Id="rId215" Type="http://schemas.openxmlformats.org/officeDocument/2006/relationships/hyperlink" Target="https://pbs.twimg.com/profile_banners/1510470294/1524320220" TargetMode="External" /><Relationship Id="rId216" Type="http://schemas.openxmlformats.org/officeDocument/2006/relationships/hyperlink" Target="https://pbs.twimg.com/profile_banners/743067736453074944/1532279903" TargetMode="External" /><Relationship Id="rId217" Type="http://schemas.openxmlformats.org/officeDocument/2006/relationships/hyperlink" Target="https://pbs.twimg.com/profile_banners/2474661493/1495671294" TargetMode="External" /><Relationship Id="rId218" Type="http://schemas.openxmlformats.org/officeDocument/2006/relationships/hyperlink" Target="https://pbs.twimg.com/profile_banners/270935050/1539877270" TargetMode="External" /><Relationship Id="rId219" Type="http://schemas.openxmlformats.org/officeDocument/2006/relationships/hyperlink" Target="https://pbs.twimg.com/profile_banners/566972092/1560899529" TargetMode="External" /><Relationship Id="rId220" Type="http://schemas.openxmlformats.org/officeDocument/2006/relationships/hyperlink" Target="https://pbs.twimg.com/profile_banners/23789628/1558482492" TargetMode="External" /><Relationship Id="rId221" Type="http://schemas.openxmlformats.org/officeDocument/2006/relationships/hyperlink" Target="https://pbs.twimg.com/profile_banners/4923977745/1534091664" TargetMode="External" /><Relationship Id="rId222" Type="http://schemas.openxmlformats.org/officeDocument/2006/relationships/hyperlink" Target="https://pbs.twimg.com/profile_banners/706948744730820608/1519799210" TargetMode="External" /><Relationship Id="rId223" Type="http://schemas.openxmlformats.org/officeDocument/2006/relationships/hyperlink" Target="https://pbs.twimg.com/profile_banners/3387419920/1449861430" TargetMode="External" /><Relationship Id="rId224" Type="http://schemas.openxmlformats.org/officeDocument/2006/relationships/hyperlink" Target="https://pbs.twimg.com/profile_banners/222583346/1560204354" TargetMode="External" /><Relationship Id="rId225" Type="http://schemas.openxmlformats.org/officeDocument/2006/relationships/hyperlink" Target="https://pbs.twimg.com/profile_banners/1013015420763328512/1530372177" TargetMode="External" /><Relationship Id="rId226" Type="http://schemas.openxmlformats.org/officeDocument/2006/relationships/hyperlink" Target="https://pbs.twimg.com/profile_banners/173829764/1562912761" TargetMode="External" /><Relationship Id="rId227" Type="http://schemas.openxmlformats.org/officeDocument/2006/relationships/hyperlink" Target="https://pbs.twimg.com/profile_banners/1151122960415150082/1563351559" TargetMode="External" /><Relationship Id="rId228" Type="http://schemas.openxmlformats.org/officeDocument/2006/relationships/hyperlink" Target="https://pbs.twimg.com/profile_banners/782973913/1560436049" TargetMode="External" /><Relationship Id="rId229" Type="http://schemas.openxmlformats.org/officeDocument/2006/relationships/hyperlink" Target="https://pbs.twimg.com/profile_banners/4306757596/1448711385" TargetMode="External" /><Relationship Id="rId230" Type="http://schemas.openxmlformats.org/officeDocument/2006/relationships/hyperlink" Target="https://pbs.twimg.com/profile_banners/3430385889/1557592102" TargetMode="External" /><Relationship Id="rId231" Type="http://schemas.openxmlformats.org/officeDocument/2006/relationships/hyperlink" Target="https://pbs.twimg.com/profile_banners/3001389222/1460981361" TargetMode="External" /><Relationship Id="rId232" Type="http://schemas.openxmlformats.org/officeDocument/2006/relationships/hyperlink" Target="https://pbs.twimg.com/profile_banners/17825106/1502954086" TargetMode="External" /><Relationship Id="rId233" Type="http://schemas.openxmlformats.org/officeDocument/2006/relationships/hyperlink" Target="https://pbs.twimg.com/profile_banners/6069772/1532803850" TargetMode="External" /><Relationship Id="rId234" Type="http://schemas.openxmlformats.org/officeDocument/2006/relationships/hyperlink" Target="https://pbs.twimg.com/profile_banners/3262774291/1467405862" TargetMode="External" /><Relationship Id="rId235" Type="http://schemas.openxmlformats.org/officeDocument/2006/relationships/hyperlink" Target="https://pbs.twimg.com/profile_banners/1156334121926287360/1564529672" TargetMode="External" /><Relationship Id="rId236" Type="http://schemas.openxmlformats.org/officeDocument/2006/relationships/hyperlink" Target="https://pbs.twimg.com/profile_banners/773158798626349057/1524667834" TargetMode="External" /><Relationship Id="rId237" Type="http://schemas.openxmlformats.org/officeDocument/2006/relationships/hyperlink" Target="https://pbs.twimg.com/profile_banners/1735079407/1553619926" TargetMode="External" /><Relationship Id="rId238" Type="http://schemas.openxmlformats.org/officeDocument/2006/relationships/hyperlink" Target="https://pbs.twimg.com/profile_banners/1245805556/1362570540" TargetMode="External" /><Relationship Id="rId239" Type="http://schemas.openxmlformats.org/officeDocument/2006/relationships/hyperlink" Target="https://pbs.twimg.com/profile_banners/892758998503620609/1519311203" TargetMode="External" /><Relationship Id="rId240" Type="http://schemas.openxmlformats.org/officeDocument/2006/relationships/hyperlink" Target="https://pbs.twimg.com/profile_banners/30862829/1565633637" TargetMode="External" /><Relationship Id="rId241" Type="http://schemas.openxmlformats.org/officeDocument/2006/relationships/hyperlink" Target="https://pbs.twimg.com/profile_banners/26787673/1562779745" TargetMode="External" /><Relationship Id="rId242" Type="http://schemas.openxmlformats.org/officeDocument/2006/relationships/hyperlink" Target="https://pbs.twimg.com/profile_banners/46364708/1474570884" TargetMode="External" /><Relationship Id="rId243" Type="http://schemas.openxmlformats.org/officeDocument/2006/relationships/hyperlink" Target="https://pbs.twimg.com/profile_banners/3843592217/1565002951" TargetMode="External" /><Relationship Id="rId244" Type="http://schemas.openxmlformats.org/officeDocument/2006/relationships/hyperlink" Target="https://pbs.twimg.com/profile_banners/462818774/1553014721" TargetMode="External" /><Relationship Id="rId245" Type="http://schemas.openxmlformats.org/officeDocument/2006/relationships/hyperlink" Target="https://pbs.twimg.com/profile_banners/550156790/1550347194" TargetMode="External" /><Relationship Id="rId246" Type="http://schemas.openxmlformats.org/officeDocument/2006/relationships/hyperlink" Target="https://pbs.twimg.com/profile_banners/4881853245/1548186260" TargetMode="External" /><Relationship Id="rId247" Type="http://schemas.openxmlformats.org/officeDocument/2006/relationships/hyperlink" Target="https://pbs.twimg.com/profile_banners/710019200719450112/1550151304" TargetMode="External" /><Relationship Id="rId248" Type="http://schemas.openxmlformats.org/officeDocument/2006/relationships/hyperlink" Target="https://pbs.twimg.com/profile_banners/41822696/1564043062" TargetMode="External" /><Relationship Id="rId249" Type="http://schemas.openxmlformats.org/officeDocument/2006/relationships/hyperlink" Target="https://pbs.twimg.com/profile_banners/2375343258/1556812884" TargetMode="External" /><Relationship Id="rId250" Type="http://schemas.openxmlformats.org/officeDocument/2006/relationships/hyperlink" Target="https://pbs.twimg.com/profile_banners/1647456630/1463753075" TargetMode="External" /><Relationship Id="rId251" Type="http://schemas.openxmlformats.org/officeDocument/2006/relationships/hyperlink" Target="https://pbs.twimg.com/profile_banners/19401276/1565801414" TargetMode="External" /><Relationship Id="rId252" Type="http://schemas.openxmlformats.org/officeDocument/2006/relationships/hyperlink" Target="https://pbs.twimg.com/profile_banners/27204101/1402477275" TargetMode="External" /><Relationship Id="rId253" Type="http://schemas.openxmlformats.org/officeDocument/2006/relationships/hyperlink" Target="https://pbs.twimg.com/profile_banners/885760813285462016/1502002080" TargetMode="External" /><Relationship Id="rId254" Type="http://schemas.openxmlformats.org/officeDocument/2006/relationships/hyperlink" Target="https://pbs.twimg.com/profile_banners/74728012/1565862098" TargetMode="External" /><Relationship Id="rId255" Type="http://schemas.openxmlformats.org/officeDocument/2006/relationships/hyperlink" Target="https://pbs.twimg.com/profile_banners/57911224/1480582124" TargetMode="External" /><Relationship Id="rId256" Type="http://schemas.openxmlformats.org/officeDocument/2006/relationships/hyperlink" Target="https://pbs.twimg.com/profile_banners/49936945/1462362204" TargetMode="External" /><Relationship Id="rId257" Type="http://schemas.openxmlformats.org/officeDocument/2006/relationships/hyperlink" Target="https://pbs.twimg.com/profile_banners/409859480/1509622182" TargetMode="External" /><Relationship Id="rId258" Type="http://schemas.openxmlformats.org/officeDocument/2006/relationships/hyperlink" Target="https://pbs.twimg.com/profile_banners/248392236/1439875982" TargetMode="External" /><Relationship Id="rId259" Type="http://schemas.openxmlformats.org/officeDocument/2006/relationships/hyperlink" Target="https://pbs.twimg.com/profile_banners/1031528454/1392805047" TargetMode="External" /><Relationship Id="rId260" Type="http://schemas.openxmlformats.org/officeDocument/2006/relationships/hyperlink" Target="https://pbs.twimg.com/profile_banners/53032206/1540236375" TargetMode="External" /><Relationship Id="rId261" Type="http://schemas.openxmlformats.org/officeDocument/2006/relationships/hyperlink" Target="https://pbs.twimg.com/profile_banners/90665957/1551362486" TargetMode="External" /><Relationship Id="rId262" Type="http://schemas.openxmlformats.org/officeDocument/2006/relationships/hyperlink" Target="https://pbs.twimg.com/profile_banners/780823986611494912/1558970917" TargetMode="External" /><Relationship Id="rId263" Type="http://schemas.openxmlformats.org/officeDocument/2006/relationships/hyperlink" Target="https://pbs.twimg.com/profile_banners/461621596/1532697428" TargetMode="External" /><Relationship Id="rId264" Type="http://schemas.openxmlformats.org/officeDocument/2006/relationships/hyperlink" Target="https://pbs.twimg.com/profile_banners/1055207416659369984/1542838336" TargetMode="External" /><Relationship Id="rId265" Type="http://schemas.openxmlformats.org/officeDocument/2006/relationships/hyperlink" Target="https://pbs.twimg.com/profile_banners/25980607/1565632044" TargetMode="External" /><Relationship Id="rId266" Type="http://schemas.openxmlformats.org/officeDocument/2006/relationships/hyperlink" Target="https://pbs.twimg.com/profile_banners/21340686/1525380167" TargetMode="External" /><Relationship Id="rId267" Type="http://schemas.openxmlformats.org/officeDocument/2006/relationships/hyperlink" Target="https://pbs.twimg.com/profile_banners/4243814472/1531819162" TargetMode="External" /><Relationship Id="rId268" Type="http://schemas.openxmlformats.org/officeDocument/2006/relationships/hyperlink" Target="https://pbs.twimg.com/profile_banners/737774128380272641/1565072670" TargetMode="External" /><Relationship Id="rId269" Type="http://schemas.openxmlformats.org/officeDocument/2006/relationships/hyperlink" Target="https://pbs.twimg.com/profile_banners/1593300036/1513032594" TargetMode="External" /><Relationship Id="rId270" Type="http://schemas.openxmlformats.org/officeDocument/2006/relationships/hyperlink" Target="https://pbs.twimg.com/profile_banners/913018418839900160/1523782195" TargetMode="External" /><Relationship Id="rId271" Type="http://schemas.openxmlformats.org/officeDocument/2006/relationships/hyperlink" Target="https://pbs.twimg.com/profile_banners/12991842/1531803324" TargetMode="External" /><Relationship Id="rId272" Type="http://schemas.openxmlformats.org/officeDocument/2006/relationships/hyperlink" Target="https://pbs.twimg.com/profile_banners/226767939/1556475219" TargetMode="External" /><Relationship Id="rId273" Type="http://schemas.openxmlformats.org/officeDocument/2006/relationships/hyperlink" Target="https://pbs.twimg.com/profile_banners/923521177/1470890022" TargetMode="External" /><Relationship Id="rId274" Type="http://schemas.openxmlformats.org/officeDocument/2006/relationships/hyperlink" Target="https://pbs.twimg.com/profile_banners/3748246575/1555603738" TargetMode="External" /><Relationship Id="rId275" Type="http://schemas.openxmlformats.org/officeDocument/2006/relationships/hyperlink" Target="https://pbs.twimg.com/profile_banners/319477370/1380840531" TargetMode="External" /><Relationship Id="rId276" Type="http://schemas.openxmlformats.org/officeDocument/2006/relationships/hyperlink" Target="https://pbs.twimg.com/profile_banners/1085400406098919425/1551735215" TargetMode="External" /><Relationship Id="rId277" Type="http://schemas.openxmlformats.org/officeDocument/2006/relationships/hyperlink" Target="https://pbs.twimg.com/profile_banners/214091935/1403118219" TargetMode="External" /><Relationship Id="rId278" Type="http://schemas.openxmlformats.org/officeDocument/2006/relationships/hyperlink" Target="https://pbs.twimg.com/profile_banners/490729044/1558464136" TargetMode="External" /><Relationship Id="rId279" Type="http://schemas.openxmlformats.org/officeDocument/2006/relationships/hyperlink" Target="https://pbs.twimg.com/profile_banners/538058680/1462880991" TargetMode="External" /><Relationship Id="rId280" Type="http://schemas.openxmlformats.org/officeDocument/2006/relationships/hyperlink" Target="https://pbs.twimg.com/profile_banners/838765322761039873/1489687078" TargetMode="External" /><Relationship Id="rId281" Type="http://schemas.openxmlformats.org/officeDocument/2006/relationships/hyperlink" Target="https://pbs.twimg.com/profile_banners/407757254/1553686990" TargetMode="External" /><Relationship Id="rId282" Type="http://schemas.openxmlformats.org/officeDocument/2006/relationships/hyperlink" Target="https://pbs.twimg.com/profile_banners/25481623/1539684843" TargetMode="External" /><Relationship Id="rId283" Type="http://schemas.openxmlformats.org/officeDocument/2006/relationships/hyperlink" Target="https://pbs.twimg.com/profile_banners/101805057/1557567427" TargetMode="External" /><Relationship Id="rId284" Type="http://schemas.openxmlformats.org/officeDocument/2006/relationships/hyperlink" Target="https://pbs.twimg.com/profile_banners/38930686/1531981604" TargetMode="External" /><Relationship Id="rId285" Type="http://schemas.openxmlformats.org/officeDocument/2006/relationships/hyperlink" Target="https://pbs.twimg.com/profile_banners/4626811575/1536034414" TargetMode="External" /><Relationship Id="rId286" Type="http://schemas.openxmlformats.org/officeDocument/2006/relationships/hyperlink" Target="https://pbs.twimg.com/profile_banners/348377300/1418310339" TargetMode="External" /><Relationship Id="rId287" Type="http://schemas.openxmlformats.org/officeDocument/2006/relationships/hyperlink" Target="https://pbs.twimg.com/profile_banners/2283548605/1462438543" TargetMode="External" /><Relationship Id="rId288" Type="http://schemas.openxmlformats.org/officeDocument/2006/relationships/hyperlink" Target="https://pbs.twimg.com/profile_banners/558592551/1529687294" TargetMode="External" /><Relationship Id="rId289" Type="http://schemas.openxmlformats.org/officeDocument/2006/relationships/hyperlink" Target="https://pbs.twimg.com/profile_banners/37926315/1426519117" TargetMode="External" /><Relationship Id="rId290" Type="http://schemas.openxmlformats.org/officeDocument/2006/relationships/hyperlink" Target="https://pbs.twimg.com/profile_banners/375830508/1558246902" TargetMode="External" /><Relationship Id="rId291" Type="http://schemas.openxmlformats.org/officeDocument/2006/relationships/hyperlink" Target="https://pbs.twimg.com/profile_banners/2841966747/1415618242" TargetMode="External" /><Relationship Id="rId292" Type="http://schemas.openxmlformats.org/officeDocument/2006/relationships/hyperlink" Target="https://pbs.twimg.com/profile_banners/983243742034280449/1543313900" TargetMode="External" /><Relationship Id="rId293" Type="http://schemas.openxmlformats.org/officeDocument/2006/relationships/hyperlink" Target="https://pbs.twimg.com/profile_banners/21195986/1524919208" TargetMode="External" /><Relationship Id="rId294" Type="http://schemas.openxmlformats.org/officeDocument/2006/relationships/hyperlink" Target="https://pbs.twimg.com/profile_banners/105523412/1547572533" TargetMode="External" /><Relationship Id="rId295" Type="http://schemas.openxmlformats.org/officeDocument/2006/relationships/hyperlink" Target="https://pbs.twimg.com/profile_banners/1514101699/1559493585" TargetMode="External" /><Relationship Id="rId296" Type="http://schemas.openxmlformats.org/officeDocument/2006/relationships/hyperlink" Target="https://pbs.twimg.com/profile_banners/255178477/1352760130" TargetMode="External" /><Relationship Id="rId297" Type="http://schemas.openxmlformats.org/officeDocument/2006/relationships/hyperlink" Target="https://pbs.twimg.com/profile_banners/1514835529/1530374825" TargetMode="External" /><Relationship Id="rId298" Type="http://schemas.openxmlformats.org/officeDocument/2006/relationships/hyperlink" Target="https://pbs.twimg.com/profile_banners/165106191/1471712065" TargetMode="External" /><Relationship Id="rId299" Type="http://schemas.openxmlformats.org/officeDocument/2006/relationships/hyperlink" Target="https://pbs.twimg.com/profile_banners/7976132/1401280420" TargetMode="External" /><Relationship Id="rId300" Type="http://schemas.openxmlformats.org/officeDocument/2006/relationships/hyperlink" Target="https://pbs.twimg.com/profile_banners/2177995087/1520683980" TargetMode="External" /><Relationship Id="rId301" Type="http://schemas.openxmlformats.org/officeDocument/2006/relationships/hyperlink" Target="https://pbs.twimg.com/profile_banners/216346234/1565342804" TargetMode="External" /><Relationship Id="rId302" Type="http://schemas.openxmlformats.org/officeDocument/2006/relationships/hyperlink" Target="https://pbs.twimg.com/profile_banners/2850386698/1558353586" TargetMode="External" /><Relationship Id="rId303" Type="http://schemas.openxmlformats.org/officeDocument/2006/relationships/hyperlink" Target="https://pbs.twimg.com/profile_banners/1044872853823393792/1563848947" TargetMode="External" /><Relationship Id="rId304" Type="http://schemas.openxmlformats.org/officeDocument/2006/relationships/hyperlink" Target="https://pbs.twimg.com/profile_banners/60270639/1553188466" TargetMode="External" /><Relationship Id="rId305" Type="http://schemas.openxmlformats.org/officeDocument/2006/relationships/hyperlink" Target="https://pbs.twimg.com/profile_banners/3046615419/1562795820" TargetMode="External" /><Relationship Id="rId306" Type="http://schemas.openxmlformats.org/officeDocument/2006/relationships/hyperlink" Target="https://pbs.twimg.com/profile_banners/4101330261/1524587174" TargetMode="External" /><Relationship Id="rId307" Type="http://schemas.openxmlformats.org/officeDocument/2006/relationships/hyperlink" Target="https://pbs.twimg.com/profile_banners/864086989/1464104830" TargetMode="External" /><Relationship Id="rId308" Type="http://schemas.openxmlformats.org/officeDocument/2006/relationships/hyperlink" Target="https://pbs.twimg.com/profile_banners/582721240/1564473923" TargetMode="External" /><Relationship Id="rId309" Type="http://schemas.openxmlformats.org/officeDocument/2006/relationships/hyperlink" Target="https://pbs.twimg.com/profile_banners/264418876/1470214940" TargetMode="External" /><Relationship Id="rId310" Type="http://schemas.openxmlformats.org/officeDocument/2006/relationships/hyperlink" Target="https://pbs.twimg.com/profile_banners/2723995041/1406294420" TargetMode="External" /><Relationship Id="rId311" Type="http://schemas.openxmlformats.org/officeDocument/2006/relationships/hyperlink" Target="https://pbs.twimg.com/profile_banners/631932457/1552315750" TargetMode="External" /><Relationship Id="rId312" Type="http://schemas.openxmlformats.org/officeDocument/2006/relationships/hyperlink" Target="https://pbs.twimg.com/profile_banners/498290974/1483390673" TargetMode="External" /><Relationship Id="rId313" Type="http://schemas.openxmlformats.org/officeDocument/2006/relationships/hyperlink" Target="https://pbs.twimg.com/profile_banners/735315552/1522927515" TargetMode="External" /><Relationship Id="rId314" Type="http://schemas.openxmlformats.org/officeDocument/2006/relationships/hyperlink" Target="https://pbs.twimg.com/profile_banners/351836064/1478108018" TargetMode="External" /><Relationship Id="rId315" Type="http://schemas.openxmlformats.org/officeDocument/2006/relationships/hyperlink" Target="https://pbs.twimg.com/profile_banners/1046326453795803136/1557156586" TargetMode="External" /><Relationship Id="rId316" Type="http://schemas.openxmlformats.org/officeDocument/2006/relationships/hyperlink" Target="https://pbs.twimg.com/profile_banners/452152873/1559964105" TargetMode="External" /><Relationship Id="rId317" Type="http://schemas.openxmlformats.org/officeDocument/2006/relationships/hyperlink" Target="https://pbs.twimg.com/profile_banners/3438087160/1553795328" TargetMode="External" /><Relationship Id="rId318" Type="http://schemas.openxmlformats.org/officeDocument/2006/relationships/hyperlink" Target="https://pbs.twimg.com/profile_banners/1006143522184007680/1545594571" TargetMode="External" /><Relationship Id="rId319" Type="http://schemas.openxmlformats.org/officeDocument/2006/relationships/hyperlink" Target="https://pbs.twimg.com/profile_banners/418476335/1530607978" TargetMode="External" /><Relationship Id="rId320" Type="http://schemas.openxmlformats.org/officeDocument/2006/relationships/hyperlink" Target="https://pbs.twimg.com/profile_banners/780353487192240128/1508296094" TargetMode="External" /><Relationship Id="rId321" Type="http://schemas.openxmlformats.org/officeDocument/2006/relationships/hyperlink" Target="https://pbs.twimg.com/profile_banners/215898559/1550225419" TargetMode="External" /><Relationship Id="rId322" Type="http://schemas.openxmlformats.org/officeDocument/2006/relationships/hyperlink" Target="https://pbs.twimg.com/profile_banners/46675294/1546886796" TargetMode="External" /><Relationship Id="rId323" Type="http://schemas.openxmlformats.org/officeDocument/2006/relationships/hyperlink" Target="https://pbs.twimg.com/profile_banners/3347224120/1461818149" TargetMode="External" /><Relationship Id="rId324" Type="http://schemas.openxmlformats.org/officeDocument/2006/relationships/hyperlink" Target="https://pbs.twimg.com/profile_banners/1205868217/1455655472" TargetMode="External" /><Relationship Id="rId325" Type="http://schemas.openxmlformats.org/officeDocument/2006/relationships/hyperlink" Target="https://pbs.twimg.com/profile_banners/624054003/1529660931" TargetMode="External" /><Relationship Id="rId326" Type="http://schemas.openxmlformats.org/officeDocument/2006/relationships/hyperlink" Target="https://pbs.twimg.com/profile_banners/436998967/1534501154" TargetMode="External" /><Relationship Id="rId327" Type="http://schemas.openxmlformats.org/officeDocument/2006/relationships/hyperlink" Target="https://pbs.twimg.com/profile_banners/2547505012/1564383042" TargetMode="External" /><Relationship Id="rId328" Type="http://schemas.openxmlformats.org/officeDocument/2006/relationships/hyperlink" Target="https://pbs.twimg.com/profile_banners/276631250/1559137436" TargetMode="External" /><Relationship Id="rId329" Type="http://schemas.openxmlformats.org/officeDocument/2006/relationships/hyperlink" Target="https://pbs.twimg.com/profile_banners/117612526/1532543978" TargetMode="External" /><Relationship Id="rId330" Type="http://schemas.openxmlformats.org/officeDocument/2006/relationships/hyperlink" Target="https://pbs.twimg.com/profile_banners/32808034/1488034114"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6/bg.gif" TargetMode="External" /><Relationship Id="rId333" Type="http://schemas.openxmlformats.org/officeDocument/2006/relationships/hyperlink" Target="http://abs.twimg.com/images/themes/theme10/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4/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5/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6/bg.gif" TargetMode="External" /><Relationship Id="rId357" Type="http://schemas.openxmlformats.org/officeDocument/2006/relationships/hyperlink" Target="http://abs.twimg.com/images/themes/theme11/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7/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5/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2/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8/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5/bg.gif" TargetMode="External" /><Relationship Id="rId384" Type="http://schemas.openxmlformats.org/officeDocument/2006/relationships/hyperlink" Target="http://abs.twimg.com/images/themes/theme15/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5/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2/bg.gif" TargetMode="External" /><Relationship Id="rId393" Type="http://schemas.openxmlformats.org/officeDocument/2006/relationships/hyperlink" Target="http://abs.twimg.com/images/themes/theme18/bg.gif" TargetMode="External" /><Relationship Id="rId394" Type="http://schemas.openxmlformats.org/officeDocument/2006/relationships/hyperlink" Target="http://abs.twimg.com/images/themes/theme2/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4/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0/bg.gif" TargetMode="External" /><Relationship Id="rId405" Type="http://schemas.openxmlformats.org/officeDocument/2006/relationships/hyperlink" Target="http://abs.twimg.com/images/themes/theme7/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7/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5/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2/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4/bg.gif"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8/bg.gif" TargetMode="External" /><Relationship Id="rId451" Type="http://schemas.openxmlformats.org/officeDocument/2006/relationships/hyperlink" Target="http://abs.twimg.com/images/themes/theme15/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3/bg.gif"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4/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1/bg.gif"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8/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3/bg.gif" TargetMode="External" /><Relationship Id="rId474" Type="http://schemas.openxmlformats.org/officeDocument/2006/relationships/hyperlink" Target="http://abs.twimg.com/images/themes/theme14/bg.gif"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5/bg.gif" TargetMode="External" /><Relationship Id="rId481" Type="http://schemas.openxmlformats.org/officeDocument/2006/relationships/hyperlink" Target="http://abs.twimg.com/images/themes/theme3/bg.gif"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2/bg.gif" TargetMode="External" /><Relationship Id="rId485" Type="http://schemas.openxmlformats.org/officeDocument/2006/relationships/hyperlink" Target="http://abs.twimg.com/images/themes/theme17/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4/bg.gif" TargetMode="External" /><Relationship Id="rId494" Type="http://schemas.openxmlformats.org/officeDocument/2006/relationships/hyperlink" Target="http://abs.twimg.com/images/themes/theme17/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8/bg.gif"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9/bg.gif"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4/bg.gif"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3/bg.gif" TargetMode="External" /><Relationship Id="rId523" Type="http://schemas.openxmlformats.org/officeDocument/2006/relationships/hyperlink" Target="http://pbs.twimg.com/profile_images/706685819340222464/R4HfVPqX_normal.jpg" TargetMode="External" /><Relationship Id="rId524" Type="http://schemas.openxmlformats.org/officeDocument/2006/relationships/hyperlink" Target="http://pbs.twimg.com/profile_images/1100656637612675073/CNUis0Gd_normal.png" TargetMode="External" /><Relationship Id="rId525" Type="http://schemas.openxmlformats.org/officeDocument/2006/relationships/hyperlink" Target="http://pbs.twimg.com/profile_images/1039093396718190592/qCjk9_pm_normal.jpg" TargetMode="External" /><Relationship Id="rId526" Type="http://schemas.openxmlformats.org/officeDocument/2006/relationships/hyperlink" Target="http://pbs.twimg.com/profile_images/886952901247205377/jwvg1Tf6_normal.jpg" TargetMode="External" /><Relationship Id="rId527" Type="http://schemas.openxmlformats.org/officeDocument/2006/relationships/hyperlink" Target="http://pbs.twimg.com/profile_images/759918121666785280/ccuwWgmi_normal.jpg" TargetMode="External" /><Relationship Id="rId528" Type="http://schemas.openxmlformats.org/officeDocument/2006/relationships/hyperlink" Target="http://pbs.twimg.com/profile_images/432368855818571777/yLCJ-DsV_normal.jpeg" TargetMode="External" /><Relationship Id="rId529" Type="http://schemas.openxmlformats.org/officeDocument/2006/relationships/hyperlink" Target="http://pbs.twimg.com/profile_images/1003486786520313857/GFvO5TTB_normal.jpg" TargetMode="External" /><Relationship Id="rId530" Type="http://schemas.openxmlformats.org/officeDocument/2006/relationships/hyperlink" Target="http://pbs.twimg.com/profile_images/1125745059901726722/45LGwTc1_normal.jpg" TargetMode="External" /><Relationship Id="rId531" Type="http://schemas.openxmlformats.org/officeDocument/2006/relationships/hyperlink" Target="http://pbs.twimg.com/profile_images/1006557404627009536/764bE_L1_normal.jpg" TargetMode="External" /><Relationship Id="rId532" Type="http://schemas.openxmlformats.org/officeDocument/2006/relationships/hyperlink" Target="http://pbs.twimg.com/profile_images/1100341529875542017/CetwEhHT_normal.png" TargetMode="External" /><Relationship Id="rId533" Type="http://schemas.openxmlformats.org/officeDocument/2006/relationships/hyperlink" Target="http://pbs.twimg.com/profile_images/875708555801894914/Md0akJB7_normal.jpg" TargetMode="External" /><Relationship Id="rId534" Type="http://schemas.openxmlformats.org/officeDocument/2006/relationships/hyperlink" Target="http://pbs.twimg.com/profile_images/544832623059546112/RQC1kAju_normal.png" TargetMode="External" /><Relationship Id="rId535" Type="http://schemas.openxmlformats.org/officeDocument/2006/relationships/hyperlink" Target="http://pbs.twimg.com/profile_images/1097962577106210821/eZsBr_Tr_normal.jpg" TargetMode="External" /><Relationship Id="rId536" Type="http://schemas.openxmlformats.org/officeDocument/2006/relationships/hyperlink" Target="http://pbs.twimg.com/profile_images/1155516935452409856/kcq4AymL_normal.jpg" TargetMode="External" /><Relationship Id="rId537" Type="http://schemas.openxmlformats.org/officeDocument/2006/relationships/hyperlink" Target="http://pbs.twimg.com/profile_images/1154124878024458240/jvxgPCmU_normal.jpg" TargetMode="External" /><Relationship Id="rId538" Type="http://schemas.openxmlformats.org/officeDocument/2006/relationships/hyperlink" Target="http://abs.twimg.com/sticky/default_profile_images/default_profile_normal.png" TargetMode="External" /><Relationship Id="rId539" Type="http://schemas.openxmlformats.org/officeDocument/2006/relationships/hyperlink" Target="http://pbs.twimg.com/profile_images/994231437783166976/MNNofd-F_normal.jpg" TargetMode="External" /><Relationship Id="rId540" Type="http://schemas.openxmlformats.org/officeDocument/2006/relationships/hyperlink" Target="http://pbs.twimg.com/profile_images/989052143440220161/0_pRUX2H_normal.jpg" TargetMode="External" /><Relationship Id="rId541" Type="http://schemas.openxmlformats.org/officeDocument/2006/relationships/hyperlink" Target="http://abs.twimg.com/sticky/default_profile_images/default_profile_normal.png" TargetMode="External" /><Relationship Id="rId542" Type="http://schemas.openxmlformats.org/officeDocument/2006/relationships/hyperlink" Target="http://pbs.twimg.com/profile_images/963067209261121537/sfOhD6Qz_normal.jpg" TargetMode="External" /><Relationship Id="rId543" Type="http://schemas.openxmlformats.org/officeDocument/2006/relationships/hyperlink" Target="http://pbs.twimg.com/profile_images/638694424189403136/tIHqFLUB_normal.jpg" TargetMode="External" /><Relationship Id="rId544" Type="http://schemas.openxmlformats.org/officeDocument/2006/relationships/hyperlink" Target="http://pbs.twimg.com/profile_images/1017062007202336769/V2r4yQum_normal.jpg" TargetMode="External" /><Relationship Id="rId545" Type="http://schemas.openxmlformats.org/officeDocument/2006/relationships/hyperlink" Target="http://pbs.twimg.com/profile_images/621637473559515136/BPuztyys_normal.jpg" TargetMode="External" /><Relationship Id="rId546" Type="http://schemas.openxmlformats.org/officeDocument/2006/relationships/hyperlink" Target="http://pbs.twimg.com/profile_images/968973134916476934/bf60Y5uh_normal.jpg" TargetMode="External" /><Relationship Id="rId547" Type="http://schemas.openxmlformats.org/officeDocument/2006/relationships/hyperlink" Target="http://pbs.twimg.com/profile_images/662569535397101568/QzC84rKy_normal.jpg" TargetMode="External" /><Relationship Id="rId548" Type="http://schemas.openxmlformats.org/officeDocument/2006/relationships/hyperlink" Target="http://pbs.twimg.com/profile_images/686032452289183744/SqWDnJ4l_normal.jpg" TargetMode="External" /><Relationship Id="rId549" Type="http://schemas.openxmlformats.org/officeDocument/2006/relationships/hyperlink" Target="http://pbs.twimg.com/profile_images/378800000859240304/PWPbKQa3_normal.jpeg" TargetMode="External" /><Relationship Id="rId550" Type="http://schemas.openxmlformats.org/officeDocument/2006/relationships/hyperlink" Target="http://pbs.twimg.com/profile_images/1096077518212337664/aaznaRzp_normal.png" TargetMode="External" /><Relationship Id="rId551" Type="http://schemas.openxmlformats.org/officeDocument/2006/relationships/hyperlink" Target="http://pbs.twimg.com/profile_images/1075711205216567296/VcckLdiO_normal.jpg" TargetMode="External" /><Relationship Id="rId552" Type="http://schemas.openxmlformats.org/officeDocument/2006/relationships/hyperlink" Target="http://pbs.twimg.com/profile_images/832003909648539650/HMmHABwO_normal.jpg" TargetMode="External" /><Relationship Id="rId553" Type="http://schemas.openxmlformats.org/officeDocument/2006/relationships/hyperlink" Target="http://pbs.twimg.com/profile_images/839313867876397057/HHkgTsBP_normal.jpg" TargetMode="External" /><Relationship Id="rId554" Type="http://schemas.openxmlformats.org/officeDocument/2006/relationships/hyperlink" Target="http://pbs.twimg.com/profile_images/1151127980464361473/bImwAwKT_normal.jpg" TargetMode="External" /><Relationship Id="rId555" Type="http://schemas.openxmlformats.org/officeDocument/2006/relationships/hyperlink" Target="http://pbs.twimg.com/profile_images/1080789983974301696/y0C2Q8bh_normal.jpg" TargetMode="External" /><Relationship Id="rId556" Type="http://schemas.openxmlformats.org/officeDocument/2006/relationships/hyperlink" Target="http://pbs.twimg.com/profile_images/3499438413/d13cc974b9e75beee3b5d21d2a1203b2_normal.png" TargetMode="External" /><Relationship Id="rId557" Type="http://schemas.openxmlformats.org/officeDocument/2006/relationships/hyperlink" Target="http://pbs.twimg.com/profile_images/881879546101891073/KoNl5qpa_normal.jpg" TargetMode="External" /><Relationship Id="rId558" Type="http://schemas.openxmlformats.org/officeDocument/2006/relationships/hyperlink" Target="http://pbs.twimg.com/profile_images/829376575/Photo_73_normal.jpg" TargetMode="External" /><Relationship Id="rId559" Type="http://schemas.openxmlformats.org/officeDocument/2006/relationships/hyperlink" Target="http://pbs.twimg.com/profile_images/1125755506084073474/tXg5VrIU_normal.jpg" TargetMode="External" /><Relationship Id="rId560" Type="http://schemas.openxmlformats.org/officeDocument/2006/relationships/hyperlink" Target="http://pbs.twimg.com/profile_images/1156116129854689281/qYculk4b_normal.jpg" TargetMode="External" /><Relationship Id="rId561" Type="http://schemas.openxmlformats.org/officeDocument/2006/relationships/hyperlink" Target="http://pbs.twimg.com/profile_images/1080776855886544897/4B9SClC7_normal.jpg" TargetMode="External" /><Relationship Id="rId562" Type="http://schemas.openxmlformats.org/officeDocument/2006/relationships/hyperlink" Target="http://pbs.twimg.com/profile_images/1064508295434698753/E2GjHLh5_normal.jpg" TargetMode="External" /><Relationship Id="rId563" Type="http://schemas.openxmlformats.org/officeDocument/2006/relationships/hyperlink" Target="http://pbs.twimg.com/profile_images/983013525516939265/0ihZ0fww_normal.jpg" TargetMode="External" /><Relationship Id="rId564" Type="http://schemas.openxmlformats.org/officeDocument/2006/relationships/hyperlink" Target="http://pbs.twimg.com/profile_images/1080535155985534982/jEKT8Mpe_normal.jpg" TargetMode="External" /><Relationship Id="rId565" Type="http://schemas.openxmlformats.org/officeDocument/2006/relationships/hyperlink" Target="http://pbs.twimg.com/profile_images/2182246600/Swinburn_Boyd3_normal.jpg" TargetMode="External" /><Relationship Id="rId566" Type="http://schemas.openxmlformats.org/officeDocument/2006/relationships/hyperlink" Target="http://pbs.twimg.com/profile_images/973480352168710144/njKh1ee4_normal.jpg" TargetMode="External" /><Relationship Id="rId567" Type="http://schemas.openxmlformats.org/officeDocument/2006/relationships/hyperlink" Target="http://pbs.twimg.com/profile_images/1106181214317305857/eOtQ7t5A_normal.jpg" TargetMode="External" /><Relationship Id="rId568" Type="http://schemas.openxmlformats.org/officeDocument/2006/relationships/hyperlink" Target="http://pbs.twimg.com/profile_images/989224444152504320/a06BJJ2y_normal.jpg" TargetMode="External" /><Relationship Id="rId569" Type="http://schemas.openxmlformats.org/officeDocument/2006/relationships/hyperlink" Target="http://pbs.twimg.com/profile_images/806047860/Cropped_Portrait_Sketch_by_Azerisii_v.2_normal.jpg" TargetMode="External" /><Relationship Id="rId570" Type="http://schemas.openxmlformats.org/officeDocument/2006/relationships/hyperlink" Target="http://pbs.twimg.com/profile_images/1149025544291389441/b418qn1X_normal.jpg" TargetMode="External" /><Relationship Id="rId571" Type="http://schemas.openxmlformats.org/officeDocument/2006/relationships/hyperlink" Target="http://pbs.twimg.com/profile_images/1135594558992146433/NV8kH2wC_normal.jpg" TargetMode="External" /><Relationship Id="rId572" Type="http://schemas.openxmlformats.org/officeDocument/2006/relationships/hyperlink" Target="http://pbs.twimg.com/profile_images/806799728205664256/QbAu5jpK_normal.png" TargetMode="External" /><Relationship Id="rId573" Type="http://schemas.openxmlformats.org/officeDocument/2006/relationships/hyperlink" Target="http://pbs.twimg.com/profile_images/899373833764839426/ccHkoXYV_normal.jpg" TargetMode="External" /><Relationship Id="rId574" Type="http://schemas.openxmlformats.org/officeDocument/2006/relationships/hyperlink" Target="http://pbs.twimg.com/profile_images/1103765048768380928/Z42yVEr0_normal.png" TargetMode="External" /><Relationship Id="rId575" Type="http://schemas.openxmlformats.org/officeDocument/2006/relationships/hyperlink" Target="http://pbs.twimg.com/profile_images/1141993751000170496/hh18dgHZ_normal.jpg" TargetMode="External" /><Relationship Id="rId576" Type="http://schemas.openxmlformats.org/officeDocument/2006/relationships/hyperlink" Target="http://pbs.twimg.com/profile_images/757190088484917248/dtziftS0_normal.jpg" TargetMode="External" /><Relationship Id="rId577" Type="http://schemas.openxmlformats.org/officeDocument/2006/relationships/hyperlink" Target="http://pbs.twimg.com/profile_images/1141611559673712640/KfwMyqpq_normal.png" TargetMode="External" /><Relationship Id="rId578" Type="http://schemas.openxmlformats.org/officeDocument/2006/relationships/hyperlink" Target="http://pbs.twimg.com/profile_images/378800000456986279/1ec12389e2eb46ed181bffb2445e69ed_normal.jpeg" TargetMode="External" /><Relationship Id="rId579" Type="http://schemas.openxmlformats.org/officeDocument/2006/relationships/hyperlink" Target="http://pbs.twimg.com/profile_images/1094415934796619776/GGnnBcec_normal.jpg" TargetMode="External" /><Relationship Id="rId580" Type="http://schemas.openxmlformats.org/officeDocument/2006/relationships/hyperlink" Target="http://pbs.twimg.com/profile_images/1033704253523677184/VEYk6f6M_normal.jpg" TargetMode="External" /><Relationship Id="rId581" Type="http://schemas.openxmlformats.org/officeDocument/2006/relationships/hyperlink" Target="http://pbs.twimg.com/profile_images/868013648261894146/SVmZcjPK_normal.jpg" TargetMode="External" /><Relationship Id="rId582" Type="http://schemas.openxmlformats.org/officeDocument/2006/relationships/hyperlink" Target="http://pbs.twimg.com/profile_images/1155248802170753025/DKAM-Pt-_normal.jpg" TargetMode="External" /><Relationship Id="rId583" Type="http://schemas.openxmlformats.org/officeDocument/2006/relationships/hyperlink" Target="http://pbs.twimg.com/profile_images/1157003477215825920/40pTrmgh_normal.jpg" TargetMode="External" /><Relationship Id="rId584" Type="http://schemas.openxmlformats.org/officeDocument/2006/relationships/hyperlink" Target="http://pbs.twimg.com/profile_images/2322420151/q2bumcos3tc38h7sg2zm_normal.jpeg" TargetMode="External" /><Relationship Id="rId585" Type="http://schemas.openxmlformats.org/officeDocument/2006/relationships/hyperlink" Target="http://pbs.twimg.com/profile_images/1159559161580965888/2ataPzd6_normal.jpg" TargetMode="External" /><Relationship Id="rId586" Type="http://schemas.openxmlformats.org/officeDocument/2006/relationships/hyperlink" Target="http://pbs.twimg.com/profile_images/1007354044162031616/vq52iftL_normal.jpg" TargetMode="External" /><Relationship Id="rId587" Type="http://schemas.openxmlformats.org/officeDocument/2006/relationships/hyperlink" Target="http://pbs.twimg.com/profile_images/872392591660257281/PA88HUtM_normal.jpg" TargetMode="External" /><Relationship Id="rId588" Type="http://schemas.openxmlformats.org/officeDocument/2006/relationships/hyperlink" Target="http://pbs.twimg.com/profile_images/1096268531597856768/5o-GhYHt_normal.png" TargetMode="External" /><Relationship Id="rId589" Type="http://schemas.openxmlformats.org/officeDocument/2006/relationships/hyperlink" Target="http://pbs.twimg.com/profile_images/969044214288756736/41mG3WRy_normal.jpg" TargetMode="External" /><Relationship Id="rId590" Type="http://schemas.openxmlformats.org/officeDocument/2006/relationships/hyperlink" Target="http://pbs.twimg.com/profile_images/1146321506902990849/lSWXgLaZ_normal.png" TargetMode="External" /><Relationship Id="rId591" Type="http://schemas.openxmlformats.org/officeDocument/2006/relationships/hyperlink" Target="http://pbs.twimg.com/profile_images/997052533037248512/f8Bss2mO_normal.jpg" TargetMode="External" /><Relationship Id="rId592" Type="http://schemas.openxmlformats.org/officeDocument/2006/relationships/hyperlink" Target="http://pbs.twimg.com/profile_images/1420193642/3097_David_Buck_bw_normal.jpg" TargetMode="External" /><Relationship Id="rId593" Type="http://schemas.openxmlformats.org/officeDocument/2006/relationships/hyperlink" Target="http://pbs.twimg.com/profile_images/1107576117777629184/SKpvZfIv_normal.png" TargetMode="External" /><Relationship Id="rId594" Type="http://schemas.openxmlformats.org/officeDocument/2006/relationships/hyperlink" Target="http://pbs.twimg.com/profile_images/633104196334518272/-YFl_8Wb_normal.jpg" TargetMode="External" /><Relationship Id="rId595" Type="http://schemas.openxmlformats.org/officeDocument/2006/relationships/hyperlink" Target="http://pbs.twimg.com/profile_images/1156292822171103232/TRZTZZ-C_normal.jpg" TargetMode="External" /><Relationship Id="rId596" Type="http://schemas.openxmlformats.org/officeDocument/2006/relationships/hyperlink" Target="http://pbs.twimg.com/profile_images/739542080393863168/iB83B26R_normal.jpg" TargetMode="External" /><Relationship Id="rId597" Type="http://schemas.openxmlformats.org/officeDocument/2006/relationships/hyperlink" Target="http://pbs.twimg.com/profile_images/1136310771552415744/6o3JQGIx_normal.png" TargetMode="External" /><Relationship Id="rId598" Type="http://schemas.openxmlformats.org/officeDocument/2006/relationships/hyperlink" Target="http://pbs.twimg.com/profile_images/1012643864174350336/ZBnuT1JK_normal.jpg" TargetMode="External" /><Relationship Id="rId599" Type="http://schemas.openxmlformats.org/officeDocument/2006/relationships/hyperlink" Target="http://pbs.twimg.com/profile_images/887260370007719936/I60TP32L_normal.jpg" TargetMode="External" /><Relationship Id="rId600" Type="http://schemas.openxmlformats.org/officeDocument/2006/relationships/hyperlink" Target="http://pbs.twimg.com/profile_images/1160332890284204033/Fga2hNuh_normal.png" TargetMode="External" /><Relationship Id="rId601" Type="http://schemas.openxmlformats.org/officeDocument/2006/relationships/hyperlink" Target="http://pbs.twimg.com/profile_images/1131675042457235468/2_A4Pmo0_normal.jpg" TargetMode="External" /><Relationship Id="rId602" Type="http://schemas.openxmlformats.org/officeDocument/2006/relationships/hyperlink" Target="http://pbs.twimg.com/profile_images/1157606067829923840/Msjluh5L_normal.jpg" TargetMode="External" /><Relationship Id="rId603" Type="http://schemas.openxmlformats.org/officeDocument/2006/relationships/hyperlink" Target="http://pbs.twimg.com/profile_images/1222785144/image_normal.jpg" TargetMode="External" /><Relationship Id="rId604" Type="http://schemas.openxmlformats.org/officeDocument/2006/relationships/hyperlink" Target="http://pbs.twimg.com/profile_images/1155869310809792516/UXs8AA1s_normal.jpg" TargetMode="External" /><Relationship Id="rId605" Type="http://schemas.openxmlformats.org/officeDocument/2006/relationships/hyperlink" Target="http://pbs.twimg.com/profile_images/1127730694346637312/2EEWPAUp_normal.jpg" TargetMode="External" /><Relationship Id="rId606" Type="http://schemas.openxmlformats.org/officeDocument/2006/relationships/hyperlink" Target="http://pbs.twimg.com/profile_images/1018864382300819457/c9XHd5ij_normal.jpg" TargetMode="External" /><Relationship Id="rId607" Type="http://schemas.openxmlformats.org/officeDocument/2006/relationships/hyperlink" Target="http://pbs.twimg.com/profile_images/929306308196618240/e1sqTUHb_normal.jpg" TargetMode="External" /><Relationship Id="rId608" Type="http://schemas.openxmlformats.org/officeDocument/2006/relationships/hyperlink" Target="http://pbs.twimg.com/profile_images/1148344225496522754/xnutQT5W_normal.jpg" TargetMode="External" /><Relationship Id="rId609" Type="http://schemas.openxmlformats.org/officeDocument/2006/relationships/hyperlink" Target="http://pbs.twimg.com/profile_images/1091496447529213952/uf76HTVb_normal.jpg" TargetMode="External" /><Relationship Id="rId610" Type="http://schemas.openxmlformats.org/officeDocument/2006/relationships/hyperlink" Target="http://pbs.twimg.com/profile_images/919166282699644931/b2YNCa29_normal.jpg" TargetMode="External" /><Relationship Id="rId611" Type="http://schemas.openxmlformats.org/officeDocument/2006/relationships/hyperlink" Target="http://pbs.twimg.com/profile_images/1137592916937830400/sEdccLrN_normal.jpg" TargetMode="External" /><Relationship Id="rId612" Type="http://schemas.openxmlformats.org/officeDocument/2006/relationships/hyperlink" Target="http://pbs.twimg.com/profile_images/977636297392230400/Rhq8424i_normal.jpg" TargetMode="External" /><Relationship Id="rId613" Type="http://schemas.openxmlformats.org/officeDocument/2006/relationships/hyperlink" Target="http://pbs.twimg.com/profile_images/1034332246306697216/-uLcqSOv_normal.jpg" TargetMode="External" /><Relationship Id="rId614" Type="http://schemas.openxmlformats.org/officeDocument/2006/relationships/hyperlink" Target="http://pbs.twimg.com/profile_images/945634335918641152/e6NivzCA_normal.jpg" TargetMode="External" /><Relationship Id="rId615" Type="http://schemas.openxmlformats.org/officeDocument/2006/relationships/hyperlink" Target="http://pbs.twimg.com/profile_images/1095124537383968768/q6b9_NjS_normal.jpg" TargetMode="External" /><Relationship Id="rId616" Type="http://schemas.openxmlformats.org/officeDocument/2006/relationships/hyperlink" Target="http://pbs.twimg.com/profile_images/963065704449740800/4OraqXBe_normal.jpg" TargetMode="External" /><Relationship Id="rId617" Type="http://schemas.openxmlformats.org/officeDocument/2006/relationships/hyperlink" Target="http://pbs.twimg.com/profile_images/2177908229/HBP-SurveyMonkey_normal.gif" TargetMode="External" /><Relationship Id="rId618" Type="http://schemas.openxmlformats.org/officeDocument/2006/relationships/hyperlink" Target="http://pbs.twimg.com/profile_images/742023356191408128/xfdSUjGk_normal.jpg" TargetMode="External" /><Relationship Id="rId619" Type="http://schemas.openxmlformats.org/officeDocument/2006/relationships/hyperlink" Target="http://pbs.twimg.com/profile_images/1095830471135514624/sBmEZmtJ_normal.jpg" TargetMode="External" /><Relationship Id="rId620" Type="http://schemas.openxmlformats.org/officeDocument/2006/relationships/hyperlink" Target="http://pbs.twimg.com/profile_images/1028680753239023617/w_8LQ6pu_normal.jpg" TargetMode="External" /><Relationship Id="rId621" Type="http://schemas.openxmlformats.org/officeDocument/2006/relationships/hyperlink" Target="http://pbs.twimg.com/profile_images/1052443684699033601/1mGr2MhJ_normal.jpg" TargetMode="External" /><Relationship Id="rId622" Type="http://schemas.openxmlformats.org/officeDocument/2006/relationships/hyperlink" Target="http://pbs.twimg.com/profile_images/624223371933265921/Mt_Kiy5Z_normal.jpg" TargetMode="External" /><Relationship Id="rId623" Type="http://schemas.openxmlformats.org/officeDocument/2006/relationships/hyperlink" Target="http://pbs.twimg.com/profile_images/599981169657118720/pfwTFizb_normal.jpg" TargetMode="External" /><Relationship Id="rId624" Type="http://schemas.openxmlformats.org/officeDocument/2006/relationships/hyperlink" Target="http://pbs.twimg.com/profile_images/1100870500425682944/P7Ohv-6o_normal.jpg" TargetMode="External" /><Relationship Id="rId625" Type="http://schemas.openxmlformats.org/officeDocument/2006/relationships/hyperlink" Target="http://pbs.twimg.com/profile_images/1151494030242525184/bd_Z09X-_normal.jpg" TargetMode="External" /><Relationship Id="rId626" Type="http://schemas.openxmlformats.org/officeDocument/2006/relationships/hyperlink" Target="http://pbs.twimg.com/profile_images/570860086298300416/u5Jou2Dy_normal.png" TargetMode="External" /><Relationship Id="rId627" Type="http://schemas.openxmlformats.org/officeDocument/2006/relationships/hyperlink" Target="http://pbs.twimg.com/profile_images/1151405890995724288/v9hbAVlE_normal.png" TargetMode="External" /><Relationship Id="rId628" Type="http://schemas.openxmlformats.org/officeDocument/2006/relationships/hyperlink" Target="http://pbs.twimg.com/profile_images/2546241842/image_normal.jpg" TargetMode="External" /><Relationship Id="rId629" Type="http://schemas.openxmlformats.org/officeDocument/2006/relationships/hyperlink" Target="http://pbs.twimg.com/profile_images/1020167692236599301/znwZmTHM_normal.jpg" TargetMode="External" /><Relationship Id="rId630" Type="http://schemas.openxmlformats.org/officeDocument/2006/relationships/hyperlink" Target="http://pbs.twimg.com/profile_images/1123992965570027524/BClWAyAJ_normal.jpg" TargetMode="External" /><Relationship Id="rId631" Type="http://schemas.openxmlformats.org/officeDocument/2006/relationships/hyperlink" Target="http://pbs.twimg.com/profile_images/1025666807858962432/5W2VOwPL_normal.jpg" TargetMode="External" /><Relationship Id="rId632" Type="http://schemas.openxmlformats.org/officeDocument/2006/relationships/hyperlink" Target="http://pbs.twimg.com/profile_images/1317810443/198281_140654779335848_100001739801067_247506_206631_n_normal.jpg" TargetMode="External" /><Relationship Id="rId633" Type="http://schemas.openxmlformats.org/officeDocument/2006/relationships/hyperlink" Target="http://pbs.twimg.com/profile_images/1146739801846091776/4qhOJ69i_normal.jpg" TargetMode="External" /><Relationship Id="rId634" Type="http://schemas.openxmlformats.org/officeDocument/2006/relationships/hyperlink" Target="http://pbs.twimg.com/profile_images/1155132365032886272/76CvXyKw_normal.jpg" TargetMode="External" /><Relationship Id="rId635" Type="http://schemas.openxmlformats.org/officeDocument/2006/relationships/hyperlink" Target="http://pbs.twimg.com/profile_images/972341110403227648/ti3fMf_d_normal.jpg" TargetMode="External" /><Relationship Id="rId636" Type="http://schemas.openxmlformats.org/officeDocument/2006/relationships/hyperlink" Target="http://pbs.twimg.com/profile_images/1156334911826980865/rbIyvyL__normal.jpg" TargetMode="External" /><Relationship Id="rId637" Type="http://schemas.openxmlformats.org/officeDocument/2006/relationships/hyperlink" Target="http://pbs.twimg.com/profile_images/989152799018668032/Su83f-F6_normal.jpg" TargetMode="External" /><Relationship Id="rId638" Type="http://schemas.openxmlformats.org/officeDocument/2006/relationships/hyperlink" Target="http://pbs.twimg.com/profile_images/996346887048499200/3YkUS1WQ_normal.jpg" TargetMode="External" /><Relationship Id="rId639" Type="http://schemas.openxmlformats.org/officeDocument/2006/relationships/hyperlink" Target="http://pbs.twimg.com/profile_images/1131875771662966784/SaQ-ZOQE_normal.png" TargetMode="External" /><Relationship Id="rId640" Type="http://schemas.openxmlformats.org/officeDocument/2006/relationships/hyperlink" Target="http://pbs.twimg.com/profile_images/966688578418987009/DiTR43D__normal.jpg" TargetMode="External" /><Relationship Id="rId641" Type="http://schemas.openxmlformats.org/officeDocument/2006/relationships/hyperlink" Target="http://pbs.twimg.com/profile_images/737626984990314497/IeHkfA6C_normal.jpg" TargetMode="External" /><Relationship Id="rId642" Type="http://schemas.openxmlformats.org/officeDocument/2006/relationships/hyperlink" Target="http://pbs.twimg.com/profile_images/1149007644918784001/b5PBpHkK_normal.jpg" TargetMode="External" /><Relationship Id="rId643" Type="http://schemas.openxmlformats.org/officeDocument/2006/relationships/hyperlink" Target="http://pbs.twimg.com/profile_images/1043350196665626624/X8YgTZxF_normal.jpg" TargetMode="External" /><Relationship Id="rId644" Type="http://schemas.openxmlformats.org/officeDocument/2006/relationships/hyperlink" Target="http://pbs.twimg.com/profile_images/1106167993455861766/hYPQthZl_normal.png" TargetMode="External" /><Relationship Id="rId645" Type="http://schemas.openxmlformats.org/officeDocument/2006/relationships/hyperlink" Target="http://pbs.twimg.com/profile_images/1144220878793842694/gcEKbgMs_normal.png" TargetMode="External" /><Relationship Id="rId646" Type="http://schemas.openxmlformats.org/officeDocument/2006/relationships/hyperlink" Target="http://pbs.twimg.com/profile_images/907927984253886464/IPfoc5Nj_normal.jpg" TargetMode="External" /><Relationship Id="rId647" Type="http://schemas.openxmlformats.org/officeDocument/2006/relationships/hyperlink" Target="http://pbs.twimg.com/profile_images/1096861743526174725/6_jSmg9D_normal.jpg" TargetMode="External" /><Relationship Id="rId648" Type="http://schemas.openxmlformats.org/officeDocument/2006/relationships/hyperlink" Target="http://pbs.twimg.com/profile_images/821858895073263617/yNNs-N3l_normal.jpg" TargetMode="External" /><Relationship Id="rId649" Type="http://schemas.openxmlformats.org/officeDocument/2006/relationships/hyperlink" Target="http://pbs.twimg.com/profile_images/695992356672241664/VTlMrbbW_normal.png" TargetMode="External" /><Relationship Id="rId650" Type="http://schemas.openxmlformats.org/officeDocument/2006/relationships/hyperlink" Target="http://pbs.twimg.com/profile_images/710049013966487552/xyQ5j5sJ_normal.jpg" TargetMode="External" /><Relationship Id="rId651" Type="http://schemas.openxmlformats.org/officeDocument/2006/relationships/hyperlink" Target="http://pbs.twimg.com/profile_images/1146090533418393600/PLpcB6Bh_normal.png" TargetMode="External" /><Relationship Id="rId652" Type="http://schemas.openxmlformats.org/officeDocument/2006/relationships/hyperlink" Target="http://pbs.twimg.com/profile_images/809039033045254144/66c6aFUg_normal.jpg" TargetMode="External" /><Relationship Id="rId653" Type="http://schemas.openxmlformats.org/officeDocument/2006/relationships/hyperlink" Target="http://pbs.twimg.com/profile_images/733658106043981825/uJCejYd__normal.jpg" TargetMode="External" /><Relationship Id="rId654" Type="http://schemas.openxmlformats.org/officeDocument/2006/relationships/hyperlink" Target="http://pbs.twimg.com/profile_images/1514120070/QM_logo_for_social_media_normal.JPG" TargetMode="External" /><Relationship Id="rId655" Type="http://schemas.openxmlformats.org/officeDocument/2006/relationships/hyperlink" Target="http://pbs.twimg.com/profile_images/1893748873/CrownLogo_normal.jpg" TargetMode="External" /><Relationship Id="rId656" Type="http://schemas.openxmlformats.org/officeDocument/2006/relationships/hyperlink" Target="http://pbs.twimg.com/profile_images/885764331631243265/D6Ng1RuS_normal.jpg" TargetMode="External" /><Relationship Id="rId657" Type="http://schemas.openxmlformats.org/officeDocument/2006/relationships/hyperlink" Target="http://pbs.twimg.com/profile_images/1063435487451467777/zicDG6bf_normal.jpg" TargetMode="External" /><Relationship Id="rId658" Type="http://schemas.openxmlformats.org/officeDocument/2006/relationships/hyperlink" Target="http://pbs.twimg.com/profile_images/464348596729442305/9-vb9iqc_normal.jpeg" TargetMode="External" /><Relationship Id="rId659" Type="http://schemas.openxmlformats.org/officeDocument/2006/relationships/hyperlink" Target="http://pbs.twimg.com/profile_images/543078806202748928/ueW-0fqQ_normal.png" TargetMode="External" /><Relationship Id="rId660" Type="http://schemas.openxmlformats.org/officeDocument/2006/relationships/hyperlink" Target="http://pbs.twimg.com/profile_images/1483076168/Parsley-Liz-2010-296-580x435_normal.jpg" TargetMode="External" /><Relationship Id="rId661" Type="http://schemas.openxmlformats.org/officeDocument/2006/relationships/hyperlink" Target="http://pbs.twimg.com/profile_images/925684852199968768/DYlZF-ol_normal.jpg" TargetMode="External" /><Relationship Id="rId662" Type="http://schemas.openxmlformats.org/officeDocument/2006/relationships/hyperlink" Target="http://pbs.twimg.com/profile_images/574629247572144128/hGz-A4vB_normal.jpeg" TargetMode="External" /><Relationship Id="rId663" Type="http://schemas.openxmlformats.org/officeDocument/2006/relationships/hyperlink" Target="http://pbs.twimg.com/profile_images/436081880312471552/edPhioxc_normal.jpeg" TargetMode="External" /><Relationship Id="rId664" Type="http://schemas.openxmlformats.org/officeDocument/2006/relationships/hyperlink" Target="http://pbs.twimg.com/profile_images/759417800591106049/46CpUYVY_normal.jpg" TargetMode="External" /><Relationship Id="rId665" Type="http://schemas.openxmlformats.org/officeDocument/2006/relationships/hyperlink" Target="http://pbs.twimg.com/profile_images/1101120129239261184/2kQjhhPD_normal.png" TargetMode="External" /><Relationship Id="rId666" Type="http://schemas.openxmlformats.org/officeDocument/2006/relationships/hyperlink" Target="http://pbs.twimg.com/profile_images/1157033141061804032/XPvqx0CR_normal.jpg" TargetMode="External" /><Relationship Id="rId667" Type="http://schemas.openxmlformats.org/officeDocument/2006/relationships/hyperlink" Target="http://pbs.twimg.com/profile_images/1748985727/icon_normal.png" TargetMode="External" /><Relationship Id="rId668" Type="http://schemas.openxmlformats.org/officeDocument/2006/relationships/hyperlink" Target="http://pbs.twimg.com/profile_images/1057588300163309569/dqS5yL2f_normal.jpg" TargetMode="External" /><Relationship Id="rId669" Type="http://schemas.openxmlformats.org/officeDocument/2006/relationships/hyperlink" Target="http://pbs.twimg.com/profile_images/1152524355521470464/KPeC-OZH_normal.jpg" TargetMode="External" /><Relationship Id="rId670" Type="http://schemas.openxmlformats.org/officeDocument/2006/relationships/hyperlink" Target="http://pbs.twimg.com/profile_images/951572832265392130/lLviPO-s_normal.jpg" TargetMode="External" /><Relationship Id="rId671" Type="http://schemas.openxmlformats.org/officeDocument/2006/relationships/hyperlink" Target="http://pbs.twimg.com/profile_images/1158632615135629312/1FqtJFPB_normal.jpg" TargetMode="External" /><Relationship Id="rId672" Type="http://schemas.openxmlformats.org/officeDocument/2006/relationships/hyperlink" Target="http://pbs.twimg.com/profile_images/962679440185659392/NjePyPup_normal.jpg" TargetMode="External" /><Relationship Id="rId673" Type="http://schemas.openxmlformats.org/officeDocument/2006/relationships/hyperlink" Target="http://pbs.twimg.com/profile_images/1158624446040686592/PTuKeDlJ_normal.jpg" TargetMode="External" /><Relationship Id="rId674" Type="http://schemas.openxmlformats.org/officeDocument/2006/relationships/hyperlink" Target="http://pbs.twimg.com/profile_images/1109762449463480320/E_77MQNg_normal.png" TargetMode="External" /><Relationship Id="rId675" Type="http://schemas.openxmlformats.org/officeDocument/2006/relationships/hyperlink" Target="http://pbs.twimg.com/profile_images/985434625832030208/HMVKvVBZ_normal.jpg" TargetMode="External" /><Relationship Id="rId676" Type="http://schemas.openxmlformats.org/officeDocument/2006/relationships/hyperlink" Target="http://pbs.twimg.com/profile_images/1159880868648890370/9FFdvW-__normal.jpg" TargetMode="External" /><Relationship Id="rId677" Type="http://schemas.openxmlformats.org/officeDocument/2006/relationships/hyperlink" Target="http://pbs.twimg.com/profile_images/1096106570444951554/LJBQN8Az_normal.jpg" TargetMode="External" /><Relationship Id="rId678" Type="http://schemas.openxmlformats.org/officeDocument/2006/relationships/hyperlink" Target="http://pbs.twimg.com/profile_images/1068922775681884160/504sKo7n_normal.jpg" TargetMode="External" /><Relationship Id="rId679" Type="http://schemas.openxmlformats.org/officeDocument/2006/relationships/hyperlink" Target="http://pbs.twimg.com/profile_images/798165632512573442/JNgoX5uY_normal.jpg" TargetMode="External" /><Relationship Id="rId680" Type="http://schemas.openxmlformats.org/officeDocument/2006/relationships/hyperlink" Target="http://pbs.twimg.com/profile_images/3437503375/aad534719456a44f55a04b35bb15ea67_normal.jpeg" TargetMode="External" /><Relationship Id="rId681" Type="http://schemas.openxmlformats.org/officeDocument/2006/relationships/hyperlink" Target="http://pbs.twimg.com/profile_images/1102683461997944833/79BTWQtE_normal.png" TargetMode="External" /><Relationship Id="rId682" Type="http://schemas.openxmlformats.org/officeDocument/2006/relationships/hyperlink" Target="http://pbs.twimg.com/profile_images/1018542843504103424/ap3rJlxV_normal.jpg" TargetMode="External" /><Relationship Id="rId683" Type="http://schemas.openxmlformats.org/officeDocument/2006/relationships/hyperlink" Target="http://pbs.twimg.com/profile_images/785207304253763586/P99xvrgG_normal.jpg" TargetMode="External" /><Relationship Id="rId684" Type="http://schemas.openxmlformats.org/officeDocument/2006/relationships/hyperlink" Target="http://pbs.twimg.com/profile_images/865141192194891777/jreOf59z_normal.jpg" TargetMode="External" /><Relationship Id="rId685" Type="http://schemas.openxmlformats.org/officeDocument/2006/relationships/hyperlink" Target="http://pbs.twimg.com/profile_images/838766542468829184/BUSPSPJV_normal.jpg" TargetMode="External" /><Relationship Id="rId686" Type="http://schemas.openxmlformats.org/officeDocument/2006/relationships/hyperlink" Target="http://pbs.twimg.com/profile_images/1112975350185803777/iMd4uyfW_normal.png" TargetMode="External" /><Relationship Id="rId687" Type="http://schemas.openxmlformats.org/officeDocument/2006/relationships/hyperlink" Target="http://pbs.twimg.com/profile_images/1052907708012253185/qHPgHEVM_normal.jpg" TargetMode="External" /><Relationship Id="rId688" Type="http://schemas.openxmlformats.org/officeDocument/2006/relationships/hyperlink" Target="http://pbs.twimg.com/profile_images/1061998307650756608/5zA5Hz18_normal.jpg" TargetMode="External" /><Relationship Id="rId689" Type="http://schemas.openxmlformats.org/officeDocument/2006/relationships/hyperlink" Target="http://pbs.twimg.com/profile_images/1118604274764845057/q18erTfz_normal.jpg" TargetMode="External" /><Relationship Id="rId690" Type="http://schemas.openxmlformats.org/officeDocument/2006/relationships/hyperlink" Target="http://pbs.twimg.com/profile_images/793412355849945088/JagjYJ0l_normal.jpg" TargetMode="External" /><Relationship Id="rId691" Type="http://schemas.openxmlformats.org/officeDocument/2006/relationships/hyperlink" Target="http://pbs.twimg.com/profile_images/692846069701447681/W4268PMG_normal.jpg" TargetMode="External" /><Relationship Id="rId692" Type="http://schemas.openxmlformats.org/officeDocument/2006/relationships/hyperlink" Target="http://pbs.twimg.com/profile_images/1156109294355517440/vTIZl75e_normal.jpg" TargetMode="External" /><Relationship Id="rId693" Type="http://schemas.openxmlformats.org/officeDocument/2006/relationships/hyperlink" Target="http://pbs.twimg.com/profile_images/545158063317979136/iwFPYmAH_normal.png" TargetMode="External" /><Relationship Id="rId694" Type="http://schemas.openxmlformats.org/officeDocument/2006/relationships/hyperlink" Target="http://pbs.twimg.com/profile_images/727856505714782208/vTezbnT9_normal.jpg" TargetMode="External" /><Relationship Id="rId695" Type="http://schemas.openxmlformats.org/officeDocument/2006/relationships/hyperlink" Target="http://pbs.twimg.com/profile_images/1092092033332903938/Ohw571-T_normal.jpg" TargetMode="External" /><Relationship Id="rId696" Type="http://schemas.openxmlformats.org/officeDocument/2006/relationships/hyperlink" Target="http://pbs.twimg.com/profile_images/1027191713528512512/i8h6g7Uy_normal.jpg" TargetMode="External" /><Relationship Id="rId697" Type="http://schemas.openxmlformats.org/officeDocument/2006/relationships/hyperlink" Target="http://pbs.twimg.com/profile_images/1034050543818297344/6w_gf2Fu_normal.jpg" TargetMode="External" /><Relationship Id="rId698" Type="http://schemas.openxmlformats.org/officeDocument/2006/relationships/hyperlink" Target="http://pbs.twimg.com/profile_images/531767971157250048/wT_FNBUY_normal.jpeg" TargetMode="External" /><Relationship Id="rId699" Type="http://schemas.openxmlformats.org/officeDocument/2006/relationships/hyperlink" Target="http://pbs.twimg.com/profile_images/1067361784741261312/-8tBjbWR_normal.jpg" TargetMode="External" /><Relationship Id="rId700" Type="http://schemas.openxmlformats.org/officeDocument/2006/relationships/hyperlink" Target="http://pbs.twimg.com/profile_images/868603527701987329/CrTHH8sB_normal.jpg" TargetMode="External" /><Relationship Id="rId701" Type="http://schemas.openxmlformats.org/officeDocument/2006/relationships/hyperlink" Target="http://pbs.twimg.com/profile_images/1122234181386420232/D4fn1vbo_normal.jpg" TargetMode="External" /><Relationship Id="rId702" Type="http://schemas.openxmlformats.org/officeDocument/2006/relationships/hyperlink" Target="http://pbs.twimg.com/profile_images/1139922058450632704/EPIDlzLs_normal.png" TargetMode="External" /><Relationship Id="rId703" Type="http://schemas.openxmlformats.org/officeDocument/2006/relationships/hyperlink" Target="http://pbs.twimg.com/profile_images/993959766606172160/SI0Pl_M9_normal.jpg" TargetMode="External" /><Relationship Id="rId704" Type="http://schemas.openxmlformats.org/officeDocument/2006/relationships/hyperlink" Target="http://pbs.twimg.com/profile_images/1087203156277280768/FgmihCxK_normal.jpg" TargetMode="External" /><Relationship Id="rId705" Type="http://schemas.openxmlformats.org/officeDocument/2006/relationships/hyperlink" Target="http://pbs.twimg.com/profile_images/1039132095334043648/9NazgPPq_normal.jpg" TargetMode="External" /><Relationship Id="rId706" Type="http://schemas.openxmlformats.org/officeDocument/2006/relationships/hyperlink" Target="http://pbs.twimg.com/profile_images/1145754178029064192/dcADZQ9D_normal.jpg" TargetMode="External" /><Relationship Id="rId707" Type="http://schemas.openxmlformats.org/officeDocument/2006/relationships/hyperlink" Target="http://pbs.twimg.com/profile_images/497767347797512193/__cei3cK_normal.jpeg" TargetMode="External" /><Relationship Id="rId708" Type="http://schemas.openxmlformats.org/officeDocument/2006/relationships/hyperlink" Target="http://pbs.twimg.com/profile_images/972445503655960576/pdfwLCqf_normal.jpg" TargetMode="External" /><Relationship Id="rId709" Type="http://schemas.openxmlformats.org/officeDocument/2006/relationships/hyperlink" Target="http://pbs.twimg.com/profile_images/1138005517132079104/WgpnmV7I_normal.png" TargetMode="External" /><Relationship Id="rId710" Type="http://schemas.openxmlformats.org/officeDocument/2006/relationships/hyperlink" Target="http://pbs.twimg.com/profile_images/1143777081639280641/2WKhcdOS_normal.jpg" TargetMode="External" /><Relationship Id="rId711" Type="http://schemas.openxmlformats.org/officeDocument/2006/relationships/hyperlink" Target="http://pbs.twimg.com/profile_images/1153950352770764800/dh441ICk_normal.jpg" TargetMode="External" /><Relationship Id="rId712" Type="http://schemas.openxmlformats.org/officeDocument/2006/relationships/hyperlink" Target="http://pbs.twimg.com/profile_images/2753549445/9b3e98ac682442cccbe2e7af03509962_normal.jpeg" TargetMode="External" /><Relationship Id="rId713" Type="http://schemas.openxmlformats.org/officeDocument/2006/relationships/hyperlink" Target="http://pbs.twimg.com/profile_images/1151800029918707712/UjLHb2f6_normal.jpg" TargetMode="External" /><Relationship Id="rId714" Type="http://schemas.openxmlformats.org/officeDocument/2006/relationships/hyperlink" Target="http://pbs.twimg.com/profile_images/988816927320694784/QWT87n5y_normal.jpg" TargetMode="External" /><Relationship Id="rId715" Type="http://schemas.openxmlformats.org/officeDocument/2006/relationships/hyperlink" Target="http://pbs.twimg.com/profile_images/854568553143554049/Bp-60kmH_normal.jpg" TargetMode="External" /><Relationship Id="rId716" Type="http://schemas.openxmlformats.org/officeDocument/2006/relationships/hyperlink" Target="http://pbs.twimg.com/profile_images/1156113536940220418/hEs4A_UZ_normal.jpg" TargetMode="External" /><Relationship Id="rId717" Type="http://schemas.openxmlformats.org/officeDocument/2006/relationships/hyperlink" Target="http://pbs.twimg.com/profile_images/1159811165503012864/moXuCFKT_normal.jpg" TargetMode="External" /><Relationship Id="rId718" Type="http://schemas.openxmlformats.org/officeDocument/2006/relationships/hyperlink" Target="http://pbs.twimg.com/profile_images/492660377637752833/IpU8exBw_normal.jpeg" TargetMode="External" /><Relationship Id="rId719" Type="http://schemas.openxmlformats.org/officeDocument/2006/relationships/hyperlink" Target="http://pbs.twimg.com/profile_images/950323455236304899/AwbXMaNt_normal.jpg" TargetMode="External" /><Relationship Id="rId720" Type="http://schemas.openxmlformats.org/officeDocument/2006/relationships/hyperlink" Target="http://pbs.twimg.com/profile_images/1150838150736097287/lt8VDRJ-_normal.jpg" TargetMode="External" /><Relationship Id="rId721" Type="http://schemas.openxmlformats.org/officeDocument/2006/relationships/hyperlink" Target="http://pbs.twimg.com/profile_images/1145975316709552128/AHVM0FzC_normal.jpg" TargetMode="External" /><Relationship Id="rId722" Type="http://schemas.openxmlformats.org/officeDocument/2006/relationships/hyperlink" Target="http://pbs.twimg.com/profile_images/944746698718547968/ytKCJ256_normal.jpg" TargetMode="External" /><Relationship Id="rId723" Type="http://schemas.openxmlformats.org/officeDocument/2006/relationships/hyperlink" Target="http://pbs.twimg.com/profile_images/1132745421493813248/tkNXZYYI_normal.jpg" TargetMode="External" /><Relationship Id="rId724" Type="http://schemas.openxmlformats.org/officeDocument/2006/relationships/hyperlink" Target="http://pbs.twimg.com/profile_images/1158974333345259521/ztWlPY6p_normal.jpg" TargetMode="External" /><Relationship Id="rId725" Type="http://schemas.openxmlformats.org/officeDocument/2006/relationships/hyperlink" Target="http://pbs.twimg.com/profile_images/635855810887749636/hBeXEbeu_normal.jpg" TargetMode="External" /><Relationship Id="rId726" Type="http://schemas.openxmlformats.org/officeDocument/2006/relationships/hyperlink" Target="http://pbs.twimg.com/profile_images/1076929467099029506/xvccPLkt_normal.jpg" TargetMode="External" /><Relationship Id="rId727" Type="http://schemas.openxmlformats.org/officeDocument/2006/relationships/hyperlink" Target="http://pbs.twimg.com/profile_images/1071606507848880129/RS4Row2w_normal.jpg" TargetMode="External" /><Relationship Id="rId728" Type="http://schemas.openxmlformats.org/officeDocument/2006/relationships/hyperlink" Target="http://pbs.twimg.com/profile_images/1149221105720123392/nP2qARd4_normal.jpg" TargetMode="External" /><Relationship Id="rId729" Type="http://schemas.openxmlformats.org/officeDocument/2006/relationships/hyperlink" Target="http://pbs.twimg.com/profile_images/847304243816026112/_MiH1OP-_normal.jpg" TargetMode="External" /><Relationship Id="rId730" Type="http://schemas.openxmlformats.org/officeDocument/2006/relationships/hyperlink" Target="http://pbs.twimg.com/profile_images/565014224716304384/K-ZhJmCx_normal.jpeg" TargetMode="External" /><Relationship Id="rId731" Type="http://schemas.openxmlformats.org/officeDocument/2006/relationships/hyperlink" Target="http://pbs.twimg.com/profile_images/1058764803408191488/HIkEph9T_normal.jpg" TargetMode="External" /><Relationship Id="rId732" Type="http://schemas.openxmlformats.org/officeDocument/2006/relationships/hyperlink" Target="http://pbs.twimg.com/profile_images/1082347830792966145/WrsAGiKR_normal.jpg" TargetMode="External" /><Relationship Id="rId733" Type="http://schemas.openxmlformats.org/officeDocument/2006/relationships/hyperlink" Target="http://pbs.twimg.com/profile_images/614623838840578048/U9i3anAE_normal.jpg" TargetMode="External" /><Relationship Id="rId734" Type="http://schemas.openxmlformats.org/officeDocument/2006/relationships/hyperlink" Target="http://pbs.twimg.com/profile_images/3288795333/a32ac09374831221fe3a454a24b9c233_normal.jpeg" TargetMode="External" /><Relationship Id="rId735" Type="http://schemas.openxmlformats.org/officeDocument/2006/relationships/hyperlink" Target="http://pbs.twimg.com/profile_images/899570183202889729/UJ9OJ0_7_normal.jpg" TargetMode="External" /><Relationship Id="rId736" Type="http://schemas.openxmlformats.org/officeDocument/2006/relationships/hyperlink" Target="http://pbs.twimg.com/profile_images/896056294246952972/BEWpvdiE_normal.jpg" TargetMode="External" /><Relationship Id="rId737" Type="http://schemas.openxmlformats.org/officeDocument/2006/relationships/hyperlink" Target="http://pbs.twimg.com/profile_images/1145719580188430336/TezBGxR7_normal.jpg" TargetMode="External" /><Relationship Id="rId738" Type="http://schemas.openxmlformats.org/officeDocument/2006/relationships/hyperlink" Target="http://pbs.twimg.com/profile_images/1562983855/logo_normal.png" TargetMode="External" /><Relationship Id="rId739" Type="http://schemas.openxmlformats.org/officeDocument/2006/relationships/hyperlink" Target="http://pbs.twimg.com/profile_images/1068115008486289408/e1SidTgm_normal.jpg" TargetMode="External" /><Relationship Id="rId740" Type="http://schemas.openxmlformats.org/officeDocument/2006/relationships/hyperlink" Target="http://pbs.twimg.com/profile_images/1020010412555681792/VIbkiNdJ_normal.jpg" TargetMode="External" /><Relationship Id="rId741" Type="http://schemas.openxmlformats.org/officeDocument/2006/relationships/hyperlink" Target="http://pbs.twimg.com/profile_images/644688630527594496/FU5fyCkj_normal.jpg" TargetMode="External" /><Relationship Id="rId742" Type="http://schemas.openxmlformats.org/officeDocument/2006/relationships/hyperlink" Target="https://twitter.com/georgeinstitute" TargetMode="External" /><Relationship Id="rId743" Type="http://schemas.openxmlformats.org/officeDocument/2006/relationships/hyperlink" Target="https://twitter.com/alikjones" TargetMode="External" /><Relationship Id="rId744" Type="http://schemas.openxmlformats.org/officeDocument/2006/relationships/hyperlink" Target="https://twitter.com/hardyramosilei" TargetMode="External" /><Relationship Id="rId745" Type="http://schemas.openxmlformats.org/officeDocument/2006/relationships/hyperlink" Target="https://twitter.com/iwisa_no1" TargetMode="External" /><Relationship Id="rId746" Type="http://schemas.openxmlformats.org/officeDocument/2006/relationships/hyperlink" Target="https://twitter.com/ama_media" TargetMode="External" /><Relationship Id="rId747" Type="http://schemas.openxmlformats.org/officeDocument/2006/relationships/hyperlink" Target="https://twitter.com/pppqld" TargetMode="External" /><Relationship Id="rId748" Type="http://schemas.openxmlformats.org/officeDocument/2006/relationships/hyperlink" Target="https://twitter.com/sabcnewsonline" TargetMode="External" /><Relationship Id="rId749" Type="http://schemas.openxmlformats.org/officeDocument/2006/relationships/hyperlink" Target="https://twitter.com/thabilestella" TargetMode="External" /><Relationship Id="rId750" Type="http://schemas.openxmlformats.org/officeDocument/2006/relationships/hyperlink" Target="https://twitter.com/heala_sa" TargetMode="External" /><Relationship Id="rId751" Type="http://schemas.openxmlformats.org/officeDocument/2006/relationships/hyperlink" Target="https://twitter.com/foodchoice_work" TargetMode="External" /><Relationship Id="rId752" Type="http://schemas.openxmlformats.org/officeDocument/2006/relationships/hyperlink" Target="https://twitter.com/f_geaney" TargetMode="External" /><Relationship Id="rId753" Type="http://schemas.openxmlformats.org/officeDocument/2006/relationships/hyperlink" Target="https://twitter.com/newchapterltd" TargetMode="External" /><Relationship Id="rId754" Type="http://schemas.openxmlformats.org/officeDocument/2006/relationships/hyperlink" Target="https://twitter.com/fitnesspsych" TargetMode="External" /><Relationship Id="rId755" Type="http://schemas.openxmlformats.org/officeDocument/2006/relationships/hyperlink" Target="https://twitter.com/6hillgrove" TargetMode="External" /><Relationship Id="rId756" Type="http://schemas.openxmlformats.org/officeDocument/2006/relationships/hyperlink" Target="https://twitter.com/borisjohnson" TargetMode="External" /><Relationship Id="rId757" Type="http://schemas.openxmlformats.org/officeDocument/2006/relationships/hyperlink" Target="https://twitter.com/tobiasthole" TargetMode="External" /><Relationship Id="rId758" Type="http://schemas.openxmlformats.org/officeDocument/2006/relationships/hyperlink" Target="https://twitter.com/retailsuite" TargetMode="External" /><Relationship Id="rId759" Type="http://schemas.openxmlformats.org/officeDocument/2006/relationships/hyperlink" Target="https://twitter.com/melvynhayes" TargetMode="External" /><Relationship Id="rId760" Type="http://schemas.openxmlformats.org/officeDocument/2006/relationships/hyperlink" Target="https://twitter.com/gillianstirton" TargetMode="External" /><Relationship Id="rId761" Type="http://schemas.openxmlformats.org/officeDocument/2006/relationships/hyperlink" Target="https://twitter.com/sanpellegrinouk" TargetMode="External" /><Relationship Id="rId762" Type="http://schemas.openxmlformats.org/officeDocument/2006/relationships/hyperlink" Target="https://twitter.com/platinumeats" TargetMode="External" /><Relationship Id="rId763" Type="http://schemas.openxmlformats.org/officeDocument/2006/relationships/hyperlink" Target="https://twitter.com/incongru" TargetMode="External" /><Relationship Id="rId764" Type="http://schemas.openxmlformats.org/officeDocument/2006/relationships/hyperlink" Target="https://twitter.com/spazhammer" TargetMode="External" /><Relationship Id="rId765" Type="http://schemas.openxmlformats.org/officeDocument/2006/relationships/hyperlink" Target="https://twitter.com/botnarhtim" TargetMode="External" /><Relationship Id="rId766" Type="http://schemas.openxmlformats.org/officeDocument/2006/relationships/hyperlink" Target="https://twitter.com/bsw_info" TargetMode="External" /><Relationship Id="rId767" Type="http://schemas.openxmlformats.org/officeDocument/2006/relationships/hyperlink" Target="https://twitter.com/yo_martinez" TargetMode="External" /><Relationship Id="rId768" Type="http://schemas.openxmlformats.org/officeDocument/2006/relationships/hyperlink" Target="https://twitter.com/profjimmorone" TargetMode="External" /><Relationship Id="rId769" Type="http://schemas.openxmlformats.org/officeDocument/2006/relationships/hyperlink" Target="https://twitter.com/ncds_paho" TargetMode="External" /><Relationship Id="rId770" Type="http://schemas.openxmlformats.org/officeDocument/2006/relationships/hyperlink" Target="https://twitter.com/diabetesuk" TargetMode="External" /><Relationship Id="rId771" Type="http://schemas.openxmlformats.org/officeDocument/2006/relationships/hyperlink" Target="https://twitter.com/enjoy_diabetes" TargetMode="External" /><Relationship Id="rId772" Type="http://schemas.openxmlformats.org/officeDocument/2006/relationships/hyperlink" Target="https://twitter.com/globe_obesity" TargetMode="External" /><Relationship Id="rId773" Type="http://schemas.openxmlformats.org/officeDocument/2006/relationships/hyperlink" Target="https://twitter.com/eduardo_j_gomez" TargetMode="External" /><Relationship Id="rId774" Type="http://schemas.openxmlformats.org/officeDocument/2006/relationships/hyperlink" Target="https://twitter.com/tijdvooreten" TargetMode="External" /><Relationship Id="rId775" Type="http://schemas.openxmlformats.org/officeDocument/2006/relationships/hyperlink" Target="https://twitter.com/brookestimes" TargetMode="External" /><Relationship Id="rId776" Type="http://schemas.openxmlformats.org/officeDocument/2006/relationships/hyperlink" Target="https://twitter.com/thetimes" TargetMode="External" /><Relationship Id="rId777" Type="http://schemas.openxmlformats.org/officeDocument/2006/relationships/hyperlink" Target="https://twitter.com/ellysiumfields" TargetMode="External" /><Relationship Id="rId778" Type="http://schemas.openxmlformats.org/officeDocument/2006/relationships/hyperlink" Target="https://twitter.com/pmenonifpri" TargetMode="External" /><Relationship Id="rId779" Type="http://schemas.openxmlformats.org/officeDocument/2006/relationships/hyperlink" Target="https://twitter.com/wwaterlander" TargetMode="External" /><Relationship Id="rId780" Type="http://schemas.openxmlformats.org/officeDocument/2006/relationships/hyperlink" Target="https://twitter.com/stuartgillesp16" TargetMode="External" /><Relationship Id="rId781" Type="http://schemas.openxmlformats.org/officeDocument/2006/relationships/hyperlink" Target="https://twitter.com/paulblokhuis" TargetMode="External" /><Relationship Id="rId782" Type="http://schemas.openxmlformats.org/officeDocument/2006/relationships/hyperlink" Target="https://twitter.com/jaapseidell" TargetMode="External" /><Relationship Id="rId783" Type="http://schemas.openxmlformats.org/officeDocument/2006/relationships/hyperlink" Target="https://twitter.com/pepsi" TargetMode="External" /><Relationship Id="rId784" Type="http://schemas.openxmlformats.org/officeDocument/2006/relationships/hyperlink" Target="https://twitter.com/boydswinburn" TargetMode="External" /><Relationship Id="rId785" Type="http://schemas.openxmlformats.org/officeDocument/2006/relationships/hyperlink" Target="https://twitter.com/joggnl" TargetMode="External" /><Relationship Id="rId786" Type="http://schemas.openxmlformats.org/officeDocument/2006/relationships/hyperlink" Target="https://twitter.com/minvws" TargetMode="External" /><Relationship Id="rId787" Type="http://schemas.openxmlformats.org/officeDocument/2006/relationships/hyperlink" Target="https://twitter.com/tagesspiegel" TargetMode="External" /><Relationship Id="rId788" Type="http://schemas.openxmlformats.org/officeDocument/2006/relationships/hyperlink" Target="https://twitter.com/serendipitysays" TargetMode="External" /><Relationship Id="rId789" Type="http://schemas.openxmlformats.org/officeDocument/2006/relationships/hyperlink" Target="https://twitter.com/louhaigh" TargetMode="External" /><Relationship Id="rId790" Type="http://schemas.openxmlformats.org/officeDocument/2006/relationships/hyperlink" Target="https://twitter.com/rainoraines" TargetMode="External" /><Relationship Id="rId791" Type="http://schemas.openxmlformats.org/officeDocument/2006/relationships/hyperlink" Target="https://twitter.com/matt_ros" TargetMode="External" /><Relationship Id="rId792" Type="http://schemas.openxmlformats.org/officeDocument/2006/relationships/hyperlink" Target="https://twitter.com/helenclarknz" TargetMode="External" /><Relationship Id="rId793" Type="http://schemas.openxmlformats.org/officeDocument/2006/relationships/hyperlink" Target="https://twitter.com/7_clare" TargetMode="External" /><Relationship Id="rId794" Type="http://schemas.openxmlformats.org/officeDocument/2006/relationships/hyperlink" Target="https://twitter.com/lolesaiga" TargetMode="External" /><Relationship Id="rId795" Type="http://schemas.openxmlformats.org/officeDocument/2006/relationships/hyperlink" Target="https://twitter.com/jkangwagye" TargetMode="External" /><Relationship Id="rId796" Type="http://schemas.openxmlformats.org/officeDocument/2006/relationships/hyperlink" Target="https://twitter.com/transparency_a1" TargetMode="External" /><Relationship Id="rId797" Type="http://schemas.openxmlformats.org/officeDocument/2006/relationships/hyperlink" Target="https://twitter.com/unite4diabetes" TargetMode="External" /><Relationship Id="rId798" Type="http://schemas.openxmlformats.org/officeDocument/2006/relationships/hyperlink" Target="https://twitter.com/guledwiliq" TargetMode="External" /><Relationship Id="rId799" Type="http://schemas.openxmlformats.org/officeDocument/2006/relationships/hyperlink" Target="https://twitter.com/sudhvir" TargetMode="External" /><Relationship Id="rId800" Type="http://schemas.openxmlformats.org/officeDocument/2006/relationships/hyperlink" Target="https://twitter.com/annvkeeling" TargetMode="External" /><Relationship Id="rId801" Type="http://schemas.openxmlformats.org/officeDocument/2006/relationships/hyperlink" Target="https://twitter.com/jpacaba" TargetMode="External" /><Relationship Id="rId802" Type="http://schemas.openxmlformats.org/officeDocument/2006/relationships/hyperlink" Target="https://twitter.com/edwardleodavey" TargetMode="External" /><Relationship Id="rId803" Type="http://schemas.openxmlformats.org/officeDocument/2006/relationships/hyperlink" Target="https://twitter.com/remanagarajan" TargetMode="External" /><Relationship Id="rId804" Type="http://schemas.openxmlformats.org/officeDocument/2006/relationships/hyperlink" Target="https://twitter.com/siddhagautam" TargetMode="External" /><Relationship Id="rId805" Type="http://schemas.openxmlformats.org/officeDocument/2006/relationships/hyperlink" Target="https://twitter.com/kaitiakituturu" TargetMode="External" /><Relationship Id="rId806" Type="http://schemas.openxmlformats.org/officeDocument/2006/relationships/hyperlink" Target="https://twitter.com/florasouthey" TargetMode="External" /><Relationship Id="rId807" Type="http://schemas.openxmlformats.org/officeDocument/2006/relationships/hyperlink" Target="https://twitter.com/otago" TargetMode="External" /><Relationship Id="rId808" Type="http://schemas.openxmlformats.org/officeDocument/2006/relationships/hyperlink" Target="https://twitter.com/aucklanduni" TargetMode="External" /><Relationship Id="rId809" Type="http://schemas.openxmlformats.org/officeDocument/2006/relationships/hyperlink" Target="https://twitter.com/who_europe" TargetMode="External" /><Relationship Id="rId810" Type="http://schemas.openxmlformats.org/officeDocument/2006/relationships/hyperlink" Target="https://twitter.com/foodnavigator" TargetMode="External" /><Relationship Id="rId811" Type="http://schemas.openxmlformats.org/officeDocument/2006/relationships/hyperlink" Target="https://twitter.com/davidjbuck" TargetMode="External" /><Relationship Id="rId812" Type="http://schemas.openxmlformats.org/officeDocument/2006/relationships/hyperlink" Target="https://twitter.com/publichealthw" TargetMode="External" /><Relationship Id="rId813" Type="http://schemas.openxmlformats.org/officeDocument/2006/relationships/hyperlink" Target="https://twitter.com/deewhydave" TargetMode="External" /><Relationship Id="rId814" Type="http://schemas.openxmlformats.org/officeDocument/2006/relationships/hyperlink" Target="https://twitter.com/simon8banter" TargetMode="External" /><Relationship Id="rId815" Type="http://schemas.openxmlformats.org/officeDocument/2006/relationships/hyperlink" Target="https://twitter.com/benedictmpwhite" TargetMode="External" /><Relationship Id="rId816" Type="http://schemas.openxmlformats.org/officeDocument/2006/relationships/hyperlink" Target="https://twitter.com/thedsggroup" TargetMode="External" /><Relationship Id="rId817" Type="http://schemas.openxmlformats.org/officeDocument/2006/relationships/hyperlink" Target="https://twitter.com/ragussugars" TargetMode="External" /><Relationship Id="rId818" Type="http://schemas.openxmlformats.org/officeDocument/2006/relationships/hyperlink" Target="https://twitter.com/sheikh_anvakh" TargetMode="External" /><Relationship Id="rId819" Type="http://schemas.openxmlformats.org/officeDocument/2006/relationships/hyperlink" Target="https://twitter.com/lin_121" TargetMode="External" /><Relationship Id="rId820" Type="http://schemas.openxmlformats.org/officeDocument/2006/relationships/hyperlink" Target="https://twitter.com/michael51846863" TargetMode="External" /><Relationship Id="rId821" Type="http://schemas.openxmlformats.org/officeDocument/2006/relationships/hyperlink" Target="https://twitter.com/osx_ail" TargetMode="External" /><Relationship Id="rId822" Type="http://schemas.openxmlformats.org/officeDocument/2006/relationships/hyperlink" Target="https://twitter.com/thepkeffect" TargetMode="External" /><Relationship Id="rId823" Type="http://schemas.openxmlformats.org/officeDocument/2006/relationships/hyperlink" Target="https://twitter.com/arnold__simon" TargetMode="External" /><Relationship Id="rId824" Type="http://schemas.openxmlformats.org/officeDocument/2006/relationships/hyperlink" Target="https://twitter.com/kekenwealth" TargetMode="External" /><Relationship Id="rId825" Type="http://schemas.openxmlformats.org/officeDocument/2006/relationships/hyperlink" Target="https://twitter.com/russ_nicol" TargetMode="External" /><Relationship Id="rId826" Type="http://schemas.openxmlformats.org/officeDocument/2006/relationships/hyperlink" Target="https://twitter.com/realistspice" TargetMode="External" /><Relationship Id="rId827" Type="http://schemas.openxmlformats.org/officeDocument/2006/relationships/hyperlink" Target="https://twitter.com/candi_reighn" TargetMode="External" /><Relationship Id="rId828" Type="http://schemas.openxmlformats.org/officeDocument/2006/relationships/hyperlink" Target="https://twitter.com/anastasiasmihai" TargetMode="External" /><Relationship Id="rId829" Type="http://schemas.openxmlformats.org/officeDocument/2006/relationships/hyperlink" Target="https://twitter.com/jodieingles27" TargetMode="External" /><Relationship Id="rId830" Type="http://schemas.openxmlformats.org/officeDocument/2006/relationships/hyperlink" Target="https://twitter.com/csheartresearch" TargetMode="External" /><Relationship Id="rId831" Type="http://schemas.openxmlformats.org/officeDocument/2006/relationships/hyperlink" Target="https://twitter.com/sabouretcardio" TargetMode="External" /><Relationship Id="rId832" Type="http://schemas.openxmlformats.org/officeDocument/2006/relationships/hyperlink" Target="https://twitter.com/hragy" TargetMode="External" /><Relationship Id="rId833" Type="http://schemas.openxmlformats.org/officeDocument/2006/relationships/hyperlink" Target="https://twitter.com/silcastelletti" TargetMode="External" /><Relationship Id="rId834" Type="http://schemas.openxmlformats.org/officeDocument/2006/relationships/hyperlink" Target="https://twitter.com/fzmarques" TargetMode="External" /><Relationship Id="rId835" Type="http://schemas.openxmlformats.org/officeDocument/2006/relationships/hyperlink" Target="https://twitter.com/ishbp" TargetMode="External" /><Relationship Id="rId836" Type="http://schemas.openxmlformats.org/officeDocument/2006/relationships/hyperlink" Target="https://twitter.com/hbprca" TargetMode="External" /><Relationship Id="rId837" Type="http://schemas.openxmlformats.org/officeDocument/2006/relationships/hyperlink" Target="https://twitter.com/kewatson" TargetMode="External" /><Relationship Id="rId838" Type="http://schemas.openxmlformats.org/officeDocument/2006/relationships/hyperlink" Target="https://twitter.com/hswapnil" TargetMode="External" /><Relationship Id="rId839" Type="http://schemas.openxmlformats.org/officeDocument/2006/relationships/hyperlink" Target="https://twitter.com/brandimwynne" TargetMode="External" /><Relationship Id="rId840" Type="http://schemas.openxmlformats.org/officeDocument/2006/relationships/hyperlink" Target="https://twitter.com/alta_schutte" TargetMode="External" /><Relationship Id="rId841" Type="http://schemas.openxmlformats.org/officeDocument/2006/relationships/hyperlink" Target="https://twitter.com/sfhta" TargetMode="External" /><Relationship Id="rId842" Type="http://schemas.openxmlformats.org/officeDocument/2006/relationships/hyperlink" Target="https://twitter.com/atulpathak31" TargetMode="External" /><Relationship Id="rId843" Type="http://schemas.openxmlformats.org/officeDocument/2006/relationships/hyperlink" Target="https://twitter.com/bogdienache" TargetMode="External" /><Relationship Id="rId844" Type="http://schemas.openxmlformats.org/officeDocument/2006/relationships/hyperlink" Target="https://twitter.com/msizanosipho" TargetMode="External" /><Relationship Id="rId845" Type="http://schemas.openxmlformats.org/officeDocument/2006/relationships/hyperlink" Target="https://twitter.com/healthenews" TargetMode="External" /><Relationship Id="rId846" Type="http://schemas.openxmlformats.org/officeDocument/2006/relationships/hyperlink" Target="https://twitter.com/brecondental" TargetMode="External" /><Relationship Id="rId847" Type="http://schemas.openxmlformats.org/officeDocument/2006/relationships/hyperlink" Target="https://twitter.com/kulzerphil" TargetMode="External" /><Relationship Id="rId848" Type="http://schemas.openxmlformats.org/officeDocument/2006/relationships/hyperlink" Target="https://twitter.com/cyfarthfadental" TargetMode="External" /><Relationship Id="rId849" Type="http://schemas.openxmlformats.org/officeDocument/2006/relationships/hyperlink" Target="https://twitter.com/massachewsets" TargetMode="External" /><Relationship Id="rId850" Type="http://schemas.openxmlformats.org/officeDocument/2006/relationships/hyperlink" Target="https://twitter.com/ballettr" TargetMode="External" /><Relationship Id="rId851" Type="http://schemas.openxmlformats.org/officeDocument/2006/relationships/hyperlink" Target="https://twitter.com/amcgown" TargetMode="External" /><Relationship Id="rId852" Type="http://schemas.openxmlformats.org/officeDocument/2006/relationships/hyperlink" Target="https://twitter.com/stephanieboland" TargetMode="External" /><Relationship Id="rId853" Type="http://schemas.openxmlformats.org/officeDocument/2006/relationships/hyperlink" Target="https://twitter.com/pennyb" TargetMode="External" /><Relationship Id="rId854" Type="http://schemas.openxmlformats.org/officeDocument/2006/relationships/hyperlink" Target="https://twitter.com/viazcanv" TargetMode="External" /><Relationship Id="rId855" Type="http://schemas.openxmlformats.org/officeDocument/2006/relationships/hyperlink" Target="https://twitter.com/fizz_nz" TargetMode="External" /><Relationship Id="rId856" Type="http://schemas.openxmlformats.org/officeDocument/2006/relationships/hyperlink" Target="https://twitter.com/agilechilli" TargetMode="External" /><Relationship Id="rId857" Type="http://schemas.openxmlformats.org/officeDocument/2006/relationships/hyperlink" Target="https://twitter.com/foodmatterslive" TargetMode="External" /><Relationship Id="rId858" Type="http://schemas.openxmlformats.org/officeDocument/2006/relationships/hyperlink" Target="https://twitter.com/lisa_dil" TargetMode="External" /><Relationship Id="rId859" Type="http://schemas.openxmlformats.org/officeDocument/2006/relationships/hyperlink" Target="https://twitter.com/albertsliving" TargetMode="External" /><Relationship Id="rId860" Type="http://schemas.openxmlformats.org/officeDocument/2006/relationships/hyperlink" Target="https://twitter.com/harvardmed" TargetMode="External" /><Relationship Id="rId861" Type="http://schemas.openxmlformats.org/officeDocument/2006/relationships/hyperlink" Target="https://twitter.com/cocacola" TargetMode="External" /><Relationship Id="rId862" Type="http://schemas.openxmlformats.org/officeDocument/2006/relationships/hyperlink" Target="https://twitter.com/misterjacques" TargetMode="External" /><Relationship Id="rId863" Type="http://schemas.openxmlformats.org/officeDocument/2006/relationships/hyperlink" Target="https://twitter.com/cocacola_za" TargetMode="External" /><Relationship Id="rId864" Type="http://schemas.openxmlformats.org/officeDocument/2006/relationships/hyperlink" Target="https://twitter.com/havasjust" TargetMode="External" /><Relationship Id="rId865" Type="http://schemas.openxmlformats.org/officeDocument/2006/relationships/hyperlink" Target="https://twitter.com/klimkowa1" TargetMode="External" /><Relationship Id="rId866" Type="http://schemas.openxmlformats.org/officeDocument/2006/relationships/hyperlink" Target="https://twitter.com/gis_gov" TargetMode="External" /><Relationship Id="rId867" Type="http://schemas.openxmlformats.org/officeDocument/2006/relationships/hyperlink" Target="https://twitter.com/danslizmd" TargetMode="External" /><Relationship Id="rId868" Type="http://schemas.openxmlformats.org/officeDocument/2006/relationships/hyperlink" Target="https://twitter.com/elmo_org" TargetMode="External" /><Relationship Id="rId869" Type="http://schemas.openxmlformats.org/officeDocument/2006/relationships/hyperlink" Target="https://twitter.com/fooding1st" TargetMode="External" /><Relationship Id="rId870" Type="http://schemas.openxmlformats.org/officeDocument/2006/relationships/hyperlink" Target="https://twitter.com/phe_uk" TargetMode="External" /><Relationship Id="rId871" Type="http://schemas.openxmlformats.org/officeDocument/2006/relationships/hyperlink" Target="https://twitter.com/qmulnews" TargetMode="External" /><Relationship Id="rId872" Type="http://schemas.openxmlformats.org/officeDocument/2006/relationships/hyperlink" Target="https://twitter.com/actiononsugar" TargetMode="External" /><Relationship Id="rId873" Type="http://schemas.openxmlformats.org/officeDocument/2006/relationships/hyperlink" Target="https://twitter.com/qmul" TargetMode="External" /><Relationship Id="rId874" Type="http://schemas.openxmlformats.org/officeDocument/2006/relationships/hyperlink" Target="https://twitter.com/qmulbartsthelon" TargetMode="External" /><Relationship Id="rId875" Type="http://schemas.openxmlformats.org/officeDocument/2006/relationships/hyperlink" Target="https://twitter.com/jaffor10" TargetMode="External" /><Relationship Id="rId876" Type="http://schemas.openxmlformats.org/officeDocument/2006/relationships/hyperlink" Target="https://twitter.com/actiononsalt" TargetMode="External" /><Relationship Id="rId877" Type="http://schemas.openxmlformats.org/officeDocument/2006/relationships/hyperlink" Target="https://twitter.com/dentalhealthorg" TargetMode="External" /><Relationship Id="rId878" Type="http://schemas.openxmlformats.org/officeDocument/2006/relationships/hyperlink" Target="https://twitter.com/foodanddrinktec" TargetMode="External" /><Relationship Id="rId879" Type="http://schemas.openxmlformats.org/officeDocument/2006/relationships/hyperlink" Target="https://twitter.com/caramelparsley" TargetMode="External" /><Relationship Id="rId880" Type="http://schemas.openxmlformats.org/officeDocument/2006/relationships/hyperlink" Target="https://twitter.com/theprobemag" TargetMode="External" /><Relationship Id="rId881" Type="http://schemas.openxmlformats.org/officeDocument/2006/relationships/hyperlink" Target="https://twitter.com/jamesdrabble" TargetMode="External" /><Relationship Id="rId882" Type="http://schemas.openxmlformats.org/officeDocument/2006/relationships/hyperlink" Target="https://twitter.com/lexalimentaria" TargetMode="External" /><Relationship Id="rId883" Type="http://schemas.openxmlformats.org/officeDocument/2006/relationships/hyperlink" Target="https://twitter.com/mxoolong" TargetMode="External" /><Relationship Id="rId884" Type="http://schemas.openxmlformats.org/officeDocument/2006/relationships/hyperlink" Target="https://twitter.com/sprite" TargetMode="External" /><Relationship Id="rId885" Type="http://schemas.openxmlformats.org/officeDocument/2006/relationships/hyperlink" Target="https://twitter.com/bha___tti" TargetMode="External" /><Relationship Id="rId886" Type="http://schemas.openxmlformats.org/officeDocument/2006/relationships/hyperlink" Target="https://twitter.com/drbelgingunay" TargetMode="External" /><Relationship Id="rId887" Type="http://schemas.openxmlformats.org/officeDocument/2006/relationships/hyperlink" Target="https://twitter.com/smileohmmag" TargetMode="External" /><Relationship Id="rId888" Type="http://schemas.openxmlformats.org/officeDocument/2006/relationships/hyperlink" Target="https://twitter.com/tim_mcnulty" TargetMode="External" /><Relationship Id="rId889" Type="http://schemas.openxmlformats.org/officeDocument/2006/relationships/hyperlink" Target="https://twitter.com/cledgerwood" TargetMode="External" /><Relationship Id="rId890" Type="http://schemas.openxmlformats.org/officeDocument/2006/relationships/hyperlink" Target="https://twitter.com/atluri31" TargetMode="External" /><Relationship Id="rId891" Type="http://schemas.openxmlformats.org/officeDocument/2006/relationships/hyperlink" Target="https://twitter.com/zacroger1" TargetMode="External" /><Relationship Id="rId892" Type="http://schemas.openxmlformats.org/officeDocument/2006/relationships/hyperlink" Target="https://twitter.com/realbabyytif" TargetMode="External" /><Relationship Id="rId893" Type="http://schemas.openxmlformats.org/officeDocument/2006/relationships/hyperlink" Target="https://twitter.com/sw19_womble" TargetMode="External" /><Relationship Id="rId894" Type="http://schemas.openxmlformats.org/officeDocument/2006/relationships/hyperlink" Target="https://twitter.com/ukonward" TargetMode="External" /><Relationship Id="rId895" Type="http://schemas.openxmlformats.org/officeDocument/2006/relationships/hyperlink" Target="https://twitter.com/samhooper" TargetMode="External" /><Relationship Id="rId896" Type="http://schemas.openxmlformats.org/officeDocument/2006/relationships/hyperlink" Target="https://twitter.com/liveandll" TargetMode="External" /><Relationship Id="rId897" Type="http://schemas.openxmlformats.org/officeDocument/2006/relationships/hyperlink" Target="https://twitter.com/oldmudgie" TargetMode="External" /><Relationship Id="rId898" Type="http://schemas.openxmlformats.org/officeDocument/2006/relationships/hyperlink" Target="https://twitter.com/calcivis" TargetMode="External" /><Relationship Id="rId899" Type="http://schemas.openxmlformats.org/officeDocument/2006/relationships/hyperlink" Target="https://twitter.com/mediawisemelb" TargetMode="External" /><Relationship Id="rId900" Type="http://schemas.openxmlformats.org/officeDocument/2006/relationships/hyperlink" Target="https://twitter.com/cocacolaau_co" TargetMode="External" /><Relationship Id="rId901" Type="http://schemas.openxmlformats.org/officeDocument/2006/relationships/hyperlink" Target="https://twitter.com/tessatricks" TargetMode="External" /><Relationship Id="rId902" Type="http://schemas.openxmlformats.org/officeDocument/2006/relationships/hyperlink" Target="https://twitter.com/holly_gabe" TargetMode="External" /><Relationship Id="rId903" Type="http://schemas.openxmlformats.org/officeDocument/2006/relationships/hyperlink" Target="https://twitter.com/sputniknewsuk" TargetMode="External" /><Relationship Id="rId904" Type="http://schemas.openxmlformats.org/officeDocument/2006/relationships/hyperlink" Target="https://twitter.com/teethteam" TargetMode="External" /><Relationship Id="rId905" Type="http://schemas.openxmlformats.org/officeDocument/2006/relationships/hyperlink" Target="https://twitter.com/k_worldpanel" TargetMode="External" /><Relationship Id="rId906" Type="http://schemas.openxmlformats.org/officeDocument/2006/relationships/hyperlink" Target="https://twitter.com/foodanddrinkfed" TargetMode="External" /><Relationship Id="rId907" Type="http://schemas.openxmlformats.org/officeDocument/2006/relationships/hyperlink" Target="https://twitter.com/burnout_pt" TargetMode="External" /><Relationship Id="rId908" Type="http://schemas.openxmlformats.org/officeDocument/2006/relationships/hyperlink" Target="https://twitter.com/jimmbobs" TargetMode="External" /><Relationship Id="rId909" Type="http://schemas.openxmlformats.org/officeDocument/2006/relationships/hyperlink" Target="https://twitter.com/bloodstockfest" TargetMode="External" /><Relationship Id="rId910" Type="http://schemas.openxmlformats.org/officeDocument/2006/relationships/hyperlink" Target="https://twitter.com/vickyhungerford" TargetMode="External" /><Relationship Id="rId911" Type="http://schemas.openxmlformats.org/officeDocument/2006/relationships/hyperlink" Target="https://twitter.com/bell_publishing" TargetMode="External" /><Relationship Id="rId912" Type="http://schemas.openxmlformats.org/officeDocument/2006/relationships/hyperlink" Target="https://twitter.com/confectionprod" TargetMode="External" /><Relationship Id="rId913" Type="http://schemas.openxmlformats.org/officeDocument/2006/relationships/hyperlink" Target="https://twitter.com/sweetsnsavoury" TargetMode="External" /><Relationship Id="rId914" Type="http://schemas.openxmlformats.org/officeDocument/2006/relationships/hyperlink" Target="https://twitter.com/justint035" TargetMode="External" /><Relationship Id="rId915" Type="http://schemas.openxmlformats.org/officeDocument/2006/relationships/hyperlink" Target="https://twitter.com/ifpri" TargetMode="External" /><Relationship Id="rId916" Type="http://schemas.openxmlformats.org/officeDocument/2006/relationships/hyperlink" Target="https://twitter.com/corinnahawkes" TargetMode="External" /><Relationship Id="rId917" Type="http://schemas.openxmlformats.org/officeDocument/2006/relationships/hyperlink" Target="https://twitter.com/childofourtime" TargetMode="External" /><Relationship Id="rId918" Type="http://schemas.openxmlformats.org/officeDocument/2006/relationships/hyperlink" Target="https://twitter.com/worriedmum3" TargetMode="External" /><Relationship Id="rId919" Type="http://schemas.openxmlformats.org/officeDocument/2006/relationships/hyperlink" Target="https://twitter.com/wendyj08" TargetMode="External" /><Relationship Id="rId920" Type="http://schemas.openxmlformats.org/officeDocument/2006/relationships/hyperlink" Target="https://twitter.com/lovatoletsitgo" TargetMode="External" /><Relationship Id="rId921" Type="http://schemas.openxmlformats.org/officeDocument/2006/relationships/hyperlink" Target="https://twitter.com/allcorgis" TargetMode="External" /><Relationship Id="rId922" Type="http://schemas.openxmlformats.org/officeDocument/2006/relationships/hyperlink" Target="https://twitter.com/dipbrig11" TargetMode="External" /><Relationship Id="rId923" Type="http://schemas.openxmlformats.org/officeDocument/2006/relationships/hyperlink" Target="https://twitter.com/delta9mufc" TargetMode="External" /><Relationship Id="rId924" Type="http://schemas.openxmlformats.org/officeDocument/2006/relationships/hyperlink" Target="https://twitter.com/ihaterocket" TargetMode="External" /><Relationship Id="rId925" Type="http://schemas.openxmlformats.org/officeDocument/2006/relationships/hyperlink" Target="https://twitter.com/almightypod" TargetMode="External" /><Relationship Id="rId926" Type="http://schemas.openxmlformats.org/officeDocument/2006/relationships/hyperlink" Target="https://twitter.com/drawntopixels" TargetMode="External" /><Relationship Id="rId927" Type="http://schemas.openxmlformats.org/officeDocument/2006/relationships/hyperlink" Target="https://twitter.com/martsmarts72" TargetMode="External" /><Relationship Id="rId928" Type="http://schemas.openxmlformats.org/officeDocument/2006/relationships/hyperlink" Target="https://twitter.com/hugorelly" TargetMode="External" /><Relationship Id="rId929" Type="http://schemas.openxmlformats.org/officeDocument/2006/relationships/hyperlink" Target="https://twitter.com/blancogogo" TargetMode="External" /><Relationship Id="rId930" Type="http://schemas.openxmlformats.org/officeDocument/2006/relationships/hyperlink" Target="https://twitter.com/aescwine_" TargetMode="External" /><Relationship Id="rId931" Type="http://schemas.openxmlformats.org/officeDocument/2006/relationships/hyperlink" Target="https://twitter.com/nickthefiddler" TargetMode="External" /><Relationship Id="rId932" Type="http://schemas.openxmlformats.org/officeDocument/2006/relationships/hyperlink" Target="https://twitter.com/edmxonds" TargetMode="External" /><Relationship Id="rId933" Type="http://schemas.openxmlformats.org/officeDocument/2006/relationships/hyperlink" Target="https://twitter.com/tlifeuk" TargetMode="External" /><Relationship Id="rId934" Type="http://schemas.openxmlformats.org/officeDocument/2006/relationships/hyperlink" Target="https://twitter.com/rogontheleft" TargetMode="External" /><Relationship Id="rId935" Type="http://schemas.openxmlformats.org/officeDocument/2006/relationships/hyperlink" Target="https://twitter.com/englishmanadam" TargetMode="External" /><Relationship Id="rId936" Type="http://schemas.openxmlformats.org/officeDocument/2006/relationships/hyperlink" Target="https://twitter.com/sue834" TargetMode="External" /><Relationship Id="rId937" Type="http://schemas.openxmlformats.org/officeDocument/2006/relationships/hyperlink" Target="https://twitter.com/sugarbeatbook" TargetMode="External" /><Relationship Id="rId938" Type="http://schemas.openxmlformats.org/officeDocument/2006/relationships/hyperlink" Target="https://twitter.com/xtremekoool" TargetMode="External" /><Relationship Id="rId939" Type="http://schemas.openxmlformats.org/officeDocument/2006/relationships/hyperlink" Target="https://twitter.com/mrkgyamfi" TargetMode="External" /><Relationship Id="rId940" Type="http://schemas.openxmlformats.org/officeDocument/2006/relationships/hyperlink" Target="https://twitter.com/jayyangelo" TargetMode="External" /><Relationship Id="rId941" Type="http://schemas.openxmlformats.org/officeDocument/2006/relationships/hyperlink" Target="https://twitter.com/admbriggs" TargetMode="External" /><Relationship Id="rId942" Type="http://schemas.openxmlformats.org/officeDocument/2006/relationships/hyperlink" Target="https://twitter.com/battleforbrexit" TargetMode="External" /><Relationship Id="rId943" Type="http://schemas.openxmlformats.org/officeDocument/2006/relationships/hyperlink" Target="https://twitter.com/tamalam_" TargetMode="External" /><Relationship Id="rId944" Type="http://schemas.openxmlformats.org/officeDocument/2006/relationships/hyperlink" Target="https://twitter.com/marcin_medink" TargetMode="External" /><Relationship Id="rId945" Type="http://schemas.openxmlformats.org/officeDocument/2006/relationships/hyperlink" Target="https://twitter.com/krzysztoflanda" TargetMode="External" /><Relationship Id="rId946" Type="http://schemas.openxmlformats.org/officeDocument/2006/relationships/hyperlink" Target="https://twitter.com/rourouvakautona" TargetMode="External" /><Relationship Id="rId947" Type="http://schemas.openxmlformats.org/officeDocument/2006/relationships/hyperlink" Target="https://twitter.com/discostew66" TargetMode="External" /><Relationship Id="rId948" Type="http://schemas.openxmlformats.org/officeDocument/2006/relationships/hyperlink" Target="https://twitter.com/louisestephen9" TargetMode="External" /><Relationship Id="rId949" Type="http://schemas.openxmlformats.org/officeDocument/2006/relationships/hyperlink" Target="https://twitter.com/syawal" TargetMode="External" /><Relationship Id="rId950" Type="http://schemas.openxmlformats.org/officeDocument/2006/relationships/hyperlink" Target="https://twitter.com/foonfong" TargetMode="External" /><Relationship Id="rId951" Type="http://schemas.openxmlformats.org/officeDocument/2006/relationships/hyperlink" Target="https://twitter.com/terrahall" TargetMode="External" /><Relationship Id="rId952" Type="http://schemas.openxmlformats.org/officeDocument/2006/relationships/hyperlink" Target="https://twitter.com/donnabullock195" TargetMode="External" /><Relationship Id="rId953" Type="http://schemas.openxmlformats.org/officeDocument/2006/relationships/hyperlink" Target="https://twitter.com/sammertang" TargetMode="External" /><Relationship Id="rId954" Type="http://schemas.openxmlformats.org/officeDocument/2006/relationships/hyperlink" Target="https://twitter.com/bandwaccounting" TargetMode="External" /><Relationship Id="rId955" Type="http://schemas.openxmlformats.org/officeDocument/2006/relationships/hyperlink" Target="https://twitter.com/maritahennessy" TargetMode="External" /><Relationship Id="rId956" Type="http://schemas.openxmlformats.org/officeDocument/2006/relationships/hyperlink" Target="https://twitter.com/kevthecheff" TargetMode="External" /><Relationship Id="rId957" Type="http://schemas.openxmlformats.org/officeDocument/2006/relationships/hyperlink" Target="https://twitter.com/healcities" TargetMode="External" /><Relationship Id="rId958" Type="http://schemas.openxmlformats.org/officeDocument/2006/relationships/hyperlink" Target="https://twitter.com/iceland_review" TargetMode="External" /><Relationship Id="rId959" Type="http://schemas.openxmlformats.org/officeDocument/2006/relationships/hyperlink" Target="https://twitter.com/wearepha" TargetMode="External" /><Relationship Id="rId960" Type="http://schemas.openxmlformats.org/officeDocument/2006/relationships/hyperlink" Target="https://twitter.com/mister_hunt" TargetMode="External" /><Relationship Id="rId961" Type="http://schemas.openxmlformats.org/officeDocument/2006/relationships/comments" Target="../comments2.xml" /><Relationship Id="rId962" Type="http://schemas.openxmlformats.org/officeDocument/2006/relationships/vmlDrawing" Target="../drawings/vmlDrawing2.vml" /><Relationship Id="rId963" Type="http://schemas.openxmlformats.org/officeDocument/2006/relationships/table" Target="../tables/table2.xml" /><Relationship Id="rId96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inisterievantegenspraak.nl/english/no-fruit-juice-and-enough-sleep-a-probe-beyond-a-panacea/" TargetMode="External" /><Relationship Id="rId2" Type="http://schemas.openxmlformats.org/officeDocument/2006/relationships/hyperlink" Target="https://www.health-e.org.za/2019/07/15/sugary-drinks-the-tax-declining-sales-new-alarming-research/" TargetMode="External" /><Relationship Id="rId3" Type="http://schemas.openxmlformats.org/officeDocument/2006/relationships/hyperlink" Target="https://www.icelandreview.com/politics/in-focus-proposed-sugar-tax/" TargetMode="External" /><Relationship Id="rId4" Type="http://schemas.openxmlformats.org/officeDocument/2006/relationships/hyperlink" Target="https://www.bbc.co.uk/news/uk-politics-48847952" TargetMode="External" /><Relationship Id="rId5" Type="http://schemas.openxmlformats.org/officeDocument/2006/relationships/hyperlink" Target="http://childofourtimeblog.org.uk/2017/12/off-the-scales-time-to-act-on-childhood-obesity/" TargetMode="External" /><Relationship Id="rId6" Type="http://schemas.openxmlformats.org/officeDocument/2006/relationships/hyperlink" Target="https://www.foodmatterslive.com/visit/2019-schedule/2019-sessions-details-update-the-calorie-and-sugar-reduction-programme" TargetMode="External" /><Relationship Id="rId7" Type="http://schemas.openxmlformats.org/officeDocument/2006/relationships/hyperlink" Target="https://news.sky.com/story/call-for-calorie-tax-on-processed-food-after-success-of-sugar-levy-11779137" TargetMode="External" /><Relationship Id="rId8" Type="http://schemas.openxmlformats.org/officeDocument/2006/relationships/hyperlink" Target="https://www.health.harvard.edu/blog/are-certain-types-of-sugars-healthier-than-others-2019052916699?utm_sq=g3l66tt94d" TargetMode="External" /><Relationship Id="rId9" Type="http://schemas.openxmlformats.org/officeDocument/2006/relationships/hyperlink" Target="https://www.foodnavigator.com/Article/2019/08/02/Bolder-actions-required-to-tackle-obesity-Are-food-taxes-and-subsidies-the-answer" TargetMode="External" /><Relationship Id="rId10" Type="http://schemas.openxmlformats.org/officeDocument/2006/relationships/hyperlink" Target="https://twitter.com/i/web/status/1161393277402320897" TargetMode="External" /><Relationship Id="rId11" Type="http://schemas.openxmlformats.org/officeDocument/2006/relationships/hyperlink" Target="https://news.sky.com/story/call-for-calorie-tax-on-processed-food-after-success-of-sugar-levy-11779137" TargetMode="External" /><Relationship Id="rId12" Type="http://schemas.openxmlformats.org/officeDocument/2006/relationships/hyperlink" Target="https://twitter.com/i/web/status/1156556501789663232" TargetMode="External" /><Relationship Id="rId13" Type="http://schemas.openxmlformats.org/officeDocument/2006/relationships/hyperlink" Target="https://twitter.com/ecpobesity/status/1156521808084066304" TargetMode="External" /><Relationship Id="rId14" Type="http://schemas.openxmlformats.org/officeDocument/2006/relationships/hyperlink" Target="http://webreach8-0.co.za/Retail/FMCG/FMCG_Retailer_6_2019/mobile/index.html#p=19" TargetMode="External" /><Relationship Id="rId15" Type="http://schemas.openxmlformats.org/officeDocument/2006/relationships/hyperlink" Target="http://businessservicesweek.com/do-you-know-the-sugar-tax-facts/?utm_source=twitter&amp;utm_medium=social&amp;utm_campaign=twitter+organic" TargetMode="External" /><Relationship Id="rId16" Type="http://schemas.openxmlformats.org/officeDocument/2006/relationships/hyperlink" Target="https://www.sciencedaily.com/releases/2019/08/190801093323.htm" TargetMode="External" /><Relationship Id="rId17" Type="http://schemas.openxmlformats.org/officeDocument/2006/relationships/hyperlink" Target="https://www.theguardian.com/politics/2019/jul/03/boris-johnson-vows-to-review-whether-sugar-tax-improves-health" TargetMode="External" /><Relationship Id="rId18" Type="http://schemas.openxmlformats.org/officeDocument/2006/relationships/hyperlink" Target="https://twitter.com/libdemvoice/status/1158026255398313984" TargetMode="External" /><Relationship Id="rId19" Type="http://schemas.openxmlformats.org/officeDocument/2006/relationships/hyperlink" Target="https://www.huffingtonpost.co.uk/entry/calorie-levy-campaigners_uk_5d4993bee4b0244052e1a560" TargetMode="External" /><Relationship Id="rId20" Type="http://schemas.openxmlformats.org/officeDocument/2006/relationships/hyperlink" Target="https://www.eveningexpress.co.uk/news/uk/call-for-calorie-tax-on-food-firms-after-success-of-sugar-levy/amp/?utm_source=twitter&amp;__twitter_impression=true" TargetMode="External" /><Relationship Id="rId21" Type="http://schemas.openxmlformats.org/officeDocument/2006/relationships/hyperlink" Target="https://www.bbc.co.uk/news/uk-politics-48847952" TargetMode="External" /><Relationship Id="rId22" Type="http://schemas.openxmlformats.org/officeDocument/2006/relationships/hyperlink" Target="https://twitter.com/i/web/status/1147097793204490241" TargetMode="External" /><Relationship Id="rId23" Type="http://schemas.openxmlformats.org/officeDocument/2006/relationships/hyperlink" Target="http://www.ministerievantegenspraak.nl/english/no-fruit-juice-and-enough-sleep-a-probe-beyond-a-panacea/" TargetMode="External" /><Relationship Id="rId24" Type="http://schemas.openxmlformats.org/officeDocument/2006/relationships/hyperlink" Target="http://www.ministerievantegenspraak.nl/english/no-fruit-juice-and-enough-sleep-a-probe-beyond-a-panacea/#Amsterdamhealthyweightprogramme" TargetMode="External" /><Relationship Id="rId25" Type="http://schemas.openxmlformats.org/officeDocument/2006/relationships/hyperlink" Target="https://twitter.com/i/web/status/1161040931501424640" TargetMode="External" /><Relationship Id="rId26" Type="http://schemas.openxmlformats.org/officeDocument/2006/relationships/hyperlink" Target="https://www.tvnz.co.nz/one-news/new-zealand/renewed-calls-sugar-tax-help-health-outcomes-m-ori-and-pasifika" TargetMode="External" /><Relationship Id="rId27" Type="http://schemas.openxmlformats.org/officeDocument/2006/relationships/hyperlink" Target="https://twitter.com/refillnz/status/1159282589255000065" TargetMode="External" /><Relationship Id="rId28" Type="http://schemas.openxmlformats.org/officeDocument/2006/relationships/hyperlink" Target="http://www.nzherald.co.nz/index.cfm?objectid=12254108&amp;ref=twitter" TargetMode="External" /><Relationship Id="rId29" Type="http://schemas.openxmlformats.org/officeDocument/2006/relationships/hyperlink" Target="https://www.sciencedirect.com/science/article/pii/S0167527316331515" TargetMode="External" /><Relationship Id="rId30" Type="http://schemas.openxmlformats.org/officeDocument/2006/relationships/hyperlink" Target="https://www.dailymail.co.uk/health/article-7328077/Campaigners-call-CALORIE-TAX-processed-foods.html" TargetMode="External" /><Relationship Id="rId31" Type="http://schemas.openxmlformats.org/officeDocument/2006/relationships/hyperlink" Target="https://soundcloud.com/radiosputnik/obesity-we-believe-liability-here-is-with-the-food-industry-expert" TargetMode="External" /><Relationship Id="rId32" Type="http://schemas.openxmlformats.org/officeDocument/2006/relationships/hyperlink" Target="https://www.qmul.ac.uk/media/news/2019/smd/call-for-levy-on-manufacturers-to-reduce-excessive-calories-in-unhealthy-food-.html" TargetMode="External" /><Relationship Id="rId33" Type="http://schemas.openxmlformats.org/officeDocument/2006/relationships/hyperlink" Target="https://www.foodanddrinktechnology.com/news/29006/campaigners-call-for-calorie-levy-on-unhealthy-foods/" TargetMode="External" /><Relationship Id="rId34" Type="http://schemas.openxmlformats.org/officeDocument/2006/relationships/hyperlink" Target="https://www.foodnavigator.com/Article/2019/08/02/Bolder-actions-required-to-tackle-obesity-Are-food-taxes-and-subsidies-the-answer" TargetMode="External" /><Relationship Id="rId35" Type="http://schemas.openxmlformats.org/officeDocument/2006/relationships/hyperlink" Target="https://www.foodmatterslive.com/visit/2019-schedule/2019-sessions-details-update-the-calorie-and-sugar-reduction-programme" TargetMode="External" /><Relationship Id="rId36" Type="http://schemas.openxmlformats.org/officeDocument/2006/relationships/hyperlink" Target="https://twitter.com/i/web/status/1156489779275587591" TargetMode="External" /><Relationship Id="rId37" Type="http://schemas.openxmlformats.org/officeDocument/2006/relationships/hyperlink" Target="https://www.foodmatterslive.com/visit/2019-schedule/2019-sessions-details-reformulation-and-portion-size-approaches-to-meeting-calorie-and-sugar-reduction-targets"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2808</v>
      </c>
      <c r="BB2" s="13" t="s">
        <v>2864</v>
      </c>
      <c r="BC2" s="13" t="s">
        <v>2865</v>
      </c>
      <c r="BD2" s="119" t="s">
        <v>3816</v>
      </c>
      <c r="BE2" s="119" t="s">
        <v>3817</v>
      </c>
      <c r="BF2" s="119" t="s">
        <v>3818</v>
      </c>
      <c r="BG2" s="119" t="s">
        <v>3819</v>
      </c>
      <c r="BH2" s="119" t="s">
        <v>3820</v>
      </c>
      <c r="BI2" s="119" t="s">
        <v>3821</v>
      </c>
      <c r="BJ2" s="119" t="s">
        <v>3822</v>
      </c>
      <c r="BK2" s="119" t="s">
        <v>3823</v>
      </c>
      <c r="BL2" s="119" t="s">
        <v>3824</v>
      </c>
    </row>
    <row r="3" spans="1:64" ht="15" customHeight="1">
      <c r="A3" s="64" t="s">
        <v>212</v>
      </c>
      <c r="B3" s="64" t="s">
        <v>212</v>
      </c>
      <c r="C3" s="65" t="s">
        <v>3900</v>
      </c>
      <c r="D3" s="66">
        <v>3</v>
      </c>
      <c r="E3" s="67" t="s">
        <v>132</v>
      </c>
      <c r="F3" s="68">
        <v>35</v>
      </c>
      <c r="G3" s="65"/>
      <c r="H3" s="69"/>
      <c r="I3" s="70"/>
      <c r="J3" s="70"/>
      <c r="K3" s="34" t="s">
        <v>65</v>
      </c>
      <c r="L3" s="71">
        <v>3</v>
      </c>
      <c r="M3" s="71"/>
      <c r="N3" s="72"/>
      <c r="O3" s="78" t="s">
        <v>176</v>
      </c>
      <c r="P3" s="80">
        <v>43676.10259259259</v>
      </c>
      <c r="Q3" s="78" t="s">
        <v>433</v>
      </c>
      <c r="R3" s="83" t="s">
        <v>566</v>
      </c>
      <c r="S3" s="78" t="s">
        <v>625</v>
      </c>
      <c r="T3" s="78" t="s">
        <v>653</v>
      </c>
      <c r="U3" s="78"/>
      <c r="V3" s="83" t="s">
        <v>738</v>
      </c>
      <c r="W3" s="80">
        <v>43676.10259259259</v>
      </c>
      <c r="X3" s="83" t="s">
        <v>872</v>
      </c>
      <c r="Y3" s="78"/>
      <c r="Z3" s="78"/>
      <c r="AA3" s="85" t="s">
        <v>1047</v>
      </c>
      <c r="AB3" s="78"/>
      <c r="AC3" s="78" t="b">
        <v>0</v>
      </c>
      <c r="AD3" s="78">
        <v>4</v>
      </c>
      <c r="AE3" s="85" t="s">
        <v>1246</v>
      </c>
      <c r="AF3" s="78" t="b">
        <v>0</v>
      </c>
      <c r="AG3" s="78" t="s">
        <v>1274</v>
      </c>
      <c r="AH3" s="78"/>
      <c r="AI3" s="85" t="s">
        <v>1246</v>
      </c>
      <c r="AJ3" s="78" t="b">
        <v>0</v>
      </c>
      <c r="AK3" s="78">
        <v>1</v>
      </c>
      <c r="AL3" s="85" t="s">
        <v>1246</v>
      </c>
      <c r="AM3" s="78" t="s">
        <v>1288</v>
      </c>
      <c r="AN3" s="78" t="b">
        <v>1</v>
      </c>
      <c r="AO3" s="85" t="s">
        <v>1047</v>
      </c>
      <c r="AP3" s="78" t="s">
        <v>1300</v>
      </c>
      <c r="AQ3" s="78">
        <v>0</v>
      </c>
      <c r="AR3" s="78">
        <v>0</v>
      </c>
      <c r="AS3" s="78"/>
      <c r="AT3" s="78"/>
      <c r="AU3" s="78"/>
      <c r="AV3" s="78"/>
      <c r="AW3" s="78"/>
      <c r="AX3" s="78"/>
      <c r="AY3" s="78"/>
      <c r="AZ3" s="78"/>
      <c r="BA3">
        <v>1</v>
      </c>
      <c r="BB3" s="78" t="str">
        <f>REPLACE(INDEX(GroupVertices[Group],MATCH(Edges[[#This Row],[Vertex 1]],GroupVertices[Vertex],0)),1,1,"")</f>
        <v>42</v>
      </c>
      <c r="BC3" s="78" t="str">
        <f>REPLACE(INDEX(GroupVertices[Group],MATCH(Edges[[#This Row],[Vertex 2]],GroupVertices[Vertex],0)),1,1,"")</f>
        <v>42</v>
      </c>
      <c r="BD3" s="48">
        <v>2</v>
      </c>
      <c r="BE3" s="49">
        <v>11.764705882352942</v>
      </c>
      <c r="BF3" s="48">
        <v>0</v>
      </c>
      <c r="BG3" s="49">
        <v>0</v>
      </c>
      <c r="BH3" s="48">
        <v>0</v>
      </c>
      <c r="BI3" s="49">
        <v>0</v>
      </c>
      <c r="BJ3" s="48">
        <v>15</v>
      </c>
      <c r="BK3" s="49">
        <v>88.23529411764706</v>
      </c>
      <c r="BL3" s="48">
        <v>17</v>
      </c>
    </row>
    <row r="4" spans="1:64" ht="15" customHeight="1">
      <c r="A4" s="64" t="s">
        <v>213</v>
      </c>
      <c r="B4" s="64" t="s">
        <v>212</v>
      </c>
      <c r="C4" s="65" t="s">
        <v>3900</v>
      </c>
      <c r="D4" s="66">
        <v>3</v>
      </c>
      <c r="E4" s="67" t="s">
        <v>132</v>
      </c>
      <c r="F4" s="68">
        <v>35</v>
      </c>
      <c r="G4" s="65"/>
      <c r="H4" s="69"/>
      <c r="I4" s="70"/>
      <c r="J4" s="70"/>
      <c r="K4" s="34" t="s">
        <v>65</v>
      </c>
      <c r="L4" s="77">
        <v>4</v>
      </c>
      <c r="M4" s="77"/>
      <c r="N4" s="72"/>
      <c r="O4" s="79" t="s">
        <v>431</v>
      </c>
      <c r="P4" s="81">
        <v>43677.1606712963</v>
      </c>
      <c r="Q4" s="79" t="s">
        <v>434</v>
      </c>
      <c r="R4" s="79"/>
      <c r="S4" s="79"/>
      <c r="T4" s="79" t="s">
        <v>653</v>
      </c>
      <c r="U4" s="79"/>
      <c r="V4" s="84" t="s">
        <v>739</v>
      </c>
      <c r="W4" s="81">
        <v>43677.1606712963</v>
      </c>
      <c r="X4" s="84" t="s">
        <v>873</v>
      </c>
      <c r="Y4" s="79"/>
      <c r="Z4" s="79"/>
      <c r="AA4" s="82" t="s">
        <v>1048</v>
      </c>
      <c r="AB4" s="79"/>
      <c r="AC4" s="79" t="b">
        <v>0</v>
      </c>
      <c r="AD4" s="79">
        <v>0</v>
      </c>
      <c r="AE4" s="82" t="s">
        <v>1246</v>
      </c>
      <c r="AF4" s="79" t="b">
        <v>0</v>
      </c>
      <c r="AG4" s="79" t="s">
        <v>1274</v>
      </c>
      <c r="AH4" s="79"/>
      <c r="AI4" s="82" t="s">
        <v>1246</v>
      </c>
      <c r="AJ4" s="79" t="b">
        <v>0</v>
      </c>
      <c r="AK4" s="79">
        <v>0</v>
      </c>
      <c r="AL4" s="82" t="s">
        <v>1047</v>
      </c>
      <c r="AM4" s="79" t="s">
        <v>1289</v>
      </c>
      <c r="AN4" s="79" t="b">
        <v>0</v>
      </c>
      <c r="AO4" s="82" t="s">
        <v>1047</v>
      </c>
      <c r="AP4" s="79" t="s">
        <v>176</v>
      </c>
      <c r="AQ4" s="79">
        <v>0</v>
      </c>
      <c r="AR4" s="79">
        <v>0</v>
      </c>
      <c r="AS4" s="79"/>
      <c r="AT4" s="79"/>
      <c r="AU4" s="79"/>
      <c r="AV4" s="79"/>
      <c r="AW4" s="79"/>
      <c r="AX4" s="79"/>
      <c r="AY4" s="79"/>
      <c r="AZ4" s="79"/>
      <c r="BA4">
        <v>1</v>
      </c>
      <c r="BB4" s="78" t="str">
        <f>REPLACE(INDEX(GroupVertices[Group],MATCH(Edges[[#This Row],[Vertex 1]],GroupVertices[Vertex],0)),1,1,"")</f>
        <v>42</v>
      </c>
      <c r="BC4" s="78" t="str">
        <f>REPLACE(INDEX(GroupVertices[Group],MATCH(Edges[[#This Row],[Vertex 2]],GroupVertices[Vertex],0)),1,1,"")</f>
        <v>42</v>
      </c>
      <c r="BD4" s="48">
        <v>2</v>
      </c>
      <c r="BE4" s="49">
        <v>10</v>
      </c>
      <c r="BF4" s="48">
        <v>0</v>
      </c>
      <c r="BG4" s="49">
        <v>0</v>
      </c>
      <c r="BH4" s="48">
        <v>0</v>
      </c>
      <c r="BI4" s="49">
        <v>0</v>
      </c>
      <c r="BJ4" s="48">
        <v>18</v>
      </c>
      <c r="BK4" s="49">
        <v>90</v>
      </c>
      <c r="BL4" s="48">
        <v>20</v>
      </c>
    </row>
    <row r="5" spans="1:64" ht="15">
      <c r="A5" s="64" t="s">
        <v>214</v>
      </c>
      <c r="B5" s="64" t="s">
        <v>362</v>
      </c>
      <c r="C5" s="65" t="s">
        <v>3900</v>
      </c>
      <c r="D5" s="66">
        <v>3</v>
      </c>
      <c r="E5" s="67" t="s">
        <v>132</v>
      </c>
      <c r="F5" s="68">
        <v>35</v>
      </c>
      <c r="G5" s="65"/>
      <c r="H5" s="69"/>
      <c r="I5" s="70"/>
      <c r="J5" s="70"/>
      <c r="K5" s="34" t="s">
        <v>65</v>
      </c>
      <c r="L5" s="77">
        <v>5</v>
      </c>
      <c r="M5" s="77"/>
      <c r="N5" s="72"/>
      <c r="O5" s="79" t="s">
        <v>432</v>
      </c>
      <c r="P5" s="81">
        <v>43677.317708333336</v>
      </c>
      <c r="Q5" s="79" t="s">
        <v>435</v>
      </c>
      <c r="R5" s="79"/>
      <c r="S5" s="79"/>
      <c r="T5" s="79" t="s">
        <v>653</v>
      </c>
      <c r="U5" s="79"/>
      <c r="V5" s="84" t="s">
        <v>740</v>
      </c>
      <c r="W5" s="81">
        <v>43677.317708333336</v>
      </c>
      <c r="X5" s="84" t="s">
        <v>874</v>
      </c>
      <c r="Y5" s="79"/>
      <c r="Z5" s="79"/>
      <c r="AA5" s="82" t="s">
        <v>1049</v>
      </c>
      <c r="AB5" s="79"/>
      <c r="AC5" s="79" t="b">
        <v>0</v>
      </c>
      <c r="AD5" s="79">
        <v>0</v>
      </c>
      <c r="AE5" s="82" t="s">
        <v>1247</v>
      </c>
      <c r="AF5" s="79" t="b">
        <v>1</v>
      </c>
      <c r="AG5" s="79" t="s">
        <v>1274</v>
      </c>
      <c r="AH5" s="79"/>
      <c r="AI5" s="82" t="s">
        <v>1279</v>
      </c>
      <c r="AJ5" s="79" t="b">
        <v>0</v>
      </c>
      <c r="AK5" s="79">
        <v>0</v>
      </c>
      <c r="AL5" s="82" t="s">
        <v>1246</v>
      </c>
      <c r="AM5" s="79" t="s">
        <v>1288</v>
      </c>
      <c r="AN5" s="79" t="b">
        <v>0</v>
      </c>
      <c r="AO5" s="82" t="s">
        <v>1049</v>
      </c>
      <c r="AP5" s="79" t="s">
        <v>176</v>
      </c>
      <c r="AQ5" s="79">
        <v>0</v>
      </c>
      <c r="AR5" s="79">
        <v>0</v>
      </c>
      <c r="AS5" s="79"/>
      <c r="AT5" s="79"/>
      <c r="AU5" s="79"/>
      <c r="AV5" s="79"/>
      <c r="AW5" s="79"/>
      <c r="AX5" s="79"/>
      <c r="AY5" s="79"/>
      <c r="AZ5" s="79"/>
      <c r="BA5">
        <v>1</v>
      </c>
      <c r="BB5" s="78" t="str">
        <f>REPLACE(INDEX(GroupVertices[Group],MATCH(Edges[[#This Row],[Vertex 1]],GroupVertices[Vertex],0)),1,1,"")</f>
        <v>41</v>
      </c>
      <c r="BC5" s="78" t="str">
        <f>REPLACE(INDEX(GroupVertices[Group],MATCH(Edges[[#This Row],[Vertex 2]],GroupVertices[Vertex],0)),1,1,"")</f>
        <v>41</v>
      </c>
      <c r="BD5" s="48">
        <v>0</v>
      </c>
      <c r="BE5" s="49">
        <v>0</v>
      </c>
      <c r="BF5" s="48">
        <v>0</v>
      </c>
      <c r="BG5" s="49">
        <v>0</v>
      </c>
      <c r="BH5" s="48">
        <v>0</v>
      </c>
      <c r="BI5" s="49">
        <v>0</v>
      </c>
      <c r="BJ5" s="48">
        <v>8</v>
      </c>
      <c r="BK5" s="49">
        <v>100</v>
      </c>
      <c r="BL5" s="48">
        <v>8</v>
      </c>
    </row>
    <row r="6" spans="1:64" ht="15">
      <c r="A6" s="64" t="s">
        <v>215</v>
      </c>
      <c r="B6" s="64" t="s">
        <v>215</v>
      </c>
      <c r="C6" s="65" t="s">
        <v>3900</v>
      </c>
      <c r="D6" s="66">
        <v>3</v>
      </c>
      <c r="E6" s="67" t="s">
        <v>132</v>
      </c>
      <c r="F6" s="68">
        <v>35</v>
      </c>
      <c r="G6" s="65"/>
      <c r="H6" s="69"/>
      <c r="I6" s="70"/>
      <c r="J6" s="70"/>
      <c r="K6" s="34" t="s">
        <v>65</v>
      </c>
      <c r="L6" s="77">
        <v>6</v>
      </c>
      <c r="M6" s="77"/>
      <c r="N6" s="72"/>
      <c r="O6" s="79" t="s">
        <v>176</v>
      </c>
      <c r="P6" s="81">
        <v>43671.33052083333</v>
      </c>
      <c r="Q6" s="79" t="s">
        <v>436</v>
      </c>
      <c r="R6" s="84" t="s">
        <v>567</v>
      </c>
      <c r="S6" s="79" t="s">
        <v>626</v>
      </c>
      <c r="T6" s="79" t="s">
        <v>654</v>
      </c>
      <c r="U6" s="79"/>
      <c r="V6" s="84" t="s">
        <v>741</v>
      </c>
      <c r="W6" s="81">
        <v>43671.33052083333</v>
      </c>
      <c r="X6" s="84" t="s">
        <v>875</v>
      </c>
      <c r="Y6" s="79"/>
      <c r="Z6" s="79"/>
      <c r="AA6" s="82" t="s">
        <v>1050</v>
      </c>
      <c r="AB6" s="79"/>
      <c r="AC6" s="79" t="b">
        <v>0</v>
      </c>
      <c r="AD6" s="79">
        <v>18</v>
      </c>
      <c r="AE6" s="82" t="s">
        <v>1246</v>
      </c>
      <c r="AF6" s="79" t="b">
        <v>0</v>
      </c>
      <c r="AG6" s="79" t="s">
        <v>1274</v>
      </c>
      <c r="AH6" s="79"/>
      <c r="AI6" s="82" t="s">
        <v>1246</v>
      </c>
      <c r="AJ6" s="79" t="b">
        <v>0</v>
      </c>
      <c r="AK6" s="79">
        <v>7</v>
      </c>
      <c r="AL6" s="82" t="s">
        <v>1246</v>
      </c>
      <c r="AM6" s="79" t="s">
        <v>1289</v>
      </c>
      <c r="AN6" s="79" t="b">
        <v>0</v>
      </c>
      <c r="AO6" s="82" t="s">
        <v>1050</v>
      </c>
      <c r="AP6" s="79" t="s">
        <v>1300</v>
      </c>
      <c r="AQ6" s="79">
        <v>0</v>
      </c>
      <c r="AR6" s="79">
        <v>0</v>
      </c>
      <c r="AS6" s="79"/>
      <c r="AT6" s="79"/>
      <c r="AU6" s="79"/>
      <c r="AV6" s="79"/>
      <c r="AW6" s="79"/>
      <c r="AX6" s="79"/>
      <c r="AY6" s="79"/>
      <c r="AZ6" s="79"/>
      <c r="BA6">
        <v>1</v>
      </c>
      <c r="BB6" s="78" t="str">
        <f>REPLACE(INDEX(GroupVertices[Group],MATCH(Edges[[#This Row],[Vertex 1]],GroupVertices[Vertex],0)),1,1,"")</f>
        <v>40</v>
      </c>
      <c r="BC6" s="78" t="str">
        <f>REPLACE(INDEX(GroupVertices[Group],MATCH(Edges[[#This Row],[Vertex 2]],GroupVertices[Vertex],0)),1,1,"")</f>
        <v>40</v>
      </c>
      <c r="BD6" s="48">
        <v>0</v>
      </c>
      <c r="BE6" s="49">
        <v>0</v>
      </c>
      <c r="BF6" s="48">
        <v>2</v>
      </c>
      <c r="BG6" s="49">
        <v>6.0606060606060606</v>
      </c>
      <c r="BH6" s="48">
        <v>0</v>
      </c>
      <c r="BI6" s="49">
        <v>0</v>
      </c>
      <c r="BJ6" s="48">
        <v>31</v>
      </c>
      <c r="BK6" s="49">
        <v>93.93939393939394</v>
      </c>
      <c r="BL6" s="48">
        <v>33</v>
      </c>
    </row>
    <row r="7" spans="1:64" ht="15">
      <c r="A7" s="64" t="s">
        <v>216</v>
      </c>
      <c r="B7" s="64" t="s">
        <v>215</v>
      </c>
      <c r="C7" s="65" t="s">
        <v>3900</v>
      </c>
      <c r="D7" s="66">
        <v>3</v>
      </c>
      <c r="E7" s="67" t="s">
        <v>132</v>
      </c>
      <c r="F7" s="68">
        <v>35</v>
      </c>
      <c r="G7" s="65"/>
      <c r="H7" s="69"/>
      <c r="I7" s="70"/>
      <c r="J7" s="70"/>
      <c r="K7" s="34" t="s">
        <v>65</v>
      </c>
      <c r="L7" s="77">
        <v>7</v>
      </c>
      <c r="M7" s="77"/>
      <c r="N7" s="72"/>
      <c r="O7" s="79" t="s">
        <v>431</v>
      </c>
      <c r="P7" s="81">
        <v>43677.342199074075</v>
      </c>
      <c r="Q7" s="79" t="s">
        <v>437</v>
      </c>
      <c r="R7" s="79"/>
      <c r="S7" s="79"/>
      <c r="T7" s="79"/>
      <c r="U7" s="79"/>
      <c r="V7" s="84" t="s">
        <v>742</v>
      </c>
      <c r="W7" s="81">
        <v>43677.342199074075</v>
      </c>
      <c r="X7" s="84" t="s">
        <v>876</v>
      </c>
      <c r="Y7" s="79"/>
      <c r="Z7" s="79"/>
      <c r="AA7" s="82" t="s">
        <v>1051</v>
      </c>
      <c r="AB7" s="79"/>
      <c r="AC7" s="79" t="b">
        <v>0</v>
      </c>
      <c r="AD7" s="79">
        <v>0</v>
      </c>
      <c r="AE7" s="82" t="s">
        <v>1246</v>
      </c>
      <c r="AF7" s="79" t="b">
        <v>0</v>
      </c>
      <c r="AG7" s="79" t="s">
        <v>1274</v>
      </c>
      <c r="AH7" s="79"/>
      <c r="AI7" s="82" t="s">
        <v>1246</v>
      </c>
      <c r="AJ7" s="79" t="b">
        <v>0</v>
      </c>
      <c r="AK7" s="79">
        <v>7</v>
      </c>
      <c r="AL7" s="82" t="s">
        <v>1050</v>
      </c>
      <c r="AM7" s="79" t="s">
        <v>1290</v>
      </c>
      <c r="AN7" s="79" t="b">
        <v>0</v>
      </c>
      <c r="AO7" s="82" t="s">
        <v>1050</v>
      </c>
      <c r="AP7" s="79" t="s">
        <v>176</v>
      </c>
      <c r="AQ7" s="79">
        <v>0</v>
      </c>
      <c r="AR7" s="79">
        <v>0</v>
      </c>
      <c r="AS7" s="79"/>
      <c r="AT7" s="79"/>
      <c r="AU7" s="79"/>
      <c r="AV7" s="79"/>
      <c r="AW7" s="79"/>
      <c r="AX7" s="79"/>
      <c r="AY7" s="79"/>
      <c r="AZ7" s="79"/>
      <c r="BA7">
        <v>1</v>
      </c>
      <c r="BB7" s="78" t="str">
        <f>REPLACE(INDEX(GroupVertices[Group],MATCH(Edges[[#This Row],[Vertex 1]],GroupVertices[Vertex],0)),1,1,"")</f>
        <v>40</v>
      </c>
      <c r="BC7" s="78" t="str">
        <f>REPLACE(INDEX(GroupVertices[Group],MATCH(Edges[[#This Row],[Vertex 2]],GroupVertices[Vertex],0)),1,1,"")</f>
        <v>40</v>
      </c>
      <c r="BD7" s="48">
        <v>0</v>
      </c>
      <c r="BE7" s="49">
        <v>0</v>
      </c>
      <c r="BF7" s="48">
        <v>0</v>
      </c>
      <c r="BG7" s="49">
        <v>0</v>
      </c>
      <c r="BH7" s="48">
        <v>0</v>
      </c>
      <c r="BI7" s="49">
        <v>0</v>
      </c>
      <c r="BJ7" s="48">
        <v>23</v>
      </c>
      <c r="BK7" s="49">
        <v>100</v>
      </c>
      <c r="BL7" s="48">
        <v>23</v>
      </c>
    </row>
    <row r="8" spans="1:64" ht="15">
      <c r="A8" s="64" t="s">
        <v>217</v>
      </c>
      <c r="B8" s="64" t="s">
        <v>218</v>
      </c>
      <c r="C8" s="65" t="s">
        <v>3900</v>
      </c>
      <c r="D8" s="66">
        <v>3</v>
      </c>
      <c r="E8" s="67" t="s">
        <v>132</v>
      </c>
      <c r="F8" s="68">
        <v>35</v>
      </c>
      <c r="G8" s="65"/>
      <c r="H8" s="69"/>
      <c r="I8" s="70"/>
      <c r="J8" s="70"/>
      <c r="K8" s="34" t="s">
        <v>65</v>
      </c>
      <c r="L8" s="77">
        <v>8</v>
      </c>
      <c r="M8" s="77"/>
      <c r="N8" s="72"/>
      <c r="O8" s="79" t="s">
        <v>431</v>
      </c>
      <c r="P8" s="81">
        <v>43677.384375</v>
      </c>
      <c r="Q8" s="79" t="s">
        <v>438</v>
      </c>
      <c r="R8" s="79"/>
      <c r="S8" s="79"/>
      <c r="T8" s="79"/>
      <c r="U8" s="79"/>
      <c r="V8" s="84" t="s">
        <v>743</v>
      </c>
      <c r="W8" s="81">
        <v>43677.384375</v>
      </c>
      <c r="X8" s="84" t="s">
        <v>877</v>
      </c>
      <c r="Y8" s="79"/>
      <c r="Z8" s="79"/>
      <c r="AA8" s="82" t="s">
        <v>1052</v>
      </c>
      <c r="AB8" s="79"/>
      <c r="AC8" s="79" t="b">
        <v>0</v>
      </c>
      <c r="AD8" s="79">
        <v>0</v>
      </c>
      <c r="AE8" s="82" t="s">
        <v>1246</v>
      </c>
      <c r="AF8" s="79" t="b">
        <v>0</v>
      </c>
      <c r="AG8" s="79" t="s">
        <v>1274</v>
      </c>
      <c r="AH8" s="79"/>
      <c r="AI8" s="82" t="s">
        <v>1246</v>
      </c>
      <c r="AJ8" s="79" t="b">
        <v>0</v>
      </c>
      <c r="AK8" s="79">
        <v>2</v>
      </c>
      <c r="AL8" s="82" t="s">
        <v>1053</v>
      </c>
      <c r="AM8" s="79" t="s">
        <v>1291</v>
      </c>
      <c r="AN8" s="79" t="b">
        <v>0</v>
      </c>
      <c r="AO8" s="82" t="s">
        <v>1053</v>
      </c>
      <c r="AP8" s="79" t="s">
        <v>176</v>
      </c>
      <c r="AQ8" s="79">
        <v>0</v>
      </c>
      <c r="AR8" s="79">
        <v>0</v>
      </c>
      <c r="AS8" s="79"/>
      <c r="AT8" s="79"/>
      <c r="AU8" s="79"/>
      <c r="AV8" s="79"/>
      <c r="AW8" s="79"/>
      <c r="AX8" s="79"/>
      <c r="AY8" s="79"/>
      <c r="AZ8" s="79"/>
      <c r="BA8">
        <v>1</v>
      </c>
      <c r="BB8" s="78" t="str">
        <f>REPLACE(INDEX(GroupVertices[Group],MATCH(Edges[[#This Row],[Vertex 1]],GroupVertices[Vertex],0)),1,1,"")</f>
        <v>24</v>
      </c>
      <c r="BC8" s="78" t="str">
        <f>REPLACE(INDEX(GroupVertices[Group],MATCH(Edges[[#This Row],[Vertex 2]],GroupVertices[Vertex],0)),1,1,"")</f>
        <v>24</v>
      </c>
      <c r="BD8" s="48">
        <v>2</v>
      </c>
      <c r="BE8" s="49">
        <v>8.333333333333334</v>
      </c>
      <c r="BF8" s="48">
        <v>0</v>
      </c>
      <c r="BG8" s="49">
        <v>0</v>
      </c>
      <c r="BH8" s="48">
        <v>0</v>
      </c>
      <c r="BI8" s="49">
        <v>0</v>
      </c>
      <c r="BJ8" s="48">
        <v>22</v>
      </c>
      <c r="BK8" s="49">
        <v>91.66666666666667</v>
      </c>
      <c r="BL8" s="48">
        <v>24</v>
      </c>
    </row>
    <row r="9" spans="1:64" ht="15">
      <c r="A9" s="64" t="s">
        <v>218</v>
      </c>
      <c r="B9" s="64" t="s">
        <v>218</v>
      </c>
      <c r="C9" s="65" t="s">
        <v>3900</v>
      </c>
      <c r="D9" s="66">
        <v>3</v>
      </c>
      <c r="E9" s="67" t="s">
        <v>132</v>
      </c>
      <c r="F9" s="68">
        <v>35</v>
      </c>
      <c r="G9" s="65"/>
      <c r="H9" s="69"/>
      <c r="I9" s="70"/>
      <c r="J9" s="70"/>
      <c r="K9" s="34" t="s">
        <v>65</v>
      </c>
      <c r="L9" s="77">
        <v>9</v>
      </c>
      <c r="M9" s="77"/>
      <c r="N9" s="72"/>
      <c r="O9" s="79" t="s">
        <v>176</v>
      </c>
      <c r="P9" s="81">
        <v>43677.383310185185</v>
      </c>
      <c r="Q9" s="79" t="s">
        <v>439</v>
      </c>
      <c r="R9" s="84" t="s">
        <v>568</v>
      </c>
      <c r="S9" s="79" t="s">
        <v>625</v>
      </c>
      <c r="T9" s="79"/>
      <c r="U9" s="79"/>
      <c r="V9" s="84" t="s">
        <v>744</v>
      </c>
      <c r="W9" s="81">
        <v>43677.383310185185</v>
      </c>
      <c r="X9" s="84" t="s">
        <v>878</v>
      </c>
      <c r="Y9" s="79"/>
      <c r="Z9" s="79"/>
      <c r="AA9" s="82" t="s">
        <v>1053</v>
      </c>
      <c r="AB9" s="79"/>
      <c r="AC9" s="79" t="b">
        <v>0</v>
      </c>
      <c r="AD9" s="79">
        <v>0</v>
      </c>
      <c r="AE9" s="82" t="s">
        <v>1246</v>
      </c>
      <c r="AF9" s="79" t="b">
        <v>0</v>
      </c>
      <c r="AG9" s="79" t="s">
        <v>1274</v>
      </c>
      <c r="AH9" s="79"/>
      <c r="AI9" s="82" t="s">
        <v>1246</v>
      </c>
      <c r="AJ9" s="79" t="b">
        <v>0</v>
      </c>
      <c r="AK9" s="79">
        <v>0</v>
      </c>
      <c r="AL9" s="82" t="s">
        <v>1246</v>
      </c>
      <c r="AM9" s="79" t="s">
        <v>1289</v>
      </c>
      <c r="AN9" s="79" t="b">
        <v>1</v>
      </c>
      <c r="AO9" s="82" t="s">
        <v>1053</v>
      </c>
      <c r="AP9" s="79" t="s">
        <v>176</v>
      </c>
      <c r="AQ9" s="79">
        <v>0</v>
      </c>
      <c r="AR9" s="79">
        <v>0</v>
      </c>
      <c r="AS9" s="79" t="s">
        <v>1301</v>
      </c>
      <c r="AT9" s="79" t="s">
        <v>1303</v>
      </c>
      <c r="AU9" s="79" t="s">
        <v>1304</v>
      </c>
      <c r="AV9" s="79" t="s">
        <v>1305</v>
      </c>
      <c r="AW9" s="79" t="s">
        <v>1307</v>
      </c>
      <c r="AX9" s="79" t="s">
        <v>1309</v>
      </c>
      <c r="AY9" s="79" t="s">
        <v>1311</v>
      </c>
      <c r="AZ9" s="84" t="s">
        <v>1312</v>
      </c>
      <c r="BA9">
        <v>1</v>
      </c>
      <c r="BB9" s="78" t="str">
        <f>REPLACE(INDEX(GroupVertices[Group],MATCH(Edges[[#This Row],[Vertex 1]],GroupVertices[Vertex],0)),1,1,"")</f>
        <v>24</v>
      </c>
      <c r="BC9" s="78" t="str">
        <f>REPLACE(INDEX(GroupVertices[Group],MATCH(Edges[[#This Row],[Vertex 2]],GroupVertices[Vertex],0)),1,1,"")</f>
        <v>24</v>
      </c>
      <c r="BD9" s="48">
        <v>2</v>
      </c>
      <c r="BE9" s="49">
        <v>9.523809523809524</v>
      </c>
      <c r="BF9" s="48">
        <v>0</v>
      </c>
      <c r="BG9" s="49">
        <v>0</v>
      </c>
      <c r="BH9" s="48">
        <v>0</v>
      </c>
      <c r="BI9" s="49">
        <v>0</v>
      </c>
      <c r="BJ9" s="48">
        <v>19</v>
      </c>
      <c r="BK9" s="49">
        <v>90.47619047619048</v>
      </c>
      <c r="BL9" s="48">
        <v>21</v>
      </c>
    </row>
    <row r="10" spans="1:64" ht="15">
      <c r="A10" s="64" t="s">
        <v>219</v>
      </c>
      <c r="B10" s="64" t="s">
        <v>218</v>
      </c>
      <c r="C10" s="65" t="s">
        <v>3900</v>
      </c>
      <c r="D10" s="66">
        <v>3</v>
      </c>
      <c r="E10" s="67" t="s">
        <v>132</v>
      </c>
      <c r="F10" s="68">
        <v>35</v>
      </c>
      <c r="G10" s="65"/>
      <c r="H10" s="69"/>
      <c r="I10" s="70"/>
      <c r="J10" s="70"/>
      <c r="K10" s="34" t="s">
        <v>65</v>
      </c>
      <c r="L10" s="77">
        <v>10</v>
      </c>
      <c r="M10" s="77"/>
      <c r="N10" s="72"/>
      <c r="O10" s="79" t="s">
        <v>431</v>
      </c>
      <c r="P10" s="81">
        <v>43677.39270833333</v>
      </c>
      <c r="Q10" s="79" t="s">
        <v>438</v>
      </c>
      <c r="R10" s="79"/>
      <c r="S10" s="79"/>
      <c r="T10" s="79"/>
      <c r="U10" s="79"/>
      <c r="V10" s="84" t="s">
        <v>745</v>
      </c>
      <c r="W10" s="81">
        <v>43677.39270833333</v>
      </c>
      <c r="X10" s="84" t="s">
        <v>879</v>
      </c>
      <c r="Y10" s="79"/>
      <c r="Z10" s="79"/>
      <c r="AA10" s="82" t="s">
        <v>1054</v>
      </c>
      <c r="AB10" s="79"/>
      <c r="AC10" s="79" t="b">
        <v>0</v>
      </c>
      <c r="AD10" s="79">
        <v>0</v>
      </c>
      <c r="AE10" s="82" t="s">
        <v>1246</v>
      </c>
      <c r="AF10" s="79" t="b">
        <v>0</v>
      </c>
      <c r="AG10" s="79" t="s">
        <v>1274</v>
      </c>
      <c r="AH10" s="79"/>
      <c r="AI10" s="82" t="s">
        <v>1246</v>
      </c>
      <c r="AJ10" s="79" t="b">
        <v>0</v>
      </c>
      <c r="AK10" s="79">
        <v>2</v>
      </c>
      <c r="AL10" s="82" t="s">
        <v>1053</v>
      </c>
      <c r="AM10" s="79" t="s">
        <v>1292</v>
      </c>
      <c r="AN10" s="79" t="b">
        <v>0</v>
      </c>
      <c r="AO10" s="82" t="s">
        <v>1053</v>
      </c>
      <c r="AP10" s="79" t="s">
        <v>176</v>
      </c>
      <c r="AQ10" s="79">
        <v>0</v>
      </c>
      <c r="AR10" s="79">
        <v>0</v>
      </c>
      <c r="AS10" s="79"/>
      <c r="AT10" s="79"/>
      <c r="AU10" s="79"/>
      <c r="AV10" s="79"/>
      <c r="AW10" s="79"/>
      <c r="AX10" s="79"/>
      <c r="AY10" s="79"/>
      <c r="AZ10" s="79"/>
      <c r="BA10">
        <v>1</v>
      </c>
      <c r="BB10" s="78" t="str">
        <f>REPLACE(INDEX(GroupVertices[Group],MATCH(Edges[[#This Row],[Vertex 1]],GroupVertices[Vertex],0)),1,1,"")</f>
        <v>24</v>
      </c>
      <c r="BC10" s="78" t="str">
        <f>REPLACE(INDEX(GroupVertices[Group],MATCH(Edges[[#This Row],[Vertex 2]],GroupVertices[Vertex],0)),1,1,"")</f>
        <v>24</v>
      </c>
      <c r="BD10" s="48">
        <v>2</v>
      </c>
      <c r="BE10" s="49">
        <v>8.333333333333334</v>
      </c>
      <c r="BF10" s="48">
        <v>0</v>
      </c>
      <c r="BG10" s="49">
        <v>0</v>
      </c>
      <c r="BH10" s="48">
        <v>0</v>
      </c>
      <c r="BI10" s="49">
        <v>0</v>
      </c>
      <c r="BJ10" s="48">
        <v>22</v>
      </c>
      <c r="BK10" s="49">
        <v>91.66666666666667</v>
      </c>
      <c r="BL10" s="48">
        <v>24</v>
      </c>
    </row>
    <row r="11" spans="1:64" ht="15">
      <c r="A11" s="64" t="s">
        <v>220</v>
      </c>
      <c r="B11" s="64" t="s">
        <v>220</v>
      </c>
      <c r="C11" s="65" t="s">
        <v>3900</v>
      </c>
      <c r="D11" s="66">
        <v>3</v>
      </c>
      <c r="E11" s="67" t="s">
        <v>132</v>
      </c>
      <c r="F11" s="68">
        <v>35</v>
      </c>
      <c r="G11" s="65"/>
      <c r="H11" s="69"/>
      <c r="I11" s="70"/>
      <c r="J11" s="70"/>
      <c r="K11" s="34" t="s">
        <v>65</v>
      </c>
      <c r="L11" s="77">
        <v>11</v>
      </c>
      <c r="M11" s="77"/>
      <c r="N11" s="72"/>
      <c r="O11" s="79" t="s">
        <v>176</v>
      </c>
      <c r="P11" s="81">
        <v>43677.39027777778</v>
      </c>
      <c r="Q11" s="79" t="s">
        <v>440</v>
      </c>
      <c r="R11" s="84" t="s">
        <v>569</v>
      </c>
      <c r="S11" s="79" t="s">
        <v>625</v>
      </c>
      <c r="T11" s="79"/>
      <c r="U11" s="79"/>
      <c r="V11" s="84" t="s">
        <v>746</v>
      </c>
      <c r="W11" s="81">
        <v>43677.39027777778</v>
      </c>
      <c r="X11" s="84" t="s">
        <v>880</v>
      </c>
      <c r="Y11" s="79"/>
      <c r="Z11" s="79"/>
      <c r="AA11" s="82" t="s">
        <v>1055</v>
      </c>
      <c r="AB11" s="79"/>
      <c r="AC11" s="79" t="b">
        <v>0</v>
      </c>
      <c r="AD11" s="79">
        <v>0</v>
      </c>
      <c r="AE11" s="82" t="s">
        <v>1246</v>
      </c>
      <c r="AF11" s="79" t="b">
        <v>0</v>
      </c>
      <c r="AG11" s="79" t="s">
        <v>1274</v>
      </c>
      <c r="AH11" s="79"/>
      <c r="AI11" s="82" t="s">
        <v>1246</v>
      </c>
      <c r="AJ11" s="79" t="b">
        <v>0</v>
      </c>
      <c r="AK11" s="79">
        <v>0</v>
      </c>
      <c r="AL11" s="82" t="s">
        <v>1246</v>
      </c>
      <c r="AM11" s="79" t="s">
        <v>1292</v>
      </c>
      <c r="AN11" s="79" t="b">
        <v>1</v>
      </c>
      <c r="AO11" s="82" t="s">
        <v>1055</v>
      </c>
      <c r="AP11" s="79" t="s">
        <v>176</v>
      </c>
      <c r="AQ11" s="79">
        <v>0</v>
      </c>
      <c r="AR11" s="79">
        <v>0</v>
      </c>
      <c r="AS11" s="79"/>
      <c r="AT11" s="79"/>
      <c r="AU11" s="79"/>
      <c r="AV11" s="79"/>
      <c r="AW11" s="79"/>
      <c r="AX11" s="79"/>
      <c r="AY11" s="79"/>
      <c r="AZ11" s="79"/>
      <c r="BA11">
        <v>1</v>
      </c>
      <c r="BB11" s="78" t="str">
        <f>REPLACE(INDEX(GroupVertices[Group],MATCH(Edges[[#This Row],[Vertex 1]],GroupVertices[Vertex],0)),1,1,"")</f>
        <v>39</v>
      </c>
      <c r="BC11" s="78" t="str">
        <f>REPLACE(INDEX(GroupVertices[Group],MATCH(Edges[[#This Row],[Vertex 2]],GroupVertices[Vertex],0)),1,1,"")</f>
        <v>39</v>
      </c>
      <c r="BD11" s="48">
        <v>0</v>
      </c>
      <c r="BE11" s="49">
        <v>0</v>
      </c>
      <c r="BF11" s="48">
        <v>1</v>
      </c>
      <c r="BG11" s="49">
        <v>4.761904761904762</v>
      </c>
      <c r="BH11" s="48">
        <v>0</v>
      </c>
      <c r="BI11" s="49">
        <v>0</v>
      </c>
      <c r="BJ11" s="48">
        <v>20</v>
      </c>
      <c r="BK11" s="49">
        <v>95.23809523809524</v>
      </c>
      <c r="BL11" s="48">
        <v>21</v>
      </c>
    </row>
    <row r="12" spans="1:64" ht="15">
      <c r="A12" s="64" t="s">
        <v>221</v>
      </c>
      <c r="B12" s="64" t="s">
        <v>220</v>
      </c>
      <c r="C12" s="65" t="s">
        <v>3900</v>
      </c>
      <c r="D12" s="66">
        <v>3</v>
      </c>
      <c r="E12" s="67" t="s">
        <v>132</v>
      </c>
      <c r="F12" s="68">
        <v>35</v>
      </c>
      <c r="G12" s="65"/>
      <c r="H12" s="69"/>
      <c r="I12" s="70"/>
      <c r="J12" s="70"/>
      <c r="K12" s="34" t="s">
        <v>65</v>
      </c>
      <c r="L12" s="77">
        <v>12</v>
      </c>
      <c r="M12" s="77"/>
      <c r="N12" s="72"/>
      <c r="O12" s="79" t="s">
        <v>431</v>
      </c>
      <c r="P12" s="81">
        <v>43677.40626157408</v>
      </c>
      <c r="Q12" s="79" t="s">
        <v>441</v>
      </c>
      <c r="R12" s="79"/>
      <c r="S12" s="79"/>
      <c r="T12" s="79"/>
      <c r="U12" s="79"/>
      <c r="V12" s="84" t="s">
        <v>747</v>
      </c>
      <c r="W12" s="81">
        <v>43677.40626157408</v>
      </c>
      <c r="X12" s="84" t="s">
        <v>881</v>
      </c>
      <c r="Y12" s="79"/>
      <c r="Z12" s="79"/>
      <c r="AA12" s="82" t="s">
        <v>1056</v>
      </c>
      <c r="AB12" s="79"/>
      <c r="AC12" s="79" t="b">
        <v>0</v>
      </c>
      <c r="AD12" s="79">
        <v>0</v>
      </c>
      <c r="AE12" s="82" t="s">
        <v>1246</v>
      </c>
      <c r="AF12" s="79" t="b">
        <v>0</v>
      </c>
      <c r="AG12" s="79" t="s">
        <v>1274</v>
      </c>
      <c r="AH12" s="79"/>
      <c r="AI12" s="82" t="s">
        <v>1246</v>
      </c>
      <c r="AJ12" s="79" t="b">
        <v>0</v>
      </c>
      <c r="AK12" s="79">
        <v>1</v>
      </c>
      <c r="AL12" s="82" t="s">
        <v>1055</v>
      </c>
      <c r="AM12" s="79" t="s">
        <v>1290</v>
      </c>
      <c r="AN12" s="79" t="b">
        <v>0</v>
      </c>
      <c r="AO12" s="82" t="s">
        <v>1055</v>
      </c>
      <c r="AP12" s="79" t="s">
        <v>176</v>
      </c>
      <c r="AQ12" s="79">
        <v>0</v>
      </c>
      <c r="AR12" s="79">
        <v>0</v>
      </c>
      <c r="AS12" s="79"/>
      <c r="AT12" s="79"/>
      <c r="AU12" s="79"/>
      <c r="AV12" s="79"/>
      <c r="AW12" s="79"/>
      <c r="AX12" s="79"/>
      <c r="AY12" s="79"/>
      <c r="AZ12" s="79"/>
      <c r="BA12">
        <v>1</v>
      </c>
      <c r="BB12" s="78" t="str">
        <f>REPLACE(INDEX(GroupVertices[Group],MATCH(Edges[[#This Row],[Vertex 1]],GroupVertices[Vertex],0)),1,1,"")</f>
        <v>39</v>
      </c>
      <c r="BC12" s="78" t="str">
        <f>REPLACE(INDEX(GroupVertices[Group],MATCH(Edges[[#This Row],[Vertex 2]],GroupVertices[Vertex],0)),1,1,"")</f>
        <v>39</v>
      </c>
      <c r="BD12" s="48">
        <v>0</v>
      </c>
      <c r="BE12" s="49">
        <v>0</v>
      </c>
      <c r="BF12" s="48">
        <v>1</v>
      </c>
      <c r="BG12" s="49">
        <v>4.3478260869565215</v>
      </c>
      <c r="BH12" s="48">
        <v>0</v>
      </c>
      <c r="BI12" s="49">
        <v>0</v>
      </c>
      <c r="BJ12" s="48">
        <v>22</v>
      </c>
      <c r="BK12" s="49">
        <v>95.65217391304348</v>
      </c>
      <c r="BL12" s="48">
        <v>23</v>
      </c>
    </row>
    <row r="13" spans="1:64" ht="15">
      <c r="A13" s="64" t="s">
        <v>222</v>
      </c>
      <c r="B13" s="64" t="s">
        <v>222</v>
      </c>
      <c r="C13" s="65" t="s">
        <v>3900</v>
      </c>
      <c r="D13" s="66">
        <v>3</v>
      </c>
      <c r="E13" s="67" t="s">
        <v>132</v>
      </c>
      <c r="F13" s="68">
        <v>35</v>
      </c>
      <c r="G13" s="65"/>
      <c r="H13" s="69"/>
      <c r="I13" s="70"/>
      <c r="J13" s="70"/>
      <c r="K13" s="34" t="s">
        <v>65</v>
      </c>
      <c r="L13" s="77">
        <v>13</v>
      </c>
      <c r="M13" s="77"/>
      <c r="N13" s="72"/>
      <c r="O13" s="79" t="s">
        <v>176</v>
      </c>
      <c r="P13" s="81">
        <v>43677.55939814815</v>
      </c>
      <c r="Q13" s="79" t="s">
        <v>442</v>
      </c>
      <c r="R13" s="84" t="s">
        <v>570</v>
      </c>
      <c r="S13" s="79" t="s">
        <v>625</v>
      </c>
      <c r="T13" s="79"/>
      <c r="U13" s="79"/>
      <c r="V13" s="84" t="s">
        <v>748</v>
      </c>
      <c r="W13" s="81">
        <v>43677.55939814815</v>
      </c>
      <c r="X13" s="84" t="s">
        <v>882</v>
      </c>
      <c r="Y13" s="79"/>
      <c r="Z13" s="79"/>
      <c r="AA13" s="82" t="s">
        <v>1057</v>
      </c>
      <c r="AB13" s="79"/>
      <c r="AC13" s="79" t="b">
        <v>0</v>
      </c>
      <c r="AD13" s="79">
        <v>0</v>
      </c>
      <c r="AE13" s="82" t="s">
        <v>1246</v>
      </c>
      <c r="AF13" s="79" t="b">
        <v>0</v>
      </c>
      <c r="AG13" s="79" t="s">
        <v>1274</v>
      </c>
      <c r="AH13" s="79"/>
      <c r="AI13" s="82" t="s">
        <v>1246</v>
      </c>
      <c r="AJ13" s="79" t="b">
        <v>0</v>
      </c>
      <c r="AK13" s="79">
        <v>0</v>
      </c>
      <c r="AL13" s="82" t="s">
        <v>1246</v>
      </c>
      <c r="AM13" s="79" t="s">
        <v>1293</v>
      </c>
      <c r="AN13" s="79" t="b">
        <v>1</v>
      </c>
      <c r="AO13" s="82" t="s">
        <v>1057</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4.761904761904762</v>
      </c>
      <c r="BF13" s="48">
        <v>0</v>
      </c>
      <c r="BG13" s="49">
        <v>0</v>
      </c>
      <c r="BH13" s="48">
        <v>0</v>
      </c>
      <c r="BI13" s="49">
        <v>0</v>
      </c>
      <c r="BJ13" s="48">
        <v>20</v>
      </c>
      <c r="BK13" s="49">
        <v>95.23809523809524</v>
      </c>
      <c r="BL13" s="48">
        <v>21</v>
      </c>
    </row>
    <row r="14" spans="1:64" ht="15">
      <c r="A14" s="64" t="s">
        <v>223</v>
      </c>
      <c r="B14" s="64" t="s">
        <v>223</v>
      </c>
      <c r="C14" s="65" t="s">
        <v>3900</v>
      </c>
      <c r="D14" s="66">
        <v>3</v>
      </c>
      <c r="E14" s="67" t="s">
        <v>132</v>
      </c>
      <c r="F14" s="68">
        <v>35</v>
      </c>
      <c r="G14" s="65"/>
      <c r="H14" s="69"/>
      <c r="I14" s="70"/>
      <c r="J14" s="70"/>
      <c r="K14" s="34" t="s">
        <v>65</v>
      </c>
      <c r="L14" s="77">
        <v>14</v>
      </c>
      <c r="M14" s="77"/>
      <c r="N14" s="72"/>
      <c r="O14" s="79" t="s">
        <v>176</v>
      </c>
      <c r="P14" s="81">
        <v>43677.59271990741</v>
      </c>
      <c r="Q14" s="79" t="s">
        <v>443</v>
      </c>
      <c r="R14" s="84" t="s">
        <v>571</v>
      </c>
      <c r="S14" s="79" t="s">
        <v>625</v>
      </c>
      <c r="T14" s="79" t="s">
        <v>655</v>
      </c>
      <c r="U14" s="79"/>
      <c r="V14" s="84" t="s">
        <v>749</v>
      </c>
      <c r="W14" s="81">
        <v>43677.59271990741</v>
      </c>
      <c r="X14" s="84" t="s">
        <v>883</v>
      </c>
      <c r="Y14" s="79"/>
      <c r="Z14" s="79"/>
      <c r="AA14" s="82" t="s">
        <v>1058</v>
      </c>
      <c r="AB14" s="79"/>
      <c r="AC14" s="79" t="b">
        <v>0</v>
      </c>
      <c r="AD14" s="79">
        <v>0</v>
      </c>
      <c r="AE14" s="82" t="s">
        <v>1246</v>
      </c>
      <c r="AF14" s="79" t="b">
        <v>1</v>
      </c>
      <c r="AG14" s="79" t="s">
        <v>1274</v>
      </c>
      <c r="AH14" s="79"/>
      <c r="AI14" s="82" t="s">
        <v>1280</v>
      </c>
      <c r="AJ14" s="79" t="b">
        <v>0</v>
      </c>
      <c r="AK14" s="79">
        <v>0</v>
      </c>
      <c r="AL14" s="82" t="s">
        <v>1246</v>
      </c>
      <c r="AM14" s="79" t="s">
        <v>1289</v>
      </c>
      <c r="AN14" s="79" t="b">
        <v>0</v>
      </c>
      <c r="AO14" s="82" t="s">
        <v>1058</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1</v>
      </c>
      <c r="BG14" s="49">
        <v>3.8461538461538463</v>
      </c>
      <c r="BH14" s="48">
        <v>0</v>
      </c>
      <c r="BI14" s="49">
        <v>0</v>
      </c>
      <c r="BJ14" s="48">
        <v>25</v>
      </c>
      <c r="BK14" s="49">
        <v>96.15384615384616</v>
      </c>
      <c r="BL14" s="48">
        <v>26</v>
      </c>
    </row>
    <row r="15" spans="1:64" ht="15">
      <c r="A15" s="64" t="s">
        <v>224</v>
      </c>
      <c r="B15" s="64" t="s">
        <v>363</v>
      </c>
      <c r="C15" s="65" t="s">
        <v>3900</v>
      </c>
      <c r="D15" s="66">
        <v>3</v>
      </c>
      <c r="E15" s="67" t="s">
        <v>132</v>
      </c>
      <c r="F15" s="68">
        <v>35</v>
      </c>
      <c r="G15" s="65"/>
      <c r="H15" s="69"/>
      <c r="I15" s="70"/>
      <c r="J15" s="70"/>
      <c r="K15" s="34" t="s">
        <v>65</v>
      </c>
      <c r="L15" s="77">
        <v>15</v>
      </c>
      <c r="M15" s="77"/>
      <c r="N15" s="72"/>
      <c r="O15" s="79" t="s">
        <v>431</v>
      </c>
      <c r="P15" s="81">
        <v>43677.680625</v>
      </c>
      <c r="Q15" s="79" t="s">
        <v>444</v>
      </c>
      <c r="R15" s="84" t="s">
        <v>572</v>
      </c>
      <c r="S15" s="79" t="s">
        <v>627</v>
      </c>
      <c r="T15" s="79" t="s">
        <v>656</v>
      </c>
      <c r="U15" s="79"/>
      <c r="V15" s="84" t="s">
        <v>750</v>
      </c>
      <c r="W15" s="81">
        <v>43677.680625</v>
      </c>
      <c r="X15" s="84" t="s">
        <v>884</v>
      </c>
      <c r="Y15" s="79"/>
      <c r="Z15" s="79"/>
      <c r="AA15" s="82" t="s">
        <v>1059</v>
      </c>
      <c r="AB15" s="79"/>
      <c r="AC15" s="79" t="b">
        <v>0</v>
      </c>
      <c r="AD15" s="79">
        <v>3</v>
      </c>
      <c r="AE15" s="82" t="s">
        <v>1246</v>
      </c>
      <c r="AF15" s="79" t="b">
        <v>0</v>
      </c>
      <c r="AG15" s="79" t="s">
        <v>1274</v>
      </c>
      <c r="AH15" s="79"/>
      <c r="AI15" s="82" t="s">
        <v>1246</v>
      </c>
      <c r="AJ15" s="79" t="b">
        <v>0</v>
      </c>
      <c r="AK15" s="79">
        <v>1</v>
      </c>
      <c r="AL15" s="82" t="s">
        <v>1246</v>
      </c>
      <c r="AM15" s="79" t="s">
        <v>1294</v>
      </c>
      <c r="AN15" s="79" t="b">
        <v>0</v>
      </c>
      <c r="AO15" s="82" t="s">
        <v>1059</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3</v>
      </c>
      <c r="BE15" s="49">
        <v>7.894736842105263</v>
      </c>
      <c r="BF15" s="48">
        <v>1</v>
      </c>
      <c r="BG15" s="49">
        <v>2.6315789473684212</v>
      </c>
      <c r="BH15" s="48">
        <v>0</v>
      </c>
      <c r="BI15" s="49">
        <v>0</v>
      </c>
      <c r="BJ15" s="48">
        <v>34</v>
      </c>
      <c r="BK15" s="49">
        <v>89.47368421052632</v>
      </c>
      <c r="BL15" s="48">
        <v>38</v>
      </c>
    </row>
    <row r="16" spans="1:64" ht="15">
      <c r="A16" s="64" t="s">
        <v>225</v>
      </c>
      <c r="B16" s="64" t="s">
        <v>224</v>
      </c>
      <c r="C16" s="65" t="s">
        <v>3900</v>
      </c>
      <c r="D16" s="66">
        <v>3</v>
      </c>
      <c r="E16" s="67" t="s">
        <v>132</v>
      </c>
      <c r="F16" s="68">
        <v>35</v>
      </c>
      <c r="G16" s="65"/>
      <c r="H16" s="69"/>
      <c r="I16" s="70"/>
      <c r="J16" s="70"/>
      <c r="K16" s="34" t="s">
        <v>65</v>
      </c>
      <c r="L16" s="77">
        <v>16</v>
      </c>
      <c r="M16" s="77"/>
      <c r="N16" s="72"/>
      <c r="O16" s="79" t="s">
        <v>431</v>
      </c>
      <c r="P16" s="81">
        <v>43677.92390046296</v>
      </c>
      <c r="Q16" s="79" t="s">
        <v>445</v>
      </c>
      <c r="R16" s="79"/>
      <c r="S16" s="79"/>
      <c r="T16" s="79" t="s">
        <v>656</v>
      </c>
      <c r="U16" s="79"/>
      <c r="V16" s="84" t="s">
        <v>751</v>
      </c>
      <c r="W16" s="81">
        <v>43677.92390046296</v>
      </c>
      <c r="X16" s="84" t="s">
        <v>885</v>
      </c>
      <c r="Y16" s="79"/>
      <c r="Z16" s="79"/>
      <c r="AA16" s="82" t="s">
        <v>1060</v>
      </c>
      <c r="AB16" s="79"/>
      <c r="AC16" s="79" t="b">
        <v>0</v>
      </c>
      <c r="AD16" s="79">
        <v>0</v>
      </c>
      <c r="AE16" s="82" t="s">
        <v>1246</v>
      </c>
      <c r="AF16" s="79" t="b">
        <v>0</v>
      </c>
      <c r="AG16" s="79" t="s">
        <v>1274</v>
      </c>
      <c r="AH16" s="79"/>
      <c r="AI16" s="82" t="s">
        <v>1246</v>
      </c>
      <c r="AJ16" s="79" t="b">
        <v>0</v>
      </c>
      <c r="AK16" s="79">
        <v>0</v>
      </c>
      <c r="AL16" s="82" t="s">
        <v>1059</v>
      </c>
      <c r="AM16" s="79" t="s">
        <v>1289</v>
      </c>
      <c r="AN16" s="79" t="b">
        <v>0</v>
      </c>
      <c r="AO16" s="82" t="s">
        <v>1059</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1</v>
      </c>
      <c r="BE16" s="49">
        <v>4.761904761904762</v>
      </c>
      <c r="BF16" s="48">
        <v>1</v>
      </c>
      <c r="BG16" s="49">
        <v>4.761904761904762</v>
      </c>
      <c r="BH16" s="48">
        <v>0</v>
      </c>
      <c r="BI16" s="49">
        <v>0</v>
      </c>
      <c r="BJ16" s="48">
        <v>19</v>
      </c>
      <c r="BK16" s="49">
        <v>90.47619047619048</v>
      </c>
      <c r="BL16" s="48">
        <v>21</v>
      </c>
    </row>
    <row r="17" spans="1:64" ht="15">
      <c r="A17" s="64" t="s">
        <v>226</v>
      </c>
      <c r="B17" s="64" t="s">
        <v>226</v>
      </c>
      <c r="C17" s="65" t="s">
        <v>3900</v>
      </c>
      <c r="D17" s="66">
        <v>3</v>
      </c>
      <c r="E17" s="67" t="s">
        <v>132</v>
      </c>
      <c r="F17" s="68">
        <v>35</v>
      </c>
      <c r="G17" s="65"/>
      <c r="H17" s="69"/>
      <c r="I17" s="70"/>
      <c r="J17" s="70"/>
      <c r="K17" s="34" t="s">
        <v>65</v>
      </c>
      <c r="L17" s="77">
        <v>17</v>
      </c>
      <c r="M17" s="77"/>
      <c r="N17" s="72"/>
      <c r="O17" s="79" t="s">
        <v>176</v>
      </c>
      <c r="P17" s="81">
        <v>43678.208715277775</v>
      </c>
      <c r="Q17" s="79" t="s">
        <v>446</v>
      </c>
      <c r="R17" s="84" t="s">
        <v>573</v>
      </c>
      <c r="S17" s="79" t="s">
        <v>628</v>
      </c>
      <c r="T17" s="79" t="s">
        <v>657</v>
      </c>
      <c r="U17" s="84" t="s">
        <v>715</v>
      </c>
      <c r="V17" s="84" t="s">
        <v>715</v>
      </c>
      <c r="W17" s="81">
        <v>43678.208715277775</v>
      </c>
      <c r="X17" s="84" t="s">
        <v>886</v>
      </c>
      <c r="Y17" s="79"/>
      <c r="Z17" s="79"/>
      <c r="AA17" s="82" t="s">
        <v>1061</v>
      </c>
      <c r="AB17" s="79"/>
      <c r="AC17" s="79" t="b">
        <v>0</v>
      </c>
      <c r="AD17" s="79">
        <v>0</v>
      </c>
      <c r="AE17" s="82" t="s">
        <v>1246</v>
      </c>
      <c r="AF17" s="79" t="b">
        <v>0</v>
      </c>
      <c r="AG17" s="79" t="s">
        <v>1274</v>
      </c>
      <c r="AH17" s="79"/>
      <c r="AI17" s="82" t="s">
        <v>1246</v>
      </c>
      <c r="AJ17" s="79" t="b">
        <v>0</v>
      </c>
      <c r="AK17" s="79">
        <v>0</v>
      </c>
      <c r="AL17" s="82" t="s">
        <v>1246</v>
      </c>
      <c r="AM17" s="79" t="s">
        <v>1294</v>
      </c>
      <c r="AN17" s="79" t="b">
        <v>0</v>
      </c>
      <c r="AO17" s="82" t="s">
        <v>1061</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1</v>
      </c>
      <c r="BG17" s="49">
        <v>3.5714285714285716</v>
      </c>
      <c r="BH17" s="48">
        <v>0</v>
      </c>
      <c r="BI17" s="49">
        <v>0</v>
      </c>
      <c r="BJ17" s="48">
        <v>27</v>
      </c>
      <c r="BK17" s="49">
        <v>96.42857142857143</v>
      </c>
      <c r="BL17" s="48">
        <v>28</v>
      </c>
    </row>
    <row r="18" spans="1:64" ht="15">
      <c r="A18" s="64" t="s">
        <v>227</v>
      </c>
      <c r="B18" s="64" t="s">
        <v>364</v>
      </c>
      <c r="C18" s="65" t="s">
        <v>3900</v>
      </c>
      <c r="D18" s="66">
        <v>3</v>
      </c>
      <c r="E18" s="67" t="s">
        <v>132</v>
      </c>
      <c r="F18" s="68">
        <v>35</v>
      </c>
      <c r="G18" s="65"/>
      <c r="H18" s="69"/>
      <c r="I18" s="70"/>
      <c r="J18" s="70"/>
      <c r="K18" s="34" t="s">
        <v>65</v>
      </c>
      <c r="L18" s="77">
        <v>18</v>
      </c>
      <c r="M18" s="77"/>
      <c r="N18" s="72"/>
      <c r="O18" s="79" t="s">
        <v>431</v>
      </c>
      <c r="P18" s="81">
        <v>43678.28393518519</v>
      </c>
      <c r="Q18" s="79" t="s">
        <v>447</v>
      </c>
      <c r="R18" s="79"/>
      <c r="S18" s="79"/>
      <c r="T18" s="79" t="s">
        <v>658</v>
      </c>
      <c r="U18" s="79"/>
      <c r="V18" s="84" t="s">
        <v>752</v>
      </c>
      <c r="W18" s="81">
        <v>43678.28393518519</v>
      </c>
      <c r="X18" s="84" t="s">
        <v>887</v>
      </c>
      <c r="Y18" s="79"/>
      <c r="Z18" s="79"/>
      <c r="AA18" s="82" t="s">
        <v>1062</v>
      </c>
      <c r="AB18" s="82" t="s">
        <v>1222</v>
      </c>
      <c r="AC18" s="79" t="b">
        <v>0</v>
      </c>
      <c r="AD18" s="79">
        <v>0</v>
      </c>
      <c r="AE18" s="82" t="s">
        <v>1248</v>
      </c>
      <c r="AF18" s="79" t="b">
        <v>0</v>
      </c>
      <c r="AG18" s="79" t="s">
        <v>1274</v>
      </c>
      <c r="AH18" s="79"/>
      <c r="AI18" s="82" t="s">
        <v>1246</v>
      </c>
      <c r="AJ18" s="79" t="b">
        <v>0</v>
      </c>
      <c r="AK18" s="79">
        <v>0</v>
      </c>
      <c r="AL18" s="82" t="s">
        <v>1246</v>
      </c>
      <c r="AM18" s="79" t="s">
        <v>1290</v>
      </c>
      <c r="AN18" s="79" t="b">
        <v>0</v>
      </c>
      <c r="AO18" s="82" t="s">
        <v>1222</v>
      </c>
      <c r="AP18" s="79" t="s">
        <v>176</v>
      </c>
      <c r="AQ18" s="79">
        <v>0</v>
      </c>
      <c r="AR18" s="79">
        <v>0</v>
      </c>
      <c r="AS18" s="79"/>
      <c r="AT18" s="79"/>
      <c r="AU18" s="79"/>
      <c r="AV18" s="79"/>
      <c r="AW18" s="79"/>
      <c r="AX18" s="79"/>
      <c r="AY18" s="79"/>
      <c r="AZ18" s="79"/>
      <c r="BA18">
        <v>1</v>
      </c>
      <c r="BB18" s="78" t="str">
        <f>REPLACE(INDEX(GroupVertices[Group],MATCH(Edges[[#This Row],[Vertex 1]],GroupVertices[Vertex],0)),1,1,"")</f>
        <v>23</v>
      </c>
      <c r="BC18" s="78" t="str">
        <f>REPLACE(INDEX(GroupVertices[Group],MATCH(Edges[[#This Row],[Vertex 2]],GroupVertices[Vertex],0)),1,1,"")</f>
        <v>23</v>
      </c>
      <c r="BD18" s="48"/>
      <c r="BE18" s="49"/>
      <c r="BF18" s="48"/>
      <c r="BG18" s="49"/>
      <c r="BH18" s="48"/>
      <c r="BI18" s="49"/>
      <c r="BJ18" s="48"/>
      <c r="BK18" s="49"/>
      <c r="BL18" s="48"/>
    </row>
    <row r="19" spans="1:64" ht="15">
      <c r="A19" s="64" t="s">
        <v>227</v>
      </c>
      <c r="B19" s="64" t="s">
        <v>365</v>
      </c>
      <c r="C19" s="65" t="s">
        <v>3900</v>
      </c>
      <c r="D19" s="66">
        <v>3</v>
      </c>
      <c r="E19" s="67" t="s">
        <v>132</v>
      </c>
      <c r="F19" s="68">
        <v>35</v>
      </c>
      <c r="G19" s="65"/>
      <c r="H19" s="69"/>
      <c r="I19" s="70"/>
      <c r="J19" s="70"/>
      <c r="K19" s="34" t="s">
        <v>65</v>
      </c>
      <c r="L19" s="77">
        <v>19</v>
      </c>
      <c r="M19" s="77"/>
      <c r="N19" s="72"/>
      <c r="O19" s="79" t="s">
        <v>432</v>
      </c>
      <c r="P19" s="81">
        <v>43678.28393518519</v>
      </c>
      <c r="Q19" s="79" t="s">
        <v>447</v>
      </c>
      <c r="R19" s="79"/>
      <c r="S19" s="79"/>
      <c r="T19" s="79" t="s">
        <v>658</v>
      </c>
      <c r="U19" s="79"/>
      <c r="V19" s="84" t="s">
        <v>752</v>
      </c>
      <c r="W19" s="81">
        <v>43678.28393518519</v>
      </c>
      <c r="X19" s="84" t="s">
        <v>887</v>
      </c>
      <c r="Y19" s="79"/>
      <c r="Z19" s="79"/>
      <c r="AA19" s="82" t="s">
        <v>1062</v>
      </c>
      <c r="AB19" s="82" t="s">
        <v>1222</v>
      </c>
      <c r="AC19" s="79" t="b">
        <v>0</v>
      </c>
      <c r="AD19" s="79">
        <v>0</v>
      </c>
      <c r="AE19" s="82" t="s">
        <v>1248</v>
      </c>
      <c r="AF19" s="79" t="b">
        <v>0</v>
      </c>
      <c r="AG19" s="79" t="s">
        <v>1274</v>
      </c>
      <c r="AH19" s="79"/>
      <c r="AI19" s="82" t="s">
        <v>1246</v>
      </c>
      <c r="AJ19" s="79" t="b">
        <v>0</v>
      </c>
      <c r="AK19" s="79">
        <v>0</v>
      </c>
      <c r="AL19" s="82" t="s">
        <v>1246</v>
      </c>
      <c r="AM19" s="79" t="s">
        <v>1290</v>
      </c>
      <c r="AN19" s="79" t="b">
        <v>0</v>
      </c>
      <c r="AO19" s="82" t="s">
        <v>1222</v>
      </c>
      <c r="AP19" s="79" t="s">
        <v>176</v>
      </c>
      <c r="AQ19" s="79">
        <v>0</v>
      </c>
      <c r="AR19" s="79">
        <v>0</v>
      </c>
      <c r="AS19" s="79"/>
      <c r="AT19" s="79"/>
      <c r="AU19" s="79"/>
      <c r="AV19" s="79"/>
      <c r="AW19" s="79"/>
      <c r="AX19" s="79"/>
      <c r="AY19" s="79"/>
      <c r="AZ19" s="79"/>
      <c r="BA19">
        <v>1</v>
      </c>
      <c r="BB19" s="78" t="str">
        <f>REPLACE(INDEX(GroupVertices[Group],MATCH(Edges[[#This Row],[Vertex 1]],GroupVertices[Vertex],0)),1,1,"")</f>
        <v>23</v>
      </c>
      <c r="BC19" s="78" t="str">
        <f>REPLACE(INDEX(GroupVertices[Group],MATCH(Edges[[#This Row],[Vertex 2]],GroupVertices[Vertex],0)),1,1,"")</f>
        <v>23</v>
      </c>
      <c r="BD19" s="48">
        <v>0</v>
      </c>
      <c r="BE19" s="49">
        <v>0</v>
      </c>
      <c r="BF19" s="48">
        <v>1</v>
      </c>
      <c r="BG19" s="49">
        <v>5.2631578947368425</v>
      </c>
      <c r="BH19" s="48">
        <v>0</v>
      </c>
      <c r="BI19" s="49">
        <v>0</v>
      </c>
      <c r="BJ19" s="48">
        <v>18</v>
      </c>
      <c r="BK19" s="49">
        <v>94.73684210526316</v>
      </c>
      <c r="BL19" s="48">
        <v>19</v>
      </c>
    </row>
    <row r="20" spans="1:64" ht="15">
      <c r="A20" s="64" t="s">
        <v>228</v>
      </c>
      <c r="B20" s="64" t="s">
        <v>366</v>
      </c>
      <c r="C20" s="65" t="s">
        <v>3900</v>
      </c>
      <c r="D20" s="66">
        <v>3</v>
      </c>
      <c r="E20" s="67" t="s">
        <v>132</v>
      </c>
      <c r="F20" s="68">
        <v>35</v>
      </c>
      <c r="G20" s="65"/>
      <c r="H20" s="69"/>
      <c r="I20" s="70"/>
      <c r="J20" s="70"/>
      <c r="K20" s="34" t="s">
        <v>65</v>
      </c>
      <c r="L20" s="77">
        <v>20</v>
      </c>
      <c r="M20" s="77"/>
      <c r="N20" s="72"/>
      <c r="O20" s="79" t="s">
        <v>432</v>
      </c>
      <c r="P20" s="81">
        <v>43678.41136574074</v>
      </c>
      <c r="Q20" s="79" t="s">
        <v>448</v>
      </c>
      <c r="R20" s="79"/>
      <c r="S20" s="79"/>
      <c r="T20" s="79" t="s">
        <v>653</v>
      </c>
      <c r="U20" s="79"/>
      <c r="V20" s="84" t="s">
        <v>753</v>
      </c>
      <c r="W20" s="81">
        <v>43678.41136574074</v>
      </c>
      <c r="X20" s="84" t="s">
        <v>888</v>
      </c>
      <c r="Y20" s="79"/>
      <c r="Z20" s="79"/>
      <c r="AA20" s="82" t="s">
        <v>1063</v>
      </c>
      <c r="AB20" s="82" t="s">
        <v>1223</v>
      </c>
      <c r="AC20" s="79" t="b">
        <v>0</v>
      </c>
      <c r="AD20" s="79">
        <v>1</v>
      </c>
      <c r="AE20" s="82" t="s">
        <v>1249</v>
      </c>
      <c r="AF20" s="79" t="b">
        <v>0</v>
      </c>
      <c r="AG20" s="79" t="s">
        <v>1275</v>
      </c>
      <c r="AH20" s="79"/>
      <c r="AI20" s="82" t="s">
        <v>1246</v>
      </c>
      <c r="AJ20" s="79" t="b">
        <v>0</v>
      </c>
      <c r="AK20" s="79">
        <v>0</v>
      </c>
      <c r="AL20" s="82" t="s">
        <v>1246</v>
      </c>
      <c r="AM20" s="79" t="s">
        <v>1290</v>
      </c>
      <c r="AN20" s="79" t="b">
        <v>0</v>
      </c>
      <c r="AO20" s="82" t="s">
        <v>1223</v>
      </c>
      <c r="AP20" s="79" t="s">
        <v>176</v>
      </c>
      <c r="AQ20" s="79">
        <v>0</v>
      </c>
      <c r="AR20" s="79">
        <v>0</v>
      </c>
      <c r="AS20" s="79"/>
      <c r="AT20" s="79"/>
      <c r="AU20" s="79"/>
      <c r="AV20" s="79"/>
      <c r="AW20" s="79"/>
      <c r="AX20" s="79"/>
      <c r="AY20" s="79"/>
      <c r="AZ20" s="79"/>
      <c r="BA20">
        <v>1</v>
      </c>
      <c r="BB20" s="78" t="str">
        <f>REPLACE(INDEX(GroupVertices[Group],MATCH(Edges[[#This Row],[Vertex 1]],GroupVertices[Vertex],0)),1,1,"")</f>
        <v>38</v>
      </c>
      <c r="BC20" s="78" t="str">
        <f>REPLACE(INDEX(GroupVertices[Group],MATCH(Edges[[#This Row],[Vertex 2]],GroupVertices[Vertex],0)),1,1,"")</f>
        <v>38</v>
      </c>
      <c r="BD20" s="48">
        <v>0</v>
      </c>
      <c r="BE20" s="49">
        <v>0</v>
      </c>
      <c r="BF20" s="48">
        <v>0</v>
      </c>
      <c r="BG20" s="49">
        <v>0</v>
      </c>
      <c r="BH20" s="48">
        <v>0</v>
      </c>
      <c r="BI20" s="49">
        <v>0</v>
      </c>
      <c r="BJ20" s="48">
        <v>2</v>
      </c>
      <c r="BK20" s="49">
        <v>100</v>
      </c>
      <c r="BL20" s="48">
        <v>2</v>
      </c>
    </row>
    <row r="21" spans="1:64" ht="15">
      <c r="A21" s="64" t="s">
        <v>229</v>
      </c>
      <c r="B21" s="64" t="s">
        <v>229</v>
      </c>
      <c r="C21" s="65" t="s">
        <v>3900</v>
      </c>
      <c r="D21" s="66">
        <v>3</v>
      </c>
      <c r="E21" s="67" t="s">
        <v>132</v>
      </c>
      <c r="F21" s="68">
        <v>35</v>
      </c>
      <c r="G21" s="65"/>
      <c r="H21" s="69"/>
      <c r="I21" s="70"/>
      <c r="J21" s="70"/>
      <c r="K21" s="34" t="s">
        <v>65</v>
      </c>
      <c r="L21" s="77">
        <v>21</v>
      </c>
      <c r="M21" s="77"/>
      <c r="N21" s="72"/>
      <c r="O21" s="79" t="s">
        <v>176</v>
      </c>
      <c r="P21" s="81">
        <v>43678.52150462963</v>
      </c>
      <c r="Q21" s="79" t="s">
        <v>449</v>
      </c>
      <c r="R21" s="79"/>
      <c r="S21" s="79"/>
      <c r="T21" s="79" t="s">
        <v>653</v>
      </c>
      <c r="U21" s="79"/>
      <c r="V21" s="84" t="s">
        <v>754</v>
      </c>
      <c r="W21" s="81">
        <v>43678.52150462963</v>
      </c>
      <c r="X21" s="84" t="s">
        <v>889</v>
      </c>
      <c r="Y21" s="79"/>
      <c r="Z21" s="79"/>
      <c r="AA21" s="82" t="s">
        <v>1064</v>
      </c>
      <c r="AB21" s="82" t="s">
        <v>1224</v>
      </c>
      <c r="AC21" s="79" t="b">
        <v>0</v>
      </c>
      <c r="AD21" s="79">
        <v>0</v>
      </c>
      <c r="AE21" s="82" t="s">
        <v>1250</v>
      </c>
      <c r="AF21" s="79" t="b">
        <v>0</v>
      </c>
      <c r="AG21" s="79" t="s">
        <v>1274</v>
      </c>
      <c r="AH21" s="79"/>
      <c r="AI21" s="82" t="s">
        <v>1246</v>
      </c>
      <c r="AJ21" s="79" t="b">
        <v>0</v>
      </c>
      <c r="AK21" s="79">
        <v>0</v>
      </c>
      <c r="AL21" s="82" t="s">
        <v>1246</v>
      </c>
      <c r="AM21" s="79" t="s">
        <v>1288</v>
      </c>
      <c r="AN21" s="79" t="b">
        <v>0</v>
      </c>
      <c r="AO21" s="82" t="s">
        <v>1224</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3</v>
      </c>
      <c r="BG21" s="49">
        <v>13.043478260869565</v>
      </c>
      <c r="BH21" s="48">
        <v>0</v>
      </c>
      <c r="BI21" s="49">
        <v>0</v>
      </c>
      <c r="BJ21" s="48">
        <v>20</v>
      </c>
      <c r="BK21" s="49">
        <v>86.95652173913044</v>
      </c>
      <c r="BL21" s="48">
        <v>23</v>
      </c>
    </row>
    <row r="22" spans="1:64" ht="15">
      <c r="A22" s="64" t="s">
        <v>230</v>
      </c>
      <c r="B22" s="64" t="s">
        <v>230</v>
      </c>
      <c r="C22" s="65" t="s">
        <v>3900</v>
      </c>
      <c r="D22" s="66">
        <v>3</v>
      </c>
      <c r="E22" s="67" t="s">
        <v>132</v>
      </c>
      <c r="F22" s="68">
        <v>35</v>
      </c>
      <c r="G22" s="65"/>
      <c r="H22" s="69"/>
      <c r="I22" s="70"/>
      <c r="J22" s="70"/>
      <c r="K22" s="34" t="s">
        <v>65</v>
      </c>
      <c r="L22" s="77">
        <v>22</v>
      </c>
      <c r="M22" s="77"/>
      <c r="N22" s="72"/>
      <c r="O22" s="79" t="s">
        <v>176</v>
      </c>
      <c r="P22" s="81">
        <v>43678.60417824074</v>
      </c>
      <c r="Q22" s="79" t="s">
        <v>450</v>
      </c>
      <c r="R22" s="79"/>
      <c r="S22" s="79"/>
      <c r="T22" s="79" t="s">
        <v>653</v>
      </c>
      <c r="U22" s="79"/>
      <c r="V22" s="84" t="s">
        <v>755</v>
      </c>
      <c r="W22" s="81">
        <v>43678.60417824074</v>
      </c>
      <c r="X22" s="84" t="s">
        <v>890</v>
      </c>
      <c r="Y22" s="79"/>
      <c r="Z22" s="79"/>
      <c r="AA22" s="82" t="s">
        <v>1065</v>
      </c>
      <c r="AB22" s="79"/>
      <c r="AC22" s="79" t="b">
        <v>0</v>
      </c>
      <c r="AD22" s="79">
        <v>1</v>
      </c>
      <c r="AE22" s="82" t="s">
        <v>1246</v>
      </c>
      <c r="AF22" s="79" t="b">
        <v>0</v>
      </c>
      <c r="AG22" s="79" t="s">
        <v>1274</v>
      </c>
      <c r="AH22" s="79"/>
      <c r="AI22" s="82" t="s">
        <v>1246</v>
      </c>
      <c r="AJ22" s="79" t="b">
        <v>0</v>
      </c>
      <c r="AK22" s="79">
        <v>0</v>
      </c>
      <c r="AL22" s="82" t="s">
        <v>1246</v>
      </c>
      <c r="AM22" s="79" t="s">
        <v>230</v>
      </c>
      <c r="AN22" s="79" t="b">
        <v>0</v>
      </c>
      <c r="AO22" s="82" t="s">
        <v>1065</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12.5</v>
      </c>
      <c r="BF22" s="48">
        <v>1</v>
      </c>
      <c r="BG22" s="49">
        <v>12.5</v>
      </c>
      <c r="BH22" s="48">
        <v>0</v>
      </c>
      <c r="BI22" s="49">
        <v>0</v>
      </c>
      <c r="BJ22" s="48">
        <v>6</v>
      </c>
      <c r="BK22" s="49">
        <v>75</v>
      </c>
      <c r="BL22" s="48">
        <v>8</v>
      </c>
    </row>
    <row r="23" spans="1:64" ht="15">
      <c r="A23" s="64" t="s">
        <v>231</v>
      </c>
      <c r="B23" s="64" t="s">
        <v>231</v>
      </c>
      <c r="C23" s="65" t="s">
        <v>3900</v>
      </c>
      <c r="D23" s="66">
        <v>3</v>
      </c>
      <c r="E23" s="67" t="s">
        <v>132</v>
      </c>
      <c r="F23" s="68">
        <v>35</v>
      </c>
      <c r="G23" s="65"/>
      <c r="H23" s="69"/>
      <c r="I23" s="70"/>
      <c r="J23" s="70"/>
      <c r="K23" s="34" t="s">
        <v>65</v>
      </c>
      <c r="L23" s="77">
        <v>23</v>
      </c>
      <c r="M23" s="77"/>
      <c r="N23" s="72"/>
      <c r="O23" s="79" t="s">
        <v>176</v>
      </c>
      <c r="P23" s="81">
        <v>43678.66960648148</v>
      </c>
      <c r="Q23" s="79" t="s">
        <v>451</v>
      </c>
      <c r="R23" s="84" t="s">
        <v>574</v>
      </c>
      <c r="S23" s="79" t="s">
        <v>629</v>
      </c>
      <c r="T23" s="79" t="s">
        <v>659</v>
      </c>
      <c r="U23" s="84" t="s">
        <v>716</v>
      </c>
      <c r="V23" s="84" t="s">
        <v>716</v>
      </c>
      <c r="W23" s="81">
        <v>43678.66960648148</v>
      </c>
      <c r="X23" s="84" t="s">
        <v>891</v>
      </c>
      <c r="Y23" s="79"/>
      <c r="Z23" s="79"/>
      <c r="AA23" s="82" t="s">
        <v>1066</v>
      </c>
      <c r="AB23" s="79"/>
      <c r="AC23" s="79" t="b">
        <v>0</v>
      </c>
      <c r="AD23" s="79">
        <v>0</v>
      </c>
      <c r="AE23" s="82" t="s">
        <v>1246</v>
      </c>
      <c r="AF23" s="79" t="b">
        <v>0</v>
      </c>
      <c r="AG23" s="79" t="s">
        <v>1274</v>
      </c>
      <c r="AH23" s="79"/>
      <c r="AI23" s="82" t="s">
        <v>1246</v>
      </c>
      <c r="AJ23" s="79" t="b">
        <v>0</v>
      </c>
      <c r="AK23" s="79">
        <v>0</v>
      </c>
      <c r="AL23" s="82" t="s">
        <v>1246</v>
      </c>
      <c r="AM23" s="79" t="s">
        <v>1295</v>
      </c>
      <c r="AN23" s="79" t="b">
        <v>0</v>
      </c>
      <c r="AO23" s="82" t="s">
        <v>1066</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15</v>
      </c>
      <c r="BK23" s="49">
        <v>100</v>
      </c>
      <c r="BL23" s="48">
        <v>15</v>
      </c>
    </row>
    <row r="24" spans="1:64" ht="15">
      <c r="A24" s="64" t="s">
        <v>232</v>
      </c>
      <c r="B24" s="64" t="s">
        <v>367</v>
      </c>
      <c r="C24" s="65" t="s">
        <v>3900</v>
      </c>
      <c r="D24" s="66">
        <v>3</v>
      </c>
      <c r="E24" s="67" t="s">
        <v>132</v>
      </c>
      <c r="F24" s="68">
        <v>35</v>
      </c>
      <c r="G24" s="65"/>
      <c r="H24" s="69"/>
      <c r="I24" s="70"/>
      <c r="J24" s="70"/>
      <c r="K24" s="34" t="s">
        <v>65</v>
      </c>
      <c r="L24" s="77">
        <v>24</v>
      </c>
      <c r="M24" s="77"/>
      <c r="N24" s="72"/>
      <c r="O24" s="79" t="s">
        <v>431</v>
      </c>
      <c r="P24" s="81">
        <v>43678.71990740741</v>
      </c>
      <c r="Q24" s="79" t="s">
        <v>452</v>
      </c>
      <c r="R24" s="79"/>
      <c r="S24" s="79"/>
      <c r="T24" s="79"/>
      <c r="U24" s="79"/>
      <c r="V24" s="84" t="s">
        <v>756</v>
      </c>
      <c r="W24" s="81">
        <v>43678.71990740741</v>
      </c>
      <c r="X24" s="84" t="s">
        <v>892</v>
      </c>
      <c r="Y24" s="79"/>
      <c r="Z24" s="79"/>
      <c r="AA24" s="82" t="s">
        <v>1067</v>
      </c>
      <c r="AB24" s="79"/>
      <c r="AC24" s="79" t="b">
        <v>0</v>
      </c>
      <c r="AD24" s="79">
        <v>0</v>
      </c>
      <c r="AE24" s="82" t="s">
        <v>1246</v>
      </c>
      <c r="AF24" s="79" t="b">
        <v>0</v>
      </c>
      <c r="AG24" s="79" t="s">
        <v>1274</v>
      </c>
      <c r="AH24" s="79"/>
      <c r="AI24" s="82" t="s">
        <v>1246</v>
      </c>
      <c r="AJ24" s="79" t="b">
        <v>0</v>
      </c>
      <c r="AK24" s="79">
        <v>2</v>
      </c>
      <c r="AL24" s="82" t="s">
        <v>1073</v>
      </c>
      <c r="AM24" s="79" t="s">
        <v>1289</v>
      </c>
      <c r="AN24" s="79" t="b">
        <v>0</v>
      </c>
      <c r="AO24" s="82" t="s">
        <v>1073</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232</v>
      </c>
      <c r="B25" s="64" t="s">
        <v>368</v>
      </c>
      <c r="C25" s="65" t="s">
        <v>3900</v>
      </c>
      <c r="D25" s="66">
        <v>3</v>
      </c>
      <c r="E25" s="67" t="s">
        <v>132</v>
      </c>
      <c r="F25" s="68">
        <v>35</v>
      </c>
      <c r="G25" s="65"/>
      <c r="H25" s="69"/>
      <c r="I25" s="70"/>
      <c r="J25" s="70"/>
      <c r="K25" s="34" t="s">
        <v>65</v>
      </c>
      <c r="L25" s="77">
        <v>25</v>
      </c>
      <c r="M25" s="77"/>
      <c r="N25" s="72"/>
      <c r="O25" s="79" t="s">
        <v>431</v>
      </c>
      <c r="P25" s="81">
        <v>43678.71990740741</v>
      </c>
      <c r="Q25" s="79" t="s">
        <v>452</v>
      </c>
      <c r="R25" s="79"/>
      <c r="S25" s="79"/>
      <c r="T25" s="79"/>
      <c r="U25" s="79"/>
      <c r="V25" s="84" t="s">
        <v>756</v>
      </c>
      <c r="W25" s="81">
        <v>43678.71990740741</v>
      </c>
      <c r="X25" s="84" t="s">
        <v>892</v>
      </c>
      <c r="Y25" s="79"/>
      <c r="Z25" s="79"/>
      <c r="AA25" s="82" t="s">
        <v>1067</v>
      </c>
      <c r="AB25" s="79"/>
      <c r="AC25" s="79" t="b">
        <v>0</v>
      </c>
      <c r="AD25" s="79">
        <v>0</v>
      </c>
      <c r="AE25" s="82" t="s">
        <v>1246</v>
      </c>
      <c r="AF25" s="79" t="b">
        <v>0</v>
      </c>
      <c r="AG25" s="79" t="s">
        <v>1274</v>
      </c>
      <c r="AH25" s="79"/>
      <c r="AI25" s="82" t="s">
        <v>1246</v>
      </c>
      <c r="AJ25" s="79" t="b">
        <v>0</v>
      </c>
      <c r="AK25" s="79">
        <v>2</v>
      </c>
      <c r="AL25" s="82" t="s">
        <v>1073</v>
      </c>
      <c r="AM25" s="79" t="s">
        <v>1289</v>
      </c>
      <c r="AN25" s="79" t="b">
        <v>0</v>
      </c>
      <c r="AO25" s="82" t="s">
        <v>1073</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232</v>
      </c>
      <c r="B26" s="64" t="s">
        <v>369</v>
      </c>
      <c r="C26" s="65" t="s">
        <v>3900</v>
      </c>
      <c r="D26" s="66">
        <v>3</v>
      </c>
      <c r="E26" s="67" t="s">
        <v>132</v>
      </c>
      <c r="F26" s="68">
        <v>35</v>
      </c>
      <c r="G26" s="65"/>
      <c r="H26" s="69"/>
      <c r="I26" s="70"/>
      <c r="J26" s="70"/>
      <c r="K26" s="34" t="s">
        <v>65</v>
      </c>
      <c r="L26" s="77">
        <v>26</v>
      </c>
      <c r="M26" s="77"/>
      <c r="N26" s="72"/>
      <c r="O26" s="79" t="s">
        <v>431</v>
      </c>
      <c r="P26" s="81">
        <v>43678.71990740741</v>
      </c>
      <c r="Q26" s="79" t="s">
        <v>452</v>
      </c>
      <c r="R26" s="79"/>
      <c r="S26" s="79"/>
      <c r="T26" s="79"/>
      <c r="U26" s="79"/>
      <c r="V26" s="84" t="s">
        <v>756</v>
      </c>
      <c r="W26" s="81">
        <v>43678.71990740741</v>
      </c>
      <c r="X26" s="84" t="s">
        <v>892</v>
      </c>
      <c r="Y26" s="79"/>
      <c r="Z26" s="79"/>
      <c r="AA26" s="82" t="s">
        <v>1067</v>
      </c>
      <c r="AB26" s="79"/>
      <c r="AC26" s="79" t="b">
        <v>0</v>
      </c>
      <c r="AD26" s="79">
        <v>0</v>
      </c>
      <c r="AE26" s="82" t="s">
        <v>1246</v>
      </c>
      <c r="AF26" s="79" t="b">
        <v>0</v>
      </c>
      <c r="AG26" s="79" t="s">
        <v>1274</v>
      </c>
      <c r="AH26" s="79"/>
      <c r="AI26" s="82" t="s">
        <v>1246</v>
      </c>
      <c r="AJ26" s="79" t="b">
        <v>0</v>
      </c>
      <c r="AK26" s="79">
        <v>2</v>
      </c>
      <c r="AL26" s="82" t="s">
        <v>1073</v>
      </c>
      <c r="AM26" s="79" t="s">
        <v>1289</v>
      </c>
      <c r="AN26" s="79" t="b">
        <v>0</v>
      </c>
      <c r="AO26" s="82" t="s">
        <v>1073</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232</v>
      </c>
      <c r="B27" s="64" t="s">
        <v>346</v>
      </c>
      <c r="C27" s="65" t="s">
        <v>3900</v>
      </c>
      <c r="D27" s="66">
        <v>3</v>
      </c>
      <c r="E27" s="67" t="s">
        <v>132</v>
      </c>
      <c r="F27" s="68">
        <v>35</v>
      </c>
      <c r="G27" s="65"/>
      <c r="H27" s="69"/>
      <c r="I27" s="70"/>
      <c r="J27" s="70"/>
      <c r="K27" s="34" t="s">
        <v>65</v>
      </c>
      <c r="L27" s="77">
        <v>27</v>
      </c>
      <c r="M27" s="77"/>
      <c r="N27" s="72"/>
      <c r="O27" s="79" t="s">
        <v>431</v>
      </c>
      <c r="P27" s="81">
        <v>43678.71990740741</v>
      </c>
      <c r="Q27" s="79" t="s">
        <v>452</v>
      </c>
      <c r="R27" s="79"/>
      <c r="S27" s="79"/>
      <c r="T27" s="79"/>
      <c r="U27" s="79"/>
      <c r="V27" s="84" t="s">
        <v>756</v>
      </c>
      <c r="W27" s="81">
        <v>43678.71990740741</v>
      </c>
      <c r="X27" s="84" t="s">
        <v>892</v>
      </c>
      <c r="Y27" s="79"/>
      <c r="Z27" s="79"/>
      <c r="AA27" s="82" t="s">
        <v>1067</v>
      </c>
      <c r="AB27" s="79"/>
      <c r="AC27" s="79" t="b">
        <v>0</v>
      </c>
      <c r="AD27" s="79">
        <v>0</v>
      </c>
      <c r="AE27" s="82" t="s">
        <v>1246</v>
      </c>
      <c r="AF27" s="79" t="b">
        <v>0</v>
      </c>
      <c r="AG27" s="79" t="s">
        <v>1274</v>
      </c>
      <c r="AH27" s="79"/>
      <c r="AI27" s="82" t="s">
        <v>1246</v>
      </c>
      <c r="AJ27" s="79" t="b">
        <v>0</v>
      </c>
      <c r="AK27" s="79">
        <v>2</v>
      </c>
      <c r="AL27" s="82" t="s">
        <v>1073</v>
      </c>
      <c r="AM27" s="79" t="s">
        <v>1289</v>
      </c>
      <c r="AN27" s="79" t="b">
        <v>0</v>
      </c>
      <c r="AO27" s="82" t="s">
        <v>1073</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232</v>
      </c>
      <c r="B28" s="64" t="s">
        <v>370</v>
      </c>
      <c r="C28" s="65" t="s">
        <v>3900</v>
      </c>
      <c r="D28" s="66">
        <v>3</v>
      </c>
      <c r="E28" s="67" t="s">
        <v>132</v>
      </c>
      <c r="F28" s="68">
        <v>35</v>
      </c>
      <c r="G28" s="65"/>
      <c r="H28" s="69"/>
      <c r="I28" s="70"/>
      <c r="J28" s="70"/>
      <c r="K28" s="34" t="s">
        <v>65</v>
      </c>
      <c r="L28" s="77">
        <v>28</v>
      </c>
      <c r="M28" s="77"/>
      <c r="N28" s="72"/>
      <c r="O28" s="79" t="s">
        <v>431</v>
      </c>
      <c r="P28" s="81">
        <v>43678.71990740741</v>
      </c>
      <c r="Q28" s="79" t="s">
        <v>452</v>
      </c>
      <c r="R28" s="79"/>
      <c r="S28" s="79"/>
      <c r="T28" s="79"/>
      <c r="U28" s="79"/>
      <c r="V28" s="84" t="s">
        <v>756</v>
      </c>
      <c r="W28" s="81">
        <v>43678.71990740741</v>
      </c>
      <c r="X28" s="84" t="s">
        <v>892</v>
      </c>
      <c r="Y28" s="79"/>
      <c r="Z28" s="79"/>
      <c r="AA28" s="82" t="s">
        <v>1067</v>
      </c>
      <c r="AB28" s="79"/>
      <c r="AC28" s="79" t="b">
        <v>0</v>
      </c>
      <c r="AD28" s="79">
        <v>0</v>
      </c>
      <c r="AE28" s="82" t="s">
        <v>1246</v>
      </c>
      <c r="AF28" s="79" t="b">
        <v>0</v>
      </c>
      <c r="AG28" s="79" t="s">
        <v>1274</v>
      </c>
      <c r="AH28" s="79"/>
      <c r="AI28" s="82" t="s">
        <v>1246</v>
      </c>
      <c r="AJ28" s="79" t="b">
        <v>0</v>
      </c>
      <c r="AK28" s="79">
        <v>2</v>
      </c>
      <c r="AL28" s="82" t="s">
        <v>1073</v>
      </c>
      <c r="AM28" s="79" t="s">
        <v>1289</v>
      </c>
      <c r="AN28" s="79" t="b">
        <v>0</v>
      </c>
      <c r="AO28" s="82" t="s">
        <v>1073</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232</v>
      </c>
      <c r="B29" s="64" t="s">
        <v>371</v>
      </c>
      <c r="C29" s="65" t="s">
        <v>3900</v>
      </c>
      <c r="D29" s="66">
        <v>3</v>
      </c>
      <c r="E29" s="67" t="s">
        <v>132</v>
      </c>
      <c r="F29" s="68">
        <v>35</v>
      </c>
      <c r="G29" s="65"/>
      <c r="H29" s="69"/>
      <c r="I29" s="70"/>
      <c r="J29" s="70"/>
      <c r="K29" s="34" t="s">
        <v>65</v>
      </c>
      <c r="L29" s="77">
        <v>29</v>
      </c>
      <c r="M29" s="77"/>
      <c r="N29" s="72"/>
      <c r="O29" s="79" t="s">
        <v>431</v>
      </c>
      <c r="P29" s="81">
        <v>43678.71990740741</v>
      </c>
      <c r="Q29" s="79" t="s">
        <v>452</v>
      </c>
      <c r="R29" s="79"/>
      <c r="S29" s="79"/>
      <c r="T29" s="79"/>
      <c r="U29" s="79"/>
      <c r="V29" s="84" t="s">
        <v>756</v>
      </c>
      <c r="W29" s="81">
        <v>43678.71990740741</v>
      </c>
      <c r="X29" s="84" t="s">
        <v>892</v>
      </c>
      <c r="Y29" s="79"/>
      <c r="Z29" s="79"/>
      <c r="AA29" s="82" t="s">
        <v>1067</v>
      </c>
      <c r="AB29" s="79"/>
      <c r="AC29" s="79" t="b">
        <v>0</v>
      </c>
      <c r="AD29" s="79">
        <v>0</v>
      </c>
      <c r="AE29" s="82" t="s">
        <v>1246</v>
      </c>
      <c r="AF29" s="79" t="b">
        <v>0</v>
      </c>
      <c r="AG29" s="79" t="s">
        <v>1274</v>
      </c>
      <c r="AH29" s="79"/>
      <c r="AI29" s="82" t="s">
        <v>1246</v>
      </c>
      <c r="AJ29" s="79" t="b">
        <v>0</v>
      </c>
      <c r="AK29" s="79">
        <v>2</v>
      </c>
      <c r="AL29" s="82" t="s">
        <v>1073</v>
      </c>
      <c r="AM29" s="79" t="s">
        <v>1289</v>
      </c>
      <c r="AN29" s="79" t="b">
        <v>0</v>
      </c>
      <c r="AO29" s="82" t="s">
        <v>1073</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232</v>
      </c>
      <c r="B30" s="64" t="s">
        <v>235</v>
      </c>
      <c r="C30" s="65" t="s">
        <v>3900</v>
      </c>
      <c r="D30" s="66">
        <v>3</v>
      </c>
      <c r="E30" s="67" t="s">
        <v>132</v>
      </c>
      <c r="F30" s="68">
        <v>35</v>
      </c>
      <c r="G30" s="65"/>
      <c r="H30" s="69"/>
      <c r="I30" s="70"/>
      <c r="J30" s="70"/>
      <c r="K30" s="34" t="s">
        <v>65</v>
      </c>
      <c r="L30" s="77">
        <v>30</v>
      </c>
      <c r="M30" s="77"/>
      <c r="N30" s="72"/>
      <c r="O30" s="79" t="s">
        <v>431</v>
      </c>
      <c r="P30" s="81">
        <v>43678.71990740741</v>
      </c>
      <c r="Q30" s="79" t="s">
        <v>452</v>
      </c>
      <c r="R30" s="79"/>
      <c r="S30" s="79"/>
      <c r="T30" s="79"/>
      <c r="U30" s="79"/>
      <c r="V30" s="84" t="s">
        <v>756</v>
      </c>
      <c r="W30" s="81">
        <v>43678.71990740741</v>
      </c>
      <c r="X30" s="84" t="s">
        <v>892</v>
      </c>
      <c r="Y30" s="79"/>
      <c r="Z30" s="79"/>
      <c r="AA30" s="82" t="s">
        <v>1067</v>
      </c>
      <c r="AB30" s="79"/>
      <c r="AC30" s="79" t="b">
        <v>0</v>
      </c>
      <c r="AD30" s="79">
        <v>0</v>
      </c>
      <c r="AE30" s="82" t="s">
        <v>1246</v>
      </c>
      <c r="AF30" s="79" t="b">
        <v>0</v>
      </c>
      <c r="AG30" s="79" t="s">
        <v>1274</v>
      </c>
      <c r="AH30" s="79"/>
      <c r="AI30" s="82" t="s">
        <v>1246</v>
      </c>
      <c r="AJ30" s="79" t="b">
        <v>0</v>
      </c>
      <c r="AK30" s="79">
        <v>2</v>
      </c>
      <c r="AL30" s="82" t="s">
        <v>1073</v>
      </c>
      <c r="AM30" s="79" t="s">
        <v>1289</v>
      </c>
      <c r="AN30" s="79" t="b">
        <v>0</v>
      </c>
      <c r="AO30" s="82" t="s">
        <v>1073</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0</v>
      </c>
      <c r="BE30" s="49">
        <v>0</v>
      </c>
      <c r="BF30" s="48">
        <v>0</v>
      </c>
      <c r="BG30" s="49">
        <v>0</v>
      </c>
      <c r="BH30" s="48">
        <v>0</v>
      </c>
      <c r="BI30" s="49">
        <v>0</v>
      </c>
      <c r="BJ30" s="48">
        <v>14</v>
      </c>
      <c r="BK30" s="49">
        <v>100</v>
      </c>
      <c r="BL30" s="48">
        <v>14</v>
      </c>
    </row>
    <row r="31" spans="1:64" ht="15">
      <c r="A31" s="64" t="s">
        <v>233</v>
      </c>
      <c r="B31" s="64" t="s">
        <v>372</v>
      </c>
      <c r="C31" s="65" t="s">
        <v>3900</v>
      </c>
      <c r="D31" s="66">
        <v>3</v>
      </c>
      <c r="E31" s="67" t="s">
        <v>132</v>
      </c>
      <c r="F31" s="68">
        <v>35</v>
      </c>
      <c r="G31" s="65"/>
      <c r="H31" s="69"/>
      <c r="I31" s="70"/>
      <c r="J31" s="70"/>
      <c r="K31" s="34" t="s">
        <v>65</v>
      </c>
      <c r="L31" s="77">
        <v>31</v>
      </c>
      <c r="M31" s="77"/>
      <c r="N31" s="72"/>
      <c r="O31" s="79" t="s">
        <v>431</v>
      </c>
      <c r="P31" s="81">
        <v>43650.44825231482</v>
      </c>
      <c r="Q31" s="79" t="s">
        <v>453</v>
      </c>
      <c r="R31" s="79"/>
      <c r="S31" s="79"/>
      <c r="T31" s="79" t="s">
        <v>660</v>
      </c>
      <c r="U31" s="84" t="s">
        <v>717</v>
      </c>
      <c r="V31" s="84" t="s">
        <v>717</v>
      </c>
      <c r="W31" s="81">
        <v>43650.44825231482</v>
      </c>
      <c r="X31" s="84" t="s">
        <v>893</v>
      </c>
      <c r="Y31" s="79"/>
      <c r="Z31" s="79"/>
      <c r="AA31" s="82" t="s">
        <v>1068</v>
      </c>
      <c r="AB31" s="79"/>
      <c r="AC31" s="79" t="b">
        <v>0</v>
      </c>
      <c r="AD31" s="79">
        <v>123</v>
      </c>
      <c r="AE31" s="82" t="s">
        <v>1246</v>
      </c>
      <c r="AF31" s="79" t="b">
        <v>0</v>
      </c>
      <c r="AG31" s="79" t="s">
        <v>1274</v>
      </c>
      <c r="AH31" s="79"/>
      <c r="AI31" s="82" t="s">
        <v>1246</v>
      </c>
      <c r="AJ31" s="79" t="b">
        <v>0</v>
      </c>
      <c r="AK31" s="79">
        <v>64</v>
      </c>
      <c r="AL31" s="82" t="s">
        <v>1246</v>
      </c>
      <c r="AM31" s="79" t="s">
        <v>1293</v>
      </c>
      <c r="AN31" s="79" t="b">
        <v>0</v>
      </c>
      <c r="AO31" s="82" t="s">
        <v>1068</v>
      </c>
      <c r="AP31" s="79" t="s">
        <v>1300</v>
      </c>
      <c r="AQ31" s="79">
        <v>0</v>
      </c>
      <c r="AR31" s="79">
        <v>0</v>
      </c>
      <c r="AS31" s="79"/>
      <c r="AT31" s="79"/>
      <c r="AU31" s="79"/>
      <c r="AV31" s="79"/>
      <c r="AW31" s="79"/>
      <c r="AX31" s="79"/>
      <c r="AY31" s="79"/>
      <c r="AZ31" s="79"/>
      <c r="BA31">
        <v>1</v>
      </c>
      <c r="BB31" s="78" t="str">
        <f>REPLACE(INDEX(GroupVertices[Group],MATCH(Edges[[#This Row],[Vertex 1]],GroupVertices[Vertex],0)),1,1,"")</f>
        <v>22</v>
      </c>
      <c r="BC31" s="78" t="str">
        <f>REPLACE(INDEX(GroupVertices[Group],MATCH(Edges[[#This Row],[Vertex 2]],GroupVertices[Vertex],0)),1,1,"")</f>
        <v>22</v>
      </c>
      <c r="BD31" s="48">
        <v>0</v>
      </c>
      <c r="BE31" s="49">
        <v>0</v>
      </c>
      <c r="BF31" s="48">
        <v>2</v>
      </c>
      <c r="BG31" s="49">
        <v>13.333333333333334</v>
      </c>
      <c r="BH31" s="48">
        <v>0</v>
      </c>
      <c r="BI31" s="49">
        <v>0</v>
      </c>
      <c r="BJ31" s="48">
        <v>13</v>
      </c>
      <c r="BK31" s="49">
        <v>86.66666666666667</v>
      </c>
      <c r="BL31" s="48">
        <v>15</v>
      </c>
    </row>
    <row r="32" spans="1:64" ht="15">
      <c r="A32" s="64" t="s">
        <v>234</v>
      </c>
      <c r="B32" s="64" t="s">
        <v>372</v>
      </c>
      <c r="C32" s="65" t="s">
        <v>3900</v>
      </c>
      <c r="D32" s="66">
        <v>3</v>
      </c>
      <c r="E32" s="67" t="s">
        <v>132</v>
      </c>
      <c r="F32" s="68">
        <v>35</v>
      </c>
      <c r="G32" s="65"/>
      <c r="H32" s="69"/>
      <c r="I32" s="70"/>
      <c r="J32" s="70"/>
      <c r="K32" s="34" t="s">
        <v>65</v>
      </c>
      <c r="L32" s="77">
        <v>32</v>
      </c>
      <c r="M32" s="77"/>
      <c r="N32" s="72"/>
      <c r="O32" s="79" t="s">
        <v>431</v>
      </c>
      <c r="P32" s="81">
        <v>43678.755208333336</v>
      </c>
      <c r="Q32" s="79" t="s">
        <v>454</v>
      </c>
      <c r="R32" s="79"/>
      <c r="S32" s="79"/>
      <c r="T32" s="79" t="s">
        <v>660</v>
      </c>
      <c r="U32" s="79"/>
      <c r="V32" s="84" t="s">
        <v>757</v>
      </c>
      <c r="W32" s="81">
        <v>43678.755208333336</v>
      </c>
      <c r="X32" s="84" t="s">
        <v>894</v>
      </c>
      <c r="Y32" s="79"/>
      <c r="Z32" s="79"/>
      <c r="AA32" s="82" t="s">
        <v>1069</v>
      </c>
      <c r="AB32" s="79"/>
      <c r="AC32" s="79" t="b">
        <v>0</v>
      </c>
      <c r="AD32" s="79">
        <v>0</v>
      </c>
      <c r="AE32" s="82" t="s">
        <v>1246</v>
      </c>
      <c r="AF32" s="79" t="b">
        <v>0</v>
      </c>
      <c r="AG32" s="79" t="s">
        <v>1274</v>
      </c>
      <c r="AH32" s="79"/>
      <c r="AI32" s="82" t="s">
        <v>1246</v>
      </c>
      <c r="AJ32" s="79" t="b">
        <v>0</v>
      </c>
      <c r="AK32" s="79">
        <v>64</v>
      </c>
      <c r="AL32" s="82" t="s">
        <v>1068</v>
      </c>
      <c r="AM32" s="79" t="s">
        <v>1288</v>
      </c>
      <c r="AN32" s="79" t="b">
        <v>0</v>
      </c>
      <c r="AO32" s="82" t="s">
        <v>1068</v>
      </c>
      <c r="AP32" s="79" t="s">
        <v>176</v>
      </c>
      <c r="AQ32" s="79">
        <v>0</v>
      </c>
      <c r="AR32" s="79">
        <v>0</v>
      </c>
      <c r="AS32" s="79"/>
      <c r="AT32" s="79"/>
      <c r="AU32" s="79"/>
      <c r="AV32" s="79"/>
      <c r="AW32" s="79"/>
      <c r="AX32" s="79"/>
      <c r="AY32" s="79"/>
      <c r="AZ32" s="79"/>
      <c r="BA32">
        <v>1</v>
      </c>
      <c r="BB32" s="78" t="str">
        <f>REPLACE(INDEX(GroupVertices[Group],MATCH(Edges[[#This Row],[Vertex 1]],GroupVertices[Vertex],0)),1,1,"")</f>
        <v>22</v>
      </c>
      <c r="BC32" s="78" t="str">
        <f>REPLACE(INDEX(GroupVertices[Group],MATCH(Edges[[#This Row],[Vertex 2]],GroupVertices[Vertex],0)),1,1,"")</f>
        <v>22</v>
      </c>
      <c r="BD32" s="48"/>
      <c r="BE32" s="49"/>
      <c r="BF32" s="48"/>
      <c r="BG32" s="49"/>
      <c r="BH32" s="48"/>
      <c r="BI32" s="49"/>
      <c r="BJ32" s="48"/>
      <c r="BK32" s="49"/>
      <c r="BL32" s="48"/>
    </row>
    <row r="33" spans="1:64" ht="15">
      <c r="A33" s="64" t="s">
        <v>234</v>
      </c>
      <c r="B33" s="64" t="s">
        <v>233</v>
      </c>
      <c r="C33" s="65" t="s">
        <v>3900</v>
      </c>
      <c r="D33" s="66">
        <v>3</v>
      </c>
      <c r="E33" s="67" t="s">
        <v>132</v>
      </c>
      <c r="F33" s="68">
        <v>35</v>
      </c>
      <c r="G33" s="65"/>
      <c r="H33" s="69"/>
      <c r="I33" s="70"/>
      <c r="J33" s="70"/>
      <c r="K33" s="34" t="s">
        <v>65</v>
      </c>
      <c r="L33" s="77">
        <v>33</v>
      </c>
      <c r="M33" s="77"/>
      <c r="N33" s="72"/>
      <c r="O33" s="79" t="s">
        <v>431</v>
      </c>
      <c r="P33" s="81">
        <v>43678.755208333336</v>
      </c>
      <c r="Q33" s="79" t="s">
        <v>454</v>
      </c>
      <c r="R33" s="79"/>
      <c r="S33" s="79"/>
      <c r="T33" s="79" t="s">
        <v>660</v>
      </c>
      <c r="U33" s="79"/>
      <c r="V33" s="84" t="s">
        <v>757</v>
      </c>
      <c r="W33" s="81">
        <v>43678.755208333336</v>
      </c>
      <c r="X33" s="84" t="s">
        <v>894</v>
      </c>
      <c r="Y33" s="79"/>
      <c r="Z33" s="79"/>
      <c r="AA33" s="82" t="s">
        <v>1069</v>
      </c>
      <c r="AB33" s="79"/>
      <c r="AC33" s="79" t="b">
        <v>0</v>
      </c>
      <c r="AD33" s="79">
        <v>0</v>
      </c>
      <c r="AE33" s="82" t="s">
        <v>1246</v>
      </c>
      <c r="AF33" s="79" t="b">
        <v>0</v>
      </c>
      <c r="AG33" s="79" t="s">
        <v>1274</v>
      </c>
      <c r="AH33" s="79"/>
      <c r="AI33" s="82" t="s">
        <v>1246</v>
      </c>
      <c r="AJ33" s="79" t="b">
        <v>0</v>
      </c>
      <c r="AK33" s="79">
        <v>64</v>
      </c>
      <c r="AL33" s="82" t="s">
        <v>1068</v>
      </c>
      <c r="AM33" s="79" t="s">
        <v>1288</v>
      </c>
      <c r="AN33" s="79" t="b">
        <v>0</v>
      </c>
      <c r="AO33" s="82" t="s">
        <v>1068</v>
      </c>
      <c r="AP33" s="79" t="s">
        <v>176</v>
      </c>
      <c r="AQ33" s="79">
        <v>0</v>
      </c>
      <c r="AR33" s="79">
        <v>0</v>
      </c>
      <c r="AS33" s="79"/>
      <c r="AT33" s="79"/>
      <c r="AU33" s="79"/>
      <c r="AV33" s="79"/>
      <c r="AW33" s="79"/>
      <c r="AX33" s="79"/>
      <c r="AY33" s="79"/>
      <c r="AZ33" s="79"/>
      <c r="BA33">
        <v>1</v>
      </c>
      <c r="BB33" s="78" t="str">
        <f>REPLACE(INDEX(GroupVertices[Group],MATCH(Edges[[#This Row],[Vertex 1]],GroupVertices[Vertex],0)),1,1,"")</f>
        <v>22</v>
      </c>
      <c r="BC33" s="78" t="str">
        <f>REPLACE(INDEX(GroupVertices[Group],MATCH(Edges[[#This Row],[Vertex 2]],GroupVertices[Vertex],0)),1,1,"")</f>
        <v>22</v>
      </c>
      <c r="BD33" s="48">
        <v>0</v>
      </c>
      <c r="BE33" s="49">
        <v>0</v>
      </c>
      <c r="BF33" s="48">
        <v>2</v>
      </c>
      <c r="BG33" s="49">
        <v>11.764705882352942</v>
      </c>
      <c r="BH33" s="48">
        <v>0</v>
      </c>
      <c r="BI33" s="49">
        <v>0</v>
      </c>
      <c r="BJ33" s="48">
        <v>15</v>
      </c>
      <c r="BK33" s="49">
        <v>88.23529411764706</v>
      </c>
      <c r="BL33" s="48">
        <v>17</v>
      </c>
    </row>
    <row r="34" spans="1:64" ht="15">
      <c r="A34" s="64" t="s">
        <v>235</v>
      </c>
      <c r="B34" s="64" t="s">
        <v>373</v>
      </c>
      <c r="C34" s="65" t="s">
        <v>3900</v>
      </c>
      <c r="D34" s="66">
        <v>3</v>
      </c>
      <c r="E34" s="67" t="s">
        <v>132</v>
      </c>
      <c r="F34" s="68">
        <v>35</v>
      </c>
      <c r="G34" s="65"/>
      <c r="H34" s="69"/>
      <c r="I34" s="70"/>
      <c r="J34" s="70"/>
      <c r="K34" s="34" t="s">
        <v>65</v>
      </c>
      <c r="L34" s="77">
        <v>34</v>
      </c>
      <c r="M34" s="77"/>
      <c r="N34" s="72"/>
      <c r="O34" s="79" t="s">
        <v>431</v>
      </c>
      <c r="P34" s="81">
        <v>43678.42760416667</v>
      </c>
      <c r="Q34" s="79" t="s">
        <v>455</v>
      </c>
      <c r="R34" s="79" t="s">
        <v>575</v>
      </c>
      <c r="S34" s="79" t="s">
        <v>630</v>
      </c>
      <c r="T34" s="79" t="s">
        <v>661</v>
      </c>
      <c r="U34" s="79"/>
      <c r="V34" s="84" t="s">
        <v>758</v>
      </c>
      <c r="W34" s="81">
        <v>43678.42760416667</v>
      </c>
      <c r="X34" s="84" t="s">
        <v>895</v>
      </c>
      <c r="Y34" s="79"/>
      <c r="Z34" s="79"/>
      <c r="AA34" s="82" t="s">
        <v>1070</v>
      </c>
      <c r="AB34" s="82" t="s">
        <v>1225</v>
      </c>
      <c r="AC34" s="79" t="b">
        <v>0</v>
      </c>
      <c r="AD34" s="79">
        <v>1</v>
      </c>
      <c r="AE34" s="82" t="s">
        <v>1251</v>
      </c>
      <c r="AF34" s="79" t="b">
        <v>0</v>
      </c>
      <c r="AG34" s="79" t="s">
        <v>1274</v>
      </c>
      <c r="AH34" s="79"/>
      <c r="AI34" s="82" t="s">
        <v>1246</v>
      </c>
      <c r="AJ34" s="79" t="b">
        <v>0</v>
      </c>
      <c r="AK34" s="79">
        <v>0</v>
      </c>
      <c r="AL34" s="82" t="s">
        <v>1246</v>
      </c>
      <c r="AM34" s="79" t="s">
        <v>1288</v>
      </c>
      <c r="AN34" s="79" t="b">
        <v>0</v>
      </c>
      <c r="AO34" s="82" t="s">
        <v>1225</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235</v>
      </c>
      <c r="B35" s="64" t="s">
        <v>374</v>
      </c>
      <c r="C35" s="65" t="s">
        <v>3901</v>
      </c>
      <c r="D35" s="66">
        <v>10</v>
      </c>
      <c r="E35" s="67" t="s">
        <v>136</v>
      </c>
      <c r="F35" s="68">
        <v>12</v>
      </c>
      <c r="G35" s="65"/>
      <c r="H35" s="69"/>
      <c r="I35" s="70"/>
      <c r="J35" s="70"/>
      <c r="K35" s="34" t="s">
        <v>65</v>
      </c>
      <c r="L35" s="77">
        <v>35</v>
      </c>
      <c r="M35" s="77"/>
      <c r="N35" s="72"/>
      <c r="O35" s="79" t="s">
        <v>431</v>
      </c>
      <c r="P35" s="81">
        <v>43678.42760416667</v>
      </c>
      <c r="Q35" s="79" t="s">
        <v>455</v>
      </c>
      <c r="R35" s="79" t="s">
        <v>575</v>
      </c>
      <c r="S35" s="79" t="s">
        <v>630</v>
      </c>
      <c r="T35" s="79" t="s">
        <v>661</v>
      </c>
      <c r="U35" s="79"/>
      <c r="V35" s="84" t="s">
        <v>758</v>
      </c>
      <c r="W35" s="81">
        <v>43678.42760416667</v>
      </c>
      <c r="X35" s="84" t="s">
        <v>895</v>
      </c>
      <c r="Y35" s="79"/>
      <c r="Z35" s="79"/>
      <c r="AA35" s="82" t="s">
        <v>1070</v>
      </c>
      <c r="AB35" s="82" t="s">
        <v>1225</v>
      </c>
      <c r="AC35" s="79" t="b">
        <v>0</v>
      </c>
      <c r="AD35" s="79">
        <v>1</v>
      </c>
      <c r="AE35" s="82" t="s">
        <v>1251</v>
      </c>
      <c r="AF35" s="79" t="b">
        <v>0</v>
      </c>
      <c r="AG35" s="79" t="s">
        <v>1274</v>
      </c>
      <c r="AH35" s="79"/>
      <c r="AI35" s="82" t="s">
        <v>1246</v>
      </c>
      <c r="AJ35" s="79" t="b">
        <v>0</v>
      </c>
      <c r="AK35" s="79">
        <v>0</v>
      </c>
      <c r="AL35" s="82" t="s">
        <v>1246</v>
      </c>
      <c r="AM35" s="79" t="s">
        <v>1288</v>
      </c>
      <c r="AN35" s="79" t="b">
        <v>0</v>
      </c>
      <c r="AO35" s="82" t="s">
        <v>1225</v>
      </c>
      <c r="AP35" s="79" t="s">
        <v>176</v>
      </c>
      <c r="AQ35" s="79">
        <v>0</v>
      </c>
      <c r="AR35" s="79">
        <v>0</v>
      </c>
      <c r="AS35" s="79"/>
      <c r="AT35" s="79"/>
      <c r="AU35" s="79"/>
      <c r="AV35" s="79"/>
      <c r="AW35" s="79"/>
      <c r="AX35" s="79"/>
      <c r="AY35" s="79"/>
      <c r="AZ35" s="79"/>
      <c r="BA35">
        <v>2</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235</v>
      </c>
      <c r="B36" s="64" t="s">
        <v>374</v>
      </c>
      <c r="C36" s="65" t="s">
        <v>3901</v>
      </c>
      <c r="D36" s="66">
        <v>10</v>
      </c>
      <c r="E36" s="67" t="s">
        <v>136</v>
      </c>
      <c r="F36" s="68">
        <v>12</v>
      </c>
      <c r="G36" s="65"/>
      <c r="H36" s="69"/>
      <c r="I36" s="70"/>
      <c r="J36" s="70"/>
      <c r="K36" s="34" t="s">
        <v>65</v>
      </c>
      <c r="L36" s="77">
        <v>36</v>
      </c>
      <c r="M36" s="77"/>
      <c r="N36" s="72"/>
      <c r="O36" s="79" t="s">
        <v>431</v>
      </c>
      <c r="P36" s="81">
        <v>43678.515231481484</v>
      </c>
      <c r="Q36" s="79" t="s">
        <v>456</v>
      </c>
      <c r="R36" s="84" t="s">
        <v>576</v>
      </c>
      <c r="S36" s="79" t="s">
        <v>631</v>
      </c>
      <c r="T36" s="79" t="s">
        <v>661</v>
      </c>
      <c r="U36" s="79"/>
      <c r="V36" s="84" t="s">
        <v>758</v>
      </c>
      <c r="W36" s="81">
        <v>43678.515231481484</v>
      </c>
      <c r="X36" s="84" t="s">
        <v>896</v>
      </c>
      <c r="Y36" s="79"/>
      <c r="Z36" s="79"/>
      <c r="AA36" s="82" t="s">
        <v>1071</v>
      </c>
      <c r="AB36" s="82" t="s">
        <v>1225</v>
      </c>
      <c r="AC36" s="79" t="b">
        <v>0</v>
      </c>
      <c r="AD36" s="79">
        <v>2</v>
      </c>
      <c r="AE36" s="82" t="s">
        <v>1251</v>
      </c>
      <c r="AF36" s="79" t="b">
        <v>0</v>
      </c>
      <c r="AG36" s="79" t="s">
        <v>1274</v>
      </c>
      <c r="AH36" s="79"/>
      <c r="AI36" s="82" t="s">
        <v>1246</v>
      </c>
      <c r="AJ36" s="79" t="b">
        <v>0</v>
      </c>
      <c r="AK36" s="79">
        <v>1</v>
      </c>
      <c r="AL36" s="82" t="s">
        <v>1246</v>
      </c>
      <c r="AM36" s="79" t="s">
        <v>1288</v>
      </c>
      <c r="AN36" s="79" t="b">
        <v>0</v>
      </c>
      <c r="AO36" s="82" t="s">
        <v>1225</v>
      </c>
      <c r="AP36" s="79" t="s">
        <v>176</v>
      </c>
      <c r="AQ36" s="79">
        <v>0</v>
      </c>
      <c r="AR36" s="79">
        <v>0</v>
      </c>
      <c r="AS36" s="79"/>
      <c r="AT36" s="79"/>
      <c r="AU36" s="79"/>
      <c r="AV36" s="79"/>
      <c r="AW36" s="79"/>
      <c r="AX36" s="79"/>
      <c r="AY36" s="79"/>
      <c r="AZ36" s="79"/>
      <c r="BA36">
        <v>2</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235</v>
      </c>
      <c r="B37" s="64" t="s">
        <v>375</v>
      </c>
      <c r="C37" s="65" t="s">
        <v>3901</v>
      </c>
      <c r="D37" s="66">
        <v>10</v>
      </c>
      <c r="E37" s="67" t="s">
        <v>136</v>
      </c>
      <c r="F37" s="68">
        <v>12</v>
      </c>
      <c r="G37" s="65"/>
      <c r="H37" s="69"/>
      <c r="I37" s="70"/>
      <c r="J37" s="70"/>
      <c r="K37" s="34" t="s">
        <v>65</v>
      </c>
      <c r="L37" s="77">
        <v>37</v>
      </c>
      <c r="M37" s="77"/>
      <c r="N37" s="72"/>
      <c r="O37" s="79" t="s">
        <v>432</v>
      </c>
      <c r="P37" s="81">
        <v>43678.42760416667</v>
      </c>
      <c r="Q37" s="79" t="s">
        <v>455</v>
      </c>
      <c r="R37" s="79" t="s">
        <v>575</v>
      </c>
      <c r="S37" s="79" t="s">
        <v>630</v>
      </c>
      <c r="T37" s="79" t="s">
        <v>661</v>
      </c>
      <c r="U37" s="79"/>
      <c r="V37" s="84" t="s">
        <v>758</v>
      </c>
      <c r="W37" s="81">
        <v>43678.42760416667</v>
      </c>
      <c r="X37" s="84" t="s">
        <v>895</v>
      </c>
      <c r="Y37" s="79"/>
      <c r="Z37" s="79"/>
      <c r="AA37" s="82" t="s">
        <v>1070</v>
      </c>
      <c r="AB37" s="82" t="s">
        <v>1225</v>
      </c>
      <c r="AC37" s="79" t="b">
        <v>0</v>
      </c>
      <c r="AD37" s="79">
        <v>1</v>
      </c>
      <c r="AE37" s="82" t="s">
        <v>1251</v>
      </c>
      <c r="AF37" s="79" t="b">
        <v>0</v>
      </c>
      <c r="AG37" s="79" t="s">
        <v>1274</v>
      </c>
      <c r="AH37" s="79"/>
      <c r="AI37" s="82" t="s">
        <v>1246</v>
      </c>
      <c r="AJ37" s="79" t="b">
        <v>0</v>
      </c>
      <c r="AK37" s="79">
        <v>0</v>
      </c>
      <c r="AL37" s="82" t="s">
        <v>1246</v>
      </c>
      <c r="AM37" s="79" t="s">
        <v>1288</v>
      </c>
      <c r="AN37" s="79" t="b">
        <v>0</v>
      </c>
      <c r="AO37" s="82" t="s">
        <v>1225</v>
      </c>
      <c r="AP37" s="79" t="s">
        <v>176</v>
      </c>
      <c r="AQ37" s="79">
        <v>0</v>
      </c>
      <c r="AR37" s="79">
        <v>0</v>
      </c>
      <c r="AS37" s="79"/>
      <c r="AT37" s="79"/>
      <c r="AU37" s="79"/>
      <c r="AV37" s="79"/>
      <c r="AW37" s="79"/>
      <c r="AX37" s="79"/>
      <c r="AY37" s="79"/>
      <c r="AZ37" s="79"/>
      <c r="BA37">
        <v>2</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235</v>
      </c>
      <c r="B38" s="64" t="s">
        <v>375</v>
      </c>
      <c r="C38" s="65" t="s">
        <v>3901</v>
      </c>
      <c r="D38" s="66">
        <v>10</v>
      </c>
      <c r="E38" s="67" t="s">
        <v>136</v>
      </c>
      <c r="F38" s="68">
        <v>12</v>
      </c>
      <c r="G38" s="65"/>
      <c r="H38" s="69"/>
      <c r="I38" s="70"/>
      <c r="J38" s="70"/>
      <c r="K38" s="34" t="s">
        <v>65</v>
      </c>
      <c r="L38" s="77">
        <v>38</v>
      </c>
      <c r="M38" s="77"/>
      <c r="N38" s="72"/>
      <c r="O38" s="79" t="s">
        <v>432</v>
      </c>
      <c r="P38" s="81">
        <v>43678.515231481484</v>
      </c>
      <c r="Q38" s="79" t="s">
        <v>456</v>
      </c>
      <c r="R38" s="84" t="s">
        <v>576</v>
      </c>
      <c r="S38" s="79" t="s">
        <v>631</v>
      </c>
      <c r="T38" s="79" t="s">
        <v>661</v>
      </c>
      <c r="U38" s="79"/>
      <c r="V38" s="84" t="s">
        <v>758</v>
      </c>
      <c r="W38" s="81">
        <v>43678.515231481484</v>
      </c>
      <c r="X38" s="84" t="s">
        <v>896</v>
      </c>
      <c r="Y38" s="79"/>
      <c r="Z38" s="79"/>
      <c r="AA38" s="82" t="s">
        <v>1071</v>
      </c>
      <c r="AB38" s="82" t="s">
        <v>1225</v>
      </c>
      <c r="AC38" s="79" t="b">
        <v>0</v>
      </c>
      <c r="AD38" s="79">
        <v>2</v>
      </c>
      <c r="AE38" s="82" t="s">
        <v>1251</v>
      </c>
      <c r="AF38" s="79" t="b">
        <v>0</v>
      </c>
      <c r="AG38" s="79" t="s">
        <v>1274</v>
      </c>
      <c r="AH38" s="79"/>
      <c r="AI38" s="82" t="s">
        <v>1246</v>
      </c>
      <c r="AJ38" s="79" t="b">
        <v>0</v>
      </c>
      <c r="AK38" s="79">
        <v>1</v>
      </c>
      <c r="AL38" s="82" t="s">
        <v>1246</v>
      </c>
      <c r="AM38" s="79" t="s">
        <v>1288</v>
      </c>
      <c r="AN38" s="79" t="b">
        <v>0</v>
      </c>
      <c r="AO38" s="82" t="s">
        <v>1225</v>
      </c>
      <c r="AP38" s="79" t="s">
        <v>176</v>
      </c>
      <c r="AQ38" s="79">
        <v>0</v>
      </c>
      <c r="AR38" s="79">
        <v>0</v>
      </c>
      <c r="AS38" s="79"/>
      <c r="AT38" s="79"/>
      <c r="AU38" s="79"/>
      <c r="AV38" s="79"/>
      <c r="AW38" s="79"/>
      <c r="AX38" s="79"/>
      <c r="AY38" s="79"/>
      <c r="AZ38" s="79"/>
      <c r="BA38">
        <v>2</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235</v>
      </c>
      <c r="B39" s="64" t="s">
        <v>376</v>
      </c>
      <c r="C39" s="65" t="s">
        <v>3900</v>
      </c>
      <c r="D39" s="66">
        <v>3</v>
      </c>
      <c r="E39" s="67" t="s">
        <v>132</v>
      </c>
      <c r="F39" s="68">
        <v>35</v>
      </c>
      <c r="G39" s="65"/>
      <c r="H39" s="69"/>
      <c r="I39" s="70"/>
      <c r="J39" s="70"/>
      <c r="K39" s="34" t="s">
        <v>65</v>
      </c>
      <c r="L39" s="77">
        <v>39</v>
      </c>
      <c r="M39" s="77"/>
      <c r="N39" s="72"/>
      <c r="O39" s="79" t="s">
        <v>431</v>
      </c>
      <c r="P39" s="81">
        <v>43678.72966435185</v>
      </c>
      <c r="Q39" s="79" t="s">
        <v>457</v>
      </c>
      <c r="R39" s="84" t="s">
        <v>577</v>
      </c>
      <c r="S39" s="79" t="s">
        <v>631</v>
      </c>
      <c r="T39" s="79" t="s">
        <v>653</v>
      </c>
      <c r="U39" s="79"/>
      <c r="V39" s="84" t="s">
        <v>758</v>
      </c>
      <c r="W39" s="81">
        <v>43678.72966435185</v>
      </c>
      <c r="X39" s="84" t="s">
        <v>897</v>
      </c>
      <c r="Y39" s="79"/>
      <c r="Z39" s="79"/>
      <c r="AA39" s="82" t="s">
        <v>1072</v>
      </c>
      <c r="AB39" s="82" t="s">
        <v>1226</v>
      </c>
      <c r="AC39" s="79" t="b">
        <v>0</v>
      </c>
      <c r="AD39" s="79">
        <v>1</v>
      </c>
      <c r="AE39" s="82" t="s">
        <v>1252</v>
      </c>
      <c r="AF39" s="79" t="b">
        <v>0</v>
      </c>
      <c r="AG39" s="79" t="s">
        <v>1274</v>
      </c>
      <c r="AH39" s="79"/>
      <c r="AI39" s="82" t="s">
        <v>1246</v>
      </c>
      <c r="AJ39" s="79" t="b">
        <v>0</v>
      </c>
      <c r="AK39" s="79">
        <v>0</v>
      </c>
      <c r="AL39" s="82" t="s">
        <v>1246</v>
      </c>
      <c r="AM39" s="79" t="s">
        <v>1288</v>
      </c>
      <c r="AN39" s="79" t="b">
        <v>0</v>
      </c>
      <c r="AO39" s="82" t="s">
        <v>1226</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235</v>
      </c>
      <c r="B40" s="64" t="s">
        <v>377</v>
      </c>
      <c r="C40" s="65" t="s">
        <v>3900</v>
      </c>
      <c r="D40" s="66">
        <v>3</v>
      </c>
      <c r="E40" s="67" t="s">
        <v>132</v>
      </c>
      <c r="F40" s="68">
        <v>35</v>
      </c>
      <c r="G40" s="65"/>
      <c r="H40" s="69"/>
      <c r="I40" s="70"/>
      <c r="J40" s="70"/>
      <c r="K40" s="34" t="s">
        <v>65</v>
      </c>
      <c r="L40" s="77">
        <v>40</v>
      </c>
      <c r="M40" s="77"/>
      <c r="N40" s="72"/>
      <c r="O40" s="79" t="s">
        <v>431</v>
      </c>
      <c r="P40" s="81">
        <v>43678.72966435185</v>
      </c>
      <c r="Q40" s="79" t="s">
        <v>457</v>
      </c>
      <c r="R40" s="84" t="s">
        <v>577</v>
      </c>
      <c r="S40" s="79" t="s">
        <v>631</v>
      </c>
      <c r="T40" s="79" t="s">
        <v>653</v>
      </c>
      <c r="U40" s="79"/>
      <c r="V40" s="84" t="s">
        <v>758</v>
      </c>
      <c r="W40" s="81">
        <v>43678.72966435185</v>
      </c>
      <c r="X40" s="84" t="s">
        <v>897</v>
      </c>
      <c r="Y40" s="79"/>
      <c r="Z40" s="79"/>
      <c r="AA40" s="82" t="s">
        <v>1072</v>
      </c>
      <c r="AB40" s="82" t="s">
        <v>1226</v>
      </c>
      <c r="AC40" s="79" t="b">
        <v>0</v>
      </c>
      <c r="AD40" s="79">
        <v>1</v>
      </c>
      <c r="AE40" s="82" t="s">
        <v>1252</v>
      </c>
      <c r="AF40" s="79" t="b">
        <v>0</v>
      </c>
      <c r="AG40" s="79" t="s">
        <v>1274</v>
      </c>
      <c r="AH40" s="79"/>
      <c r="AI40" s="82" t="s">
        <v>1246</v>
      </c>
      <c r="AJ40" s="79" t="b">
        <v>0</v>
      </c>
      <c r="AK40" s="79">
        <v>0</v>
      </c>
      <c r="AL40" s="82" t="s">
        <v>1246</v>
      </c>
      <c r="AM40" s="79" t="s">
        <v>1288</v>
      </c>
      <c r="AN40" s="79" t="b">
        <v>0</v>
      </c>
      <c r="AO40" s="82" t="s">
        <v>1226</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235</v>
      </c>
      <c r="B41" s="64" t="s">
        <v>378</v>
      </c>
      <c r="C41" s="65" t="s">
        <v>3900</v>
      </c>
      <c r="D41" s="66">
        <v>3</v>
      </c>
      <c r="E41" s="67" t="s">
        <v>132</v>
      </c>
      <c r="F41" s="68">
        <v>35</v>
      </c>
      <c r="G41" s="65"/>
      <c r="H41" s="69"/>
      <c r="I41" s="70"/>
      <c r="J41" s="70"/>
      <c r="K41" s="34" t="s">
        <v>65</v>
      </c>
      <c r="L41" s="77">
        <v>41</v>
      </c>
      <c r="M41" s="77"/>
      <c r="N41" s="72"/>
      <c r="O41" s="79" t="s">
        <v>431</v>
      </c>
      <c r="P41" s="81">
        <v>43678.72966435185</v>
      </c>
      <c r="Q41" s="79" t="s">
        <v>457</v>
      </c>
      <c r="R41" s="84" t="s">
        <v>577</v>
      </c>
      <c r="S41" s="79" t="s">
        <v>631</v>
      </c>
      <c r="T41" s="79" t="s">
        <v>653</v>
      </c>
      <c r="U41" s="79"/>
      <c r="V41" s="84" t="s">
        <v>758</v>
      </c>
      <c r="W41" s="81">
        <v>43678.72966435185</v>
      </c>
      <c r="X41" s="84" t="s">
        <v>897</v>
      </c>
      <c r="Y41" s="79"/>
      <c r="Z41" s="79"/>
      <c r="AA41" s="82" t="s">
        <v>1072</v>
      </c>
      <c r="AB41" s="82" t="s">
        <v>1226</v>
      </c>
      <c r="AC41" s="79" t="b">
        <v>0</v>
      </c>
      <c r="AD41" s="79">
        <v>1</v>
      </c>
      <c r="AE41" s="82" t="s">
        <v>1252</v>
      </c>
      <c r="AF41" s="79" t="b">
        <v>0</v>
      </c>
      <c r="AG41" s="79" t="s">
        <v>1274</v>
      </c>
      <c r="AH41" s="79"/>
      <c r="AI41" s="82" t="s">
        <v>1246</v>
      </c>
      <c r="AJ41" s="79" t="b">
        <v>0</v>
      </c>
      <c r="AK41" s="79">
        <v>0</v>
      </c>
      <c r="AL41" s="82" t="s">
        <v>1246</v>
      </c>
      <c r="AM41" s="79" t="s">
        <v>1288</v>
      </c>
      <c r="AN41" s="79" t="b">
        <v>0</v>
      </c>
      <c r="AO41" s="82" t="s">
        <v>1226</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235</v>
      </c>
      <c r="B42" s="64" t="s">
        <v>379</v>
      </c>
      <c r="C42" s="65" t="s">
        <v>3900</v>
      </c>
      <c r="D42" s="66">
        <v>3</v>
      </c>
      <c r="E42" s="67" t="s">
        <v>132</v>
      </c>
      <c r="F42" s="68">
        <v>35</v>
      </c>
      <c r="G42" s="65"/>
      <c r="H42" s="69"/>
      <c r="I42" s="70"/>
      <c r="J42" s="70"/>
      <c r="K42" s="34" t="s">
        <v>65</v>
      </c>
      <c r="L42" s="77">
        <v>42</v>
      </c>
      <c r="M42" s="77"/>
      <c r="N42" s="72"/>
      <c r="O42" s="79" t="s">
        <v>432</v>
      </c>
      <c r="P42" s="81">
        <v>43678.72966435185</v>
      </c>
      <c r="Q42" s="79" t="s">
        <v>457</v>
      </c>
      <c r="R42" s="84" t="s">
        <v>577</v>
      </c>
      <c r="S42" s="79" t="s">
        <v>631</v>
      </c>
      <c r="T42" s="79" t="s">
        <v>653</v>
      </c>
      <c r="U42" s="79"/>
      <c r="V42" s="84" t="s">
        <v>758</v>
      </c>
      <c r="W42" s="81">
        <v>43678.72966435185</v>
      </c>
      <c r="X42" s="84" t="s">
        <v>897</v>
      </c>
      <c r="Y42" s="79"/>
      <c r="Z42" s="79"/>
      <c r="AA42" s="82" t="s">
        <v>1072</v>
      </c>
      <c r="AB42" s="82" t="s">
        <v>1226</v>
      </c>
      <c r="AC42" s="79" t="b">
        <v>0</v>
      </c>
      <c r="AD42" s="79">
        <v>1</v>
      </c>
      <c r="AE42" s="82" t="s">
        <v>1252</v>
      </c>
      <c r="AF42" s="79" t="b">
        <v>0</v>
      </c>
      <c r="AG42" s="79" t="s">
        <v>1274</v>
      </c>
      <c r="AH42" s="79"/>
      <c r="AI42" s="82" t="s">
        <v>1246</v>
      </c>
      <c r="AJ42" s="79" t="b">
        <v>0</v>
      </c>
      <c r="AK42" s="79">
        <v>0</v>
      </c>
      <c r="AL42" s="82" t="s">
        <v>1246</v>
      </c>
      <c r="AM42" s="79" t="s">
        <v>1288</v>
      </c>
      <c r="AN42" s="79" t="b">
        <v>0</v>
      </c>
      <c r="AO42" s="82" t="s">
        <v>1226</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235</v>
      </c>
      <c r="B43" s="64" t="s">
        <v>380</v>
      </c>
      <c r="C43" s="65" t="s">
        <v>3901</v>
      </c>
      <c r="D43" s="66">
        <v>10</v>
      </c>
      <c r="E43" s="67" t="s">
        <v>136</v>
      </c>
      <c r="F43" s="68">
        <v>12</v>
      </c>
      <c r="G43" s="65"/>
      <c r="H43" s="69"/>
      <c r="I43" s="70"/>
      <c r="J43" s="70"/>
      <c r="K43" s="34" t="s">
        <v>65</v>
      </c>
      <c r="L43" s="77">
        <v>43</v>
      </c>
      <c r="M43" s="77"/>
      <c r="N43" s="72"/>
      <c r="O43" s="79" t="s">
        <v>431</v>
      </c>
      <c r="P43" s="81">
        <v>43678.42760416667</v>
      </c>
      <c r="Q43" s="79" t="s">
        <v>455</v>
      </c>
      <c r="R43" s="79" t="s">
        <v>575</v>
      </c>
      <c r="S43" s="79" t="s">
        <v>630</v>
      </c>
      <c r="T43" s="79" t="s">
        <v>661</v>
      </c>
      <c r="U43" s="79"/>
      <c r="V43" s="84" t="s">
        <v>758</v>
      </c>
      <c r="W43" s="81">
        <v>43678.42760416667</v>
      </c>
      <c r="X43" s="84" t="s">
        <v>895</v>
      </c>
      <c r="Y43" s="79"/>
      <c r="Z43" s="79"/>
      <c r="AA43" s="82" t="s">
        <v>1070</v>
      </c>
      <c r="AB43" s="82" t="s">
        <v>1225</v>
      </c>
      <c r="AC43" s="79" t="b">
        <v>0</v>
      </c>
      <c r="AD43" s="79">
        <v>1</v>
      </c>
      <c r="AE43" s="82" t="s">
        <v>1251</v>
      </c>
      <c r="AF43" s="79" t="b">
        <v>0</v>
      </c>
      <c r="AG43" s="79" t="s">
        <v>1274</v>
      </c>
      <c r="AH43" s="79"/>
      <c r="AI43" s="82" t="s">
        <v>1246</v>
      </c>
      <c r="AJ43" s="79" t="b">
        <v>0</v>
      </c>
      <c r="AK43" s="79">
        <v>0</v>
      </c>
      <c r="AL43" s="82" t="s">
        <v>1246</v>
      </c>
      <c r="AM43" s="79" t="s">
        <v>1288</v>
      </c>
      <c r="AN43" s="79" t="b">
        <v>0</v>
      </c>
      <c r="AO43" s="82" t="s">
        <v>1225</v>
      </c>
      <c r="AP43" s="79" t="s">
        <v>176</v>
      </c>
      <c r="AQ43" s="79">
        <v>0</v>
      </c>
      <c r="AR43" s="79">
        <v>0</v>
      </c>
      <c r="AS43" s="79"/>
      <c r="AT43" s="79"/>
      <c r="AU43" s="79"/>
      <c r="AV43" s="79"/>
      <c r="AW43" s="79"/>
      <c r="AX43" s="79"/>
      <c r="AY43" s="79"/>
      <c r="AZ43" s="79"/>
      <c r="BA43">
        <v>5</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235</v>
      </c>
      <c r="B44" s="64" t="s">
        <v>380</v>
      </c>
      <c r="C44" s="65" t="s">
        <v>3901</v>
      </c>
      <c r="D44" s="66">
        <v>10</v>
      </c>
      <c r="E44" s="67" t="s">
        <v>136</v>
      </c>
      <c r="F44" s="68">
        <v>12</v>
      </c>
      <c r="G44" s="65"/>
      <c r="H44" s="69"/>
      <c r="I44" s="70"/>
      <c r="J44" s="70"/>
      <c r="K44" s="34" t="s">
        <v>65</v>
      </c>
      <c r="L44" s="77">
        <v>44</v>
      </c>
      <c r="M44" s="77"/>
      <c r="N44" s="72"/>
      <c r="O44" s="79" t="s">
        <v>431</v>
      </c>
      <c r="P44" s="81">
        <v>43678.505474537036</v>
      </c>
      <c r="Q44" s="79" t="s">
        <v>458</v>
      </c>
      <c r="R44" s="84" t="s">
        <v>576</v>
      </c>
      <c r="S44" s="79" t="s">
        <v>631</v>
      </c>
      <c r="T44" s="79" t="s">
        <v>661</v>
      </c>
      <c r="U44" s="79"/>
      <c r="V44" s="84" t="s">
        <v>758</v>
      </c>
      <c r="W44" s="81">
        <v>43678.505474537036</v>
      </c>
      <c r="X44" s="84" t="s">
        <v>898</v>
      </c>
      <c r="Y44" s="79"/>
      <c r="Z44" s="79"/>
      <c r="AA44" s="82" t="s">
        <v>1073</v>
      </c>
      <c r="AB44" s="82" t="s">
        <v>1227</v>
      </c>
      <c r="AC44" s="79" t="b">
        <v>0</v>
      </c>
      <c r="AD44" s="79">
        <v>1</v>
      </c>
      <c r="AE44" s="82" t="s">
        <v>1253</v>
      </c>
      <c r="AF44" s="79" t="b">
        <v>0</v>
      </c>
      <c r="AG44" s="79" t="s">
        <v>1274</v>
      </c>
      <c r="AH44" s="79"/>
      <c r="AI44" s="82" t="s">
        <v>1246</v>
      </c>
      <c r="AJ44" s="79" t="b">
        <v>0</v>
      </c>
      <c r="AK44" s="79">
        <v>2</v>
      </c>
      <c r="AL44" s="82" t="s">
        <v>1246</v>
      </c>
      <c r="AM44" s="79" t="s">
        <v>1288</v>
      </c>
      <c r="AN44" s="79" t="b">
        <v>0</v>
      </c>
      <c r="AO44" s="82" t="s">
        <v>1227</v>
      </c>
      <c r="AP44" s="79" t="s">
        <v>176</v>
      </c>
      <c r="AQ44" s="79">
        <v>0</v>
      </c>
      <c r="AR44" s="79">
        <v>0</v>
      </c>
      <c r="AS44" s="79"/>
      <c r="AT44" s="79"/>
      <c r="AU44" s="79"/>
      <c r="AV44" s="79"/>
      <c r="AW44" s="79"/>
      <c r="AX44" s="79"/>
      <c r="AY44" s="79"/>
      <c r="AZ44" s="79"/>
      <c r="BA44">
        <v>5</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235</v>
      </c>
      <c r="B45" s="64" t="s">
        <v>380</v>
      </c>
      <c r="C45" s="65" t="s">
        <v>3901</v>
      </c>
      <c r="D45" s="66">
        <v>10</v>
      </c>
      <c r="E45" s="67" t="s">
        <v>136</v>
      </c>
      <c r="F45" s="68">
        <v>12</v>
      </c>
      <c r="G45" s="65"/>
      <c r="H45" s="69"/>
      <c r="I45" s="70"/>
      <c r="J45" s="70"/>
      <c r="K45" s="34" t="s">
        <v>65</v>
      </c>
      <c r="L45" s="77">
        <v>45</v>
      </c>
      <c r="M45" s="77"/>
      <c r="N45" s="72"/>
      <c r="O45" s="79" t="s">
        <v>431</v>
      </c>
      <c r="P45" s="81">
        <v>43678.515231481484</v>
      </c>
      <c r="Q45" s="79" t="s">
        <v>456</v>
      </c>
      <c r="R45" s="84" t="s">
        <v>576</v>
      </c>
      <c r="S45" s="79" t="s">
        <v>631</v>
      </c>
      <c r="T45" s="79" t="s">
        <v>661</v>
      </c>
      <c r="U45" s="79"/>
      <c r="V45" s="84" t="s">
        <v>758</v>
      </c>
      <c r="W45" s="81">
        <v>43678.515231481484</v>
      </c>
      <c r="X45" s="84" t="s">
        <v>896</v>
      </c>
      <c r="Y45" s="79"/>
      <c r="Z45" s="79"/>
      <c r="AA45" s="82" t="s">
        <v>1071</v>
      </c>
      <c r="AB45" s="82" t="s">
        <v>1225</v>
      </c>
      <c r="AC45" s="79" t="b">
        <v>0</v>
      </c>
      <c r="AD45" s="79">
        <v>2</v>
      </c>
      <c r="AE45" s="82" t="s">
        <v>1251</v>
      </c>
      <c r="AF45" s="79" t="b">
        <v>0</v>
      </c>
      <c r="AG45" s="79" t="s">
        <v>1274</v>
      </c>
      <c r="AH45" s="79"/>
      <c r="AI45" s="82" t="s">
        <v>1246</v>
      </c>
      <c r="AJ45" s="79" t="b">
        <v>0</v>
      </c>
      <c r="AK45" s="79">
        <v>1</v>
      </c>
      <c r="AL45" s="82" t="s">
        <v>1246</v>
      </c>
      <c r="AM45" s="79" t="s">
        <v>1288</v>
      </c>
      <c r="AN45" s="79" t="b">
        <v>0</v>
      </c>
      <c r="AO45" s="82" t="s">
        <v>1225</v>
      </c>
      <c r="AP45" s="79" t="s">
        <v>176</v>
      </c>
      <c r="AQ45" s="79">
        <v>0</v>
      </c>
      <c r="AR45" s="79">
        <v>0</v>
      </c>
      <c r="AS45" s="79"/>
      <c r="AT45" s="79"/>
      <c r="AU45" s="79"/>
      <c r="AV45" s="79"/>
      <c r="AW45" s="79"/>
      <c r="AX45" s="79"/>
      <c r="AY45" s="79"/>
      <c r="AZ45" s="79"/>
      <c r="BA45">
        <v>5</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235</v>
      </c>
      <c r="B46" s="64" t="s">
        <v>380</v>
      </c>
      <c r="C46" s="65" t="s">
        <v>3901</v>
      </c>
      <c r="D46" s="66">
        <v>10</v>
      </c>
      <c r="E46" s="67" t="s">
        <v>136</v>
      </c>
      <c r="F46" s="68">
        <v>12</v>
      </c>
      <c r="G46" s="65"/>
      <c r="H46" s="69"/>
      <c r="I46" s="70"/>
      <c r="J46" s="70"/>
      <c r="K46" s="34" t="s">
        <v>65</v>
      </c>
      <c r="L46" s="77">
        <v>46</v>
      </c>
      <c r="M46" s="77"/>
      <c r="N46" s="72"/>
      <c r="O46" s="79" t="s">
        <v>431</v>
      </c>
      <c r="P46" s="81">
        <v>43678.72966435185</v>
      </c>
      <c r="Q46" s="79" t="s">
        <v>457</v>
      </c>
      <c r="R46" s="84" t="s">
        <v>577</v>
      </c>
      <c r="S46" s="79" t="s">
        <v>631</v>
      </c>
      <c r="T46" s="79" t="s">
        <v>653</v>
      </c>
      <c r="U46" s="79"/>
      <c r="V46" s="84" t="s">
        <v>758</v>
      </c>
      <c r="W46" s="81">
        <v>43678.72966435185</v>
      </c>
      <c r="X46" s="84" t="s">
        <v>897</v>
      </c>
      <c r="Y46" s="79"/>
      <c r="Z46" s="79"/>
      <c r="AA46" s="82" t="s">
        <v>1072</v>
      </c>
      <c r="AB46" s="82" t="s">
        <v>1226</v>
      </c>
      <c r="AC46" s="79" t="b">
        <v>0</v>
      </c>
      <c r="AD46" s="79">
        <v>1</v>
      </c>
      <c r="AE46" s="82" t="s">
        <v>1252</v>
      </c>
      <c r="AF46" s="79" t="b">
        <v>0</v>
      </c>
      <c r="AG46" s="79" t="s">
        <v>1274</v>
      </c>
      <c r="AH46" s="79"/>
      <c r="AI46" s="82" t="s">
        <v>1246</v>
      </c>
      <c r="AJ46" s="79" t="b">
        <v>0</v>
      </c>
      <c r="AK46" s="79">
        <v>0</v>
      </c>
      <c r="AL46" s="82" t="s">
        <v>1246</v>
      </c>
      <c r="AM46" s="79" t="s">
        <v>1288</v>
      </c>
      <c r="AN46" s="79" t="b">
        <v>0</v>
      </c>
      <c r="AO46" s="82" t="s">
        <v>1226</v>
      </c>
      <c r="AP46" s="79" t="s">
        <v>176</v>
      </c>
      <c r="AQ46" s="79">
        <v>0</v>
      </c>
      <c r="AR46" s="79">
        <v>0</v>
      </c>
      <c r="AS46" s="79"/>
      <c r="AT46" s="79"/>
      <c r="AU46" s="79"/>
      <c r="AV46" s="79"/>
      <c r="AW46" s="79"/>
      <c r="AX46" s="79"/>
      <c r="AY46" s="79"/>
      <c r="AZ46" s="79"/>
      <c r="BA46">
        <v>5</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235</v>
      </c>
      <c r="B47" s="64" t="s">
        <v>380</v>
      </c>
      <c r="C47" s="65" t="s">
        <v>3901</v>
      </c>
      <c r="D47" s="66">
        <v>10</v>
      </c>
      <c r="E47" s="67" t="s">
        <v>136</v>
      </c>
      <c r="F47" s="68">
        <v>12</v>
      </c>
      <c r="G47" s="65"/>
      <c r="H47" s="69"/>
      <c r="I47" s="70"/>
      <c r="J47" s="70"/>
      <c r="K47" s="34" t="s">
        <v>65</v>
      </c>
      <c r="L47" s="77">
        <v>47</v>
      </c>
      <c r="M47" s="77"/>
      <c r="N47" s="72"/>
      <c r="O47" s="79" t="s">
        <v>431</v>
      </c>
      <c r="P47" s="81">
        <v>43678.76421296296</v>
      </c>
      <c r="Q47" s="79" t="s">
        <v>459</v>
      </c>
      <c r="R47" s="84" t="s">
        <v>576</v>
      </c>
      <c r="S47" s="79" t="s">
        <v>631</v>
      </c>
      <c r="T47" s="79" t="s">
        <v>662</v>
      </c>
      <c r="U47" s="79"/>
      <c r="V47" s="84" t="s">
        <v>758</v>
      </c>
      <c r="W47" s="81">
        <v>43678.76421296296</v>
      </c>
      <c r="X47" s="84" t="s">
        <v>899</v>
      </c>
      <c r="Y47" s="79"/>
      <c r="Z47" s="79"/>
      <c r="AA47" s="82" t="s">
        <v>1074</v>
      </c>
      <c r="AB47" s="82" t="s">
        <v>1228</v>
      </c>
      <c r="AC47" s="79" t="b">
        <v>0</v>
      </c>
      <c r="AD47" s="79">
        <v>0</v>
      </c>
      <c r="AE47" s="82" t="s">
        <v>1254</v>
      </c>
      <c r="AF47" s="79" t="b">
        <v>0</v>
      </c>
      <c r="AG47" s="79" t="s">
        <v>1274</v>
      </c>
      <c r="AH47" s="79"/>
      <c r="AI47" s="82" t="s">
        <v>1246</v>
      </c>
      <c r="AJ47" s="79" t="b">
        <v>0</v>
      </c>
      <c r="AK47" s="79">
        <v>0</v>
      </c>
      <c r="AL47" s="82" t="s">
        <v>1246</v>
      </c>
      <c r="AM47" s="79" t="s">
        <v>1288</v>
      </c>
      <c r="AN47" s="79" t="b">
        <v>0</v>
      </c>
      <c r="AO47" s="82" t="s">
        <v>1228</v>
      </c>
      <c r="AP47" s="79" t="s">
        <v>176</v>
      </c>
      <c r="AQ47" s="79">
        <v>0</v>
      </c>
      <c r="AR47" s="79">
        <v>0</v>
      </c>
      <c r="AS47" s="79"/>
      <c r="AT47" s="79"/>
      <c r="AU47" s="79"/>
      <c r="AV47" s="79"/>
      <c r="AW47" s="79"/>
      <c r="AX47" s="79"/>
      <c r="AY47" s="79"/>
      <c r="AZ47" s="79"/>
      <c r="BA47">
        <v>5</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235</v>
      </c>
      <c r="B48" s="64" t="s">
        <v>381</v>
      </c>
      <c r="C48" s="65" t="s">
        <v>3901</v>
      </c>
      <c r="D48" s="66">
        <v>10</v>
      </c>
      <c r="E48" s="67" t="s">
        <v>136</v>
      </c>
      <c r="F48" s="68">
        <v>12</v>
      </c>
      <c r="G48" s="65"/>
      <c r="H48" s="69"/>
      <c r="I48" s="70"/>
      <c r="J48" s="70"/>
      <c r="K48" s="34" t="s">
        <v>65</v>
      </c>
      <c r="L48" s="77">
        <v>48</v>
      </c>
      <c r="M48" s="77"/>
      <c r="N48" s="72"/>
      <c r="O48" s="79" t="s">
        <v>431</v>
      </c>
      <c r="P48" s="81">
        <v>43678.42760416667</v>
      </c>
      <c r="Q48" s="79" t="s">
        <v>455</v>
      </c>
      <c r="R48" s="79" t="s">
        <v>575</v>
      </c>
      <c r="S48" s="79" t="s">
        <v>630</v>
      </c>
      <c r="T48" s="79" t="s">
        <v>661</v>
      </c>
      <c r="U48" s="79"/>
      <c r="V48" s="84" t="s">
        <v>758</v>
      </c>
      <c r="W48" s="81">
        <v>43678.42760416667</v>
      </c>
      <c r="X48" s="84" t="s">
        <v>895</v>
      </c>
      <c r="Y48" s="79"/>
      <c r="Z48" s="79"/>
      <c r="AA48" s="82" t="s">
        <v>1070</v>
      </c>
      <c r="AB48" s="82" t="s">
        <v>1225</v>
      </c>
      <c r="AC48" s="79" t="b">
        <v>0</v>
      </c>
      <c r="AD48" s="79">
        <v>1</v>
      </c>
      <c r="AE48" s="82" t="s">
        <v>1251</v>
      </c>
      <c r="AF48" s="79" t="b">
        <v>0</v>
      </c>
      <c r="AG48" s="79" t="s">
        <v>1274</v>
      </c>
      <c r="AH48" s="79"/>
      <c r="AI48" s="82" t="s">
        <v>1246</v>
      </c>
      <c r="AJ48" s="79" t="b">
        <v>0</v>
      </c>
      <c r="AK48" s="79">
        <v>0</v>
      </c>
      <c r="AL48" s="82" t="s">
        <v>1246</v>
      </c>
      <c r="AM48" s="79" t="s">
        <v>1288</v>
      </c>
      <c r="AN48" s="79" t="b">
        <v>0</v>
      </c>
      <c r="AO48" s="82" t="s">
        <v>1225</v>
      </c>
      <c r="AP48" s="79" t="s">
        <v>176</v>
      </c>
      <c r="AQ48" s="79">
        <v>0</v>
      </c>
      <c r="AR48" s="79">
        <v>0</v>
      </c>
      <c r="AS48" s="79"/>
      <c r="AT48" s="79"/>
      <c r="AU48" s="79"/>
      <c r="AV48" s="79"/>
      <c r="AW48" s="79"/>
      <c r="AX48" s="79"/>
      <c r="AY48" s="79"/>
      <c r="AZ48" s="79"/>
      <c r="BA48">
        <v>5</v>
      </c>
      <c r="BB48" s="78" t="str">
        <f>REPLACE(INDEX(GroupVertices[Group],MATCH(Edges[[#This Row],[Vertex 1]],GroupVertices[Vertex],0)),1,1,"")</f>
        <v>3</v>
      </c>
      <c r="BC48" s="78" t="str">
        <f>REPLACE(INDEX(GroupVertices[Group],MATCH(Edges[[#This Row],[Vertex 2]],GroupVertices[Vertex],0)),1,1,"")</f>
        <v>3</v>
      </c>
      <c r="BD48" s="48">
        <v>0</v>
      </c>
      <c r="BE48" s="49">
        <v>0</v>
      </c>
      <c r="BF48" s="48">
        <v>1</v>
      </c>
      <c r="BG48" s="49">
        <v>3.5714285714285716</v>
      </c>
      <c r="BH48" s="48">
        <v>0</v>
      </c>
      <c r="BI48" s="49">
        <v>0</v>
      </c>
      <c r="BJ48" s="48">
        <v>27</v>
      </c>
      <c r="BK48" s="49">
        <v>96.42857142857143</v>
      </c>
      <c r="BL48" s="48">
        <v>28</v>
      </c>
    </row>
    <row r="49" spans="1:64" ht="15">
      <c r="A49" s="64" t="s">
        <v>235</v>
      </c>
      <c r="B49" s="64" t="s">
        <v>381</v>
      </c>
      <c r="C49" s="65" t="s">
        <v>3901</v>
      </c>
      <c r="D49" s="66">
        <v>10</v>
      </c>
      <c r="E49" s="67" t="s">
        <v>136</v>
      </c>
      <c r="F49" s="68">
        <v>12</v>
      </c>
      <c r="G49" s="65"/>
      <c r="H49" s="69"/>
      <c r="I49" s="70"/>
      <c r="J49" s="70"/>
      <c r="K49" s="34" t="s">
        <v>65</v>
      </c>
      <c r="L49" s="77">
        <v>49</v>
      </c>
      <c r="M49" s="77"/>
      <c r="N49" s="72"/>
      <c r="O49" s="79" t="s">
        <v>431</v>
      </c>
      <c r="P49" s="81">
        <v>43678.505474537036</v>
      </c>
      <c r="Q49" s="79" t="s">
        <v>458</v>
      </c>
      <c r="R49" s="84" t="s">
        <v>576</v>
      </c>
      <c r="S49" s="79" t="s">
        <v>631</v>
      </c>
      <c r="T49" s="79" t="s">
        <v>661</v>
      </c>
      <c r="U49" s="79"/>
      <c r="V49" s="84" t="s">
        <v>758</v>
      </c>
      <c r="W49" s="81">
        <v>43678.505474537036</v>
      </c>
      <c r="X49" s="84" t="s">
        <v>898</v>
      </c>
      <c r="Y49" s="79"/>
      <c r="Z49" s="79"/>
      <c r="AA49" s="82" t="s">
        <v>1073</v>
      </c>
      <c r="AB49" s="82" t="s">
        <v>1227</v>
      </c>
      <c r="AC49" s="79" t="b">
        <v>0</v>
      </c>
      <c r="AD49" s="79">
        <v>1</v>
      </c>
      <c r="AE49" s="82" t="s">
        <v>1253</v>
      </c>
      <c r="AF49" s="79" t="b">
        <v>0</v>
      </c>
      <c r="AG49" s="79" t="s">
        <v>1274</v>
      </c>
      <c r="AH49" s="79"/>
      <c r="AI49" s="82" t="s">
        <v>1246</v>
      </c>
      <c r="AJ49" s="79" t="b">
        <v>0</v>
      </c>
      <c r="AK49" s="79">
        <v>2</v>
      </c>
      <c r="AL49" s="82" t="s">
        <v>1246</v>
      </c>
      <c r="AM49" s="79" t="s">
        <v>1288</v>
      </c>
      <c r="AN49" s="79" t="b">
        <v>0</v>
      </c>
      <c r="AO49" s="82" t="s">
        <v>1227</v>
      </c>
      <c r="AP49" s="79" t="s">
        <v>176</v>
      </c>
      <c r="AQ49" s="79">
        <v>0</v>
      </c>
      <c r="AR49" s="79">
        <v>0</v>
      </c>
      <c r="AS49" s="79"/>
      <c r="AT49" s="79"/>
      <c r="AU49" s="79"/>
      <c r="AV49" s="79"/>
      <c r="AW49" s="79"/>
      <c r="AX49" s="79"/>
      <c r="AY49" s="79"/>
      <c r="AZ49" s="79"/>
      <c r="BA49">
        <v>5</v>
      </c>
      <c r="BB49" s="78" t="str">
        <f>REPLACE(INDEX(GroupVertices[Group],MATCH(Edges[[#This Row],[Vertex 1]],GroupVertices[Vertex],0)),1,1,"")</f>
        <v>3</v>
      </c>
      <c r="BC49" s="78" t="str">
        <f>REPLACE(INDEX(GroupVertices[Group],MATCH(Edges[[#This Row],[Vertex 2]],GroupVertices[Vertex],0)),1,1,"")</f>
        <v>3</v>
      </c>
      <c r="BD49" s="48">
        <v>1</v>
      </c>
      <c r="BE49" s="49">
        <v>2.4390243902439024</v>
      </c>
      <c r="BF49" s="48">
        <v>1</v>
      </c>
      <c r="BG49" s="49">
        <v>2.4390243902439024</v>
      </c>
      <c r="BH49" s="48">
        <v>0</v>
      </c>
      <c r="BI49" s="49">
        <v>0</v>
      </c>
      <c r="BJ49" s="48">
        <v>39</v>
      </c>
      <c r="BK49" s="49">
        <v>95.1219512195122</v>
      </c>
      <c r="BL49" s="48">
        <v>41</v>
      </c>
    </row>
    <row r="50" spans="1:64" ht="15">
      <c r="A50" s="64" t="s">
        <v>235</v>
      </c>
      <c r="B50" s="64" t="s">
        <v>381</v>
      </c>
      <c r="C50" s="65" t="s">
        <v>3901</v>
      </c>
      <c r="D50" s="66">
        <v>10</v>
      </c>
      <c r="E50" s="67" t="s">
        <v>136</v>
      </c>
      <c r="F50" s="68">
        <v>12</v>
      </c>
      <c r="G50" s="65"/>
      <c r="H50" s="69"/>
      <c r="I50" s="70"/>
      <c r="J50" s="70"/>
      <c r="K50" s="34" t="s">
        <v>65</v>
      </c>
      <c r="L50" s="77">
        <v>50</v>
      </c>
      <c r="M50" s="77"/>
      <c r="N50" s="72"/>
      <c r="O50" s="79" t="s">
        <v>431</v>
      </c>
      <c r="P50" s="81">
        <v>43678.515231481484</v>
      </c>
      <c r="Q50" s="79" t="s">
        <v>456</v>
      </c>
      <c r="R50" s="84" t="s">
        <v>576</v>
      </c>
      <c r="S50" s="79" t="s">
        <v>631</v>
      </c>
      <c r="T50" s="79" t="s">
        <v>661</v>
      </c>
      <c r="U50" s="79"/>
      <c r="V50" s="84" t="s">
        <v>758</v>
      </c>
      <c r="W50" s="81">
        <v>43678.515231481484</v>
      </c>
      <c r="X50" s="84" t="s">
        <v>896</v>
      </c>
      <c r="Y50" s="79"/>
      <c r="Z50" s="79"/>
      <c r="AA50" s="82" t="s">
        <v>1071</v>
      </c>
      <c r="AB50" s="82" t="s">
        <v>1225</v>
      </c>
      <c r="AC50" s="79" t="b">
        <v>0</v>
      </c>
      <c r="AD50" s="79">
        <v>2</v>
      </c>
      <c r="AE50" s="82" t="s">
        <v>1251</v>
      </c>
      <c r="AF50" s="79" t="b">
        <v>0</v>
      </c>
      <c r="AG50" s="79" t="s">
        <v>1274</v>
      </c>
      <c r="AH50" s="79"/>
      <c r="AI50" s="82" t="s">
        <v>1246</v>
      </c>
      <c r="AJ50" s="79" t="b">
        <v>0</v>
      </c>
      <c r="AK50" s="79">
        <v>1</v>
      </c>
      <c r="AL50" s="82" t="s">
        <v>1246</v>
      </c>
      <c r="AM50" s="79" t="s">
        <v>1288</v>
      </c>
      <c r="AN50" s="79" t="b">
        <v>0</v>
      </c>
      <c r="AO50" s="82" t="s">
        <v>1225</v>
      </c>
      <c r="AP50" s="79" t="s">
        <v>176</v>
      </c>
      <c r="AQ50" s="79">
        <v>0</v>
      </c>
      <c r="AR50" s="79">
        <v>0</v>
      </c>
      <c r="AS50" s="79"/>
      <c r="AT50" s="79"/>
      <c r="AU50" s="79"/>
      <c r="AV50" s="79"/>
      <c r="AW50" s="79"/>
      <c r="AX50" s="79"/>
      <c r="AY50" s="79"/>
      <c r="AZ50" s="79"/>
      <c r="BA50">
        <v>5</v>
      </c>
      <c r="BB50" s="78" t="str">
        <f>REPLACE(INDEX(GroupVertices[Group],MATCH(Edges[[#This Row],[Vertex 1]],GroupVertices[Vertex],0)),1,1,"")</f>
        <v>3</v>
      </c>
      <c r="BC50" s="78" t="str">
        <f>REPLACE(INDEX(GroupVertices[Group],MATCH(Edges[[#This Row],[Vertex 2]],GroupVertices[Vertex],0)),1,1,"")</f>
        <v>3</v>
      </c>
      <c r="BD50" s="48">
        <v>1</v>
      </c>
      <c r="BE50" s="49">
        <v>3.125</v>
      </c>
      <c r="BF50" s="48">
        <v>1</v>
      </c>
      <c r="BG50" s="49">
        <v>3.125</v>
      </c>
      <c r="BH50" s="48">
        <v>0</v>
      </c>
      <c r="BI50" s="49">
        <v>0</v>
      </c>
      <c r="BJ50" s="48">
        <v>30</v>
      </c>
      <c r="BK50" s="49">
        <v>93.75</v>
      </c>
      <c r="BL50" s="48">
        <v>32</v>
      </c>
    </row>
    <row r="51" spans="1:64" ht="15">
      <c r="A51" s="64" t="s">
        <v>235</v>
      </c>
      <c r="B51" s="64" t="s">
        <v>381</v>
      </c>
      <c r="C51" s="65" t="s">
        <v>3901</v>
      </c>
      <c r="D51" s="66">
        <v>10</v>
      </c>
      <c r="E51" s="67" t="s">
        <v>136</v>
      </c>
      <c r="F51" s="68">
        <v>12</v>
      </c>
      <c r="G51" s="65"/>
      <c r="H51" s="69"/>
      <c r="I51" s="70"/>
      <c r="J51" s="70"/>
      <c r="K51" s="34" t="s">
        <v>65</v>
      </c>
      <c r="L51" s="77">
        <v>51</v>
      </c>
      <c r="M51" s="77"/>
      <c r="N51" s="72"/>
      <c r="O51" s="79" t="s">
        <v>431</v>
      </c>
      <c r="P51" s="81">
        <v>43678.72966435185</v>
      </c>
      <c r="Q51" s="79" t="s">
        <v>457</v>
      </c>
      <c r="R51" s="84" t="s">
        <v>577</v>
      </c>
      <c r="S51" s="79" t="s">
        <v>631</v>
      </c>
      <c r="T51" s="79" t="s">
        <v>653</v>
      </c>
      <c r="U51" s="79"/>
      <c r="V51" s="84" t="s">
        <v>758</v>
      </c>
      <c r="W51" s="81">
        <v>43678.72966435185</v>
      </c>
      <c r="X51" s="84" t="s">
        <v>897</v>
      </c>
      <c r="Y51" s="79"/>
      <c r="Z51" s="79"/>
      <c r="AA51" s="82" t="s">
        <v>1072</v>
      </c>
      <c r="AB51" s="82" t="s">
        <v>1226</v>
      </c>
      <c r="AC51" s="79" t="b">
        <v>0</v>
      </c>
      <c r="AD51" s="79">
        <v>1</v>
      </c>
      <c r="AE51" s="82" t="s">
        <v>1252</v>
      </c>
      <c r="AF51" s="79" t="b">
        <v>0</v>
      </c>
      <c r="AG51" s="79" t="s">
        <v>1274</v>
      </c>
      <c r="AH51" s="79"/>
      <c r="AI51" s="82" t="s">
        <v>1246</v>
      </c>
      <c r="AJ51" s="79" t="b">
        <v>0</v>
      </c>
      <c r="AK51" s="79">
        <v>0</v>
      </c>
      <c r="AL51" s="82" t="s">
        <v>1246</v>
      </c>
      <c r="AM51" s="79" t="s">
        <v>1288</v>
      </c>
      <c r="AN51" s="79" t="b">
        <v>0</v>
      </c>
      <c r="AO51" s="82" t="s">
        <v>1226</v>
      </c>
      <c r="AP51" s="79" t="s">
        <v>176</v>
      </c>
      <c r="AQ51" s="79">
        <v>0</v>
      </c>
      <c r="AR51" s="79">
        <v>0</v>
      </c>
      <c r="AS51" s="79"/>
      <c r="AT51" s="79"/>
      <c r="AU51" s="79"/>
      <c r="AV51" s="79"/>
      <c r="AW51" s="79"/>
      <c r="AX51" s="79"/>
      <c r="AY51" s="79"/>
      <c r="AZ51" s="79"/>
      <c r="BA51">
        <v>5</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235</v>
      </c>
      <c r="B52" s="64" t="s">
        <v>381</v>
      </c>
      <c r="C52" s="65" t="s">
        <v>3901</v>
      </c>
      <c r="D52" s="66">
        <v>10</v>
      </c>
      <c r="E52" s="67" t="s">
        <v>136</v>
      </c>
      <c r="F52" s="68">
        <v>12</v>
      </c>
      <c r="G52" s="65"/>
      <c r="H52" s="69"/>
      <c r="I52" s="70"/>
      <c r="J52" s="70"/>
      <c r="K52" s="34" t="s">
        <v>65</v>
      </c>
      <c r="L52" s="77">
        <v>52</v>
      </c>
      <c r="M52" s="77"/>
      <c r="N52" s="72"/>
      <c r="O52" s="79" t="s">
        <v>431</v>
      </c>
      <c r="P52" s="81">
        <v>43678.76421296296</v>
      </c>
      <c r="Q52" s="79" t="s">
        <v>459</v>
      </c>
      <c r="R52" s="84" t="s">
        <v>576</v>
      </c>
      <c r="S52" s="79" t="s">
        <v>631</v>
      </c>
      <c r="T52" s="79" t="s">
        <v>662</v>
      </c>
      <c r="U52" s="79"/>
      <c r="V52" s="84" t="s">
        <v>758</v>
      </c>
      <c r="W52" s="81">
        <v>43678.76421296296</v>
      </c>
      <c r="X52" s="84" t="s">
        <v>899</v>
      </c>
      <c r="Y52" s="79"/>
      <c r="Z52" s="79"/>
      <c r="AA52" s="82" t="s">
        <v>1074</v>
      </c>
      <c r="AB52" s="82" t="s">
        <v>1228</v>
      </c>
      <c r="AC52" s="79" t="b">
        <v>0</v>
      </c>
      <c r="AD52" s="79">
        <v>0</v>
      </c>
      <c r="AE52" s="82" t="s">
        <v>1254</v>
      </c>
      <c r="AF52" s="79" t="b">
        <v>0</v>
      </c>
      <c r="AG52" s="79" t="s">
        <v>1274</v>
      </c>
      <c r="AH52" s="79"/>
      <c r="AI52" s="82" t="s">
        <v>1246</v>
      </c>
      <c r="AJ52" s="79" t="b">
        <v>0</v>
      </c>
      <c r="AK52" s="79">
        <v>0</v>
      </c>
      <c r="AL52" s="82" t="s">
        <v>1246</v>
      </c>
      <c r="AM52" s="79" t="s">
        <v>1288</v>
      </c>
      <c r="AN52" s="79" t="b">
        <v>0</v>
      </c>
      <c r="AO52" s="82" t="s">
        <v>1228</v>
      </c>
      <c r="AP52" s="79" t="s">
        <v>176</v>
      </c>
      <c r="AQ52" s="79">
        <v>0</v>
      </c>
      <c r="AR52" s="79">
        <v>0</v>
      </c>
      <c r="AS52" s="79"/>
      <c r="AT52" s="79"/>
      <c r="AU52" s="79"/>
      <c r="AV52" s="79"/>
      <c r="AW52" s="79"/>
      <c r="AX52" s="79"/>
      <c r="AY52" s="79"/>
      <c r="AZ52" s="79"/>
      <c r="BA52">
        <v>5</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235</v>
      </c>
      <c r="B53" s="64" t="s">
        <v>382</v>
      </c>
      <c r="C53" s="65" t="s">
        <v>3900</v>
      </c>
      <c r="D53" s="66">
        <v>3</v>
      </c>
      <c r="E53" s="67" t="s">
        <v>132</v>
      </c>
      <c r="F53" s="68">
        <v>35</v>
      </c>
      <c r="G53" s="65"/>
      <c r="H53" s="69"/>
      <c r="I53" s="70"/>
      <c r="J53" s="70"/>
      <c r="K53" s="34" t="s">
        <v>65</v>
      </c>
      <c r="L53" s="77">
        <v>53</v>
      </c>
      <c r="M53" s="77"/>
      <c r="N53" s="72"/>
      <c r="O53" s="79" t="s">
        <v>432</v>
      </c>
      <c r="P53" s="81">
        <v>43678.76421296296</v>
      </c>
      <c r="Q53" s="79" t="s">
        <v>459</v>
      </c>
      <c r="R53" s="84" t="s">
        <v>576</v>
      </c>
      <c r="S53" s="79" t="s">
        <v>631</v>
      </c>
      <c r="T53" s="79" t="s">
        <v>662</v>
      </c>
      <c r="U53" s="79"/>
      <c r="V53" s="84" t="s">
        <v>758</v>
      </c>
      <c r="W53" s="81">
        <v>43678.76421296296</v>
      </c>
      <c r="X53" s="84" t="s">
        <v>899</v>
      </c>
      <c r="Y53" s="79"/>
      <c r="Z53" s="79"/>
      <c r="AA53" s="82" t="s">
        <v>1074</v>
      </c>
      <c r="AB53" s="82" t="s">
        <v>1228</v>
      </c>
      <c r="AC53" s="79" t="b">
        <v>0</v>
      </c>
      <c r="AD53" s="79">
        <v>0</v>
      </c>
      <c r="AE53" s="82" t="s">
        <v>1254</v>
      </c>
      <c r="AF53" s="79" t="b">
        <v>0</v>
      </c>
      <c r="AG53" s="79" t="s">
        <v>1274</v>
      </c>
      <c r="AH53" s="79"/>
      <c r="AI53" s="82" t="s">
        <v>1246</v>
      </c>
      <c r="AJ53" s="79" t="b">
        <v>0</v>
      </c>
      <c r="AK53" s="79">
        <v>0</v>
      </c>
      <c r="AL53" s="82" t="s">
        <v>1246</v>
      </c>
      <c r="AM53" s="79" t="s">
        <v>1288</v>
      </c>
      <c r="AN53" s="79" t="b">
        <v>0</v>
      </c>
      <c r="AO53" s="82" t="s">
        <v>1228</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2.7777777777777777</v>
      </c>
      <c r="BF53" s="48">
        <v>1</v>
      </c>
      <c r="BG53" s="49">
        <v>2.7777777777777777</v>
      </c>
      <c r="BH53" s="48">
        <v>0</v>
      </c>
      <c r="BI53" s="49">
        <v>0</v>
      </c>
      <c r="BJ53" s="48">
        <v>34</v>
      </c>
      <c r="BK53" s="49">
        <v>94.44444444444444</v>
      </c>
      <c r="BL53" s="48">
        <v>36</v>
      </c>
    </row>
    <row r="54" spans="1:64" ht="15">
      <c r="A54" s="64" t="s">
        <v>236</v>
      </c>
      <c r="B54" s="64" t="s">
        <v>363</v>
      </c>
      <c r="C54" s="65" t="s">
        <v>3900</v>
      </c>
      <c r="D54" s="66">
        <v>3</v>
      </c>
      <c r="E54" s="67" t="s">
        <v>132</v>
      </c>
      <c r="F54" s="68">
        <v>35</v>
      </c>
      <c r="G54" s="65"/>
      <c r="H54" s="69"/>
      <c r="I54" s="70"/>
      <c r="J54" s="70"/>
      <c r="K54" s="34" t="s">
        <v>65</v>
      </c>
      <c r="L54" s="77">
        <v>54</v>
      </c>
      <c r="M54" s="77"/>
      <c r="N54" s="72"/>
      <c r="O54" s="79" t="s">
        <v>431</v>
      </c>
      <c r="P54" s="81">
        <v>43678.815520833334</v>
      </c>
      <c r="Q54" s="79" t="s">
        <v>460</v>
      </c>
      <c r="R54" s="79"/>
      <c r="S54" s="79"/>
      <c r="T54" s="79" t="s">
        <v>653</v>
      </c>
      <c r="U54" s="79"/>
      <c r="V54" s="84" t="s">
        <v>759</v>
      </c>
      <c r="W54" s="81">
        <v>43678.815520833334</v>
      </c>
      <c r="X54" s="84" t="s">
        <v>900</v>
      </c>
      <c r="Y54" s="79"/>
      <c r="Z54" s="79"/>
      <c r="AA54" s="82" t="s">
        <v>1075</v>
      </c>
      <c r="AB54" s="79"/>
      <c r="AC54" s="79" t="b">
        <v>0</v>
      </c>
      <c r="AD54" s="79">
        <v>0</v>
      </c>
      <c r="AE54" s="82" t="s">
        <v>1246</v>
      </c>
      <c r="AF54" s="79" t="b">
        <v>0</v>
      </c>
      <c r="AG54" s="79" t="s">
        <v>1274</v>
      </c>
      <c r="AH54" s="79"/>
      <c r="AI54" s="82" t="s">
        <v>1246</v>
      </c>
      <c r="AJ54" s="79" t="b">
        <v>0</v>
      </c>
      <c r="AK54" s="79">
        <v>71</v>
      </c>
      <c r="AL54" s="82" t="s">
        <v>1216</v>
      </c>
      <c r="AM54" s="79" t="s">
        <v>1288</v>
      </c>
      <c r="AN54" s="79" t="b">
        <v>0</v>
      </c>
      <c r="AO54" s="82" t="s">
        <v>1216</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236</v>
      </c>
      <c r="B55" s="64" t="s">
        <v>356</v>
      </c>
      <c r="C55" s="65" t="s">
        <v>3900</v>
      </c>
      <c r="D55" s="66">
        <v>3</v>
      </c>
      <c r="E55" s="67" t="s">
        <v>132</v>
      </c>
      <c r="F55" s="68">
        <v>35</v>
      </c>
      <c r="G55" s="65"/>
      <c r="H55" s="69"/>
      <c r="I55" s="70"/>
      <c r="J55" s="70"/>
      <c r="K55" s="34" t="s">
        <v>65</v>
      </c>
      <c r="L55" s="77">
        <v>55</v>
      </c>
      <c r="M55" s="77"/>
      <c r="N55" s="72"/>
      <c r="O55" s="79" t="s">
        <v>431</v>
      </c>
      <c r="P55" s="81">
        <v>43678.815520833334</v>
      </c>
      <c r="Q55" s="79" t="s">
        <v>460</v>
      </c>
      <c r="R55" s="79"/>
      <c r="S55" s="79"/>
      <c r="T55" s="79" t="s">
        <v>653</v>
      </c>
      <c r="U55" s="79"/>
      <c r="V55" s="84" t="s">
        <v>759</v>
      </c>
      <c r="W55" s="81">
        <v>43678.815520833334</v>
      </c>
      <c r="X55" s="84" t="s">
        <v>900</v>
      </c>
      <c r="Y55" s="79"/>
      <c r="Z55" s="79"/>
      <c r="AA55" s="82" t="s">
        <v>1075</v>
      </c>
      <c r="AB55" s="79"/>
      <c r="AC55" s="79" t="b">
        <v>0</v>
      </c>
      <c r="AD55" s="79">
        <v>0</v>
      </c>
      <c r="AE55" s="82" t="s">
        <v>1246</v>
      </c>
      <c r="AF55" s="79" t="b">
        <v>0</v>
      </c>
      <c r="AG55" s="79" t="s">
        <v>1274</v>
      </c>
      <c r="AH55" s="79"/>
      <c r="AI55" s="82" t="s">
        <v>1246</v>
      </c>
      <c r="AJ55" s="79" t="b">
        <v>0</v>
      </c>
      <c r="AK55" s="79">
        <v>71</v>
      </c>
      <c r="AL55" s="82" t="s">
        <v>1216</v>
      </c>
      <c r="AM55" s="79" t="s">
        <v>1288</v>
      </c>
      <c r="AN55" s="79" t="b">
        <v>0</v>
      </c>
      <c r="AO55" s="82" t="s">
        <v>1216</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2</v>
      </c>
      <c r="BE55" s="49">
        <v>8</v>
      </c>
      <c r="BF55" s="48">
        <v>1</v>
      </c>
      <c r="BG55" s="49">
        <v>4</v>
      </c>
      <c r="BH55" s="48">
        <v>0</v>
      </c>
      <c r="BI55" s="49">
        <v>0</v>
      </c>
      <c r="BJ55" s="48">
        <v>22</v>
      </c>
      <c r="BK55" s="49">
        <v>88</v>
      </c>
      <c r="BL55" s="48">
        <v>25</v>
      </c>
    </row>
    <row r="56" spans="1:64" ht="15">
      <c r="A56" s="64" t="s">
        <v>237</v>
      </c>
      <c r="B56" s="64" t="s">
        <v>237</v>
      </c>
      <c r="C56" s="65" t="s">
        <v>3900</v>
      </c>
      <c r="D56" s="66">
        <v>3</v>
      </c>
      <c r="E56" s="67" t="s">
        <v>132</v>
      </c>
      <c r="F56" s="68">
        <v>35</v>
      </c>
      <c r="G56" s="65"/>
      <c r="H56" s="69"/>
      <c r="I56" s="70"/>
      <c r="J56" s="70"/>
      <c r="K56" s="34" t="s">
        <v>65</v>
      </c>
      <c r="L56" s="77">
        <v>56</v>
      </c>
      <c r="M56" s="77"/>
      <c r="N56" s="72"/>
      <c r="O56" s="79" t="s">
        <v>176</v>
      </c>
      <c r="P56" s="81">
        <v>43679.05715277778</v>
      </c>
      <c r="Q56" s="79" t="s">
        <v>461</v>
      </c>
      <c r="R56" s="79"/>
      <c r="S56" s="79"/>
      <c r="T56" s="79" t="s">
        <v>663</v>
      </c>
      <c r="U56" s="79"/>
      <c r="V56" s="84" t="s">
        <v>760</v>
      </c>
      <c r="W56" s="81">
        <v>43679.05715277778</v>
      </c>
      <c r="X56" s="84" t="s">
        <v>901</v>
      </c>
      <c r="Y56" s="79"/>
      <c r="Z56" s="79"/>
      <c r="AA56" s="82" t="s">
        <v>1076</v>
      </c>
      <c r="AB56" s="79"/>
      <c r="AC56" s="79" t="b">
        <v>0</v>
      </c>
      <c r="AD56" s="79">
        <v>0</v>
      </c>
      <c r="AE56" s="82" t="s">
        <v>1246</v>
      </c>
      <c r="AF56" s="79" t="b">
        <v>0</v>
      </c>
      <c r="AG56" s="79" t="s">
        <v>1274</v>
      </c>
      <c r="AH56" s="79"/>
      <c r="AI56" s="82" t="s">
        <v>1246</v>
      </c>
      <c r="AJ56" s="79" t="b">
        <v>0</v>
      </c>
      <c r="AK56" s="79">
        <v>0</v>
      </c>
      <c r="AL56" s="82" t="s">
        <v>1246</v>
      </c>
      <c r="AM56" s="79" t="s">
        <v>1289</v>
      </c>
      <c r="AN56" s="79" t="b">
        <v>0</v>
      </c>
      <c r="AO56" s="82" t="s">
        <v>1076</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3.125</v>
      </c>
      <c r="BF56" s="48">
        <v>0</v>
      </c>
      <c r="BG56" s="49">
        <v>0</v>
      </c>
      <c r="BH56" s="48">
        <v>0</v>
      </c>
      <c r="BI56" s="49">
        <v>0</v>
      </c>
      <c r="BJ56" s="48">
        <v>31</v>
      </c>
      <c r="BK56" s="49">
        <v>96.875</v>
      </c>
      <c r="BL56" s="48">
        <v>32</v>
      </c>
    </row>
    <row r="57" spans="1:64" ht="15">
      <c r="A57" s="64" t="s">
        <v>238</v>
      </c>
      <c r="B57" s="64" t="s">
        <v>347</v>
      </c>
      <c r="C57" s="65" t="s">
        <v>3900</v>
      </c>
      <c r="D57" s="66">
        <v>3</v>
      </c>
      <c r="E57" s="67" t="s">
        <v>132</v>
      </c>
      <c r="F57" s="68">
        <v>35</v>
      </c>
      <c r="G57" s="65"/>
      <c r="H57" s="69"/>
      <c r="I57" s="70"/>
      <c r="J57" s="70"/>
      <c r="K57" s="34" t="s">
        <v>65</v>
      </c>
      <c r="L57" s="77">
        <v>57</v>
      </c>
      <c r="M57" s="77"/>
      <c r="N57" s="72"/>
      <c r="O57" s="79" t="s">
        <v>431</v>
      </c>
      <c r="P57" s="81">
        <v>43679.158483796295</v>
      </c>
      <c r="Q57" s="79" t="s">
        <v>462</v>
      </c>
      <c r="R57" s="79"/>
      <c r="S57" s="79"/>
      <c r="T57" s="79" t="s">
        <v>664</v>
      </c>
      <c r="U57" s="79"/>
      <c r="V57" s="84" t="s">
        <v>761</v>
      </c>
      <c r="W57" s="81">
        <v>43679.158483796295</v>
      </c>
      <c r="X57" s="84" t="s">
        <v>902</v>
      </c>
      <c r="Y57" s="79"/>
      <c r="Z57" s="79"/>
      <c r="AA57" s="82" t="s">
        <v>1077</v>
      </c>
      <c r="AB57" s="79"/>
      <c r="AC57" s="79" t="b">
        <v>0</v>
      </c>
      <c r="AD57" s="79">
        <v>0</v>
      </c>
      <c r="AE57" s="82" t="s">
        <v>1246</v>
      </c>
      <c r="AF57" s="79" t="b">
        <v>0</v>
      </c>
      <c r="AG57" s="79" t="s">
        <v>1274</v>
      </c>
      <c r="AH57" s="79"/>
      <c r="AI57" s="82" t="s">
        <v>1246</v>
      </c>
      <c r="AJ57" s="79" t="b">
        <v>0</v>
      </c>
      <c r="AK57" s="79">
        <v>18</v>
      </c>
      <c r="AL57" s="82" t="s">
        <v>1202</v>
      </c>
      <c r="AM57" s="79" t="s">
        <v>1292</v>
      </c>
      <c r="AN57" s="79" t="b">
        <v>0</v>
      </c>
      <c r="AO57" s="82" t="s">
        <v>1202</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v>0</v>
      </c>
      <c r="BE57" s="49">
        <v>0</v>
      </c>
      <c r="BF57" s="48">
        <v>1</v>
      </c>
      <c r="BG57" s="49">
        <v>3.8461538461538463</v>
      </c>
      <c r="BH57" s="48">
        <v>0</v>
      </c>
      <c r="BI57" s="49">
        <v>0</v>
      </c>
      <c r="BJ57" s="48">
        <v>25</v>
      </c>
      <c r="BK57" s="49">
        <v>96.15384615384616</v>
      </c>
      <c r="BL57" s="48">
        <v>26</v>
      </c>
    </row>
    <row r="58" spans="1:64" ht="15">
      <c r="A58" s="64" t="s">
        <v>239</v>
      </c>
      <c r="B58" s="64" t="s">
        <v>347</v>
      </c>
      <c r="C58" s="65" t="s">
        <v>3900</v>
      </c>
      <c r="D58" s="66">
        <v>3</v>
      </c>
      <c r="E58" s="67" t="s">
        <v>132</v>
      </c>
      <c r="F58" s="68">
        <v>35</v>
      </c>
      <c r="G58" s="65"/>
      <c r="H58" s="69"/>
      <c r="I58" s="70"/>
      <c r="J58" s="70"/>
      <c r="K58" s="34" t="s">
        <v>65</v>
      </c>
      <c r="L58" s="77">
        <v>58</v>
      </c>
      <c r="M58" s="77"/>
      <c r="N58" s="72"/>
      <c r="O58" s="79" t="s">
        <v>431</v>
      </c>
      <c r="P58" s="81">
        <v>43679.15939814815</v>
      </c>
      <c r="Q58" s="79" t="s">
        <v>462</v>
      </c>
      <c r="R58" s="79"/>
      <c r="S58" s="79"/>
      <c r="T58" s="79" t="s">
        <v>664</v>
      </c>
      <c r="U58" s="79"/>
      <c r="V58" s="84" t="s">
        <v>762</v>
      </c>
      <c r="W58" s="81">
        <v>43679.15939814815</v>
      </c>
      <c r="X58" s="84" t="s">
        <v>903</v>
      </c>
      <c r="Y58" s="79"/>
      <c r="Z58" s="79"/>
      <c r="AA58" s="82" t="s">
        <v>1078</v>
      </c>
      <c r="AB58" s="79"/>
      <c r="AC58" s="79" t="b">
        <v>0</v>
      </c>
      <c r="AD58" s="79">
        <v>0</v>
      </c>
      <c r="AE58" s="82" t="s">
        <v>1246</v>
      </c>
      <c r="AF58" s="79" t="b">
        <v>0</v>
      </c>
      <c r="AG58" s="79" t="s">
        <v>1274</v>
      </c>
      <c r="AH58" s="79"/>
      <c r="AI58" s="82" t="s">
        <v>1246</v>
      </c>
      <c r="AJ58" s="79" t="b">
        <v>0</v>
      </c>
      <c r="AK58" s="79">
        <v>18</v>
      </c>
      <c r="AL58" s="82" t="s">
        <v>1202</v>
      </c>
      <c r="AM58" s="79" t="s">
        <v>1293</v>
      </c>
      <c r="AN58" s="79" t="b">
        <v>0</v>
      </c>
      <c r="AO58" s="82" t="s">
        <v>1202</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v>0</v>
      </c>
      <c r="BE58" s="49">
        <v>0</v>
      </c>
      <c r="BF58" s="48">
        <v>1</v>
      </c>
      <c r="BG58" s="49">
        <v>3.8461538461538463</v>
      </c>
      <c r="BH58" s="48">
        <v>0</v>
      </c>
      <c r="BI58" s="49">
        <v>0</v>
      </c>
      <c r="BJ58" s="48">
        <v>25</v>
      </c>
      <c r="BK58" s="49">
        <v>96.15384615384616</v>
      </c>
      <c r="BL58" s="48">
        <v>26</v>
      </c>
    </row>
    <row r="59" spans="1:64" ht="15">
      <c r="A59" s="64" t="s">
        <v>240</v>
      </c>
      <c r="B59" s="64" t="s">
        <v>347</v>
      </c>
      <c r="C59" s="65" t="s">
        <v>3900</v>
      </c>
      <c r="D59" s="66">
        <v>3</v>
      </c>
      <c r="E59" s="67" t="s">
        <v>132</v>
      </c>
      <c r="F59" s="68">
        <v>35</v>
      </c>
      <c r="G59" s="65"/>
      <c r="H59" s="69"/>
      <c r="I59" s="70"/>
      <c r="J59" s="70"/>
      <c r="K59" s="34" t="s">
        <v>65</v>
      </c>
      <c r="L59" s="77">
        <v>59</v>
      </c>
      <c r="M59" s="77"/>
      <c r="N59" s="72"/>
      <c r="O59" s="79" t="s">
        <v>431</v>
      </c>
      <c r="P59" s="81">
        <v>43679.16064814815</v>
      </c>
      <c r="Q59" s="79" t="s">
        <v>462</v>
      </c>
      <c r="R59" s="79"/>
      <c r="S59" s="79"/>
      <c r="T59" s="79" t="s">
        <v>664</v>
      </c>
      <c r="U59" s="79"/>
      <c r="V59" s="84" t="s">
        <v>763</v>
      </c>
      <c r="W59" s="81">
        <v>43679.16064814815</v>
      </c>
      <c r="X59" s="84" t="s">
        <v>904</v>
      </c>
      <c r="Y59" s="79"/>
      <c r="Z59" s="79"/>
      <c r="AA59" s="82" t="s">
        <v>1079</v>
      </c>
      <c r="AB59" s="79"/>
      <c r="AC59" s="79" t="b">
        <v>0</v>
      </c>
      <c r="AD59" s="79">
        <v>0</v>
      </c>
      <c r="AE59" s="82" t="s">
        <v>1246</v>
      </c>
      <c r="AF59" s="79" t="b">
        <v>0</v>
      </c>
      <c r="AG59" s="79" t="s">
        <v>1274</v>
      </c>
      <c r="AH59" s="79"/>
      <c r="AI59" s="82" t="s">
        <v>1246</v>
      </c>
      <c r="AJ59" s="79" t="b">
        <v>0</v>
      </c>
      <c r="AK59" s="79">
        <v>18</v>
      </c>
      <c r="AL59" s="82" t="s">
        <v>1202</v>
      </c>
      <c r="AM59" s="79" t="s">
        <v>1289</v>
      </c>
      <c r="AN59" s="79" t="b">
        <v>0</v>
      </c>
      <c r="AO59" s="82" t="s">
        <v>1202</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v>0</v>
      </c>
      <c r="BE59" s="49">
        <v>0</v>
      </c>
      <c r="BF59" s="48">
        <v>1</v>
      </c>
      <c r="BG59" s="49">
        <v>3.8461538461538463</v>
      </c>
      <c r="BH59" s="48">
        <v>0</v>
      </c>
      <c r="BI59" s="49">
        <v>0</v>
      </c>
      <c r="BJ59" s="48">
        <v>25</v>
      </c>
      <c r="BK59" s="49">
        <v>96.15384615384616</v>
      </c>
      <c r="BL59" s="48">
        <v>26</v>
      </c>
    </row>
    <row r="60" spans="1:64" ht="15">
      <c r="A60" s="64" t="s">
        <v>241</v>
      </c>
      <c r="B60" s="64" t="s">
        <v>347</v>
      </c>
      <c r="C60" s="65" t="s">
        <v>3900</v>
      </c>
      <c r="D60" s="66">
        <v>3</v>
      </c>
      <c r="E60" s="67" t="s">
        <v>132</v>
      </c>
      <c r="F60" s="68">
        <v>35</v>
      </c>
      <c r="G60" s="65"/>
      <c r="H60" s="69"/>
      <c r="I60" s="70"/>
      <c r="J60" s="70"/>
      <c r="K60" s="34" t="s">
        <v>65</v>
      </c>
      <c r="L60" s="77">
        <v>60</v>
      </c>
      <c r="M60" s="77"/>
      <c r="N60" s="72"/>
      <c r="O60" s="79" t="s">
        <v>431</v>
      </c>
      <c r="P60" s="81">
        <v>43679.18418981481</v>
      </c>
      <c r="Q60" s="79" t="s">
        <v>462</v>
      </c>
      <c r="R60" s="79"/>
      <c r="S60" s="79"/>
      <c r="T60" s="79" t="s">
        <v>664</v>
      </c>
      <c r="U60" s="79"/>
      <c r="V60" s="84" t="s">
        <v>764</v>
      </c>
      <c r="W60" s="81">
        <v>43679.18418981481</v>
      </c>
      <c r="X60" s="84" t="s">
        <v>905</v>
      </c>
      <c r="Y60" s="79"/>
      <c r="Z60" s="79"/>
      <c r="AA60" s="82" t="s">
        <v>1080</v>
      </c>
      <c r="AB60" s="79"/>
      <c r="AC60" s="79" t="b">
        <v>0</v>
      </c>
      <c r="AD60" s="79">
        <v>0</v>
      </c>
      <c r="AE60" s="82" t="s">
        <v>1246</v>
      </c>
      <c r="AF60" s="79" t="b">
        <v>0</v>
      </c>
      <c r="AG60" s="79" t="s">
        <v>1274</v>
      </c>
      <c r="AH60" s="79"/>
      <c r="AI60" s="82" t="s">
        <v>1246</v>
      </c>
      <c r="AJ60" s="79" t="b">
        <v>0</v>
      </c>
      <c r="AK60" s="79">
        <v>18</v>
      </c>
      <c r="AL60" s="82" t="s">
        <v>1202</v>
      </c>
      <c r="AM60" s="79" t="s">
        <v>1290</v>
      </c>
      <c r="AN60" s="79" t="b">
        <v>0</v>
      </c>
      <c r="AO60" s="82" t="s">
        <v>1202</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v>0</v>
      </c>
      <c r="BE60" s="49">
        <v>0</v>
      </c>
      <c r="BF60" s="48">
        <v>1</v>
      </c>
      <c r="BG60" s="49">
        <v>3.8461538461538463</v>
      </c>
      <c r="BH60" s="48">
        <v>0</v>
      </c>
      <c r="BI60" s="49">
        <v>0</v>
      </c>
      <c r="BJ60" s="48">
        <v>25</v>
      </c>
      <c r="BK60" s="49">
        <v>96.15384615384616</v>
      </c>
      <c r="BL60" s="48">
        <v>26</v>
      </c>
    </row>
    <row r="61" spans="1:64" ht="15">
      <c r="A61" s="64" t="s">
        <v>242</v>
      </c>
      <c r="B61" s="64" t="s">
        <v>347</v>
      </c>
      <c r="C61" s="65" t="s">
        <v>3900</v>
      </c>
      <c r="D61" s="66">
        <v>3</v>
      </c>
      <c r="E61" s="67" t="s">
        <v>132</v>
      </c>
      <c r="F61" s="68">
        <v>35</v>
      </c>
      <c r="G61" s="65"/>
      <c r="H61" s="69"/>
      <c r="I61" s="70"/>
      <c r="J61" s="70"/>
      <c r="K61" s="34" t="s">
        <v>65</v>
      </c>
      <c r="L61" s="77">
        <v>61</v>
      </c>
      <c r="M61" s="77"/>
      <c r="N61" s="72"/>
      <c r="O61" s="79" t="s">
        <v>431</v>
      </c>
      <c r="P61" s="81">
        <v>43679.206412037034</v>
      </c>
      <c r="Q61" s="79" t="s">
        <v>462</v>
      </c>
      <c r="R61" s="79"/>
      <c r="S61" s="79"/>
      <c r="T61" s="79" t="s">
        <v>664</v>
      </c>
      <c r="U61" s="79"/>
      <c r="V61" s="84" t="s">
        <v>765</v>
      </c>
      <c r="W61" s="81">
        <v>43679.206412037034</v>
      </c>
      <c r="X61" s="84" t="s">
        <v>906</v>
      </c>
      <c r="Y61" s="79"/>
      <c r="Z61" s="79"/>
      <c r="AA61" s="82" t="s">
        <v>1081</v>
      </c>
      <c r="AB61" s="79"/>
      <c r="AC61" s="79" t="b">
        <v>0</v>
      </c>
      <c r="AD61" s="79">
        <v>0</v>
      </c>
      <c r="AE61" s="82" t="s">
        <v>1246</v>
      </c>
      <c r="AF61" s="79" t="b">
        <v>0</v>
      </c>
      <c r="AG61" s="79" t="s">
        <v>1274</v>
      </c>
      <c r="AH61" s="79"/>
      <c r="AI61" s="82" t="s">
        <v>1246</v>
      </c>
      <c r="AJ61" s="79" t="b">
        <v>0</v>
      </c>
      <c r="AK61" s="79">
        <v>18</v>
      </c>
      <c r="AL61" s="82" t="s">
        <v>1202</v>
      </c>
      <c r="AM61" s="79" t="s">
        <v>1288</v>
      </c>
      <c r="AN61" s="79" t="b">
        <v>0</v>
      </c>
      <c r="AO61" s="82" t="s">
        <v>1202</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v>0</v>
      </c>
      <c r="BE61" s="49">
        <v>0</v>
      </c>
      <c r="BF61" s="48">
        <v>1</v>
      </c>
      <c r="BG61" s="49">
        <v>3.8461538461538463</v>
      </c>
      <c r="BH61" s="48">
        <v>0</v>
      </c>
      <c r="BI61" s="49">
        <v>0</v>
      </c>
      <c r="BJ61" s="48">
        <v>25</v>
      </c>
      <c r="BK61" s="49">
        <v>96.15384615384616</v>
      </c>
      <c r="BL61" s="48">
        <v>26</v>
      </c>
    </row>
    <row r="62" spans="1:64" ht="15">
      <c r="A62" s="64" t="s">
        <v>243</v>
      </c>
      <c r="B62" s="64" t="s">
        <v>347</v>
      </c>
      <c r="C62" s="65" t="s">
        <v>3900</v>
      </c>
      <c r="D62" s="66">
        <v>3</v>
      </c>
      <c r="E62" s="67" t="s">
        <v>132</v>
      </c>
      <c r="F62" s="68">
        <v>35</v>
      </c>
      <c r="G62" s="65"/>
      <c r="H62" s="69"/>
      <c r="I62" s="70"/>
      <c r="J62" s="70"/>
      <c r="K62" s="34" t="s">
        <v>65</v>
      </c>
      <c r="L62" s="77">
        <v>62</v>
      </c>
      <c r="M62" s="77"/>
      <c r="N62" s="72"/>
      <c r="O62" s="79" t="s">
        <v>431</v>
      </c>
      <c r="P62" s="81">
        <v>43679.22314814815</v>
      </c>
      <c r="Q62" s="79" t="s">
        <v>462</v>
      </c>
      <c r="R62" s="79"/>
      <c r="S62" s="79"/>
      <c r="T62" s="79" t="s">
        <v>664</v>
      </c>
      <c r="U62" s="79"/>
      <c r="V62" s="84" t="s">
        <v>766</v>
      </c>
      <c r="W62" s="81">
        <v>43679.22314814815</v>
      </c>
      <c r="X62" s="84" t="s">
        <v>907</v>
      </c>
      <c r="Y62" s="79"/>
      <c r="Z62" s="79"/>
      <c r="AA62" s="82" t="s">
        <v>1082</v>
      </c>
      <c r="AB62" s="79"/>
      <c r="AC62" s="79" t="b">
        <v>0</v>
      </c>
      <c r="AD62" s="79">
        <v>0</v>
      </c>
      <c r="AE62" s="82" t="s">
        <v>1246</v>
      </c>
      <c r="AF62" s="79" t="b">
        <v>0</v>
      </c>
      <c r="AG62" s="79" t="s">
        <v>1274</v>
      </c>
      <c r="AH62" s="79"/>
      <c r="AI62" s="82" t="s">
        <v>1246</v>
      </c>
      <c r="AJ62" s="79" t="b">
        <v>0</v>
      </c>
      <c r="AK62" s="79">
        <v>18</v>
      </c>
      <c r="AL62" s="82" t="s">
        <v>1202</v>
      </c>
      <c r="AM62" s="79" t="s">
        <v>1288</v>
      </c>
      <c r="AN62" s="79" t="b">
        <v>0</v>
      </c>
      <c r="AO62" s="82" t="s">
        <v>1202</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v>0</v>
      </c>
      <c r="BE62" s="49">
        <v>0</v>
      </c>
      <c r="BF62" s="48">
        <v>1</v>
      </c>
      <c r="BG62" s="49">
        <v>3.8461538461538463</v>
      </c>
      <c r="BH62" s="48">
        <v>0</v>
      </c>
      <c r="BI62" s="49">
        <v>0</v>
      </c>
      <c r="BJ62" s="48">
        <v>25</v>
      </c>
      <c r="BK62" s="49">
        <v>96.15384615384616</v>
      </c>
      <c r="BL62" s="48">
        <v>26</v>
      </c>
    </row>
    <row r="63" spans="1:64" ht="15">
      <c r="A63" s="64" t="s">
        <v>244</v>
      </c>
      <c r="B63" s="64" t="s">
        <v>347</v>
      </c>
      <c r="C63" s="65" t="s">
        <v>3900</v>
      </c>
      <c r="D63" s="66">
        <v>3</v>
      </c>
      <c r="E63" s="67" t="s">
        <v>132</v>
      </c>
      <c r="F63" s="68">
        <v>35</v>
      </c>
      <c r="G63" s="65"/>
      <c r="H63" s="69"/>
      <c r="I63" s="70"/>
      <c r="J63" s="70"/>
      <c r="K63" s="34" t="s">
        <v>65</v>
      </c>
      <c r="L63" s="77">
        <v>63</v>
      </c>
      <c r="M63" s="77"/>
      <c r="N63" s="72"/>
      <c r="O63" s="79" t="s">
        <v>431</v>
      </c>
      <c r="P63" s="81">
        <v>43679.24077546296</v>
      </c>
      <c r="Q63" s="79" t="s">
        <v>462</v>
      </c>
      <c r="R63" s="79"/>
      <c r="S63" s="79"/>
      <c r="T63" s="79" t="s">
        <v>664</v>
      </c>
      <c r="U63" s="79"/>
      <c r="V63" s="84" t="s">
        <v>767</v>
      </c>
      <c r="W63" s="81">
        <v>43679.24077546296</v>
      </c>
      <c r="X63" s="84" t="s">
        <v>908</v>
      </c>
      <c r="Y63" s="79"/>
      <c r="Z63" s="79"/>
      <c r="AA63" s="82" t="s">
        <v>1083</v>
      </c>
      <c r="AB63" s="79"/>
      <c r="AC63" s="79" t="b">
        <v>0</v>
      </c>
      <c r="AD63" s="79">
        <v>0</v>
      </c>
      <c r="AE63" s="82" t="s">
        <v>1246</v>
      </c>
      <c r="AF63" s="79" t="b">
        <v>0</v>
      </c>
      <c r="AG63" s="79" t="s">
        <v>1274</v>
      </c>
      <c r="AH63" s="79"/>
      <c r="AI63" s="82" t="s">
        <v>1246</v>
      </c>
      <c r="AJ63" s="79" t="b">
        <v>0</v>
      </c>
      <c r="AK63" s="79">
        <v>18</v>
      </c>
      <c r="AL63" s="82" t="s">
        <v>1202</v>
      </c>
      <c r="AM63" s="79" t="s">
        <v>1290</v>
      </c>
      <c r="AN63" s="79" t="b">
        <v>0</v>
      </c>
      <c r="AO63" s="82" t="s">
        <v>1202</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v>0</v>
      </c>
      <c r="BE63" s="49">
        <v>0</v>
      </c>
      <c r="BF63" s="48">
        <v>1</v>
      </c>
      <c r="BG63" s="49">
        <v>3.8461538461538463</v>
      </c>
      <c r="BH63" s="48">
        <v>0</v>
      </c>
      <c r="BI63" s="49">
        <v>0</v>
      </c>
      <c r="BJ63" s="48">
        <v>25</v>
      </c>
      <c r="BK63" s="49">
        <v>96.15384615384616</v>
      </c>
      <c r="BL63" s="48">
        <v>26</v>
      </c>
    </row>
    <row r="64" spans="1:64" ht="15">
      <c r="A64" s="64" t="s">
        <v>245</v>
      </c>
      <c r="B64" s="64" t="s">
        <v>347</v>
      </c>
      <c r="C64" s="65" t="s">
        <v>3900</v>
      </c>
      <c r="D64" s="66">
        <v>3</v>
      </c>
      <c r="E64" s="67" t="s">
        <v>132</v>
      </c>
      <c r="F64" s="68">
        <v>35</v>
      </c>
      <c r="G64" s="65"/>
      <c r="H64" s="69"/>
      <c r="I64" s="70"/>
      <c r="J64" s="70"/>
      <c r="K64" s="34" t="s">
        <v>65</v>
      </c>
      <c r="L64" s="77">
        <v>64</v>
      </c>
      <c r="M64" s="77"/>
      <c r="N64" s="72"/>
      <c r="O64" s="79" t="s">
        <v>431</v>
      </c>
      <c r="P64" s="81">
        <v>43679.28597222222</v>
      </c>
      <c r="Q64" s="79" t="s">
        <v>462</v>
      </c>
      <c r="R64" s="79"/>
      <c r="S64" s="79"/>
      <c r="T64" s="79" t="s">
        <v>664</v>
      </c>
      <c r="U64" s="79"/>
      <c r="V64" s="84" t="s">
        <v>768</v>
      </c>
      <c r="W64" s="81">
        <v>43679.28597222222</v>
      </c>
      <c r="X64" s="84" t="s">
        <v>909</v>
      </c>
      <c r="Y64" s="79"/>
      <c r="Z64" s="79"/>
      <c r="AA64" s="82" t="s">
        <v>1084</v>
      </c>
      <c r="AB64" s="79"/>
      <c r="AC64" s="79" t="b">
        <v>0</v>
      </c>
      <c r="AD64" s="79">
        <v>0</v>
      </c>
      <c r="AE64" s="82" t="s">
        <v>1246</v>
      </c>
      <c r="AF64" s="79" t="b">
        <v>0</v>
      </c>
      <c r="AG64" s="79" t="s">
        <v>1274</v>
      </c>
      <c r="AH64" s="79"/>
      <c r="AI64" s="82" t="s">
        <v>1246</v>
      </c>
      <c r="AJ64" s="79" t="b">
        <v>0</v>
      </c>
      <c r="AK64" s="79">
        <v>18</v>
      </c>
      <c r="AL64" s="82" t="s">
        <v>1202</v>
      </c>
      <c r="AM64" s="79" t="s">
        <v>1289</v>
      </c>
      <c r="AN64" s="79" t="b">
        <v>0</v>
      </c>
      <c r="AO64" s="82" t="s">
        <v>1202</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v>0</v>
      </c>
      <c r="BE64" s="49">
        <v>0</v>
      </c>
      <c r="BF64" s="48">
        <v>1</v>
      </c>
      <c r="BG64" s="49">
        <v>3.8461538461538463</v>
      </c>
      <c r="BH64" s="48">
        <v>0</v>
      </c>
      <c r="BI64" s="49">
        <v>0</v>
      </c>
      <c r="BJ64" s="48">
        <v>25</v>
      </c>
      <c r="BK64" s="49">
        <v>96.15384615384616</v>
      </c>
      <c r="BL64" s="48">
        <v>26</v>
      </c>
    </row>
    <row r="65" spans="1:64" ht="15">
      <c r="A65" s="64" t="s">
        <v>246</v>
      </c>
      <c r="B65" s="64" t="s">
        <v>347</v>
      </c>
      <c r="C65" s="65" t="s">
        <v>3900</v>
      </c>
      <c r="D65" s="66">
        <v>3</v>
      </c>
      <c r="E65" s="67" t="s">
        <v>132</v>
      </c>
      <c r="F65" s="68">
        <v>35</v>
      </c>
      <c r="G65" s="65"/>
      <c r="H65" s="69"/>
      <c r="I65" s="70"/>
      <c r="J65" s="70"/>
      <c r="K65" s="34" t="s">
        <v>65</v>
      </c>
      <c r="L65" s="77">
        <v>65</v>
      </c>
      <c r="M65" s="77"/>
      <c r="N65" s="72"/>
      <c r="O65" s="79" t="s">
        <v>431</v>
      </c>
      <c r="P65" s="81">
        <v>43679.305625</v>
      </c>
      <c r="Q65" s="79" t="s">
        <v>462</v>
      </c>
      <c r="R65" s="79"/>
      <c r="S65" s="79"/>
      <c r="T65" s="79" t="s">
        <v>664</v>
      </c>
      <c r="U65" s="79"/>
      <c r="V65" s="84" t="s">
        <v>769</v>
      </c>
      <c r="W65" s="81">
        <v>43679.305625</v>
      </c>
      <c r="X65" s="84" t="s">
        <v>910</v>
      </c>
      <c r="Y65" s="79"/>
      <c r="Z65" s="79"/>
      <c r="AA65" s="82" t="s">
        <v>1085</v>
      </c>
      <c r="AB65" s="79"/>
      <c r="AC65" s="79" t="b">
        <v>0</v>
      </c>
      <c r="AD65" s="79">
        <v>0</v>
      </c>
      <c r="AE65" s="82" t="s">
        <v>1246</v>
      </c>
      <c r="AF65" s="79" t="b">
        <v>0</v>
      </c>
      <c r="AG65" s="79" t="s">
        <v>1274</v>
      </c>
      <c r="AH65" s="79"/>
      <c r="AI65" s="82" t="s">
        <v>1246</v>
      </c>
      <c r="AJ65" s="79" t="b">
        <v>0</v>
      </c>
      <c r="AK65" s="79">
        <v>18</v>
      </c>
      <c r="AL65" s="82" t="s">
        <v>1202</v>
      </c>
      <c r="AM65" s="79" t="s">
        <v>1289</v>
      </c>
      <c r="AN65" s="79" t="b">
        <v>0</v>
      </c>
      <c r="AO65" s="82" t="s">
        <v>1202</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v>0</v>
      </c>
      <c r="BE65" s="49">
        <v>0</v>
      </c>
      <c r="BF65" s="48">
        <v>1</v>
      </c>
      <c r="BG65" s="49">
        <v>3.8461538461538463</v>
      </c>
      <c r="BH65" s="48">
        <v>0</v>
      </c>
      <c r="BI65" s="49">
        <v>0</v>
      </c>
      <c r="BJ65" s="48">
        <v>25</v>
      </c>
      <c r="BK65" s="49">
        <v>96.15384615384616</v>
      </c>
      <c r="BL65" s="48">
        <v>26</v>
      </c>
    </row>
    <row r="66" spans="1:64" ht="15">
      <c r="A66" s="64" t="s">
        <v>247</v>
      </c>
      <c r="B66" s="64" t="s">
        <v>347</v>
      </c>
      <c r="C66" s="65" t="s">
        <v>3900</v>
      </c>
      <c r="D66" s="66">
        <v>3</v>
      </c>
      <c r="E66" s="67" t="s">
        <v>132</v>
      </c>
      <c r="F66" s="68">
        <v>35</v>
      </c>
      <c r="G66" s="65"/>
      <c r="H66" s="69"/>
      <c r="I66" s="70"/>
      <c r="J66" s="70"/>
      <c r="K66" s="34" t="s">
        <v>65</v>
      </c>
      <c r="L66" s="77">
        <v>66</v>
      </c>
      <c r="M66" s="77"/>
      <c r="N66" s="72"/>
      <c r="O66" s="79" t="s">
        <v>431</v>
      </c>
      <c r="P66" s="81">
        <v>43679.33516203704</v>
      </c>
      <c r="Q66" s="79" t="s">
        <v>462</v>
      </c>
      <c r="R66" s="79"/>
      <c r="S66" s="79"/>
      <c r="T66" s="79" t="s">
        <v>664</v>
      </c>
      <c r="U66" s="79"/>
      <c r="V66" s="84" t="s">
        <v>770</v>
      </c>
      <c r="W66" s="81">
        <v>43679.33516203704</v>
      </c>
      <c r="X66" s="84" t="s">
        <v>911</v>
      </c>
      <c r="Y66" s="79"/>
      <c r="Z66" s="79"/>
      <c r="AA66" s="82" t="s">
        <v>1086</v>
      </c>
      <c r="AB66" s="79"/>
      <c r="AC66" s="79" t="b">
        <v>0</v>
      </c>
      <c r="AD66" s="79">
        <v>0</v>
      </c>
      <c r="AE66" s="82" t="s">
        <v>1246</v>
      </c>
      <c r="AF66" s="79" t="b">
        <v>0</v>
      </c>
      <c r="AG66" s="79" t="s">
        <v>1274</v>
      </c>
      <c r="AH66" s="79"/>
      <c r="AI66" s="82" t="s">
        <v>1246</v>
      </c>
      <c r="AJ66" s="79" t="b">
        <v>0</v>
      </c>
      <c r="AK66" s="79">
        <v>18</v>
      </c>
      <c r="AL66" s="82" t="s">
        <v>1202</v>
      </c>
      <c r="AM66" s="79" t="s">
        <v>1289</v>
      </c>
      <c r="AN66" s="79" t="b">
        <v>0</v>
      </c>
      <c r="AO66" s="82" t="s">
        <v>1202</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0</v>
      </c>
      <c r="BE66" s="49">
        <v>0</v>
      </c>
      <c r="BF66" s="48">
        <v>1</v>
      </c>
      <c r="BG66" s="49">
        <v>3.8461538461538463</v>
      </c>
      <c r="BH66" s="48">
        <v>0</v>
      </c>
      <c r="BI66" s="49">
        <v>0</v>
      </c>
      <c r="BJ66" s="48">
        <v>25</v>
      </c>
      <c r="BK66" s="49">
        <v>96.15384615384616</v>
      </c>
      <c r="BL66" s="48">
        <v>26</v>
      </c>
    </row>
    <row r="67" spans="1:64" ht="15">
      <c r="A67" s="64" t="s">
        <v>248</v>
      </c>
      <c r="B67" s="64" t="s">
        <v>347</v>
      </c>
      <c r="C67" s="65" t="s">
        <v>3900</v>
      </c>
      <c r="D67" s="66">
        <v>3</v>
      </c>
      <c r="E67" s="67" t="s">
        <v>132</v>
      </c>
      <c r="F67" s="68">
        <v>35</v>
      </c>
      <c r="G67" s="65"/>
      <c r="H67" s="69"/>
      <c r="I67" s="70"/>
      <c r="J67" s="70"/>
      <c r="K67" s="34" t="s">
        <v>65</v>
      </c>
      <c r="L67" s="77">
        <v>67</v>
      </c>
      <c r="M67" s="77"/>
      <c r="N67" s="72"/>
      <c r="O67" s="79" t="s">
        <v>431</v>
      </c>
      <c r="P67" s="81">
        <v>43679.33981481481</v>
      </c>
      <c r="Q67" s="79" t="s">
        <v>462</v>
      </c>
      <c r="R67" s="79"/>
      <c r="S67" s="79"/>
      <c r="T67" s="79" t="s">
        <v>664</v>
      </c>
      <c r="U67" s="79"/>
      <c r="V67" s="84" t="s">
        <v>771</v>
      </c>
      <c r="W67" s="81">
        <v>43679.33981481481</v>
      </c>
      <c r="X67" s="84" t="s">
        <v>912</v>
      </c>
      <c r="Y67" s="79"/>
      <c r="Z67" s="79"/>
      <c r="AA67" s="82" t="s">
        <v>1087</v>
      </c>
      <c r="AB67" s="79"/>
      <c r="AC67" s="79" t="b">
        <v>0</v>
      </c>
      <c r="AD67" s="79">
        <v>0</v>
      </c>
      <c r="AE67" s="82" t="s">
        <v>1246</v>
      </c>
      <c r="AF67" s="79" t="b">
        <v>0</v>
      </c>
      <c r="AG67" s="79" t="s">
        <v>1274</v>
      </c>
      <c r="AH67" s="79"/>
      <c r="AI67" s="82" t="s">
        <v>1246</v>
      </c>
      <c r="AJ67" s="79" t="b">
        <v>0</v>
      </c>
      <c r="AK67" s="79">
        <v>18</v>
      </c>
      <c r="AL67" s="82" t="s">
        <v>1202</v>
      </c>
      <c r="AM67" s="79" t="s">
        <v>1290</v>
      </c>
      <c r="AN67" s="79" t="b">
        <v>0</v>
      </c>
      <c r="AO67" s="82" t="s">
        <v>1202</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v>0</v>
      </c>
      <c r="BE67" s="49">
        <v>0</v>
      </c>
      <c r="BF67" s="48">
        <v>1</v>
      </c>
      <c r="BG67" s="49">
        <v>3.8461538461538463</v>
      </c>
      <c r="BH67" s="48">
        <v>0</v>
      </c>
      <c r="BI67" s="49">
        <v>0</v>
      </c>
      <c r="BJ67" s="48">
        <v>25</v>
      </c>
      <c r="BK67" s="49">
        <v>96.15384615384616</v>
      </c>
      <c r="BL67" s="48">
        <v>26</v>
      </c>
    </row>
    <row r="68" spans="1:64" ht="15">
      <c r="A68" s="64" t="s">
        <v>249</v>
      </c>
      <c r="B68" s="64" t="s">
        <v>347</v>
      </c>
      <c r="C68" s="65" t="s">
        <v>3900</v>
      </c>
      <c r="D68" s="66">
        <v>3</v>
      </c>
      <c r="E68" s="67" t="s">
        <v>132</v>
      </c>
      <c r="F68" s="68">
        <v>35</v>
      </c>
      <c r="G68" s="65"/>
      <c r="H68" s="69"/>
      <c r="I68" s="70"/>
      <c r="J68" s="70"/>
      <c r="K68" s="34" t="s">
        <v>65</v>
      </c>
      <c r="L68" s="77">
        <v>68</v>
      </c>
      <c r="M68" s="77"/>
      <c r="N68" s="72"/>
      <c r="O68" s="79" t="s">
        <v>431</v>
      </c>
      <c r="P68" s="81">
        <v>43679.384421296294</v>
      </c>
      <c r="Q68" s="79" t="s">
        <v>462</v>
      </c>
      <c r="R68" s="79"/>
      <c r="S68" s="79"/>
      <c r="T68" s="79" t="s">
        <v>664</v>
      </c>
      <c r="U68" s="79"/>
      <c r="V68" s="84" t="s">
        <v>772</v>
      </c>
      <c r="W68" s="81">
        <v>43679.384421296294</v>
      </c>
      <c r="X68" s="84" t="s">
        <v>913</v>
      </c>
      <c r="Y68" s="79"/>
      <c r="Z68" s="79"/>
      <c r="AA68" s="82" t="s">
        <v>1088</v>
      </c>
      <c r="AB68" s="79"/>
      <c r="AC68" s="79" t="b">
        <v>0</v>
      </c>
      <c r="AD68" s="79">
        <v>0</v>
      </c>
      <c r="AE68" s="82" t="s">
        <v>1246</v>
      </c>
      <c r="AF68" s="79" t="b">
        <v>0</v>
      </c>
      <c r="AG68" s="79" t="s">
        <v>1274</v>
      </c>
      <c r="AH68" s="79"/>
      <c r="AI68" s="82" t="s">
        <v>1246</v>
      </c>
      <c r="AJ68" s="79" t="b">
        <v>0</v>
      </c>
      <c r="AK68" s="79">
        <v>18</v>
      </c>
      <c r="AL68" s="82" t="s">
        <v>1202</v>
      </c>
      <c r="AM68" s="79" t="s">
        <v>1288</v>
      </c>
      <c r="AN68" s="79" t="b">
        <v>0</v>
      </c>
      <c r="AO68" s="82" t="s">
        <v>1202</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v>0</v>
      </c>
      <c r="BE68" s="49">
        <v>0</v>
      </c>
      <c r="BF68" s="48">
        <v>1</v>
      </c>
      <c r="BG68" s="49">
        <v>3.8461538461538463</v>
      </c>
      <c r="BH68" s="48">
        <v>0</v>
      </c>
      <c r="BI68" s="49">
        <v>0</v>
      </c>
      <c r="BJ68" s="48">
        <v>25</v>
      </c>
      <c r="BK68" s="49">
        <v>96.15384615384616</v>
      </c>
      <c r="BL68" s="48">
        <v>26</v>
      </c>
    </row>
    <row r="69" spans="1:64" ht="15">
      <c r="A69" s="64" t="s">
        <v>250</v>
      </c>
      <c r="B69" s="64" t="s">
        <v>347</v>
      </c>
      <c r="C69" s="65" t="s">
        <v>3900</v>
      </c>
      <c r="D69" s="66">
        <v>3</v>
      </c>
      <c r="E69" s="67" t="s">
        <v>132</v>
      </c>
      <c r="F69" s="68">
        <v>35</v>
      </c>
      <c r="G69" s="65"/>
      <c r="H69" s="69"/>
      <c r="I69" s="70"/>
      <c r="J69" s="70"/>
      <c r="K69" s="34" t="s">
        <v>65</v>
      </c>
      <c r="L69" s="77">
        <v>69</v>
      </c>
      <c r="M69" s="77"/>
      <c r="N69" s="72"/>
      <c r="O69" s="79" t="s">
        <v>431</v>
      </c>
      <c r="P69" s="81">
        <v>43679.42138888889</v>
      </c>
      <c r="Q69" s="79" t="s">
        <v>462</v>
      </c>
      <c r="R69" s="79"/>
      <c r="S69" s="79"/>
      <c r="T69" s="79" t="s">
        <v>664</v>
      </c>
      <c r="U69" s="79"/>
      <c r="V69" s="84" t="s">
        <v>773</v>
      </c>
      <c r="W69" s="81">
        <v>43679.42138888889</v>
      </c>
      <c r="X69" s="84" t="s">
        <v>914</v>
      </c>
      <c r="Y69" s="79"/>
      <c r="Z69" s="79"/>
      <c r="AA69" s="82" t="s">
        <v>1089</v>
      </c>
      <c r="AB69" s="79"/>
      <c r="AC69" s="79" t="b">
        <v>0</v>
      </c>
      <c r="AD69" s="79">
        <v>0</v>
      </c>
      <c r="AE69" s="82" t="s">
        <v>1246</v>
      </c>
      <c r="AF69" s="79" t="b">
        <v>0</v>
      </c>
      <c r="AG69" s="79" t="s">
        <v>1274</v>
      </c>
      <c r="AH69" s="79"/>
      <c r="AI69" s="82" t="s">
        <v>1246</v>
      </c>
      <c r="AJ69" s="79" t="b">
        <v>0</v>
      </c>
      <c r="AK69" s="79">
        <v>18</v>
      </c>
      <c r="AL69" s="82" t="s">
        <v>1202</v>
      </c>
      <c r="AM69" s="79" t="s">
        <v>1290</v>
      </c>
      <c r="AN69" s="79" t="b">
        <v>0</v>
      </c>
      <c r="AO69" s="82" t="s">
        <v>1202</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v>0</v>
      </c>
      <c r="BE69" s="49">
        <v>0</v>
      </c>
      <c r="BF69" s="48">
        <v>1</v>
      </c>
      <c r="BG69" s="49">
        <v>3.8461538461538463</v>
      </c>
      <c r="BH69" s="48">
        <v>0</v>
      </c>
      <c r="BI69" s="49">
        <v>0</v>
      </c>
      <c r="BJ69" s="48">
        <v>25</v>
      </c>
      <c r="BK69" s="49">
        <v>96.15384615384616</v>
      </c>
      <c r="BL69" s="48">
        <v>26</v>
      </c>
    </row>
    <row r="70" spans="1:64" ht="15">
      <c r="A70" s="64" t="s">
        <v>251</v>
      </c>
      <c r="B70" s="64" t="s">
        <v>347</v>
      </c>
      <c r="C70" s="65" t="s">
        <v>3900</v>
      </c>
      <c r="D70" s="66">
        <v>3</v>
      </c>
      <c r="E70" s="67" t="s">
        <v>132</v>
      </c>
      <c r="F70" s="68">
        <v>35</v>
      </c>
      <c r="G70" s="65"/>
      <c r="H70" s="69"/>
      <c r="I70" s="70"/>
      <c r="J70" s="70"/>
      <c r="K70" s="34" t="s">
        <v>65</v>
      </c>
      <c r="L70" s="77">
        <v>70</v>
      </c>
      <c r="M70" s="77"/>
      <c r="N70" s="72"/>
      <c r="O70" s="79" t="s">
        <v>431</v>
      </c>
      <c r="P70" s="81">
        <v>43679.52684027778</v>
      </c>
      <c r="Q70" s="79" t="s">
        <v>462</v>
      </c>
      <c r="R70" s="79"/>
      <c r="S70" s="79"/>
      <c r="T70" s="79" t="s">
        <v>664</v>
      </c>
      <c r="U70" s="79"/>
      <c r="V70" s="84" t="s">
        <v>774</v>
      </c>
      <c r="W70" s="81">
        <v>43679.52684027778</v>
      </c>
      <c r="X70" s="84" t="s">
        <v>915</v>
      </c>
      <c r="Y70" s="79"/>
      <c r="Z70" s="79"/>
      <c r="AA70" s="82" t="s">
        <v>1090</v>
      </c>
      <c r="AB70" s="79"/>
      <c r="AC70" s="79" t="b">
        <v>0</v>
      </c>
      <c r="AD70" s="79">
        <v>0</v>
      </c>
      <c r="AE70" s="82" t="s">
        <v>1246</v>
      </c>
      <c r="AF70" s="79" t="b">
        <v>0</v>
      </c>
      <c r="AG70" s="79" t="s">
        <v>1274</v>
      </c>
      <c r="AH70" s="79"/>
      <c r="AI70" s="82" t="s">
        <v>1246</v>
      </c>
      <c r="AJ70" s="79" t="b">
        <v>0</v>
      </c>
      <c r="AK70" s="79">
        <v>18</v>
      </c>
      <c r="AL70" s="82" t="s">
        <v>1202</v>
      </c>
      <c r="AM70" s="79" t="s">
        <v>1289</v>
      </c>
      <c r="AN70" s="79" t="b">
        <v>0</v>
      </c>
      <c r="AO70" s="82" t="s">
        <v>1202</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v>0</v>
      </c>
      <c r="BE70" s="49">
        <v>0</v>
      </c>
      <c r="BF70" s="48">
        <v>1</v>
      </c>
      <c r="BG70" s="49">
        <v>3.8461538461538463</v>
      </c>
      <c r="BH70" s="48">
        <v>0</v>
      </c>
      <c r="BI70" s="49">
        <v>0</v>
      </c>
      <c r="BJ70" s="48">
        <v>25</v>
      </c>
      <c r="BK70" s="49">
        <v>96.15384615384616</v>
      </c>
      <c r="BL70" s="48">
        <v>26</v>
      </c>
    </row>
    <row r="71" spans="1:64" ht="15">
      <c r="A71" s="64" t="s">
        <v>252</v>
      </c>
      <c r="B71" s="64" t="s">
        <v>383</v>
      </c>
      <c r="C71" s="65" t="s">
        <v>3900</v>
      </c>
      <c r="D71" s="66">
        <v>3</v>
      </c>
      <c r="E71" s="67" t="s">
        <v>132</v>
      </c>
      <c r="F71" s="68">
        <v>35</v>
      </c>
      <c r="G71" s="65"/>
      <c r="H71" s="69"/>
      <c r="I71" s="70"/>
      <c r="J71" s="70"/>
      <c r="K71" s="34" t="s">
        <v>65</v>
      </c>
      <c r="L71" s="77">
        <v>71</v>
      </c>
      <c r="M71" s="77"/>
      <c r="N71" s="72"/>
      <c r="O71" s="79" t="s">
        <v>431</v>
      </c>
      <c r="P71" s="81">
        <v>43679.573912037034</v>
      </c>
      <c r="Q71" s="82" t="s">
        <v>463</v>
      </c>
      <c r="R71" s="84" t="s">
        <v>578</v>
      </c>
      <c r="S71" s="79" t="s">
        <v>632</v>
      </c>
      <c r="T71" s="79" t="s">
        <v>665</v>
      </c>
      <c r="U71" s="79"/>
      <c r="V71" s="84" t="s">
        <v>775</v>
      </c>
      <c r="W71" s="81">
        <v>43679.573912037034</v>
      </c>
      <c r="X71" s="84" t="s">
        <v>916</v>
      </c>
      <c r="Y71" s="79"/>
      <c r="Z71" s="79"/>
      <c r="AA71" s="82" t="s">
        <v>1091</v>
      </c>
      <c r="AB71" s="79"/>
      <c r="AC71" s="79" t="b">
        <v>0</v>
      </c>
      <c r="AD71" s="79">
        <v>0</v>
      </c>
      <c r="AE71" s="82" t="s">
        <v>1246</v>
      </c>
      <c r="AF71" s="79" t="b">
        <v>0</v>
      </c>
      <c r="AG71" s="79" t="s">
        <v>1274</v>
      </c>
      <c r="AH71" s="79"/>
      <c r="AI71" s="82" t="s">
        <v>1246</v>
      </c>
      <c r="AJ71" s="79" t="b">
        <v>0</v>
      </c>
      <c r="AK71" s="79">
        <v>0</v>
      </c>
      <c r="AL71" s="82" t="s">
        <v>1246</v>
      </c>
      <c r="AM71" s="79" t="s">
        <v>1288</v>
      </c>
      <c r="AN71" s="79" t="b">
        <v>0</v>
      </c>
      <c r="AO71" s="82" t="s">
        <v>1091</v>
      </c>
      <c r="AP71" s="79" t="s">
        <v>176</v>
      </c>
      <c r="AQ71" s="79">
        <v>0</v>
      </c>
      <c r="AR71" s="79">
        <v>0</v>
      </c>
      <c r="AS71" s="79"/>
      <c r="AT71" s="79"/>
      <c r="AU71" s="79"/>
      <c r="AV71" s="79"/>
      <c r="AW71" s="79"/>
      <c r="AX71" s="79"/>
      <c r="AY71" s="79"/>
      <c r="AZ71" s="79"/>
      <c r="BA71">
        <v>1</v>
      </c>
      <c r="BB71" s="78" t="str">
        <f>REPLACE(INDEX(GroupVertices[Group],MATCH(Edges[[#This Row],[Vertex 1]],GroupVertices[Vertex],0)),1,1,"")</f>
        <v>7</v>
      </c>
      <c r="BC71" s="78" t="str">
        <f>REPLACE(INDEX(GroupVertices[Group],MATCH(Edges[[#This Row],[Vertex 2]],GroupVertices[Vertex],0)),1,1,"")</f>
        <v>7</v>
      </c>
      <c r="BD71" s="48"/>
      <c r="BE71" s="49"/>
      <c r="BF71" s="48"/>
      <c r="BG71" s="49"/>
      <c r="BH71" s="48"/>
      <c r="BI71" s="49"/>
      <c r="BJ71" s="48"/>
      <c r="BK71" s="49"/>
      <c r="BL71" s="48"/>
    </row>
    <row r="72" spans="1:64" ht="15">
      <c r="A72" s="64" t="s">
        <v>252</v>
      </c>
      <c r="B72" s="64" t="s">
        <v>384</v>
      </c>
      <c r="C72" s="65" t="s">
        <v>3900</v>
      </c>
      <c r="D72" s="66">
        <v>3</v>
      </c>
      <c r="E72" s="67" t="s">
        <v>132</v>
      </c>
      <c r="F72" s="68">
        <v>35</v>
      </c>
      <c r="G72" s="65"/>
      <c r="H72" s="69"/>
      <c r="I72" s="70"/>
      <c r="J72" s="70"/>
      <c r="K72" s="34" t="s">
        <v>65</v>
      </c>
      <c r="L72" s="77">
        <v>72</v>
      </c>
      <c r="M72" s="77"/>
      <c r="N72" s="72"/>
      <c r="O72" s="79" t="s">
        <v>431</v>
      </c>
      <c r="P72" s="81">
        <v>43679.573912037034</v>
      </c>
      <c r="Q72" s="82" t="s">
        <v>463</v>
      </c>
      <c r="R72" s="84" t="s">
        <v>578</v>
      </c>
      <c r="S72" s="79" t="s">
        <v>632</v>
      </c>
      <c r="T72" s="79" t="s">
        <v>665</v>
      </c>
      <c r="U72" s="79"/>
      <c r="V72" s="84" t="s">
        <v>775</v>
      </c>
      <c r="W72" s="81">
        <v>43679.573912037034</v>
      </c>
      <c r="X72" s="84" t="s">
        <v>916</v>
      </c>
      <c r="Y72" s="79"/>
      <c r="Z72" s="79"/>
      <c r="AA72" s="82" t="s">
        <v>1091</v>
      </c>
      <c r="AB72" s="79"/>
      <c r="AC72" s="79" t="b">
        <v>0</v>
      </c>
      <c r="AD72" s="79">
        <v>0</v>
      </c>
      <c r="AE72" s="82" t="s">
        <v>1246</v>
      </c>
      <c r="AF72" s="79" t="b">
        <v>0</v>
      </c>
      <c r="AG72" s="79" t="s">
        <v>1274</v>
      </c>
      <c r="AH72" s="79"/>
      <c r="AI72" s="82" t="s">
        <v>1246</v>
      </c>
      <c r="AJ72" s="79" t="b">
        <v>0</v>
      </c>
      <c r="AK72" s="79">
        <v>0</v>
      </c>
      <c r="AL72" s="82" t="s">
        <v>1246</v>
      </c>
      <c r="AM72" s="79" t="s">
        <v>1288</v>
      </c>
      <c r="AN72" s="79" t="b">
        <v>0</v>
      </c>
      <c r="AO72" s="82" t="s">
        <v>1091</v>
      </c>
      <c r="AP72" s="79" t="s">
        <v>176</v>
      </c>
      <c r="AQ72" s="79">
        <v>0</v>
      </c>
      <c r="AR72" s="79">
        <v>0</v>
      </c>
      <c r="AS72" s="79"/>
      <c r="AT72" s="79"/>
      <c r="AU72" s="79"/>
      <c r="AV72" s="79"/>
      <c r="AW72" s="79"/>
      <c r="AX72" s="79"/>
      <c r="AY72" s="79"/>
      <c r="AZ72" s="79"/>
      <c r="BA72">
        <v>1</v>
      </c>
      <c r="BB72" s="78" t="str">
        <f>REPLACE(INDEX(GroupVertices[Group],MATCH(Edges[[#This Row],[Vertex 1]],GroupVertices[Vertex],0)),1,1,"")</f>
        <v>7</v>
      </c>
      <c r="BC72" s="78" t="str">
        <f>REPLACE(INDEX(GroupVertices[Group],MATCH(Edges[[#This Row],[Vertex 2]],GroupVertices[Vertex],0)),1,1,"")</f>
        <v>7</v>
      </c>
      <c r="BD72" s="48"/>
      <c r="BE72" s="49"/>
      <c r="BF72" s="48"/>
      <c r="BG72" s="49"/>
      <c r="BH72" s="48"/>
      <c r="BI72" s="49"/>
      <c r="BJ72" s="48"/>
      <c r="BK72" s="49"/>
      <c r="BL72" s="48"/>
    </row>
    <row r="73" spans="1:64" ht="15">
      <c r="A73" s="64" t="s">
        <v>252</v>
      </c>
      <c r="B73" s="64" t="s">
        <v>385</v>
      </c>
      <c r="C73" s="65" t="s">
        <v>3900</v>
      </c>
      <c r="D73" s="66">
        <v>3</v>
      </c>
      <c r="E73" s="67" t="s">
        <v>132</v>
      </c>
      <c r="F73" s="68">
        <v>35</v>
      </c>
      <c r="G73" s="65"/>
      <c r="H73" s="69"/>
      <c r="I73" s="70"/>
      <c r="J73" s="70"/>
      <c r="K73" s="34" t="s">
        <v>65</v>
      </c>
      <c r="L73" s="77">
        <v>73</v>
      </c>
      <c r="M73" s="77"/>
      <c r="N73" s="72"/>
      <c r="O73" s="79" t="s">
        <v>431</v>
      </c>
      <c r="P73" s="81">
        <v>43679.573912037034</v>
      </c>
      <c r="Q73" s="82" t="s">
        <v>463</v>
      </c>
      <c r="R73" s="84" t="s">
        <v>578</v>
      </c>
      <c r="S73" s="79" t="s">
        <v>632</v>
      </c>
      <c r="T73" s="79" t="s">
        <v>665</v>
      </c>
      <c r="U73" s="79"/>
      <c r="V73" s="84" t="s">
        <v>775</v>
      </c>
      <c r="W73" s="81">
        <v>43679.573912037034</v>
      </c>
      <c r="X73" s="84" t="s">
        <v>916</v>
      </c>
      <c r="Y73" s="79"/>
      <c r="Z73" s="79"/>
      <c r="AA73" s="82" t="s">
        <v>1091</v>
      </c>
      <c r="AB73" s="79"/>
      <c r="AC73" s="79" t="b">
        <v>0</v>
      </c>
      <c r="AD73" s="79">
        <v>0</v>
      </c>
      <c r="AE73" s="82" t="s">
        <v>1246</v>
      </c>
      <c r="AF73" s="79" t="b">
        <v>0</v>
      </c>
      <c r="AG73" s="79" t="s">
        <v>1274</v>
      </c>
      <c r="AH73" s="79"/>
      <c r="AI73" s="82" t="s">
        <v>1246</v>
      </c>
      <c r="AJ73" s="79" t="b">
        <v>0</v>
      </c>
      <c r="AK73" s="79">
        <v>0</v>
      </c>
      <c r="AL73" s="82" t="s">
        <v>1246</v>
      </c>
      <c r="AM73" s="79" t="s">
        <v>1288</v>
      </c>
      <c r="AN73" s="79" t="b">
        <v>0</v>
      </c>
      <c r="AO73" s="82" t="s">
        <v>1091</v>
      </c>
      <c r="AP73" s="79" t="s">
        <v>176</v>
      </c>
      <c r="AQ73" s="79">
        <v>0</v>
      </c>
      <c r="AR73" s="79">
        <v>0</v>
      </c>
      <c r="AS73" s="79"/>
      <c r="AT73" s="79"/>
      <c r="AU73" s="79"/>
      <c r="AV73" s="79"/>
      <c r="AW73" s="79"/>
      <c r="AX73" s="79"/>
      <c r="AY73" s="79"/>
      <c r="AZ73" s="79"/>
      <c r="BA73">
        <v>1</v>
      </c>
      <c r="BB73" s="78" t="str">
        <f>REPLACE(INDEX(GroupVertices[Group],MATCH(Edges[[#This Row],[Vertex 1]],GroupVertices[Vertex],0)),1,1,"")</f>
        <v>7</v>
      </c>
      <c r="BC73" s="78" t="str">
        <f>REPLACE(INDEX(GroupVertices[Group],MATCH(Edges[[#This Row],[Vertex 2]],GroupVertices[Vertex],0)),1,1,"")</f>
        <v>7</v>
      </c>
      <c r="BD73" s="48">
        <v>0</v>
      </c>
      <c r="BE73" s="49">
        <v>0</v>
      </c>
      <c r="BF73" s="48">
        <v>1</v>
      </c>
      <c r="BG73" s="49">
        <v>4.761904761904762</v>
      </c>
      <c r="BH73" s="48">
        <v>0</v>
      </c>
      <c r="BI73" s="49">
        <v>0</v>
      </c>
      <c r="BJ73" s="48">
        <v>20</v>
      </c>
      <c r="BK73" s="49">
        <v>95.23809523809524</v>
      </c>
      <c r="BL73" s="48">
        <v>21</v>
      </c>
    </row>
    <row r="74" spans="1:64" ht="15">
      <c r="A74" s="64" t="s">
        <v>253</v>
      </c>
      <c r="B74" s="64" t="s">
        <v>383</v>
      </c>
      <c r="C74" s="65" t="s">
        <v>3900</v>
      </c>
      <c r="D74" s="66">
        <v>3</v>
      </c>
      <c r="E74" s="67" t="s">
        <v>132</v>
      </c>
      <c r="F74" s="68">
        <v>35</v>
      </c>
      <c r="G74" s="65"/>
      <c r="H74" s="69"/>
      <c r="I74" s="70"/>
      <c r="J74" s="70"/>
      <c r="K74" s="34" t="s">
        <v>65</v>
      </c>
      <c r="L74" s="77">
        <v>74</v>
      </c>
      <c r="M74" s="77"/>
      <c r="N74" s="72"/>
      <c r="O74" s="79" t="s">
        <v>431</v>
      </c>
      <c r="P74" s="81">
        <v>43679.57436342593</v>
      </c>
      <c r="Q74" s="82" t="s">
        <v>464</v>
      </c>
      <c r="R74" s="84" t="s">
        <v>578</v>
      </c>
      <c r="S74" s="79" t="s">
        <v>632</v>
      </c>
      <c r="T74" s="79" t="s">
        <v>665</v>
      </c>
      <c r="U74" s="79"/>
      <c r="V74" s="84" t="s">
        <v>776</v>
      </c>
      <c r="W74" s="81">
        <v>43679.57436342593</v>
      </c>
      <c r="X74" s="84" t="s">
        <v>917</v>
      </c>
      <c r="Y74" s="79"/>
      <c r="Z74" s="79"/>
      <c r="AA74" s="82" t="s">
        <v>1092</v>
      </c>
      <c r="AB74" s="79"/>
      <c r="AC74" s="79" t="b">
        <v>0</v>
      </c>
      <c r="AD74" s="79">
        <v>1</v>
      </c>
      <c r="AE74" s="82" t="s">
        <v>1246</v>
      </c>
      <c r="AF74" s="79" t="b">
        <v>0</v>
      </c>
      <c r="AG74" s="79" t="s">
        <v>1274</v>
      </c>
      <c r="AH74" s="79"/>
      <c r="AI74" s="82" t="s">
        <v>1246</v>
      </c>
      <c r="AJ74" s="79" t="b">
        <v>0</v>
      </c>
      <c r="AK74" s="79">
        <v>0</v>
      </c>
      <c r="AL74" s="82" t="s">
        <v>1246</v>
      </c>
      <c r="AM74" s="79" t="s">
        <v>1292</v>
      </c>
      <c r="AN74" s="79" t="b">
        <v>0</v>
      </c>
      <c r="AO74" s="82" t="s">
        <v>1092</v>
      </c>
      <c r="AP74" s="79" t="s">
        <v>176</v>
      </c>
      <c r="AQ74" s="79">
        <v>0</v>
      </c>
      <c r="AR74" s="79">
        <v>0</v>
      </c>
      <c r="AS74" s="79"/>
      <c r="AT74" s="79"/>
      <c r="AU74" s="79"/>
      <c r="AV74" s="79"/>
      <c r="AW74" s="79"/>
      <c r="AX74" s="79"/>
      <c r="AY74" s="79"/>
      <c r="AZ74" s="79"/>
      <c r="BA74">
        <v>1</v>
      </c>
      <c r="BB74" s="78" t="str">
        <f>REPLACE(INDEX(GroupVertices[Group],MATCH(Edges[[#This Row],[Vertex 1]],GroupVertices[Vertex],0)),1,1,"")</f>
        <v>7</v>
      </c>
      <c r="BC74" s="78" t="str">
        <f>REPLACE(INDEX(GroupVertices[Group],MATCH(Edges[[#This Row],[Vertex 2]],GroupVertices[Vertex],0)),1,1,"")</f>
        <v>7</v>
      </c>
      <c r="BD74" s="48"/>
      <c r="BE74" s="49"/>
      <c r="BF74" s="48"/>
      <c r="BG74" s="49"/>
      <c r="BH74" s="48"/>
      <c r="BI74" s="49"/>
      <c r="BJ74" s="48"/>
      <c r="BK74" s="49"/>
      <c r="BL74" s="48"/>
    </row>
    <row r="75" spans="1:64" ht="15">
      <c r="A75" s="64" t="s">
        <v>253</v>
      </c>
      <c r="B75" s="64" t="s">
        <v>384</v>
      </c>
      <c r="C75" s="65" t="s">
        <v>3900</v>
      </c>
      <c r="D75" s="66">
        <v>3</v>
      </c>
      <c r="E75" s="67" t="s">
        <v>132</v>
      </c>
      <c r="F75" s="68">
        <v>35</v>
      </c>
      <c r="G75" s="65"/>
      <c r="H75" s="69"/>
      <c r="I75" s="70"/>
      <c r="J75" s="70"/>
      <c r="K75" s="34" t="s">
        <v>65</v>
      </c>
      <c r="L75" s="77">
        <v>75</v>
      </c>
      <c r="M75" s="77"/>
      <c r="N75" s="72"/>
      <c r="O75" s="79" t="s">
        <v>431</v>
      </c>
      <c r="P75" s="81">
        <v>43679.57436342593</v>
      </c>
      <c r="Q75" s="82" t="s">
        <v>464</v>
      </c>
      <c r="R75" s="84" t="s">
        <v>578</v>
      </c>
      <c r="S75" s="79" t="s">
        <v>632</v>
      </c>
      <c r="T75" s="79" t="s">
        <v>665</v>
      </c>
      <c r="U75" s="79"/>
      <c r="V75" s="84" t="s">
        <v>776</v>
      </c>
      <c r="W75" s="81">
        <v>43679.57436342593</v>
      </c>
      <c r="X75" s="84" t="s">
        <v>917</v>
      </c>
      <c r="Y75" s="79"/>
      <c r="Z75" s="79"/>
      <c r="AA75" s="82" t="s">
        <v>1092</v>
      </c>
      <c r="AB75" s="79"/>
      <c r="AC75" s="79" t="b">
        <v>0</v>
      </c>
      <c r="AD75" s="79">
        <v>1</v>
      </c>
      <c r="AE75" s="82" t="s">
        <v>1246</v>
      </c>
      <c r="AF75" s="79" t="b">
        <v>0</v>
      </c>
      <c r="AG75" s="79" t="s">
        <v>1274</v>
      </c>
      <c r="AH75" s="79"/>
      <c r="AI75" s="82" t="s">
        <v>1246</v>
      </c>
      <c r="AJ75" s="79" t="b">
        <v>0</v>
      </c>
      <c r="AK75" s="79">
        <v>0</v>
      </c>
      <c r="AL75" s="82" t="s">
        <v>1246</v>
      </c>
      <c r="AM75" s="79" t="s">
        <v>1292</v>
      </c>
      <c r="AN75" s="79" t="b">
        <v>0</v>
      </c>
      <c r="AO75" s="82" t="s">
        <v>1092</v>
      </c>
      <c r="AP75" s="79" t="s">
        <v>176</v>
      </c>
      <c r="AQ75" s="79">
        <v>0</v>
      </c>
      <c r="AR75" s="79">
        <v>0</v>
      </c>
      <c r="AS75" s="79"/>
      <c r="AT75" s="79"/>
      <c r="AU75" s="79"/>
      <c r="AV75" s="79"/>
      <c r="AW75" s="79"/>
      <c r="AX75" s="79"/>
      <c r="AY75" s="79"/>
      <c r="AZ75" s="79"/>
      <c r="BA75">
        <v>1</v>
      </c>
      <c r="BB75" s="78" t="str">
        <f>REPLACE(INDEX(GroupVertices[Group],MATCH(Edges[[#This Row],[Vertex 1]],GroupVertices[Vertex],0)),1,1,"")</f>
        <v>7</v>
      </c>
      <c r="BC75" s="78" t="str">
        <f>REPLACE(INDEX(GroupVertices[Group],MATCH(Edges[[#This Row],[Vertex 2]],GroupVertices[Vertex],0)),1,1,"")</f>
        <v>7</v>
      </c>
      <c r="BD75" s="48"/>
      <c r="BE75" s="49"/>
      <c r="BF75" s="48"/>
      <c r="BG75" s="49"/>
      <c r="BH75" s="48"/>
      <c r="BI75" s="49"/>
      <c r="BJ75" s="48"/>
      <c r="BK75" s="49"/>
      <c r="BL75" s="48"/>
    </row>
    <row r="76" spans="1:64" ht="15">
      <c r="A76" s="64" t="s">
        <v>253</v>
      </c>
      <c r="B76" s="64" t="s">
        <v>385</v>
      </c>
      <c r="C76" s="65" t="s">
        <v>3900</v>
      </c>
      <c r="D76" s="66">
        <v>3</v>
      </c>
      <c r="E76" s="67" t="s">
        <v>132</v>
      </c>
      <c r="F76" s="68">
        <v>35</v>
      </c>
      <c r="G76" s="65"/>
      <c r="H76" s="69"/>
      <c r="I76" s="70"/>
      <c r="J76" s="70"/>
      <c r="K76" s="34" t="s">
        <v>65</v>
      </c>
      <c r="L76" s="77">
        <v>76</v>
      </c>
      <c r="M76" s="77"/>
      <c r="N76" s="72"/>
      <c r="O76" s="79" t="s">
        <v>431</v>
      </c>
      <c r="P76" s="81">
        <v>43679.57436342593</v>
      </c>
      <c r="Q76" s="82" t="s">
        <v>464</v>
      </c>
      <c r="R76" s="84" t="s">
        <v>578</v>
      </c>
      <c r="S76" s="79" t="s">
        <v>632</v>
      </c>
      <c r="T76" s="79" t="s">
        <v>665</v>
      </c>
      <c r="U76" s="79"/>
      <c r="V76" s="84" t="s">
        <v>776</v>
      </c>
      <c r="W76" s="81">
        <v>43679.57436342593</v>
      </c>
      <c r="X76" s="84" t="s">
        <v>917</v>
      </c>
      <c r="Y76" s="79"/>
      <c r="Z76" s="79"/>
      <c r="AA76" s="82" t="s">
        <v>1092</v>
      </c>
      <c r="AB76" s="79"/>
      <c r="AC76" s="79" t="b">
        <v>0</v>
      </c>
      <c r="AD76" s="79">
        <v>1</v>
      </c>
      <c r="AE76" s="82" t="s">
        <v>1246</v>
      </c>
      <c r="AF76" s="79" t="b">
        <v>0</v>
      </c>
      <c r="AG76" s="79" t="s">
        <v>1274</v>
      </c>
      <c r="AH76" s="79"/>
      <c r="AI76" s="82" t="s">
        <v>1246</v>
      </c>
      <c r="AJ76" s="79" t="b">
        <v>0</v>
      </c>
      <c r="AK76" s="79">
        <v>0</v>
      </c>
      <c r="AL76" s="82" t="s">
        <v>1246</v>
      </c>
      <c r="AM76" s="79" t="s">
        <v>1292</v>
      </c>
      <c r="AN76" s="79" t="b">
        <v>0</v>
      </c>
      <c r="AO76" s="82" t="s">
        <v>1092</v>
      </c>
      <c r="AP76" s="79" t="s">
        <v>176</v>
      </c>
      <c r="AQ76" s="79">
        <v>0</v>
      </c>
      <c r="AR76" s="79">
        <v>0</v>
      </c>
      <c r="AS76" s="79"/>
      <c r="AT76" s="79"/>
      <c r="AU76" s="79"/>
      <c r="AV76" s="79"/>
      <c r="AW76" s="79"/>
      <c r="AX76" s="79"/>
      <c r="AY76" s="79"/>
      <c r="AZ76" s="79"/>
      <c r="BA76">
        <v>1</v>
      </c>
      <c r="BB76" s="78" t="str">
        <f>REPLACE(INDEX(GroupVertices[Group],MATCH(Edges[[#This Row],[Vertex 1]],GroupVertices[Vertex],0)),1,1,"")</f>
        <v>7</v>
      </c>
      <c r="BC76" s="78" t="str">
        <f>REPLACE(INDEX(GroupVertices[Group],MATCH(Edges[[#This Row],[Vertex 2]],GroupVertices[Vertex],0)),1,1,"")</f>
        <v>7</v>
      </c>
      <c r="BD76" s="48">
        <v>0</v>
      </c>
      <c r="BE76" s="49">
        <v>0</v>
      </c>
      <c r="BF76" s="48">
        <v>1</v>
      </c>
      <c r="BG76" s="49">
        <v>4.761904761904762</v>
      </c>
      <c r="BH76" s="48">
        <v>0</v>
      </c>
      <c r="BI76" s="49">
        <v>0</v>
      </c>
      <c r="BJ76" s="48">
        <v>20</v>
      </c>
      <c r="BK76" s="49">
        <v>95.23809523809524</v>
      </c>
      <c r="BL76" s="48">
        <v>21</v>
      </c>
    </row>
    <row r="77" spans="1:64" ht="15">
      <c r="A77" s="64" t="s">
        <v>254</v>
      </c>
      <c r="B77" s="64" t="s">
        <v>275</v>
      </c>
      <c r="C77" s="65" t="s">
        <v>3900</v>
      </c>
      <c r="D77" s="66">
        <v>3</v>
      </c>
      <c r="E77" s="67" t="s">
        <v>132</v>
      </c>
      <c r="F77" s="68">
        <v>35</v>
      </c>
      <c r="G77" s="65"/>
      <c r="H77" s="69"/>
      <c r="I77" s="70"/>
      <c r="J77" s="70"/>
      <c r="K77" s="34" t="s">
        <v>65</v>
      </c>
      <c r="L77" s="77">
        <v>77</v>
      </c>
      <c r="M77" s="77"/>
      <c r="N77" s="72"/>
      <c r="O77" s="79" t="s">
        <v>431</v>
      </c>
      <c r="P77" s="81">
        <v>43679.705</v>
      </c>
      <c r="Q77" s="79" t="s">
        <v>465</v>
      </c>
      <c r="R77" s="79"/>
      <c r="S77" s="79"/>
      <c r="T77" s="79"/>
      <c r="U77" s="79"/>
      <c r="V77" s="84" t="s">
        <v>777</v>
      </c>
      <c r="W77" s="81">
        <v>43679.705</v>
      </c>
      <c r="X77" s="84" t="s">
        <v>918</v>
      </c>
      <c r="Y77" s="79"/>
      <c r="Z77" s="79"/>
      <c r="AA77" s="82" t="s">
        <v>1093</v>
      </c>
      <c r="AB77" s="79"/>
      <c r="AC77" s="79" t="b">
        <v>0</v>
      </c>
      <c r="AD77" s="79">
        <v>0</v>
      </c>
      <c r="AE77" s="82" t="s">
        <v>1246</v>
      </c>
      <c r="AF77" s="79" t="b">
        <v>0</v>
      </c>
      <c r="AG77" s="79" t="s">
        <v>1274</v>
      </c>
      <c r="AH77" s="79"/>
      <c r="AI77" s="82" t="s">
        <v>1246</v>
      </c>
      <c r="AJ77" s="79" t="b">
        <v>0</v>
      </c>
      <c r="AK77" s="79">
        <v>33</v>
      </c>
      <c r="AL77" s="82" t="s">
        <v>1114</v>
      </c>
      <c r="AM77" s="79" t="s">
        <v>1288</v>
      </c>
      <c r="AN77" s="79" t="b">
        <v>0</v>
      </c>
      <c r="AO77" s="82" t="s">
        <v>1114</v>
      </c>
      <c r="AP77" s="79" t="s">
        <v>176</v>
      </c>
      <c r="AQ77" s="79">
        <v>0</v>
      </c>
      <c r="AR77" s="79">
        <v>0</v>
      </c>
      <c r="AS77" s="79"/>
      <c r="AT77" s="79"/>
      <c r="AU77" s="79"/>
      <c r="AV77" s="79"/>
      <c r="AW77" s="79"/>
      <c r="AX77" s="79"/>
      <c r="AY77" s="79"/>
      <c r="AZ77" s="79"/>
      <c r="BA77">
        <v>1</v>
      </c>
      <c r="BB77" s="78" t="str">
        <f>REPLACE(INDEX(GroupVertices[Group],MATCH(Edges[[#This Row],[Vertex 1]],GroupVertices[Vertex],0)),1,1,"")</f>
        <v>18</v>
      </c>
      <c r="BC77" s="78" t="str">
        <f>REPLACE(INDEX(GroupVertices[Group],MATCH(Edges[[#This Row],[Vertex 2]],GroupVertices[Vertex],0)),1,1,"")</f>
        <v>18</v>
      </c>
      <c r="BD77" s="48">
        <v>3</v>
      </c>
      <c r="BE77" s="49">
        <v>14.285714285714286</v>
      </c>
      <c r="BF77" s="48">
        <v>0</v>
      </c>
      <c r="BG77" s="49">
        <v>0</v>
      </c>
      <c r="BH77" s="48">
        <v>0</v>
      </c>
      <c r="BI77" s="49">
        <v>0</v>
      </c>
      <c r="BJ77" s="48">
        <v>18</v>
      </c>
      <c r="BK77" s="49">
        <v>85.71428571428571</v>
      </c>
      <c r="BL77" s="48">
        <v>21</v>
      </c>
    </row>
    <row r="78" spans="1:64" ht="15">
      <c r="A78" s="64" t="s">
        <v>255</v>
      </c>
      <c r="B78" s="64" t="s">
        <v>255</v>
      </c>
      <c r="C78" s="65" t="s">
        <v>3900</v>
      </c>
      <c r="D78" s="66">
        <v>3</v>
      </c>
      <c r="E78" s="67" t="s">
        <v>132</v>
      </c>
      <c r="F78" s="68">
        <v>35</v>
      </c>
      <c r="G78" s="65"/>
      <c r="H78" s="69"/>
      <c r="I78" s="70"/>
      <c r="J78" s="70"/>
      <c r="K78" s="34" t="s">
        <v>65</v>
      </c>
      <c r="L78" s="77">
        <v>78</v>
      </c>
      <c r="M78" s="77"/>
      <c r="N78" s="72"/>
      <c r="O78" s="79" t="s">
        <v>176</v>
      </c>
      <c r="P78" s="81">
        <v>43679.98653935185</v>
      </c>
      <c r="Q78" s="79" t="s">
        <v>466</v>
      </c>
      <c r="R78" s="84" t="s">
        <v>579</v>
      </c>
      <c r="S78" s="79" t="s">
        <v>633</v>
      </c>
      <c r="T78" s="79" t="s">
        <v>666</v>
      </c>
      <c r="U78" s="79"/>
      <c r="V78" s="84" t="s">
        <v>778</v>
      </c>
      <c r="W78" s="81">
        <v>43679.98653935185</v>
      </c>
      <c r="X78" s="84" t="s">
        <v>919</v>
      </c>
      <c r="Y78" s="79"/>
      <c r="Z78" s="79"/>
      <c r="AA78" s="82" t="s">
        <v>1094</v>
      </c>
      <c r="AB78" s="79"/>
      <c r="AC78" s="79" t="b">
        <v>0</v>
      </c>
      <c r="AD78" s="79">
        <v>0</v>
      </c>
      <c r="AE78" s="82" t="s">
        <v>1246</v>
      </c>
      <c r="AF78" s="79" t="b">
        <v>0</v>
      </c>
      <c r="AG78" s="79" t="s">
        <v>1274</v>
      </c>
      <c r="AH78" s="79"/>
      <c r="AI78" s="82" t="s">
        <v>1246</v>
      </c>
      <c r="AJ78" s="79" t="b">
        <v>0</v>
      </c>
      <c r="AK78" s="79">
        <v>0</v>
      </c>
      <c r="AL78" s="82" t="s">
        <v>1246</v>
      </c>
      <c r="AM78" s="79" t="s">
        <v>1293</v>
      </c>
      <c r="AN78" s="79" t="b">
        <v>0</v>
      </c>
      <c r="AO78" s="82" t="s">
        <v>1094</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7.142857142857143</v>
      </c>
      <c r="BF78" s="48">
        <v>0</v>
      </c>
      <c r="BG78" s="49">
        <v>0</v>
      </c>
      <c r="BH78" s="48">
        <v>0</v>
      </c>
      <c r="BI78" s="49">
        <v>0</v>
      </c>
      <c r="BJ78" s="48">
        <v>13</v>
      </c>
      <c r="BK78" s="49">
        <v>92.85714285714286</v>
      </c>
      <c r="BL78" s="48">
        <v>14</v>
      </c>
    </row>
    <row r="79" spans="1:64" ht="15">
      <c r="A79" s="64" t="s">
        <v>256</v>
      </c>
      <c r="B79" s="64" t="s">
        <v>386</v>
      </c>
      <c r="C79" s="65" t="s">
        <v>3900</v>
      </c>
      <c r="D79" s="66">
        <v>3</v>
      </c>
      <c r="E79" s="67" t="s">
        <v>132</v>
      </c>
      <c r="F79" s="68">
        <v>35</v>
      </c>
      <c r="G79" s="65"/>
      <c r="H79" s="69"/>
      <c r="I79" s="70"/>
      <c r="J79" s="70"/>
      <c r="K79" s="34" t="s">
        <v>65</v>
      </c>
      <c r="L79" s="77">
        <v>79</v>
      </c>
      <c r="M79" s="77"/>
      <c r="N79" s="72"/>
      <c r="O79" s="79" t="s">
        <v>431</v>
      </c>
      <c r="P79" s="81">
        <v>43680.46834490741</v>
      </c>
      <c r="Q79" s="79" t="s">
        <v>467</v>
      </c>
      <c r="R79" s="79"/>
      <c r="S79" s="79"/>
      <c r="T79" s="79" t="s">
        <v>653</v>
      </c>
      <c r="U79" s="79"/>
      <c r="V79" s="84" t="s">
        <v>779</v>
      </c>
      <c r="W79" s="81">
        <v>43680.46834490741</v>
      </c>
      <c r="X79" s="84" t="s">
        <v>920</v>
      </c>
      <c r="Y79" s="79"/>
      <c r="Z79" s="79"/>
      <c r="AA79" s="82" t="s">
        <v>1095</v>
      </c>
      <c r="AB79" s="82" t="s">
        <v>1229</v>
      </c>
      <c r="AC79" s="79" t="b">
        <v>0</v>
      </c>
      <c r="AD79" s="79">
        <v>3</v>
      </c>
      <c r="AE79" s="82" t="s">
        <v>1255</v>
      </c>
      <c r="AF79" s="79" t="b">
        <v>0</v>
      </c>
      <c r="AG79" s="79" t="s">
        <v>1274</v>
      </c>
      <c r="AH79" s="79"/>
      <c r="AI79" s="82" t="s">
        <v>1246</v>
      </c>
      <c r="AJ79" s="79" t="b">
        <v>0</v>
      </c>
      <c r="AK79" s="79">
        <v>0</v>
      </c>
      <c r="AL79" s="82" t="s">
        <v>1246</v>
      </c>
      <c r="AM79" s="79" t="s">
        <v>1290</v>
      </c>
      <c r="AN79" s="79" t="b">
        <v>0</v>
      </c>
      <c r="AO79" s="82" t="s">
        <v>1229</v>
      </c>
      <c r="AP79" s="79" t="s">
        <v>176</v>
      </c>
      <c r="AQ79" s="79">
        <v>0</v>
      </c>
      <c r="AR79" s="79">
        <v>0</v>
      </c>
      <c r="AS79" s="79"/>
      <c r="AT79" s="79"/>
      <c r="AU79" s="79"/>
      <c r="AV79" s="79"/>
      <c r="AW79" s="79"/>
      <c r="AX79" s="79"/>
      <c r="AY79" s="79"/>
      <c r="AZ79" s="79"/>
      <c r="BA79">
        <v>1</v>
      </c>
      <c r="BB79" s="78" t="str">
        <f>REPLACE(INDEX(GroupVertices[Group],MATCH(Edges[[#This Row],[Vertex 1]],GroupVertices[Vertex],0)),1,1,"")</f>
        <v>21</v>
      </c>
      <c r="BC79" s="78" t="str">
        <f>REPLACE(INDEX(GroupVertices[Group],MATCH(Edges[[#This Row],[Vertex 2]],GroupVertices[Vertex],0)),1,1,"")</f>
        <v>21</v>
      </c>
      <c r="BD79" s="48"/>
      <c r="BE79" s="49"/>
      <c r="BF79" s="48"/>
      <c r="BG79" s="49"/>
      <c r="BH79" s="48"/>
      <c r="BI79" s="49"/>
      <c r="BJ79" s="48"/>
      <c r="BK79" s="49"/>
      <c r="BL79" s="48"/>
    </row>
    <row r="80" spans="1:64" ht="15">
      <c r="A80" s="64" t="s">
        <v>256</v>
      </c>
      <c r="B80" s="64" t="s">
        <v>387</v>
      </c>
      <c r="C80" s="65" t="s">
        <v>3900</v>
      </c>
      <c r="D80" s="66">
        <v>3</v>
      </c>
      <c r="E80" s="67" t="s">
        <v>132</v>
      </c>
      <c r="F80" s="68">
        <v>35</v>
      </c>
      <c r="G80" s="65"/>
      <c r="H80" s="69"/>
      <c r="I80" s="70"/>
      <c r="J80" s="70"/>
      <c r="K80" s="34" t="s">
        <v>65</v>
      </c>
      <c r="L80" s="77">
        <v>80</v>
      </c>
      <c r="M80" s="77"/>
      <c r="N80" s="72"/>
      <c r="O80" s="79" t="s">
        <v>432</v>
      </c>
      <c r="P80" s="81">
        <v>43680.46834490741</v>
      </c>
      <c r="Q80" s="79" t="s">
        <v>467</v>
      </c>
      <c r="R80" s="79"/>
      <c r="S80" s="79"/>
      <c r="T80" s="79" t="s">
        <v>653</v>
      </c>
      <c r="U80" s="79"/>
      <c r="V80" s="84" t="s">
        <v>779</v>
      </c>
      <c r="W80" s="81">
        <v>43680.46834490741</v>
      </c>
      <c r="X80" s="84" t="s">
        <v>920</v>
      </c>
      <c r="Y80" s="79"/>
      <c r="Z80" s="79"/>
      <c r="AA80" s="82" t="s">
        <v>1095</v>
      </c>
      <c r="AB80" s="82" t="s">
        <v>1229</v>
      </c>
      <c r="AC80" s="79" t="b">
        <v>0</v>
      </c>
      <c r="AD80" s="79">
        <v>3</v>
      </c>
      <c r="AE80" s="82" t="s">
        <v>1255</v>
      </c>
      <c r="AF80" s="79" t="b">
        <v>0</v>
      </c>
      <c r="AG80" s="79" t="s">
        <v>1274</v>
      </c>
      <c r="AH80" s="79"/>
      <c r="AI80" s="82" t="s">
        <v>1246</v>
      </c>
      <c r="AJ80" s="79" t="b">
        <v>0</v>
      </c>
      <c r="AK80" s="79">
        <v>0</v>
      </c>
      <c r="AL80" s="82" t="s">
        <v>1246</v>
      </c>
      <c r="AM80" s="79" t="s">
        <v>1290</v>
      </c>
      <c r="AN80" s="79" t="b">
        <v>0</v>
      </c>
      <c r="AO80" s="82" t="s">
        <v>1229</v>
      </c>
      <c r="AP80" s="79" t="s">
        <v>176</v>
      </c>
      <c r="AQ80" s="79">
        <v>0</v>
      </c>
      <c r="AR80" s="79">
        <v>0</v>
      </c>
      <c r="AS80" s="79"/>
      <c r="AT80" s="79"/>
      <c r="AU80" s="79"/>
      <c r="AV80" s="79"/>
      <c r="AW80" s="79"/>
      <c r="AX80" s="79"/>
      <c r="AY80" s="79"/>
      <c r="AZ80" s="79"/>
      <c r="BA80">
        <v>1</v>
      </c>
      <c r="BB80" s="78" t="str">
        <f>REPLACE(INDEX(GroupVertices[Group],MATCH(Edges[[#This Row],[Vertex 1]],GroupVertices[Vertex],0)),1,1,"")</f>
        <v>21</v>
      </c>
      <c r="BC80" s="78" t="str">
        <f>REPLACE(INDEX(GroupVertices[Group],MATCH(Edges[[#This Row],[Vertex 2]],GroupVertices[Vertex],0)),1,1,"")</f>
        <v>21</v>
      </c>
      <c r="BD80" s="48">
        <v>0</v>
      </c>
      <c r="BE80" s="49">
        <v>0</v>
      </c>
      <c r="BF80" s="48">
        <v>0</v>
      </c>
      <c r="BG80" s="49">
        <v>0</v>
      </c>
      <c r="BH80" s="48">
        <v>0</v>
      </c>
      <c r="BI80" s="49">
        <v>0</v>
      </c>
      <c r="BJ80" s="48">
        <v>21</v>
      </c>
      <c r="BK80" s="49">
        <v>100</v>
      </c>
      <c r="BL80" s="48">
        <v>21</v>
      </c>
    </row>
    <row r="81" spans="1:64" ht="15">
      <c r="A81" s="64" t="s">
        <v>257</v>
      </c>
      <c r="B81" s="64" t="s">
        <v>257</v>
      </c>
      <c r="C81" s="65" t="s">
        <v>3900</v>
      </c>
      <c r="D81" s="66">
        <v>3</v>
      </c>
      <c r="E81" s="67" t="s">
        <v>132</v>
      </c>
      <c r="F81" s="68">
        <v>35</v>
      </c>
      <c r="G81" s="65"/>
      <c r="H81" s="69"/>
      <c r="I81" s="70"/>
      <c r="J81" s="70"/>
      <c r="K81" s="34" t="s">
        <v>65</v>
      </c>
      <c r="L81" s="77">
        <v>81</v>
      </c>
      <c r="M81" s="77"/>
      <c r="N81" s="72"/>
      <c r="O81" s="79" t="s">
        <v>176</v>
      </c>
      <c r="P81" s="81">
        <v>43680.56290509259</v>
      </c>
      <c r="Q81" s="79" t="s">
        <v>468</v>
      </c>
      <c r="R81" s="84" t="s">
        <v>580</v>
      </c>
      <c r="S81" s="79" t="s">
        <v>634</v>
      </c>
      <c r="T81" s="79" t="s">
        <v>653</v>
      </c>
      <c r="U81" s="79"/>
      <c r="V81" s="84" t="s">
        <v>780</v>
      </c>
      <c r="W81" s="81">
        <v>43680.56290509259</v>
      </c>
      <c r="X81" s="84" t="s">
        <v>921</v>
      </c>
      <c r="Y81" s="79"/>
      <c r="Z81" s="79"/>
      <c r="AA81" s="82" t="s">
        <v>1096</v>
      </c>
      <c r="AB81" s="79"/>
      <c r="AC81" s="79" t="b">
        <v>0</v>
      </c>
      <c r="AD81" s="79">
        <v>2</v>
      </c>
      <c r="AE81" s="82" t="s">
        <v>1246</v>
      </c>
      <c r="AF81" s="79" t="b">
        <v>0</v>
      </c>
      <c r="AG81" s="79" t="s">
        <v>1274</v>
      </c>
      <c r="AH81" s="79"/>
      <c r="AI81" s="82" t="s">
        <v>1246</v>
      </c>
      <c r="AJ81" s="79" t="b">
        <v>0</v>
      </c>
      <c r="AK81" s="79">
        <v>0</v>
      </c>
      <c r="AL81" s="82" t="s">
        <v>1246</v>
      </c>
      <c r="AM81" s="79" t="s">
        <v>1294</v>
      </c>
      <c r="AN81" s="79" t="b">
        <v>0</v>
      </c>
      <c r="AO81" s="82" t="s">
        <v>1096</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1</v>
      </c>
      <c r="BG81" s="49">
        <v>2.1739130434782608</v>
      </c>
      <c r="BH81" s="48">
        <v>0</v>
      </c>
      <c r="BI81" s="49">
        <v>0</v>
      </c>
      <c r="BJ81" s="48">
        <v>45</v>
      </c>
      <c r="BK81" s="49">
        <v>97.82608695652173</v>
      </c>
      <c r="BL81" s="48">
        <v>46</v>
      </c>
    </row>
    <row r="82" spans="1:64" ht="15">
      <c r="A82" s="64" t="s">
        <v>258</v>
      </c>
      <c r="B82" s="64" t="s">
        <v>388</v>
      </c>
      <c r="C82" s="65" t="s">
        <v>3900</v>
      </c>
      <c r="D82" s="66">
        <v>3</v>
      </c>
      <c r="E82" s="67" t="s">
        <v>132</v>
      </c>
      <c r="F82" s="68">
        <v>35</v>
      </c>
      <c r="G82" s="65"/>
      <c r="H82" s="69"/>
      <c r="I82" s="70"/>
      <c r="J82" s="70"/>
      <c r="K82" s="34" t="s">
        <v>65</v>
      </c>
      <c r="L82" s="77">
        <v>82</v>
      </c>
      <c r="M82" s="77"/>
      <c r="N82" s="72"/>
      <c r="O82" s="79" t="s">
        <v>432</v>
      </c>
      <c r="P82" s="81">
        <v>43680.92706018518</v>
      </c>
      <c r="Q82" s="79" t="s">
        <v>469</v>
      </c>
      <c r="R82" s="79"/>
      <c r="S82" s="79"/>
      <c r="T82" s="79" t="s">
        <v>667</v>
      </c>
      <c r="U82" s="79"/>
      <c r="V82" s="84" t="s">
        <v>781</v>
      </c>
      <c r="W82" s="81">
        <v>43680.92706018518</v>
      </c>
      <c r="X82" s="84" t="s">
        <v>922</v>
      </c>
      <c r="Y82" s="79"/>
      <c r="Z82" s="79"/>
      <c r="AA82" s="82" t="s">
        <v>1097</v>
      </c>
      <c r="AB82" s="82" t="s">
        <v>1230</v>
      </c>
      <c r="AC82" s="79" t="b">
        <v>0</v>
      </c>
      <c r="AD82" s="79">
        <v>2</v>
      </c>
      <c r="AE82" s="82" t="s">
        <v>1256</v>
      </c>
      <c r="AF82" s="79" t="b">
        <v>0</v>
      </c>
      <c r="AG82" s="79" t="s">
        <v>1274</v>
      </c>
      <c r="AH82" s="79"/>
      <c r="AI82" s="82" t="s">
        <v>1246</v>
      </c>
      <c r="AJ82" s="79" t="b">
        <v>0</v>
      </c>
      <c r="AK82" s="79">
        <v>1</v>
      </c>
      <c r="AL82" s="82" t="s">
        <v>1246</v>
      </c>
      <c r="AM82" s="79" t="s">
        <v>1288</v>
      </c>
      <c r="AN82" s="79" t="b">
        <v>0</v>
      </c>
      <c r="AO82" s="82" t="s">
        <v>1230</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0</v>
      </c>
      <c r="BE82" s="49">
        <v>0</v>
      </c>
      <c r="BF82" s="48">
        <v>3</v>
      </c>
      <c r="BG82" s="49">
        <v>9.67741935483871</v>
      </c>
      <c r="BH82" s="48">
        <v>0</v>
      </c>
      <c r="BI82" s="49">
        <v>0</v>
      </c>
      <c r="BJ82" s="48">
        <v>28</v>
      </c>
      <c r="BK82" s="49">
        <v>90.3225806451613</v>
      </c>
      <c r="BL82" s="48">
        <v>31</v>
      </c>
    </row>
    <row r="83" spans="1:64" ht="15">
      <c r="A83" s="64" t="s">
        <v>259</v>
      </c>
      <c r="B83" s="64" t="s">
        <v>388</v>
      </c>
      <c r="C83" s="65" t="s">
        <v>3900</v>
      </c>
      <c r="D83" s="66">
        <v>3</v>
      </c>
      <c r="E83" s="67" t="s">
        <v>132</v>
      </c>
      <c r="F83" s="68">
        <v>35</v>
      </c>
      <c r="G83" s="65"/>
      <c r="H83" s="69"/>
      <c r="I83" s="70"/>
      <c r="J83" s="70"/>
      <c r="K83" s="34" t="s">
        <v>65</v>
      </c>
      <c r="L83" s="77">
        <v>83</v>
      </c>
      <c r="M83" s="77"/>
      <c r="N83" s="72"/>
      <c r="O83" s="79" t="s">
        <v>431</v>
      </c>
      <c r="P83" s="81">
        <v>43680.93640046296</v>
      </c>
      <c r="Q83" s="79" t="s">
        <v>470</v>
      </c>
      <c r="R83" s="79"/>
      <c r="S83" s="79"/>
      <c r="T83" s="79" t="s">
        <v>668</v>
      </c>
      <c r="U83" s="79"/>
      <c r="V83" s="84" t="s">
        <v>782</v>
      </c>
      <c r="W83" s="81">
        <v>43680.93640046296</v>
      </c>
      <c r="X83" s="84" t="s">
        <v>923</v>
      </c>
      <c r="Y83" s="79"/>
      <c r="Z83" s="79"/>
      <c r="AA83" s="82" t="s">
        <v>1098</v>
      </c>
      <c r="AB83" s="79"/>
      <c r="AC83" s="79" t="b">
        <v>0</v>
      </c>
      <c r="AD83" s="79">
        <v>0</v>
      </c>
      <c r="AE83" s="82" t="s">
        <v>1246</v>
      </c>
      <c r="AF83" s="79" t="b">
        <v>0</v>
      </c>
      <c r="AG83" s="79" t="s">
        <v>1274</v>
      </c>
      <c r="AH83" s="79"/>
      <c r="AI83" s="82" t="s">
        <v>1246</v>
      </c>
      <c r="AJ83" s="79" t="b">
        <v>0</v>
      </c>
      <c r="AK83" s="79">
        <v>1</v>
      </c>
      <c r="AL83" s="82" t="s">
        <v>1097</v>
      </c>
      <c r="AM83" s="79" t="s">
        <v>1289</v>
      </c>
      <c r="AN83" s="79" t="b">
        <v>0</v>
      </c>
      <c r="AO83" s="82" t="s">
        <v>1097</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258</v>
      </c>
      <c r="B84" s="64" t="s">
        <v>363</v>
      </c>
      <c r="C84" s="65" t="s">
        <v>3900</v>
      </c>
      <c r="D84" s="66">
        <v>3</v>
      </c>
      <c r="E84" s="67" t="s">
        <v>132</v>
      </c>
      <c r="F84" s="68">
        <v>35</v>
      </c>
      <c r="G84" s="65"/>
      <c r="H84" s="69"/>
      <c r="I84" s="70"/>
      <c r="J84" s="70"/>
      <c r="K84" s="34" t="s">
        <v>65</v>
      </c>
      <c r="L84" s="77">
        <v>84</v>
      </c>
      <c r="M84" s="77"/>
      <c r="N84" s="72"/>
      <c r="O84" s="79" t="s">
        <v>431</v>
      </c>
      <c r="P84" s="81">
        <v>43680.92706018518</v>
      </c>
      <c r="Q84" s="79" t="s">
        <v>469</v>
      </c>
      <c r="R84" s="79"/>
      <c r="S84" s="79"/>
      <c r="T84" s="79" t="s">
        <v>667</v>
      </c>
      <c r="U84" s="79"/>
      <c r="V84" s="84" t="s">
        <v>781</v>
      </c>
      <c r="W84" s="81">
        <v>43680.92706018518</v>
      </c>
      <c r="X84" s="84" t="s">
        <v>922</v>
      </c>
      <c r="Y84" s="79"/>
      <c r="Z84" s="79"/>
      <c r="AA84" s="82" t="s">
        <v>1097</v>
      </c>
      <c r="AB84" s="82" t="s">
        <v>1230</v>
      </c>
      <c r="AC84" s="79" t="b">
        <v>0</v>
      </c>
      <c r="AD84" s="79">
        <v>2</v>
      </c>
      <c r="AE84" s="82" t="s">
        <v>1256</v>
      </c>
      <c r="AF84" s="79" t="b">
        <v>0</v>
      </c>
      <c r="AG84" s="79" t="s">
        <v>1274</v>
      </c>
      <c r="AH84" s="79"/>
      <c r="AI84" s="82" t="s">
        <v>1246</v>
      </c>
      <c r="AJ84" s="79" t="b">
        <v>0</v>
      </c>
      <c r="AK84" s="79">
        <v>1</v>
      </c>
      <c r="AL84" s="82" t="s">
        <v>1246</v>
      </c>
      <c r="AM84" s="79" t="s">
        <v>1288</v>
      </c>
      <c r="AN84" s="79" t="b">
        <v>0</v>
      </c>
      <c r="AO84" s="82" t="s">
        <v>1230</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259</v>
      </c>
      <c r="B85" s="64" t="s">
        <v>258</v>
      </c>
      <c r="C85" s="65" t="s">
        <v>3900</v>
      </c>
      <c r="D85" s="66">
        <v>3</v>
      </c>
      <c r="E85" s="67" t="s">
        <v>132</v>
      </c>
      <c r="F85" s="68">
        <v>35</v>
      </c>
      <c r="G85" s="65"/>
      <c r="H85" s="69"/>
      <c r="I85" s="70"/>
      <c r="J85" s="70"/>
      <c r="K85" s="34" t="s">
        <v>65</v>
      </c>
      <c r="L85" s="77">
        <v>85</v>
      </c>
      <c r="M85" s="77"/>
      <c r="N85" s="72"/>
      <c r="O85" s="79" t="s">
        <v>431</v>
      </c>
      <c r="P85" s="81">
        <v>43680.93640046296</v>
      </c>
      <c r="Q85" s="79" t="s">
        <v>470</v>
      </c>
      <c r="R85" s="79"/>
      <c r="S85" s="79"/>
      <c r="T85" s="79" t="s">
        <v>668</v>
      </c>
      <c r="U85" s="79"/>
      <c r="V85" s="84" t="s">
        <v>782</v>
      </c>
      <c r="W85" s="81">
        <v>43680.93640046296</v>
      </c>
      <c r="X85" s="84" t="s">
        <v>923</v>
      </c>
      <c r="Y85" s="79"/>
      <c r="Z85" s="79"/>
      <c r="AA85" s="82" t="s">
        <v>1098</v>
      </c>
      <c r="AB85" s="79"/>
      <c r="AC85" s="79" t="b">
        <v>0</v>
      </c>
      <c r="AD85" s="79">
        <v>0</v>
      </c>
      <c r="AE85" s="82" t="s">
        <v>1246</v>
      </c>
      <c r="AF85" s="79" t="b">
        <v>0</v>
      </c>
      <c r="AG85" s="79" t="s">
        <v>1274</v>
      </c>
      <c r="AH85" s="79"/>
      <c r="AI85" s="82" t="s">
        <v>1246</v>
      </c>
      <c r="AJ85" s="79" t="b">
        <v>0</v>
      </c>
      <c r="AK85" s="79">
        <v>1</v>
      </c>
      <c r="AL85" s="82" t="s">
        <v>1097</v>
      </c>
      <c r="AM85" s="79" t="s">
        <v>1289</v>
      </c>
      <c r="AN85" s="79" t="b">
        <v>0</v>
      </c>
      <c r="AO85" s="82" t="s">
        <v>1097</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259</v>
      </c>
      <c r="B86" s="64" t="s">
        <v>363</v>
      </c>
      <c r="C86" s="65" t="s">
        <v>3900</v>
      </c>
      <c r="D86" s="66">
        <v>3</v>
      </c>
      <c r="E86" s="67" t="s">
        <v>132</v>
      </c>
      <c r="F86" s="68">
        <v>35</v>
      </c>
      <c r="G86" s="65"/>
      <c r="H86" s="69"/>
      <c r="I86" s="70"/>
      <c r="J86" s="70"/>
      <c r="K86" s="34" t="s">
        <v>65</v>
      </c>
      <c r="L86" s="77">
        <v>86</v>
      </c>
      <c r="M86" s="77"/>
      <c r="N86" s="72"/>
      <c r="O86" s="79" t="s">
        <v>431</v>
      </c>
      <c r="P86" s="81">
        <v>43680.93640046296</v>
      </c>
      <c r="Q86" s="79" t="s">
        <v>470</v>
      </c>
      <c r="R86" s="79"/>
      <c r="S86" s="79"/>
      <c r="T86" s="79" t="s">
        <v>668</v>
      </c>
      <c r="U86" s="79"/>
      <c r="V86" s="84" t="s">
        <v>782</v>
      </c>
      <c r="W86" s="81">
        <v>43680.93640046296</v>
      </c>
      <c r="X86" s="84" t="s">
        <v>923</v>
      </c>
      <c r="Y86" s="79"/>
      <c r="Z86" s="79"/>
      <c r="AA86" s="82" t="s">
        <v>1098</v>
      </c>
      <c r="AB86" s="79"/>
      <c r="AC86" s="79" t="b">
        <v>0</v>
      </c>
      <c r="AD86" s="79">
        <v>0</v>
      </c>
      <c r="AE86" s="82" t="s">
        <v>1246</v>
      </c>
      <c r="AF86" s="79" t="b">
        <v>0</v>
      </c>
      <c r="AG86" s="79" t="s">
        <v>1274</v>
      </c>
      <c r="AH86" s="79"/>
      <c r="AI86" s="82" t="s">
        <v>1246</v>
      </c>
      <c r="AJ86" s="79" t="b">
        <v>0</v>
      </c>
      <c r="AK86" s="79">
        <v>1</v>
      </c>
      <c r="AL86" s="82" t="s">
        <v>1097</v>
      </c>
      <c r="AM86" s="79" t="s">
        <v>1289</v>
      </c>
      <c r="AN86" s="79" t="b">
        <v>0</v>
      </c>
      <c r="AO86" s="82" t="s">
        <v>1097</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0</v>
      </c>
      <c r="BE86" s="49">
        <v>0</v>
      </c>
      <c r="BF86" s="48">
        <v>2</v>
      </c>
      <c r="BG86" s="49">
        <v>9.523809523809524</v>
      </c>
      <c r="BH86" s="48">
        <v>0</v>
      </c>
      <c r="BI86" s="49">
        <v>0</v>
      </c>
      <c r="BJ86" s="48">
        <v>19</v>
      </c>
      <c r="BK86" s="49">
        <v>90.47619047619048</v>
      </c>
      <c r="BL86" s="48">
        <v>21</v>
      </c>
    </row>
    <row r="87" spans="1:64" ht="15">
      <c r="A87" s="64" t="s">
        <v>260</v>
      </c>
      <c r="B87" s="64" t="s">
        <v>260</v>
      </c>
      <c r="C87" s="65" t="s">
        <v>3900</v>
      </c>
      <c r="D87" s="66">
        <v>3</v>
      </c>
      <c r="E87" s="67" t="s">
        <v>132</v>
      </c>
      <c r="F87" s="68">
        <v>35</v>
      </c>
      <c r="G87" s="65"/>
      <c r="H87" s="69"/>
      <c r="I87" s="70"/>
      <c r="J87" s="70"/>
      <c r="K87" s="34" t="s">
        <v>65</v>
      </c>
      <c r="L87" s="77">
        <v>87</v>
      </c>
      <c r="M87" s="77"/>
      <c r="N87" s="72"/>
      <c r="O87" s="79" t="s">
        <v>176</v>
      </c>
      <c r="P87" s="81">
        <v>43681.34793981481</v>
      </c>
      <c r="Q87" s="79" t="s">
        <v>471</v>
      </c>
      <c r="R87" s="79"/>
      <c r="S87" s="79"/>
      <c r="T87" s="79" t="s">
        <v>653</v>
      </c>
      <c r="U87" s="79"/>
      <c r="V87" s="84" t="s">
        <v>783</v>
      </c>
      <c r="W87" s="81">
        <v>43681.34793981481</v>
      </c>
      <c r="X87" s="84" t="s">
        <v>924</v>
      </c>
      <c r="Y87" s="79"/>
      <c r="Z87" s="79"/>
      <c r="AA87" s="82" t="s">
        <v>1099</v>
      </c>
      <c r="AB87" s="79"/>
      <c r="AC87" s="79" t="b">
        <v>0</v>
      </c>
      <c r="AD87" s="79">
        <v>0</v>
      </c>
      <c r="AE87" s="82" t="s">
        <v>1246</v>
      </c>
      <c r="AF87" s="79" t="b">
        <v>0</v>
      </c>
      <c r="AG87" s="79" t="s">
        <v>1274</v>
      </c>
      <c r="AH87" s="79"/>
      <c r="AI87" s="82" t="s">
        <v>1246</v>
      </c>
      <c r="AJ87" s="79" t="b">
        <v>0</v>
      </c>
      <c r="AK87" s="79">
        <v>0</v>
      </c>
      <c r="AL87" s="82" t="s">
        <v>1246</v>
      </c>
      <c r="AM87" s="79" t="s">
        <v>1289</v>
      </c>
      <c r="AN87" s="79" t="b">
        <v>0</v>
      </c>
      <c r="AO87" s="82" t="s">
        <v>1099</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34</v>
      </c>
      <c r="BK87" s="49">
        <v>100</v>
      </c>
      <c r="BL87" s="48">
        <v>34</v>
      </c>
    </row>
    <row r="88" spans="1:64" ht="15">
      <c r="A88" s="64" t="s">
        <v>261</v>
      </c>
      <c r="B88" s="64" t="s">
        <v>261</v>
      </c>
      <c r="C88" s="65" t="s">
        <v>3900</v>
      </c>
      <c r="D88" s="66">
        <v>3</v>
      </c>
      <c r="E88" s="67" t="s">
        <v>132</v>
      </c>
      <c r="F88" s="68">
        <v>35</v>
      </c>
      <c r="G88" s="65"/>
      <c r="H88" s="69"/>
      <c r="I88" s="70"/>
      <c r="J88" s="70"/>
      <c r="K88" s="34" t="s">
        <v>65</v>
      </c>
      <c r="L88" s="77">
        <v>88</v>
      </c>
      <c r="M88" s="77"/>
      <c r="N88" s="72"/>
      <c r="O88" s="79" t="s">
        <v>176</v>
      </c>
      <c r="P88" s="81">
        <v>43681.39665509259</v>
      </c>
      <c r="Q88" s="79" t="s">
        <v>472</v>
      </c>
      <c r="R88" s="79"/>
      <c r="S88" s="79"/>
      <c r="T88" s="79" t="s">
        <v>669</v>
      </c>
      <c r="U88" s="79"/>
      <c r="V88" s="84" t="s">
        <v>784</v>
      </c>
      <c r="W88" s="81">
        <v>43681.39665509259</v>
      </c>
      <c r="X88" s="84" t="s">
        <v>925</v>
      </c>
      <c r="Y88" s="79"/>
      <c r="Z88" s="79"/>
      <c r="AA88" s="82" t="s">
        <v>1100</v>
      </c>
      <c r="AB88" s="79"/>
      <c r="AC88" s="79" t="b">
        <v>0</v>
      </c>
      <c r="AD88" s="79">
        <v>0</v>
      </c>
      <c r="AE88" s="82" t="s">
        <v>1246</v>
      </c>
      <c r="AF88" s="79" t="b">
        <v>0</v>
      </c>
      <c r="AG88" s="79" t="s">
        <v>1275</v>
      </c>
      <c r="AH88" s="79"/>
      <c r="AI88" s="82" t="s">
        <v>1246</v>
      </c>
      <c r="AJ88" s="79" t="b">
        <v>0</v>
      </c>
      <c r="AK88" s="79">
        <v>0</v>
      </c>
      <c r="AL88" s="82" t="s">
        <v>1246</v>
      </c>
      <c r="AM88" s="79" t="s">
        <v>1290</v>
      </c>
      <c r="AN88" s="79" t="b">
        <v>0</v>
      </c>
      <c r="AO88" s="82" t="s">
        <v>1100</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17</v>
      </c>
      <c r="BK88" s="49">
        <v>100</v>
      </c>
      <c r="BL88" s="48">
        <v>17</v>
      </c>
    </row>
    <row r="89" spans="1:64" ht="15">
      <c r="A89" s="64" t="s">
        <v>262</v>
      </c>
      <c r="B89" s="64" t="s">
        <v>262</v>
      </c>
      <c r="C89" s="65" t="s">
        <v>3900</v>
      </c>
      <c r="D89" s="66">
        <v>3</v>
      </c>
      <c r="E89" s="67" t="s">
        <v>132</v>
      </c>
      <c r="F89" s="68">
        <v>35</v>
      </c>
      <c r="G89" s="65"/>
      <c r="H89" s="69"/>
      <c r="I89" s="70"/>
      <c r="J89" s="70"/>
      <c r="K89" s="34" t="s">
        <v>65</v>
      </c>
      <c r="L89" s="77">
        <v>89</v>
      </c>
      <c r="M89" s="77"/>
      <c r="N89" s="72"/>
      <c r="O89" s="79" t="s">
        <v>176</v>
      </c>
      <c r="P89" s="81">
        <v>43681.620833333334</v>
      </c>
      <c r="Q89" s="79" t="s">
        <v>473</v>
      </c>
      <c r="R89" s="84" t="s">
        <v>581</v>
      </c>
      <c r="S89" s="79" t="s">
        <v>625</v>
      </c>
      <c r="T89" s="79" t="s">
        <v>670</v>
      </c>
      <c r="U89" s="79"/>
      <c r="V89" s="84" t="s">
        <v>785</v>
      </c>
      <c r="W89" s="81">
        <v>43681.620833333334</v>
      </c>
      <c r="X89" s="84" t="s">
        <v>926</v>
      </c>
      <c r="Y89" s="79"/>
      <c r="Z89" s="79"/>
      <c r="AA89" s="82" t="s">
        <v>1101</v>
      </c>
      <c r="AB89" s="79"/>
      <c r="AC89" s="79" t="b">
        <v>0</v>
      </c>
      <c r="AD89" s="79">
        <v>3</v>
      </c>
      <c r="AE89" s="82" t="s">
        <v>1246</v>
      </c>
      <c r="AF89" s="79" t="b">
        <v>1</v>
      </c>
      <c r="AG89" s="79" t="s">
        <v>1274</v>
      </c>
      <c r="AH89" s="79"/>
      <c r="AI89" s="82" t="s">
        <v>1281</v>
      </c>
      <c r="AJ89" s="79" t="b">
        <v>0</v>
      </c>
      <c r="AK89" s="79">
        <v>0</v>
      </c>
      <c r="AL89" s="82" t="s">
        <v>1246</v>
      </c>
      <c r="AM89" s="79" t="s">
        <v>1288</v>
      </c>
      <c r="AN89" s="79" t="b">
        <v>0</v>
      </c>
      <c r="AO89" s="82" t="s">
        <v>1101</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2.380952380952381</v>
      </c>
      <c r="BF89" s="48">
        <v>2</v>
      </c>
      <c r="BG89" s="49">
        <v>4.761904761904762</v>
      </c>
      <c r="BH89" s="48">
        <v>0</v>
      </c>
      <c r="BI89" s="49">
        <v>0</v>
      </c>
      <c r="BJ89" s="48">
        <v>39</v>
      </c>
      <c r="BK89" s="49">
        <v>92.85714285714286</v>
      </c>
      <c r="BL89" s="48">
        <v>42</v>
      </c>
    </row>
    <row r="90" spans="1:64" ht="15">
      <c r="A90" s="64" t="s">
        <v>263</v>
      </c>
      <c r="B90" s="64" t="s">
        <v>389</v>
      </c>
      <c r="C90" s="65" t="s">
        <v>3900</v>
      </c>
      <c r="D90" s="66">
        <v>3</v>
      </c>
      <c r="E90" s="67" t="s">
        <v>132</v>
      </c>
      <c r="F90" s="68">
        <v>35</v>
      </c>
      <c r="G90" s="65"/>
      <c r="H90" s="69"/>
      <c r="I90" s="70"/>
      <c r="J90" s="70"/>
      <c r="K90" s="34" t="s">
        <v>65</v>
      </c>
      <c r="L90" s="77">
        <v>90</v>
      </c>
      <c r="M90" s="77"/>
      <c r="N90" s="72"/>
      <c r="O90" s="79" t="s">
        <v>432</v>
      </c>
      <c r="P90" s="81">
        <v>43681.721967592595</v>
      </c>
      <c r="Q90" s="79" t="s">
        <v>474</v>
      </c>
      <c r="R90" s="79"/>
      <c r="S90" s="79"/>
      <c r="T90" s="79" t="s">
        <v>653</v>
      </c>
      <c r="U90" s="79"/>
      <c r="V90" s="84" t="s">
        <v>786</v>
      </c>
      <c r="W90" s="81">
        <v>43681.721967592595</v>
      </c>
      <c r="X90" s="84" t="s">
        <v>927</v>
      </c>
      <c r="Y90" s="79"/>
      <c r="Z90" s="79"/>
      <c r="AA90" s="82" t="s">
        <v>1102</v>
      </c>
      <c r="AB90" s="82" t="s">
        <v>1231</v>
      </c>
      <c r="AC90" s="79" t="b">
        <v>0</v>
      </c>
      <c r="AD90" s="79">
        <v>1</v>
      </c>
      <c r="AE90" s="82" t="s">
        <v>1257</v>
      </c>
      <c r="AF90" s="79" t="b">
        <v>0</v>
      </c>
      <c r="AG90" s="79" t="s">
        <v>1274</v>
      </c>
      <c r="AH90" s="79"/>
      <c r="AI90" s="82" t="s">
        <v>1246</v>
      </c>
      <c r="AJ90" s="79" t="b">
        <v>0</v>
      </c>
      <c r="AK90" s="79">
        <v>0</v>
      </c>
      <c r="AL90" s="82" t="s">
        <v>1246</v>
      </c>
      <c r="AM90" s="79" t="s">
        <v>1290</v>
      </c>
      <c r="AN90" s="79" t="b">
        <v>0</v>
      </c>
      <c r="AO90" s="82" t="s">
        <v>1231</v>
      </c>
      <c r="AP90" s="79" t="s">
        <v>176</v>
      </c>
      <c r="AQ90" s="79">
        <v>0</v>
      </c>
      <c r="AR90" s="79">
        <v>0</v>
      </c>
      <c r="AS90" s="79"/>
      <c r="AT90" s="79"/>
      <c r="AU90" s="79"/>
      <c r="AV90" s="79"/>
      <c r="AW90" s="79"/>
      <c r="AX90" s="79"/>
      <c r="AY90" s="79"/>
      <c r="AZ90" s="79"/>
      <c r="BA90">
        <v>1</v>
      </c>
      <c r="BB90" s="78" t="str">
        <f>REPLACE(INDEX(GroupVertices[Group],MATCH(Edges[[#This Row],[Vertex 1]],GroupVertices[Vertex],0)),1,1,"")</f>
        <v>37</v>
      </c>
      <c r="BC90" s="78" t="str">
        <f>REPLACE(INDEX(GroupVertices[Group],MATCH(Edges[[#This Row],[Vertex 2]],GroupVertices[Vertex],0)),1,1,"")</f>
        <v>37</v>
      </c>
      <c r="BD90" s="48">
        <v>0</v>
      </c>
      <c r="BE90" s="49">
        <v>0</v>
      </c>
      <c r="BF90" s="48">
        <v>1</v>
      </c>
      <c r="BG90" s="49">
        <v>2.9411764705882355</v>
      </c>
      <c r="BH90" s="48">
        <v>0</v>
      </c>
      <c r="BI90" s="49">
        <v>0</v>
      </c>
      <c r="BJ90" s="48">
        <v>33</v>
      </c>
      <c r="BK90" s="49">
        <v>97.05882352941177</v>
      </c>
      <c r="BL90" s="48">
        <v>34</v>
      </c>
    </row>
    <row r="91" spans="1:64" ht="15">
      <c r="A91" s="64" t="s">
        <v>264</v>
      </c>
      <c r="B91" s="64" t="s">
        <v>390</v>
      </c>
      <c r="C91" s="65" t="s">
        <v>3900</v>
      </c>
      <c r="D91" s="66">
        <v>3</v>
      </c>
      <c r="E91" s="67" t="s">
        <v>132</v>
      </c>
      <c r="F91" s="68">
        <v>35</v>
      </c>
      <c r="G91" s="65"/>
      <c r="H91" s="69"/>
      <c r="I91" s="70"/>
      <c r="J91" s="70"/>
      <c r="K91" s="34" t="s">
        <v>65</v>
      </c>
      <c r="L91" s="77">
        <v>91</v>
      </c>
      <c r="M91" s="77"/>
      <c r="N91" s="72"/>
      <c r="O91" s="79" t="s">
        <v>432</v>
      </c>
      <c r="P91" s="81">
        <v>43681.796064814815</v>
      </c>
      <c r="Q91" s="79" t="s">
        <v>475</v>
      </c>
      <c r="R91" s="79"/>
      <c r="S91" s="79"/>
      <c r="T91" s="79" t="s">
        <v>653</v>
      </c>
      <c r="U91" s="84" t="s">
        <v>718</v>
      </c>
      <c r="V91" s="84" t="s">
        <v>718</v>
      </c>
      <c r="W91" s="81">
        <v>43681.796064814815</v>
      </c>
      <c r="X91" s="84" t="s">
        <v>928</v>
      </c>
      <c r="Y91" s="79"/>
      <c r="Z91" s="79"/>
      <c r="AA91" s="82" t="s">
        <v>1103</v>
      </c>
      <c r="AB91" s="82" t="s">
        <v>1232</v>
      </c>
      <c r="AC91" s="79" t="b">
        <v>0</v>
      </c>
      <c r="AD91" s="79">
        <v>0</v>
      </c>
      <c r="AE91" s="82" t="s">
        <v>1258</v>
      </c>
      <c r="AF91" s="79" t="b">
        <v>0</v>
      </c>
      <c r="AG91" s="79" t="s">
        <v>1274</v>
      </c>
      <c r="AH91" s="79"/>
      <c r="AI91" s="82" t="s">
        <v>1246</v>
      </c>
      <c r="AJ91" s="79" t="b">
        <v>0</v>
      </c>
      <c r="AK91" s="79">
        <v>0</v>
      </c>
      <c r="AL91" s="82" t="s">
        <v>1246</v>
      </c>
      <c r="AM91" s="79" t="s">
        <v>1290</v>
      </c>
      <c r="AN91" s="79" t="b">
        <v>0</v>
      </c>
      <c r="AO91" s="82" t="s">
        <v>1232</v>
      </c>
      <c r="AP91" s="79" t="s">
        <v>176</v>
      </c>
      <c r="AQ91" s="79">
        <v>0</v>
      </c>
      <c r="AR91" s="79">
        <v>0</v>
      </c>
      <c r="AS91" s="79"/>
      <c r="AT91" s="79"/>
      <c r="AU91" s="79"/>
      <c r="AV91" s="79"/>
      <c r="AW91" s="79"/>
      <c r="AX91" s="79"/>
      <c r="AY91" s="79"/>
      <c r="AZ91" s="79"/>
      <c r="BA91">
        <v>1</v>
      </c>
      <c r="BB91" s="78" t="str">
        <f>REPLACE(INDEX(GroupVertices[Group],MATCH(Edges[[#This Row],[Vertex 1]],GroupVertices[Vertex],0)),1,1,"")</f>
        <v>36</v>
      </c>
      <c r="BC91" s="78" t="str">
        <f>REPLACE(INDEX(GroupVertices[Group],MATCH(Edges[[#This Row],[Vertex 2]],GroupVertices[Vertex],0)),1,1,"")</f>
        <v>36</v>
      </c>
      <c r="BD91" s="48">
        <v>0</v>
      </c>
      <c r="BE91" s="49">
        <v>0</v>
      </c>
      <c r="BF91" s="48">
        <v>0</v>
      </c>
      <c r="BG91" s="49">
        <v>0</v>
      </c>
      <c r="BH91" s="48">
        <v>0</v>
      </c>
      <c r="BI91" s="49">
        <v>0</v>
      </c>
      <c r="BJ91" s="48">
        <v>13</v>
      </c>
      <c r="BK91" s="49">
        <v>100</v>
      </c>
      <c r="BL91" s="48">
        <v>13</v>
      </c>
    </row>
    <row r="92" spans="1:64" ht="15">
      <c r="A92" s="64" t="s">
        <v>265</v>
      </c>
      <c r="B92" s="64" t="s">
        <v>391</v>
      </c>
      <c r="C92" s="65" t="s">
        <v>3900</v>
      </c>
      <c r="D92" s="66">
        <v>3</v>
      </c>
      <c r="E92" s="67" t="s">
        <v>132</v>
      </c>
      <c r="F92" s="68">
        <v>35</v>
      </c>
      <c r="G92" s="65"/>
      <c r="H92" s="69"/>
      <c r="I92" s="70"/>
      <c r="J92" s="70"/>
      <c r="K92" s="34" t="s">
        <v>65</v>
      </c>
      <c r="L92" s="77">
        <v>92</v>
      </c>
      <c r="M92" s="77"/>
      <c r="N92" s="72"/>
      <c r="O92" s="79" t="s">
        <v>431</v>
      </c>
      <c r="P92" s="81">
        <v>43681.96108796296</v>
      </c>
      <c r="Q92" s="79" t="s">
        <v>476</v>
      </c>
      <c r="R92" s="84" t="s">
        <v>582</v>
      </c>
      <c r="S92" s="79" t="s">
        <v>635</v>
      </c>
      <c r="T92" s="79" t="s">
        <v>653</v>
      </c>
      <c r="U92" s="79"/>
      <c r="V92" s="84" t="s">
        <v>787</v>
      </c>
      <c r="W92" s="81">
        <v>43681.96108796296</v>
      </c>
      <c r="X92" s="84" t="s">
        <v>929</v>
      </c>
      <c r="Y92" s="79"/>
      <c r="Z92" s="79"/>
      <c r="AA92" s="82" t="s">
        <v>1104</v>
      </c>
      <c r="AB92" s="82" t="s">
        <v>1233</v>
      </c>
      <c r="AC92" s="79" t="b">
        <v>0</v>
      </c>
      <c r="AD92" s="79">
        <v>1</v>
      </c>
      <c r="AE92" s="82" t="s">
        <v>1259</v>
      </c>
      <c r="AF92" s="79" t="b">
        <v>0</v>
      </c>
      <c r="AG92" s="79" t="s">
        <v>1274</v>
      </c>
      <c r="AH92" s="79"/>
      <c r="AI92" s="82" t="s">
        <v>1246</v>
      </c>
      <c r="AJ92" s="79" t="b">
        <v>0</v>
      </c>
      <c r="AK92" s="79">
        <v>0</v>
      </c>
      <c r="AL92" s="82" t="s">
        <v>1246</v>
      </c>
      <c r="AM92" s="79" t="s">
        <v>1288</v>
      </c>
      <c r="AN92" s="79" t="b">
        <v>0</v>
      </c>
      <c r="AO92" s="82" t="s">
        <v>1233</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5</v>
      </c>
      <c r="BD92" s="48"/>
      <c r="BE92" s="49"/>
      <c r="BF92" s="48"/>
      <c r="BG92" s="49"/>
      <c r="BH92" s="48"/>
      <c r="BI92" s="49"/>
      <c r="BJ92" s="48"/>
      <c r="BK92" s="49"/>
      <c r="BL92" s="48"/>
    </row>
    <row r="93" spans="1:64" ht="15">
      <c r="A93" s="64" t="s">
        <v>265</v>
      </c>
      <c r="B93" s="64" t="s">
        <v>392</v>
      </c>
      <c r="C93" s="65" t="s">
        <v>3900</v>
      </c>
      <c r="D93" s="66">
        <v>3</v>
      </c>
      <c r="E93" s="67" t="s">
        <v>132</v>
      </c>
      <c r="F93" s="68">
        <v>35</v>
      </c>
      <c r="G93" s="65"/>
      <c r="H93" s="69"/>
      <c r="I93" s="70"/>
      <c r="J93" s="70"/>
      <c r="K93" s="34" t="s">
        <v>65</v>
      </c>
      <c r="L93" s="77">
        <v>93</v>
      </c>
      <c r="M93" s="77"/>
      <c r="N93" s="72"/>
      <c r="O93" s="79" t="s">
        <v>431</v>
      </c>
      <c r="P93" s="81">
        <v>43681.96108796296</v>
      </c>
      <c r="Q93" s="79" t="s">
        <v>476</v>
      </c>
      <c r="R93" s="84" t="s">
        <v>582</v>
      </c>
      <c r="S93" s="79" t="s">
        <v>635</v>
      </c>
      <c r="T93" s="79" t="s">
        <v>653</v>
      </c>
      <c r="U93" s="79"/>
      <c r="V93" s="84" t="s">
        <v>787</v>
      </c>
      <c r="W93" s="81">
        <v>43681.96108796296</v>
      </c>
      <c r="X93" s="84" t="s">
        <v>929</v>
      </c>
      <c r="Y93" s="79"/>
      <c r="Z93" s="79"/>
      <c r="AA93" s="82" t="s">
        <v>1104</v>
      </c>
      <c r="AB93" s="82" t="s">
        <v>1233</v>
      </c>
      <c r="AC93" s="79" t="b">
        <v>0</v>
      </c>
      <c r="AD93" s="79">
        <v>1</v>
      </c>
      <c r="AE93" s="82" t="s">
        <v>1259</v>
      </c>
      <c r="AF93" s="79" t="b">
        <v>0</v>
      </c>
      <c r="AG93" s="79" t="s">
        <v>1274</v>
      </c>
      <c r="AH93" s="79"/>
      <c r="AI93" s="82" t="s">
        <v>1246</v>
      </c>
      <c r="AJ93" s="79" t="b">
        <v>0</v>
      </c>
      <c r="AK93" s="79">
        <v>0</v>
      </c>
      <c r="AL93" s="82" t="s">
        <v>1246</v>
      </c>
      <c r="AM93" s="79" t="s">
        <v>1288</v>
      </c>
      <c r="AN93" s="79" t="b">
        <v>0</v>
      </c>
      <c r="AO93" s="82" t="s">
        <v>1233</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c r="BE93" s="49"/>
      <c r="BF93" s="48"/>
      <c r="BG93" s="49"/>
      <c r="BH93" s="48"/>
      <c r="BI93" s="49"/>
      <c r="BJ93" s="48"/>
      <c r="BK93" s="49"/>
      <c r="BL93" s="48"/>
    </row>
    <row r="94" spans="1:64" ht="15">
      <c r="A94" s="64" t="s">
        <v>265</v>
      </c>
      <c r="B94" s="64" t="s">
        <v>393</v>
      </c>
      <c r="C94" s="65" t="s">
        <v>3900</v>
      </c>
      <c r="D94" s="66">
        <v>3</v>
      </c>
      <c r="E94" s="67" t="s">
        <v>132</v>
      </c>
      <c r="F94" s="68">
        <v>35</v>
      </c>
      <c r="G94" s="65"/>
      <c r="H94" s="69"/>
      <c r="I94" s="70"/>
      <c r="J94" s="70"/>
      <c r="K94" s="34" t="s">
        <v>65</v>
      </c>
      <c r="L94" s="77">
        <v>94</v>
      </c>
      <c r="M94" s="77"/>
      <c r="N94" s="72"/>
      <c r="O94" s="79" t="s">
        <v>431</v>
      </c>
      <c r="P94" s="81">
        <v>43681.96108796296</v>
      </c>
      <c r="Q94" s="79" t="s">
        <v>476</v>
      </c>
      <c r="R94" s="84" t="s">
        <v>582</v>
      </c>
      <c r="S94" s="79" t="s">
        <v>635</v>
      </c>
      <c r="T94" s="79" t="s">
        <v>653</v>
      </c>
      <c r="U94" s="79"/>
      <c r="V94" s="84" t="s">
        <v>787</v>
      </c>
      <c r="W94" s="81">
        <v>43681.96108796296</v>
      </c>
      <c r="X94" s="84" t="s">
        <v>929</v>
      </c>
      <c r="Y94" s="79"/>
      <c r="Z94" s="79"/>
      <c r="AA94" s="82" t="s">
        <v>1104</v>
      </c>
      <c r="AB94" s="82" t="s">
        <v>1233</v>
      </c>
      <c r="AC94" s="79" t="b">
        <v>0</v>
      </c>
      <c r="AD94" s="79">
        <v>1</v>
      </c>
      <c r="AE94" s="82" t="s">
        <v>1259</v>
      </c>
      <c r="AF94" s="79" t="b">
        <v>0</v>
      </c>
      <c r="AG94" s="79" t="s">
        <v>1274</v>
      </c>
      <c r="AH94" s="79"/>
      <c r="AI94" s="82" t="s">
        <v>1246</v>
      </c>
      <c r="AJ94" s="79" t="b">
        <v>0</v>
      </c>
      <c r="AK94" s="79">
        <v>0</v>
      </c>
      <c r="AL94" s="82" t="s">
        <v>1246</v>
      </c>
      <c r="AM94" s="79" t="s">
        <v>1288</v>
      </c>
      <c r="AN94" s="79" t="b">
        <v>0</v>
      </c>
      <c r="AO94" s="82" t="s">
        <v>1233</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c r="BE94" s="49"/>
      <c r="BF94" s="48"/>
      <c r="BG94" s="49"/>
      <c r="BH94" s="48"/>
      <c r="BI94" s="49"/>
      <c r="BJ94" s="48"/>
      <c r="BK94" s="49"/>
      <c r="BL94" s="48"/>
    </row>
    <row r="95" spans="1:64" ht="15">
      <c r="A95" s="64" t="s">
        <v>265</v>
      </c>
      <c r="B95" s="64" t="s">
        <v>394</v>
      </c>
      <c r="C95" s="65" t="s">
        <v>3900</v>
      </c>
      <c r="D95" s="66">
        <v>3</v>
      </c>
      <c r="E95" s="67" t="s">
        <v>132</v>
      </c>
      <c r="F95" s="68">
        <v>35</v>
      </c>
      <c r="G95" s="65"/>
      <c r="H95" s="69"/>
      <c r="I95" s="70"/>
      <c r="J95" s="70"/>
      <c r="K95" s="34" t="s">
        <v>65</v>
      </c>
      <c r="L95" s="77">
        <v>95</v>
      </c>
      <c r="M95" s="77"/>
      <c r="N95" s="72"/>
      <c r="O95" s="79" t="s">
        <v>431</v>
      </c>
      <c r="P95" s="81">
        <v>43681.96108796296</v>
      </c>
      <c r="Q95" s="79" t="s">
        <v>476</v>
      </c>
      <c r="R95" s="84" t="s">
        <v>582</v>
      </c>
      <c r="S95" s="79" t="s">
        <v>635</v>
      </c>
      <c r="T95" s="79" t="s">
        <v>653</v>
      </c>
      <c r="U95" s="79"/>
      <c r="V95" s="84" t="s">
        <v>787</v>
      </c>
      <c r="W95" s="81">
        <v>43681.96108796296</v>
      </c>
      <c r="X95" s="84" t="s">
        <v>929</v>
      </c>
      <c r="Y95" s="79"/>
      <c r="Z95" s="79"/>
      <c r="AA95" s="82" t="s">
        <v>1104</v>
      </c>
      <c r="AB95" s="82" t="s">
        <v>1233</v>
      </c>
      <c r="AC95" s="79" t="b">
        <v>0</v>
      </c>
      <c r="AD95" s="79">
        <v>1</v>
      </c>
      <c r="AE95" s="82" t="s">
        <v>1259</v>
      </c>
      <c r="AF95" s="79" t="b">
        <v>0</v>
      </c>
      <c r="AG95" s="79" t="s">
        <v>1274</v>
      </c>
      <c r="AH95" s="79"/>
      <c r="AI95" s="82" t="s">
        <v>1246</v>
      </c>
      <c r="AJ95" s="79" t="b">
        <v>0</v>
      </c>
      <c r="AK95" s="79">
        <v>0</v>
      </c>
      <c r="AL95" s="82" t="s">
        <v>1246</v>
      </c>
      <c r="AM95" s="79" t="s">
        <v>1288</v>
      </c>
      <c r="AN95" s="79" t="b">
        <v>0</v>
      </c>
      <c r="AO95" s="82" t="s">
        <v>1233</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c r="BE95" s="49"/>
      <c r="BF95" s="48"/>
      <c r="BG95" s="49"/>
      <c r="BH95" s="48"/>
      <c r="BI95" s="49"/>
      <c r="BJ95" s="48"/>
      <c r="BK95" s="49"/>
      <c r="BL95" s="48"/>
    </row>
    <row r="96" spans="1:64" ht="15">
      <c r="A96" s="64" t="s">
        <v>265</v>
      </c>
      <c r="B96" s="64" t="s">
        <v>395</v>
      </c>
      <c r="C96" s="65" t="s">
        <v>3900</v>
      </c>
      <c r="D96" s="66">
        <v>3</v>
      </c>
      <c r="E96" s="67" t="s">
        <v>132</v>
      </c>
      <c r="F96" s="68">
        <v>35</v>
      </c>
      <c r="G96" s="65"/>
      <c r="H96" s="69"/>
      <c r="I96" s="70"/>
      <c r="J96" s="70"/>
      <c r="K96" s="34" t="s">
        <v>65</v>
      </c>
      <c r="L96" s="77">
        <v>96</v>
      </c>
      <c r="M96" s="77"/>
      <c r="N96" s="72"/>
      <c r="O96" s="79" t="s">
        <v>431</v>
      </c>
      <c r="P96" s="81">
        <v>43681.96108796296</v>
      </c>
      <c r="Q96" s="79" t="s">
        <v>476</v>
      </c>
      <c r="R96" s="84" t="s">
        <v>582</v>
      </c>
      <c r="S96" s="79" t="s">
        <v>635</v>
      </c>
      <c r="T96" s="79" t="s">
        <v>653</v>
      </c>
      <c r="U96" s="79"/>
      <c r="V96" s="84" t="s">
        <v>787</v>
      </c>
      <c r="W96" s="81">
        <v>43681.96108796296</v>
      </c>
      <c r="X96" s="84" t="s">
        <v>929</v>
      </c>
      <c r="Y96" s="79"/>
      <c r="Z96" s="79"/>
      <c r="AA96" s="82" t="s">
        <v>1104</v>
      </c>
      <c r="AB96" s="82" t="s">
        <v>1233</v>
      </c>
      <c r="AC96" s="79" t="b">
        <v>0</v>
      </c>
      <c r="AD96" s="79">
        <v>1</v>
      </c>
      <c r="AE96" s="82" t="s">
        <v>1259</v>
      </c>
      <c r="AF96" s="79" t="b">
        <v>0</v>
      </c>
      <c r="AG96" s="79" t="s">
        <v>1274</v>
      </c>
      <c r="AH96" s="79"/>
      <c r="AI96" s="82" t="s">
        <v>1246</v>
      </c>
      <c r="AJ96" s="79" t="b">
        <v>0</v>
      </c>
      <c r="AK96" s="79">
        <v>0</v>
      </c>
      <c r="AL96" s="82" t="s">
        <v>1246</v>
      </c>
      <c r="AM96" s="79" t="s">
        <v>1288</v>
      </c>
      <c r="AN96" s="79" t="b">
        <v>0</v>
      </c>
      <c r="AO96" s="82" t="s">
        <v>1233</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5</v>
      </c>
      <c r="BD96" s="48"/>
      <c r="BE96" s="49"/>
      <c r="BF96" s="48"/>
      <c r="BG96" s="49"/>
      <c r="BH96" s="48"/>
      <c r="BI96" s="49"/>
      <c r="BJ96" s="48"/>
      <c r="BK96" s="49"/>
      <c r="BL96" s="48"/>
    </row>
    <row r="97" spans="1:64" ht="15">
      <c r="A97" s="64" t="s">
        <v>265</v>
      </c>
      <c r="B97" s="64" t="s">
        <v>396</v>
      </c>
      <c r="C97" s="65" t="s">
        <v>3900</v>
      </c>
      <c r="D97" s="66">
        <v>3</v>
      </c>
      <c r="E97" s="67" t="s">
        <v>132</v>
      </c>
      <c r="F97" s="68">
        <v>35</v>
      </c>
      <c r="G97" s="65"/>
      <c r="H97" s="69"/>
      <c r="I97" s="70"/>
      <c r="J97" s="70"/>
      <c r="K97" s="34" t="s">
        <v>65</v>
      </c>
      <c r="L97" s="77">
        <v>97</v>
      </c>
      <c r="M97" s="77"/>
      <c r="N97" s="72"/>
      <c r="O97" s="79" t="s">
        <v>431</v>
      </c>
      <c r="P97" s="81">
        <v>43681.96108796296</v>
      </c>
      <c r="Q97" s="79" t="s">
        <v>476</v>
      </c>
      <c r="R97" s="84" t="s">
        <v>582</v>
      </c>
      <c r="S97" s="79" t="s">
        <v>635</v>
      </c>
      <c r="T97" s="79" t="s">
        <v>653</v>
      </c>
      <c r="U97" s="79"/>
      <c r="V97" s="84" t="s">
        <v>787</v>
      </c>
      <c r="W97" s="81">
        <v>43681.96108796296</v>
      </c>
      <c r="X97" s="84" t="s">
        <v>929</v>
      </c>
      <c r="Y97" s="79"/>
      <c r="Z97" s="79"/>
      <c r="AA97" s="82" t="s">
        <v>1104</v>
      </c>
      <c r="AB97" s="82" t="s">
        <v>1233</v>
      </c>
      <c r="AC97" s="79" t="b">
        <v>0</v>
      </c>
      <c r="AD97" s="79">
        <v>1</v>
      </c>
      <c r="AE97" s="82" t="s">
        <v>1259</v>
      </c>
      <c r="AF97" s="79" t="b">
        <v>0</v>
      </c>
      <c r="AG97" s="79" t="s">
        <v>1274</v>
      </c>
      <c r="AH97" s="79"/>
      <c r="AI97" s="82" t="s">
        <v>1246</v>
      </c>
      <c r="AJ97" s="79" t="b">
        <v>0</v>
      </c>
      <c r="AK97" s="79">
        <v>0</v>
      </c>
      <c r="AL97" s="82" t="s">
        <v>1246</v>
      </c>
      <c r="AM97" s="79" t="s">
        <v>1288</v>
      </c>
      <c r="AN97" s="79" t="b">
        <v>0</v>
      </c>
      <c r="AO97" s="82" t="s">
        <v>1233</v>
      </c>
      <c r="AP97" s="79" t="s">
        <v>176</v>
      </c>
      <c r="AQ97" s="79">
        <v>0</v>
      </c>
      <c r="AR97" s="79">
        <v>0</v>
      </c>
      <c r="AS97" s="79"/>
      <c r="AT97" s="79"/>
      <c r="AU97" s="79"/>
      <c r="AV97" s="79"/>
      <c r="AW97" s="79"/>
      <c r="AX97" s="79"/>
      <c r="AY97" s="79"/>
      <c r="AZ97" s="79"/>
      <c r="BA97">
        <v>1</v>
      </c>
      <c r="BB97" s="78" t="str">
        <f>REPLACE(INDEX(GroupVertices[Group],MATCH(Edges[[#This Row],[Vertex 1]],GroupVertices[Vertex],0)),1,1,"")</f>
        <v>5</v>
      </c>
      <c r="BC97" s="78" t="str">
        <f>REPLACE(INDEX(GroupVertices[Group],MATCH(Edges[[#This Row],[Vertex 2]],GroupVertices[Vertex],0)),1,1,"")</f>
        <v>5</v>
      </c>
      <c r="BD97" s="48"/>
      <c r="BE97" s="49"/>
      <c r="BF97" s="48"/>
      <c r="BG97" s="49"/>
      <c r="BH97" s="48"/>
      <c r="BI97" s="49"/>
      <c r="BJ97" s="48"/>
      <c r="BK97" s="49"/>
      <c r="BL97" s="48"/>
    </row>
    <row r="98" spans="1:64" ht="15">
      <c r="A98" s="64" t="s">
        <v>265</v>
      </c>
      <c r="B98" s="64" t="s">
        <v>397</v>
      </c>
      <c r="C98" s="65" t="s">
        <v>3900</v>
      </c>
      <c r="D98" s="66">
        <v>3</v>
      </c>
      <c r="E98" s="67" t="s">
        <v>132</v>
      </c>
      <c r="F98" s="68">
        <v>35</v>
      </c>
      <c r="G98" s="65"/>
      <c r="H98" s="69"/>
      <c r="I98" s="70"/>
      <c r="J98" s="70"/>
      <c r="K98" s="34" t="s">
        <v>65</v>
      </c>
      <c r="L98" s="77">
        <v>98</v>
      </c>
      <c r="M98" s="77"/>
      <c r="N98" s="72"/>
      <c r="O98" s="79" t="s">
        <v>431</v>
      </c>
      <c r="P98" s="81">
        <v>43681.96108796296</v>
      </c>
      <c r="Q98" s="79" t="s">
        <v>476</v>
      </c>
      <c r="R98" s="84" t="s">
        <v>582</v>
      </c>
      <c r="S98" s="79" t="s">
        <v>635</v>
      </c>
      <c r="T98" s="79" t="s">
        <v>653</v>
      </c>
      <c r="U98" s="79"/>
      <c r="V98" s="84" t="s">
        <v>787</v>
      </c>
      <c r="W98" s="81">
        <v>43681.96108796296</v>
      </c>
      <c r="X98" s="84" t="s">
        <v>929</v>
      </c>
      <c r="Y98" s="79"/>
      <c r="Z98" s="79"/>
      <c r="AA98" s="82" t="s">
        <v>1104</v>
      </c>
      <c r="AB98" s="82" t="s">
        <v>1233</v>
      </c>
      <c r="AC98" s="79" t="b">
        <v>0</v>
      </c>
      <c r="AD98" s="79">
        <v>1</v>
      </c>
      <c r="AE98" s="82" t="s">
        <v>1259</v>
      </c>
      <c r="AF98" s="79" t="b">
        <v>0</v>
      </c>
      <c r="AG98" s="79" t="s">
        <v>1274</v>
      </c>
      <c r="AH98" s="79"/>
      <c r="AI98" s="82" t="s">
        <v>1246</v>
      </c>
      <c r="AJ98" s="79" t="b">
        <v>0</v>
      </c>
      <c r="AK98" s="79">
        <v>0</v>
      </c>
      <c r="AL98" s="82" t="s">
        <v>1246</v>
      </c>
      <c r="AM98" s="79" t="s">
        <v>1288</v>
      </c>
      <c r="AN98" s="79" t="b">
        <v>0</v>
      </c>
      <c r="AO98" s="82" t="s">
        <v>1233</v>
      </c>
      <c r="AP98" s="79" t="s">
        <v>176</v>
      </c>
      <c r="AQ98" s="79">
        <v>0</v>
      </c>
      <c r="AR98" s="79">
        <v>0</v>
      </c>
      <c r="AS98" s="79"/>
      <c r="AT98" s="79"/>
      <c r="AU98" s="79"/>
      <c r="AV98" s="79"/>
      <c r="AW98" s="79"/>
      <c r="AX98" s="79"/>
      <c r="AY98" s="79"/>
      <c r="AZ98" s="79"/>
      <c r="BA98">
        <v>1</v>
      </c>
      <c r="BB98" s="78" t="str">
        <f>REPLACE(INDEX(GroupVertices[Group],MATCH(Edges[[#This Row],[Vertex 1]],GroupVertices[Vertex],0)),1,1,"")</f>
        <v>5</v>
      </c>
      <c r="BC98" s="78" t="str">
        <f>REPLACE(INDEX(GroupVertices[Group],MATCH(Edges[[#This Row],[Vertex 2]],GroupVertices[Vertex],0)),1,1,"")</f>
        <v>5</v>
      </c>
      <c r="BD98" s="48"/>
      <c r="BE98" s="49"/>
      <c r="BF98" s="48"/>
      <c r="BG98" s="49"/>
      <c r="BH98" s="48"/>
      <c r="BI98" s="49"/>
      <c r="BJ98" s="48"/>
      <c r="BK98" s="49"/>
      <c r="BL98" s="48"/>
    </row>
    <row r="99" spans="1:64" ht="15">
      <c r="A99" s="64" t="s">
        <v>265</v>
      </c>
      <c r="B99" s="64" t="s">
        <v>398</v>
      </c>
      <c r="C99" s="65" t="s">
        <v>3900</v>
      </c>
      <c r="D99" s="66">
        <v>3</v>
      </c>
      <c r="E99" s="67" t="s">
        <v>132</v>
      </c>
      <c r="F99" s="68">
        <v>35</v>
      </c>
      <c r="G99" s="65"/>
      <c r="H99" s="69"/>
      <c r="I99" s="70"/>
      <c r="J99" s="70"/>
      <c r="K99" s="34" t="s">
        <v>65</v>
      </c>
      <c r="L99" s="77">
        <v>99</v>
      </c>
      <c r="M99" s="77"/>
      <c r="N99" s="72"/>
      <c r="O99" s="79" t="s">
        <v>431</v>
      </c>
      <c r="P99" s="81">
        <v>43681.96108796296</v>
      </c>
      <c r="Q99" s="79" t="s">
        <v>476</v>
      </c>
      <c r="R99" s="84" t="s">
        <v>582</v>
      </c>
      <c r="S99" s="79" t="s">
        <v>635</v>
      </c>
      <c r="T99" s="79" t="s">
        <v>653</v>
      </c>
      <c r="U99" s="79"/>
      <c r="V99" s="84" t="s">
        <v>787</v>
      </c>
      <c r="W99" s="81">
        <v>43681.96108796296</v>
      </c>
      <c r="X99" s="84" t="s">
        <v>929</v>
      </c>
      <c r="Y99" s="79"/>
      <c r="Z99" s="79"/>
      <c r="AA99" s="82" t="s">
        <v>1104</v>
      </c>
      <c r="AB99" s="82" t="s">
        <v>1233</v>
      </c>
      <c r="AC99" s="79" t="b">
        <v>0</v>
      </c>
      <c r="AD99" s="79">
        <v>1</v>
      </c>
      <c r="AE99" s="82" t="s">
        <v>1259</v>
      </c>
      <c r="AF99" s="79" t="b">
        <v>0</v>
      </c>
      <c r="AG99" s="79" t="s">
        <v>1274</v>
      </c>
      <c r="AH99" s="79"/>
      <c r="AI99" s="82" t="s">
        <v>1246</v>
      </c>
      <c r="AJ99" s="79" t="b">
        <v>0</v>
      </c>
      <c r="AK99" s="79">
        <v>0</v>
      </c>
      <c r="AL99" s="82" t="s">
        <v>1246</v>
      </c>
      <c r="AM99" s="79" t="s">
        <v>1288</v>
      </c>
      <c r="AN99" s="79" t="b">
        <v>0</v>
      </c>
      <c r="AO99" s="82" t="s">
        <v>1233</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c r="BE99" s="49"/>
      <c r="BF99" s="48"/>
      <c r="BG99" s="49"/>
      <c r="BH99" s="48"/>
      <c r="BI99" s="49"/>
      <c r="BJ99" s="48"/>
      <c r="BK99" s="49"/>
      <c r="BL99" s="48"/>
    </row>
    <row r="100" spans="1:64" ht="15">
      <c r="A100" s="64" t="s">
        <v>265</v>
      </c>
      <c r="B100" s="64" t="s">
        <v>399</v>
      </c>
      <c r="C100" s="65" t="s">
        <v>3900</v>
      </c>
      <c r="D100" s="66">
        <v>3</v>
      </c>
      <c r="E100" s="67" t="s">
        <v>132</v>
      </c>
      <c r="F100" s="68">
        <v>35</v>
      </c>
      <c r="G100" s="65"/>
      <c r="H100" s="69"/>
      <c r="I100" s="70"/>
      <c r="J100" s="70"/>
      <c r="K100" s="34" t="s">
        <v>65</v>
      </c>
      <c r="L100" s="77">
        <v>100</v>
      </c>
      <c r="M100" s="77"/>
      <c r="N100" s="72"/>
      <c r="O100" s="79" t="s">
        <v>431</v>
      </c>
      <c r="P100" s="81">
        <v>43681.96108796296</v>
      </c>
      <c r="Q100" s="79" t="s">
        <v>476</v>
      </c>
      <c r="R100" s="84" t="s">
        <v>582</v>
      </c>
      <c r="S100" s="79" t="s">
        <v>635</v>
      </c>
      <c r="T100" s="79" t="s">
        <v>653</v>
      </c>
      <c r="U100" s="79"/>
      <c r="V100" s="84" t="s">
        <v>787</v>
      </c>
      <c r="W100" s="81">
        <v>43681.96108796296</v>
      </c>
      <c r="X100" s="84" t="s">
        <v>929</v>
      </c>
      <c r="Y100" s="79"/>
      <c r="Z100" s="79"/>
      <c r="AA100" s="82" t="s">
        <v>1104</v>
      </c>
      <c r="AB100" s="82" t="s">
        <v>1233</v>
      </c>
      <c r="AC100" s="79" t="b">
        <v>0</v>
      </c>
      <c r="AD100" s="79">
        <v>1</v>
      </c>
      <c r="AE100" s="82" t="s">
        <v>1259</v>
      </c>
      <c r="AF100" s="79" t="b">
        <v>0</v>
      </c>
      <c r="AG100" s="79" t="s">
        <v>1274</v>
      </c>
      <c r="AH100" s="79"/>
      <c r="AI100" s="82" t="s">
        <v>1246</v>
      </c>
      <c r="AJ100" s="79" t="b">
        <v>0</v>
      </c>
      <c r="AK100" s="79">
        <v>0</v>
      </c>
      <c r="AL100" s="82" t="s">
        <v>1246</v>
      </c>
      <c r="AM100" s="79" t="s">
        <v>1288</v>
      </c>
      <c r="AN100" s="79" t="b">
        <v>0</v>
      </c>
      <c r="AO100" s="82" t="s">
        <v>1233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c r="BE100" s="49"/>
      <c r="BF100" s="48"/>
      <c r="BG100" s="49"/>
      <c r="BH100" s="48"/>
      <c r="BI100" s="49"/>
      <c r="BJ100" s="48"/>
      <c r="BK100" s="49"/>
      <c r="BL100" s="48"/>
    </row>
    <row r="101" spans="1:64" ht="15">
      <c r="A101" s="64" t="s">
        <v>265</v>
      </c>
      <c r="B101" s="64" t="s">
        <v>400</v>
      </c>
      <c r="C101" s="65" t="s">
        <v>3900</v>
      </c>
      <c r="D101" s="66">
        <v>3</v>
      </c>
      <c r="E101" s="67" t="s">
        <v>132</v>
      </c>
      <c r="F101" s="68">
        <v>35</v>
      </c>
      <c r="G101" s="65"/>
      <c r="H101" s="69"/>
      <c r="I101" s="70"/>
      <c r="J101" s="70"/>
      <c r="K101" s="34" t="s">
        <v>65</v>
      </c>
      <c r="L101" s="77">
        <v>101</v>
      </c>
      <c r="M101" s="77"/>
      <c r="N101" s="72"/>
      <c r="O101" s="79" t="s">
        <v>431</v>
      </c>
      <c r="P101" s="81">
        <v>43681.96108796296</v>
      </c>
      <c r="Q101" s="79" t="s">
        <v>476</v>
      </c>
      <c r="R101" s="84" t="s">
        <v>582</v>
      </c>
      <c r="S101" s="79" t="s">
        <v>635</v>
      </c>
      <c r="T101" s="79" t="s">
        <v>653</v>
      </c>
      <c r="U101" s="79"/>
      <c r="V101" s="84" t="s">
        <v>787</v>
      </c>
      <c r="W101" s="81">
        <v>43681.96108796296</v>
      </c>
      <c r="X101" s="84" t="s">
        <v>929</v>
      </c>
      <c r="Y101" s="79"/>
      <c r="Z101" s="79"/>
      <c r="AA101" s="82" t="s">
        <v>1104</v>
      </c>
      <c r="AB101" s="82" t="s">
        <v>1233</v>
      </c>
      <c r="AC101" s="79" t="b">
        <v>0</v>
      </c>
      <c r="AD101" s="79">
        <v>1</v>
      </c>
      <c r="AE101" s="82" t="s">
        <v>1259</v>
      </c>
      <c r="AF101" s="79" t="b">
        <v>0</v>
      </c>
      <c r="AG101" s="79" t="s">
        <v>1274</v>
      </c>
      <c r="AH101" s="79"/>
      <c r="AI101" s="82" t="s">
        <v>1246</v>
      </c>
      <c r="AJ101" s="79" t="b">
        <v>0</v>
      </c>
      <c r="AK101" s="79">
        <v>0</v>
      </c>
      <c r="AL101" s="82" t="s">
        <v>1246</v>
      </c>
      <c r="AM101" s="79" t="s">
        <v>1288</v>
      </c>
      <c r="AN101" s="79" t="b">
        <v>0</v>
      </c>
      <c r="AO101" s="82" t="s">
        <v>1233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5</v>
      </c>
      <c r="BD101" s="48"/>
      <c r="BE101" s="49"/>
      <c r="BF101" s="48"/>
      <c r="BG101" s="49"/>
      <c r="BH101" s="48"/>
      <c r="BI101" s="49"/>
      <c r="BJ101" s="48"/>
      <c r="BK101" s="49"/>
      <c r="BL101" s="48"/>
    </row>
    <row r="102" spans="1:64" ht="15">
      <c r="A102" s="64" t="s">
        <v>265</v>
      </c>
      <c r="B102" s="64" t="s">
        <v>401</v>
      </c>
      <c r="C102" s="65" t="s">
        <v>3900</v>
      </c>
      <c r="D102" s="66">
        <v>3</v>
      </c>
      <c r="E102" s="67" t="s">
        <v>132</v>
      </c>
      <c r="F102" s="68">
        <v>35</v>
      </c>
      <c r="G102" s="65"/>
      <c r="H102" s="69"/>
      <c r="I102" s="70"/>
      <c r="J102" s="70"/>
      <c r="K102" s="34" t="s">
        <v>65</v>
      </c>
      <c r="L102" s="77">
        <v>102</v>
      </c>
      <c r="M102" s="77"/>
      <c r="N102" s="72"/>
      <c r="O102" s="79" t="s">
        <v>431</v>
      </c>
      <c r="P102" s="81">
        <v>43681.96108796296</v>
      </c>
      <c r="Q102" s="79" t="s">
        <v>476</v>
      </c>
      <c r="R102" s="84" t="s">
        <v>582</v>
      </c>
      <c r="S102" s="79" t="s">
        <v>635</v>
      </c>
      <c r="T102" s="79" t="s">
        <v>653</v>
      </c>
      <c r="U102" s="79"/>
      <c r="V102" s="84" t="s">
        <v>787</v>
      </c>
      <c r="W102" s="81">
        <v>43681.96108796296</v>
      </c>
      <c r="X102" s="84" t="s">
        <v>929</v>
      </c>
      <c r="Y102" s="79"/>
      <c r="Z102" s="79"/>
      <c r="AA102" s="82" t="s">
        <v>1104</v>
      </c>
      <c r="AB102" s="82" t="s">
        <v>1233</v>
      </c>
      <c r="AC102" s="79" t="b">
        <v>0</v>
      </c>
      <c r="AD102" s="79">
        <v>1</v>
      </c>
      <c r="AE102" s="82" t="s">
        <v>1259</v>
      </c>
      <c r="AF102" s="79" t="b">
        <v>0</v>
      </c>
      <c r="AG102" s="79" t="s">
        <v>1274</v>
      </c>
      <c r="AH102" s="79"/>
      <c r="AI102" s="82" t="s">
        <v>1246</v>
      </c>
      <c r="AJ102" s="79" t="b">
        <v>0</v>
      </c>
      <c r="AK102" s="79">
        <v>0</v>
      </c>
      <c r="AL102" s="82" t="s">
        <v>1246</v>
      </c>
      <c r="AM102" s="79" t="s">
        <v>1288</v>
      </c>
      <c r="AN102" s="79" t="b">
        <v>0</v>
      </c>
      <c r="AO102" s="82" t="s">
        <v>1233</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5</v>
      </c>
      <c r="BC102" s="78" t="str">
        <f>REPLACE(INDEX(GroupVertices[Group],MATCH(Edges[[#This Row],[Vertex 2]],GroupVertices[Vertex],0)),1,1,"")</f>
        <v>5</v>
      </c>
      <c r="BD102" s="48"/>
      <c r="BE102" s="49"/>
      <c r="BF102" s="48"/>
      <c r="BG102" s="49"/>
      <c r="BH102" s="48"/>
      <c r="BI102" s="49"/>
      <c r="BJ102" s="48"/>
      <c r="BK102" s="49"/>
      <c r="BL102" s="48"/>
    </row>
    <row r="103" spans="1:64" ht="15">
      <c r="A103" s="64" t="s">
        <v>265</v>
      </c>
      <c r="B103" s="64" t="s">
        <v>402</v>
      </c>
      <c r="C103" s="65" t="s">
        <v>3900</v>
      </c>
      <c r="D103" s="66">
        <v>3</v>
      </c>
      <c r="E103" s="67" t="s">
        <v>132</v>
      </c>
      <c r="F103" s="68">
        <v>35</v>
      </c>
      <c r="G103" s="65"/>
      <c r="H103" s="69"/>
      <c r="I103" s="70"/>
      <c r="J103" s="70"/>
      <c r="K103" s="34" t="s">
        <v>65</v>
      </c>
      <c r="L103" s="77">
        <v>103</v>
      </c>
      <c r="M103" s="77"/>
      <c r="N103" s="72"/>
      <c r="O103" s="79" t="s">
        <v>431</v>
      </c>
      <c r="P103" s="81">
        <v>43681.96108796296</v>
      </c>
      <c r="Q103" s="79" t="s">
        <v>476</v>
      </c>
      <c r="R103" s="84" t="s">
        <v>582</v>
      </c>
      <c r="S103" s="79" t="s">
        <v>635</v>
      </c>
      <c r="T103" s="79" t="s">
        <v>653</v>
      </c>
      <c r="U103" s="79"/>
      <c r="V103" s="84" t="s">
        <v>787</v>
      </c>
      <c r="W103" s="81">
        <v>43681.96108796296</v>
      </c>
      <c r="X103" s="84" t="s">
        <v>929</v>
      </c>
      <c r="Y103" s="79"/>
      <c r="Z103" s="79"/>
      <c r="AA103" s="82" t="s">
        <v>1104</v>
      </c>
      <c r="AB103" s="82" t="s">
        <v>1233</v>
      </c>
      <c r="AC103" s="79" t="b">
        <v>0</v>
      </c>
      <c r="AD103" s="79">
        <v>1</v>
      </c>
      <c r="AE103" s="82" t="s">
        <v>1259</v>
      </c>
      <c r="AF103" s="79" t="b">
        <v>0</v>
      </c>
      <c r="AG103" s="79" t="s">
        <v>1274</v>
      </c>
      <c r="AH103" s="79"/>
      <c r="AI103" s="82" t="s">
        <v>1246</v>
      </c>
      <c r="AJ103" s="79" t="b">
        <v>0</v>
      </c>
      <c r="AK103" s="79">
        <v>0</v>
      </c>
      <c r="AL103" s="82" t="s">
        <v>1246</v>
      </c>
      <c r="AM103" s="79" t="s">
        <v>1288</v>
      </c>
      <c r="AN103" s="79" t="b">
        <v>0</v>
      </c>
      <c r="AO103" s="82" t="s">
        <v>1233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5</v>
      </c>
      <c r="BC103" s="78" t="str">
        <f>REPLACE(INDEX(GroupVertices[Group],MATCH(Edges[[#This Row],[Vertex 2]],GroupVertices[Vertex],0)),1,1,"")</f>
        <v>5</v>
      </c>
      <c r="BD103" s="48"/>
      <c r="BE103" s="49"/>
      <c r="BF103" s="48"/>
      <c r="BG103" s="49"/>
      <c r="BH103" s="48"/>
      <c r="BI103" s="49"/>
      <c r="BJ103" s="48"/>
      <c r="BK103" s="49"/>
      <c r="BL103" s="48"/>
    </row>
    <row r="104" spans="1:64" ht="15">
      <c r="A104" s="64" t="s">
        <v>265</v>
      </c>
      <c r="B104" s="64" t="s">
        <v>403</v>
      </c>
      <c r="C104" s="65" t="s">
        <v>3900</v>
      </c>
      <c r="D104" s="66">
        <v>3</v>
      </c>
      <c r="E104" s="67" t="s">
        <v>132</v>
      </c>
      <c r="F104" s="68">
        <v>35</v>
      </c>
      <c r="G104" s="65"/>
      <c r="H104" s="69"/>
      <c r="I104" s="70"/>
      <c r="J104" s="70"/>
      <c r="K104" s="34" t="s">
        <v>65</v>
      </c>
      <c r="L104" s="77">
        <v>104</v>
      </c>
      <c r="M104" s="77"/>
      <c r="N104" s="72"/>
      <c r="O104" s="79" t="s">
        <v>431</v>
      </c>
      <c r="P104" s="81">
        <v>43681.96108796296</v>
      </c>
      <c r="Q104" s="79" t="s">
        <v>476</v>
      </c>
      <c r="R104" s="84" t="s">
        <v>582</v>
      </c>
      <c r="S104" s="79" t="s">
        <v>635</v>
      </c>
      <c r="T104" s="79" t="s">
        <v>653</v>
      </c>
      <c r="U104" s="79"/>
      <c r="V104" s="84" t="s">
        <v>787</v>
      </c>
      <c r="W104" s="81">
        <v>43681.96108796296</v>
      </c>
      <c r="X104" s="84" t="s">
        <v>929</v>
      </c>
      <c r="Y104" s="79"/>
      <c r="Z104" s="79"/>
      <c r="AA104" s="82" t="s">
        <v>1104</v>
      </c>
      <c r="AB104" s="82" t="s">
        <v>1233</v>
      </c>
      <c r="AC104" s="79" t="b">
        <v>0</v>
      </c>
      <c r="AD104" s="79">
        <v>1</v>
      </c>
      <c r="AE104" s="82" t="s">
        <v>1259</v>
      </c>
      <c r="AF104" s="79" t="b">
        <v>0</v>
      </c>
      <c r="AG104" s="79" t="s">
        <v>1274</v>
      </c>
      <c r="AH104" s="79"/>
      <c r="AI104" s="82" t="s">
        <v>1246</v>
      </c>
      <c r="AJ104" s="79" t="b">
        <v>0</v>
      </c>
      <c r="AK104" s="79">
        <v>0</v>
      </c>
      <c r="AL104" s="82" t="s">
        <v>1246</v>
      </c>
      <c r="AM104" s="79" t="s">
        <v>1288</v>
      </c>
      <c r="AN104" s="79" t="b">
        <v>0</v>
      </c>
      <c r="AO104" s="82" t="s">
        <v>1233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c r="BE104" s="49"/>
      <c r="BF104" s="48"/>
      <c r="BG104" s="49"/>
      <c r="BH104" s="48"/>
      <c r="BI104" s="49"/>
      <c r="BJ104" s="48"/>
      <c r="BK104" s="49"/>
      <c r="BL104" s="48"/>
    </row>
    <row r="105" spans="1:64" ht="15">
      <c r="A105" s="64" t="s">
        <v>265</v>
      </c>
      <c r="B105" s="64" t="s">
        <v>404</v>
      </c>
      <c r="C105" s="65" t="s">
        <v>3900</v>
      </c>
      <c r="D105" s="66">
        <v>3</v>
      </c>
      <c r="E105" s="67" t="s">
        <v>132</v>
      </c>
      <c r="F105" s="68">
        <v>35</v>
      </c>
      <c r="G105" s="65"/>
      <c r="H105" s="69"/>
      <c r="I105" s="70"/>
      <c r="J105" s="70"/>
      <c r="K105" s="34" t="s">
        <v>65</v>
      </c>
      <c r="L105" s="77">
        <v>105</v>
      </c>
      <c r="M105" s="77"/>
      <c r="N105" s="72"/>
      <c r="O105" s="79" t="s">
        <v>431</v>
      </c>
      <c r="P105" s="81">
        <v>43681.96108796296</v>
      </c>
      <c r="Q105" s="79" t="s">
        <v>476</v>
      </c>
      <c r="R105" s="84" t="s">
        <v>582</v>
      </c>
      <c r="S105" s="79" t="s">
        <v>635</v>
      </c>
      <c r="T105" s="79" t="s">
        <v>653</v>
      </c>
      <c r="U105" s="79"/>
      <c r="V105" s="84" t="s">
        <v>787</v>
      </c>
      <c r="W105" s="81">
        <v>43681.96108796296</v>
      </c>
      <c r="X105" s="84" t="s">
        <v>929</v>
      </c>
      <c r="Y105" s="79"/>
      <c r="Z105" s="79"/>
      <c r="AA105" s="82" t="s">
        <v>1104</v>
      </c>
      <c r="AB105" s="82" t="s">
        <v>1233</v>
      </c>
      <c r="AC105" s="79" t="b">
        <v>0</v>
      </c>
      <c r="AD105" s="79">
        <v>1</v>
      </c>
      <c r="AE105" s="82" t="s">
        <v>1259</v>
      </c>
      <c r="AF105" s="79" t="b">
        <v>0</v>
      </c>
      <c r="AG105" s="79" t="s">
        <v>1274</v>
      </c>
      <c r="AH105" s="79"/>
      <c r="AI105" s="82" t="s">
        <v>1246</v>
      </c>
      <c r="AJ105" s="79" t="b">
        <v>0</v>
      </c>
      <c r="AK105" s="79">
        <v>0</v>
      </c>
      <c r="AL105" s="82" t="s">
        <v>1246</v>
      </c>
      <c r="AM105" s="79" t="s">
        <v>1288</v>
      </c>
      <c r="AN105" s="79" t="b">
        <v>0</v>
      </c>
      <c r="AO105" s="82" t="s">
        <v>1233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c r="BE105" s="49"/>
      <c r="BF105" s="48"/>
      <c r="BG105" s="49"/>
      <c r="BH105" s="48"/>
      <c r="BI105" s="49"/>
      <c r="BJ105" s="48"/>
      <c r="BK105" s="49"/>
      <c r="BL105" s="48"/>
    </row>
    <row r="106" spans="1:64" ht="15">
      <c r="A106" s="64" t="s">
        <v>265</v>
      </c>
      <c r="B106" s="64" t="s">
        <v>405</v>
      </c>
      <c r="C106" s="65" t="s">
        <v>3900</v>
      </c>
      <c r="D106" s="66">
        <v>3</v>
      </c>
      <c r="E106" s="67" t="s">
        <v>132</v>
      </c>
      <c r="F106" s="68">
        <v>35</v>
      </c>
      <c r="G106" s="65"/>
      <c r="H106" s="69"/>
      <c r="I106" s="70"/>
      <c r="J106" s="70"/>
      <c r="K106" s="34" t="s">
        <v>65</v>
      </c>
      <c r="L106" s="77">
        <v>106</v>
      </c>
      <c r="M106" s="77"/>
      <c r="N106" s="72"/>
      <c r="O106" s="79" t="s">
        <v>432</v>
      </c>
      <c r="P106" s="81">
        <v>43681.96108796296</v>
      </c>
      <c r="Q106" s="79" t="s">
        <v>476</v>
      </c>
      <c r="R106" s="84" t="s">
        <v>582</v>
      </c>
      <c r="S106" s="79" t="s">
        <v>635</v>
      </c>
      <c r="T106" s="79" t="s">
        <v>653</v>
      </c>
      <c r="U106" s="79"/>
      <c r="V106" s="84" t="s">
        <v>787</v>
      </c>
      <c r="W106" s="81">
        <v>43681.96108796296</v>
      </c>
      <c r="X106" s="84" t="s">
        <v>929</v>
      </c>
      <c r="Y106" s="79"/>
      <c r="Z106" s="79"/>
      <c r="AA106" s="82" t="s">
        <v>1104</v>
      </c>
      <c r="AB106" s="82" t="s">
        <v>1233</v>
      </c>
      <c r="AC106" s="79" t="b">
        <v>0</v>
      </c>
      <c r="AD106" s="79">
        <v>1</v>
      </c>
      <c r="AE106" s="82" t="s">
        <v>1259</v>
      </c>
      <c r="AF106" s="79" t="b">
        <v>0</v>
      </c>
      <c r="AG106" s="79" t="s">
        <v>1274</v>
      </c>
      <c r="AH106" s="79"/>
      <c r="AI106" s="82" t="s">
        <v>1246</v>
      </c>
      <c r="AJ106" s="79" t="b">
        <v>0</v>
      </c>
      <c r="AK106" s="79">
        <v>0</v>
      </c>
      <c r="AL106" s="82" t="s">
        <v>1246</v>
      </c>
      <c r="AM106" s="79" t="s">
        <v>1288</v>
      </c>
      <c r="AN106" s="79" t="b">
        <v>0</v>
      </c>
      <c r="AO106" s="82" t="s">
        <v>1233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5</v>
      </c>
      <c r="BC106" s="78" t="str">
        <f>REPLACE(INDEX(GroupVertices[Group],MATCH(Edges[[#This Row],[Vertex 2]],GroupVertices[Vertex],0)),1,1,"")</f>
        <v>5</v>
      </c>
      <c r="BD106" s="48">
        <v>1</v>
      </c>
      <c r="BE106" s="49">
        <v>2.272727272727273</v>
      </c>
      <c r="BF106" s="48">
        <v>0</v>
      </c>
      <c r="BG106" s="49">
        <v>0</v>
      </c>
      <c r="BH106" s="48">
        <v>0</v>
      </c>
      <c r="BI106" s="49">
        <v>0</v>
      </c>
      <c r="BJ106" s="48">
        <v>43</v>
      </c>
      <c r="BK106" s="49">
        <v>97.72727272727273</v>
      </c>
      <c r="BL106" s="48">
        <v>44</v>
      </c>
    </row>
    <row r="107" spans="1:64" ht="15">
      <c r="A107" s="64" t="s">
        <v>266</v>
      </c>
      <c r="B107" s="64" t="s">
        <v>344</v>
      </c>
      <c r="C107" s="65" t="s">
        <v>3900</v>
      </c>
      <c r="D107" s="66">
        <v>3</v>
      </c>
      <c r="E107" s="67" t="s">
        <v>132</v>
      </c>
      <c r="F107" s="68">
        <v>35</v>
      </c>
      <c r="G107" s="65"/>
      <c r="H107" s="69"/>
      <c r="I107" s="70"/>
      <c r="J107" s="70"/>
      <c r="K107" s="34" t="s">
        <v>65</v>
      </c>
      <c r="L107" s="77">
        <v>107</v>
      </c>
      <c r="M107" s="77"/>
      <c r="N107" s="72"/>
      <c r="O107" s="79" t="s">
        <v>431</v>
      </c>
      <c r="P107" s="81">
        <v>43682.23150462963</v>
      </c>
      <c r="Q107" s="79" t="s">
        <v>477</v>
      </c>
      <c r="R107" s="84" t="s">
        <v>583</v>
      </c>
      <c r="S107" s="79" t="s">
        <v>636</v>
      </c>
      <c r="T107" s="79" t="s">
        <v>653</v>
      </c>
      <c r="U107" s="79"/>
      <c r="V107" s="84" t="s">
        <v>788</v>
      </c>
      <c r="W107" s="81">
        <v>43682.23150462963</v>
      </c>
      <c r="X107" s="84" t="s">
        <v>930</v>
      </c>
      <c r="Y107" s="79"/>
      <c r="Z107" s="79"/>
      <c r="AA107" s="82" t="s">
        <v>1105</v>
      </c>
      <c r="AB107" s="79"/>
      <c r="AC107" s="79" t="b">
        <v>0</v>
      </c>
      <c r="AD107" s="79">
        <v>0</v>
      </c>
      <c r="AE107" s="82" t="s">
        <v>1246</v>
      </c>
      <c r="AF107" s="79" t="b">
        <v>0</v>
      </c>
      <c r="AG107" s="79" t="s">
        <v>1274</v>
      </c>
      <c r="AH107" s="79"/>
      <c r="AI107" s="82" t="s">
        <v>1246</v>
      </c>
      <c r="AJ107" s="79" t="b">
        <v>0</v>
      </c>
      <c r="AK107" s="79">
        <v>2</v>
      </c>
      <c r="AL107" s="82" t="s">
        <v>1195</v>
      </c>
      <c r="AM107" s="79" t="s">
        <v>1290</v>
      </c>
      <c r="AN107" s="79" t="b">
        <v>0</v>
      </c>
      <c r="AO107" s="82" t="s">
        <v>1195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35</v>
      </c>
      <c r="BC107" s="78" t="str">
        <f>REPLACE(INDEX(GroupVertices[Group],MATCH(Edges[[#This Row],[Vertex 2]],GroupVertices[Vertex],0)),1,1,"")</f>
        <v>35</v>
      </c>
      <c r="BD107" s="48">
        <v>0</v>
      </c>
      <c r="BE107" s="49">
        <v>0</v>
      </c>
      <c r="BF107" s="48">
        <v>1</v>
      </c>
      <c r="BG107" s="49">
        <v>7.142857142857143</v>
      </c>
      <c r="BH107" s="48">
        <v>0</v>
      </c>
      <c r="BI107" s="49">
        <v>0</v>
      </c>
      <c r="BJ107" s="48">
        <v>13</v>
      </c>
      <c r="BK107" s="49">
        <v>92.85714285714286</v>
      </c>
      <c r="BL107" s="48">
        <v>14</v>
      </c>
    </row>
    <row r="108" spans="1:64" ht="15">
      <c r="A108" s="64" t="s">
        <v>267</v>
      </c>
      <c r="B108" s="64" t="s">
        <v>267</v>
      </c>
      <c r="C108" s="65" t="s">
        <v>3900</v>
      </c>
      <c r="D108" s="66">
        <v>3</v>
      </c>
      <c r="E108" s="67" t="s">
        <v>132</v>
      </c>
      <c r="F108" s="68">
        <v>35</v>
      </c>
      <c r="G108" s="65"/>
      <c r="H108" s="69"/>
      <c r="I108" s="70"/>
      <c r="J108" s="70"/>
      <c r="K108" s="34" t="s">
        <v>65</v>
      </c>
      <c r="L108" s="77">
        <v>108</v>
      </c>
      <c r="M108" s="77"/>
      <c r="N108" s="72"/>
      <c r="O108" s="79" t="s">
        <v>176</v>
      </c>
      <c r="P108" s="81">
        <v>43682.26206018519</v>
      </c>
      <c r="Q108" s="79" t="s">
        <v>478</v>
      </c>
      <c r="R108" s="79"/>
      <c r="S108" s="79"/>
      <c r="T108" s="79" t="s">
        <v>671</v>
      </c>
      <c r="U108" s="84" t="s">
        <v>719</v>
      </c>
      <c r="V108" s="84" t="s">
        <v>719</v>
      </c>
      <c r="W108" s="81">
        <v>43682.26206018519</v>
      </c>
      <c r="X108" s="84" t="s">
        <v>931</v>
      </c>
      <c r="Y108" s="79"/>
      <c r="Z108" s="79"/>
      <c r="AA108" s="82" t="s">
        <v>1106</v>
      </c>
      <c r="AB108" s="79"/>
      <c r="AC108" s="79" t="b">
        <v>0</v>
      </c>
      <c r="AD108" s="79">
        <v>0</v>
      </c>
      <c r="AE108" s="82" t="s">
        <v>1246</v>
      </c>
      <c r="AF108" s="79" t="b">
        <v>0</v>
      </c>
      <c r="AG108" s="79" t="s">
        <v>1274</v>
      </c>
      <c r="AH108" s="79"/>
      <c r="AI108" s="82" t="s">
        <v>1246</v>
      </c>
      <c r="AJ108" s="79" t="b">
        <v>0</v>
      </c>
      <c r="AK108" s="79">
        <v>0</v>
      </c>
      <c r="AL108" s="82" t="s">
        <v>1246</v>
      </c>
      <c r="AM108" s="79" t="s">
        <v>1289</v>
      </c>
      <c r="AN108" s="79" t="b">
        <v>0</v>
      </c>
      <c r="AO108" s="82" t="s">
        <v>1106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1</v>
      </c>
      <c r="BG108" s="49">
        <v>2.5641025641025643</v>
      </c>
      <c r="BH108" s="48">
        <v>0</v>
      </c>
      <c r="BI108" s="49">
        <v>0</v>
      </c>
      <c r="BJ108" s="48">
        <v>38</v>
      </c>
      <c r="BK108" s="49">
        <v>97.43589743589743</v>
      </c>
      <c r="BL108" s="48">
        <v>39</v>
      </c>
    </row>
    <row r="109" spans="1:64" ht="15">
      <c r="A109" s="64" t="s">
        <v>268</v>
      </c>
      <c r="B109" s="64" t="s">
        <v>270</v>
      </c>
      <c r="C109" s="65" t="s">
        <v>3900</v>
      </c>
      <c r="D109" s="66">
        <v>3</v>
      </c>
      <c r="E109" s="67" t="s">
        <v>132</v>
      </c>
      <c r="F109" s="68">
        <v>35</v>
      </c>
      <c r="G109" s="65"/>
      <c r="H109" s="69"/>
      <c r="I109" s="70"/>
      <c r="J109" s="70"/>
      <c r="K109" s="34" t="s">
        <v>65</v>
      </c>
      <c r="L109" s="77">
        <v>109</v>
      </c>
      <c r="M109" s="77"/>
      <c r="N109" s="72"/>
      <c r="O109" s="79" t="s">
        <v>431</v>
      </c>
      <c r="P109" s="81">
        <v>43682.36829861111</v>
      </c>
      <c r="Q109" s="79" t="s">
        <v>479</v>
      </c>
      <c r="R109" s="79"/>
      <c r="S109" s="79"/>
      <c r="T109" s="79"/>
      <c r="U109" s="79"/>
      <c r="V109" s="84" t="s">
        <v>789</v>
      </c>
      <c r="W109" s="81">
        <v>43682.36829861111</v>
      </c>
      <c r="X109" s="84" t="s">
        <v>932</v>
      </c>
      <c r="Y109" s="79"/>
      <c r="Z109" s="79"/>
      <c r="AA109" s="82" t="s">
        <v>1107</v>
      </c>
      <c r="AB109" s="79"/>
      <c r="AC109" s="79" t="b">
        <v>0</v>
      </c>
      <c r="AD109" s="79">
        <v>0</v>
      </c>
      <c r="AE109" s="82" t="s">
        <v>1246</v>
      </c>
      <c r="AF109" s="79" t="b">
        <v>0</v>
      </c>
      <c r="AG109" s="79" t="s">
        <v>1274</v>
      </c>
      <c r="AH109" s="79"/>
      <c r="AI109" s="82" t="s">
        <v>1246</v>
      </c>
      <c r="AJ109" s="79" t="b">
        <v>0</v>
      </c>
      <c r="AK109" s="79">
        <v>2</v>
      </c>
      <c r="AL109" s="82" t="s">
        <v>1109</v>
      </c>
      <c r="AM109" s="79" t="s">
        <v>1289</v>
      </c>
      <c r="AN109" s="79" t="b">
        <v>0</v>
      </c>
      <c r="AO109" s="82" t="s">
        <v>1109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20</v>
      </c>
      <c r="BC109" s="78" t="str">
        <f>REPLACE(INDEX(GroupVertices[Group],MATCH(Edges[[#This Row],[Vertex 2]],GroupVertices[Vertex],0)),1,1,"")</f>
        <v>20</v>
      </c>
      <c r="BD109" s="48">
        <v>0</v>
      </c>
      <c r="BE109" s="49">
        <v>0</v>
      </c>
      <c r="BF109" s="48">
        <v>0</v>
      </c>
      <c r="BG109" s="49">
        <v>0</v>
      </c>
      <c r="BH109" s="48">
        <v>0</v>
      </c>
      <c r="BI109" s="49">
        <v>0</v>
      </c>
      <c r="BJ109" s="48">
        <v>28</v>
      </c>
      <c r="BK109" s="49">
        <v>100</v>
      </c>
      <c r="BL109" s="48">
        <v>28</v>
      </c>
    </row>
    <row r="110" spans="1:64" ht="15">
      <c r="A110" s="64" t="s">
        <v>269</v>
      </c>
      <c r="B110" s="64" t="s">
        <v>363</v>
      </c>
      <c r="C110" s="65" t="s">
        <v>3900</v>
      </c>
      <c r="D110" s="66">
        <v>3</v>
      </c>
      <c r="E110" s="67" t="s">
        <v>132</v>
      </c>
      <c r="F110" s="68">
        <v>35</v>
      </c>
      <c r="G110" s="65"/>
      <c r="H110" s="69"/>
      <c r="I110" s="70"/>
      <c r="J110" s="70"/>
      <c r="K110" s="34" t="s">
        <v>65</v>
      </c>
      <c r="L110" s="77">
        <v>110</v>
      </c>
      <c r="M110" s="77"/>
      <c r="N110" s="72"/>
      <c r="O110" s="79" t="s">
        <v>432</v>
      </c>
      <c r="P110" s="81">
        <v>43682.40199074074</v>
      </c>
      <c r="Q110" s="79" t="s">
        <v>480</v>
      </c>
      <c r="R110" s="79"/>
      <c r="S110" s="79"/>
      <c r="T110" s="79" t="s">
        <v>672</v>
      </c>
      <c r="U110" s="79"/>
      <c r="V110" s="84" t="s">
        <v>790</v>
      </c>
      <c r="W110" s="81">
        <v>43682.40199074074</v>
      </c>
      <c r="X110" s="84" t="s">
        <v>933</v>
      </c>
      <c r="Y110" s="79"/>
      <c r="Z110" s="79"/>
      <c r="AA110" s="82" t="s">
        <v>1108</v>
      </c>
      <c r="AB110" s="82" t="s">
        <v>1234</v>
      </c>
      <c r="AC110" s="79" t="b">
        <v>0</v>
      </c>
      <c r="AD110" s="79">
        <v>0</v>
      </c>
      <c r="AE110" s="82" t="s">
        <v>1260</v>
      </c>
      <c r="AF110" s="79" t="b">
        <v>0</v>
      </c>
      <c r="AG110" s="79" t="s">
        <v>1274</v>
      </c>
      <c r="AH110" s="79"/>
      <c r="AI110" s="82" t="s">
        <v>1246</v>
      </c>
      <c r="AJ110" s="79" t="b">
        <v>0</v>
      </c>
      <c r="AK110" s="79">
        <v>0</v>
      </c>
      <c r="AL110" s="82" t="s">
        <v>1246</v>
      </c>
      <c r="AM110" s="79" t="s">
        <v>1296</v>
      </c>
      <c r="AN110" s="79" t="b">
        <v>0</v>
      </c>
      <c r="AO110" s="82" t="s">
        <v>1234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0</v>
      </c>
      <c r="BE110" s="49">
        <v>0</v>
      </c>
      <c r="BF110" s="48">
        <v>4</v>
      </c>
      <c r="BG110" s="49">
        <v>14.814814814814815</v>
      </c>
      <c r="BH110" s="48">
        <v>0</v>
      </c>
      <c r="BI110" s="49">
        <v>0</v>
      </c>
      <c r="BJ110" s="48">
        <v>23</v>
      </c>
      <c r="BK110" s="49">
        <v>85.18518518518519</v>
      </c>
      <c r="BL110" s="48">
        <v>27</v>
      </c>
    </row>
    <row r="111" spans="1:64" ht="15">
      <c r="A111" s="64" t="s">
        <v>270</v>
      </c>
      <c r="B111" s="64" t="s">
        <v>270</v>
      </c>
      <c r="C111" s="65" t="s">
        <v>3900</v>
      </c>
      <c r="D111" s="66">
        <v>3</v>
      </c>
      <c r="E111" s="67" t="s">
        <v>132</v>
      </c>
      <c r="F111" s="68">
        <v>35</v>
      </c>
      <c r="G111" s="65"/>
      <c r="H111" s="69"/>
      <c r="I111" s="70"/>
      <c r="J111" s="70"/>
      <c r="K111" s="34" t="s">
        <v>65</v>
      </c>
      <c r="L111" s="77">
        <v>111</v>
      </c>
      <c r="M111" s="77"/>
      <c r="N111" s="72"/>
      <c r="O111" s="79" t="s">
        <v>176</v>
      </c>
      <c r="P111" s="81">
        <v>43682.26002314815</v>
      </c>
      <c r="Q111" s="79" t="s">
        <v>481</v>
      </c>
      <c r="R111" s="79"/>
      <c r="S111" s="79"/>
      <c r="T111" s="79" t="s">
        <v>673</v>
      </c>
      <c r="U111" s="84" t="s">
        <v>720</v>
      </c>
      <c r="V111" s="84" t="s">
        <v>720</v>
      </c>
      <c r="W111" s="81">
        <v>43682.26002314815</v>
      </c>
      <c r="X111" s="84" t="s">
        <v>934</v>
      </c>
      <c r="Y111" s="79"/>
      <c r="Z111" s="79"/>
      <c r="AA111" s="82" t="s">
        <v>1109</v>
      </c>
      <c r="AB111" s="79"/>
      <c r="AC111" s="79" t="b">
        <v>0</v>
      </c>
      <c r="AD111" s="79">
        <v>0</v>
      </c>
      <c r="AE111" s="82" t="s">
        <v>1246</v>
      </c>
      <c r="AF111" s="79" t="b">
        <v>0</v>
      </c>
      <c r="AG111" s="79" t="s">
        <v>1274</v>
      </c>
      <c r="AH111" s="79"/>
      <c r="AI111" s="82" t="s">
        <v>1246</v>
      </c>
      <c r="AJ111" s="79" t="b">
        <v>0</v>
      </c>
      <c r="AK111" s="79">
        <v>2</v>
      </c>
      <c r="AL111" s="82" t="s">
        <v>1246</v>
      </c>
      <c r="AM111" s="79" t="s">
        <v>1289</v>
      </c>
      <c r="AN111" s="79" t="b">
        <v>0</v>
      </c>
      <c r="AO111" s="82" t="s">
        <v>1109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20</v>
      </c>
      <c r="BC111" s="78" t="str">
        <f>REPLACE(INDEX(GroupVertices[Group],MATCH(Edges[[#This Row],[Vertex 2]],GroupVertices[Vertex],0)),1,1,"")</f>
        <v>20</v>
      </c>
      <c r="BD111" s="48">
        <v>0</v>
      </c>
      <c r="BE111" s="49">
        <v>0</v>
      </c>
      <c r="BF111" s="48">
        <v>1</v>
      </c>
      <c r="BG111" s="49">
        <v>2.5641025641025643</v>
      </c>
      <c r="BH111" s="48">
        <v>0</v>
      </c>
      <c r="BI111" s="49">
        <v>0</v>
      </c>
      <c r="BJ111" s="48">
        <v>38</v>
      </c>
      <c r="BK111" s="49">
        <v>97.43589743589743</v>
      </c>
      <c r="BL111" s="48">
        <v>39</v>
      </c>
    </row>
    <row r="112" spans="1:64" ht="15">
      <c r="A112" s="64" t="s">
        <v>271</v>
      </c>
      <c r="B112" s="64" t="s">
        <v>270</v>
      </c>
      <c r="C112" s="65" t="s">
        <v>3900</v>
      </c>
      <c r="D112" s="66">
        <v>3</v>
      </c>
      <c r="E112" s="67" t="s">
        <v>132</v>
      </c>
      <c r="F112" s="68">
        <v>35</v>
      </c>
      <c r="G112" s="65"/>
      <c r="H112" s="69"/>
      <c r="I112" s="70"/>
      <c r="J112" s="70"/>
      <c r="K112" s="34" t="s">
        <v>65</v>
      </c>
      <c r="L112" s="77">
        <v>112</v>
      </c>
      <c r="M112" s="77"/>
      <c r="N112" s="72"/>
      <c r="O112" s="79" t="s">
        <v>431</v>
      </c>
      <c r="P112" s="81">
        <v>43682.435219907406</v>
      </c>
      <c r="Q112" s="79" t="s">
        <v>479</v>
      </c>
      <c r="R112" s="79"/>
      <c r="S112" s="79"/>
      <c r="T112" s="79"/>
      <c r="U112" s="79"/>
      <c r="V112" s="84" t="s">
        <v>791</v>
      </c>
      <c r="W112" s="81">
        <v>43682.435219907406</v>
      </c>
      <c r="X112" s="84" t="s">
        <v>935</v>
      </c>
      <c r="Y112" s="79"/>
      <c r="Z112" s="79"/>
      <c r="AA112" s="82" t="s">
        <v>1110</v>
      </c>
      <c r="AB112" s="79"/>
      <c r="AC112" s="79" t="b">
        <v>0</v>
      </c>
      <c r="AD112" s="79">
        <v>0</v>
      </c>
      <c r="AE112" s="82" t="s">
        <v>1246</v>
      </c>
      <c r="AF112" s="79" t="b">
        <v>0</v>
      </c>
      <c r="AG112" s="79" t="s">
        <v>1274</v>
      </c>
      <c r="AH112" s="79"/>
      <c r="AI112" s="82" t="s">
        <v>1246</v>
      </c>
      <c r="AJ112" s="79" t="b">
        <v>0</v>
      </c>
      <c r="AK112" s="79">
        <v>2</v>
      </c>
      <c r="AL112" s="82" t="s">
        <v>1109</v>
      </c>
      <c r="AM112" s="79" t="s">
        <v>1290</v>
      </c>
      <c r="AN112" s="79" t="b">
        <v>0</v>
      </c>
      <c r="AO112" s="82" t="s">
        <v>1109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20</v>
      </c>
      <c r="BC112" s="78" t="str">
        <f>REPLACE(INDEX(GroupVertices[Group],MATCH(Edges[[#This Row],[Vertex 2]],GroupVertices[Vertex],0)),1,1,"")</f>
        <v>20</v>
      </c>
      <c r="BD112" s="48">
        <v>0</v>
      </c>
      <c r="BE112" s="49">
        <v>0</v>
      </c>
      <c r="BF112" s="48">
        <v>0</v>
      </c>
      <c r="BG112" s="49">
        <v>0</v>
      </c>
      <c r="BH112" s="48">
        <v>0</v>
      </c>
      <c r="BI112" s="49">
        <v>0</v>
      </c>
      <c r="BJ112" s="48">
        <v>28</v>
      </c>
      <c r="BK112" s="49">
        <v>100</v>
      </c>
      <c r="BL112" s="48">
        <v>28</v>
      </c>
    </row>
    <row r="113" spans="1:64" ht="15">
      <c r="A113" s="64" t="s">
        <v>272</v>
      </c>
      <c r="B113" s="64" t="s">
        <v>406</v>
      </c>
      <c r="C113" s="65" t="s">
        <v>3900</v>
      </c>
      <c r="D113" s="66">
        <v>3</v>
      </c>
      <c r="E113" s="67" t="s">
        <v>132</v>
      </c>
      <c r="F113" s="68">
        <v>35</v>
      </c>
      <c r="G113" s="65"/>
      <c r="H113" s="69"/>
      <c r="I113" s="70"/>
      <c r="J113" s="70"/>
      <c r="K113" s="34" t="s">
        <v>65</v>
      </c>
      <c r="L113" s="77">
        <v>113</v>
      </c>
      <c r="M113" s="77"/>
      <c r="N113" s="72"/>
      <c r="O113" s="79" t="s">
        <v>431</v>
      </c>
      <c r="P113" s="81">
        <v>43682.52648148148</v>
      </c>
      <c r="Q113" s="79" t="s">
        <v>482</v>
      </c>
      <c r="R113" s="79"/>
      <c r="S113" s="79"/>
      <c r="T113" s="79" t="s">
        <v>674</v>
      </c>
      <c r="U113" s="79"/>
      <c r="V113" s="84" t="s">
        <v>792</v>
      </c>
      <c r="W113" s="81">
        <v>43682.52648148148</v>
      </c>
      <c r="X113" s="84" t="s">
        <v>936</v>
      </c>
      <c r="Y113" s="79"/>
      <c r="Z113" s="79"/>
      <c r="AA113" s="82" t="s">
        <v>1111</v>
      </c>
      <c r="AB113" s="82" t="s">
        <v>1235</v>
      </c>
      <c r="AC113" s="79" t="b">
        <v>0</v>
      </c>
      <c r="AD113" s="79">
        <v>0</v>
      </c>
      <c r="AE113" s="82" t="s">
        <v>1261</v>
      </c>
      <c r="AF113" s="79" t="b">
        <v>0</v>
      </c>
      <c r="AG113" s="79" t="s">
        <v>1274</v>
      </c>
      <c r="AH113" s="79"/>
      <c r="AI113" s="82" t="s">
        <v>1246</v>
      </c>
      <c r="AJ113" s="79" t="b">
        <v>0</v>
      </c>
      <c r="AK113" s="79">
        <v>0</v>
      </c>
      <c r="AL113" s="82" t="s">
        <v>1246</v>
      </c>
      <c r="AM113" s="79" t="s">
        <v>1288</v>
      </c>
      <c r="AN113" s="79" t="b">
        <v>0</v>
      </c>
      <c r="AO113" s="82" t="s">
        <v>1235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19</v>
      </c>
      <c r="BC113" s="78" t="str">
        <f>REPLACE(INDEX(GroupVertices[Group],MATCH(Edges[[#This Row],[Vertex 2]],GroupVertices[Vertex],0)),1,1,"")</f>
        <v>19</v>
      </c>
      <c r="BD113" s="48"/>
      <c r="BE113" s="49"/>
      <c r="BF113" s="48"/>
      <c r="BG113" s="49"/>
      <c r="BH113" s="48"/>
      <c r="BI113" s="49"/>
      <c r="BJ113" s="48"/>
      <c r="BK113" s="49"/>
      <c r="BL113" s="48"/>
    </row>
    <row r="114" spans="1:64" ht="15">
      <c r="A114" s="64" t="s">
        <v>272</v>
      </c>
      <c r="B114" s="64" t="s">
        <v>407</v>
      </c>
      <c r="C114" s="65" t="s">
        <v>3900</v>
      </c>
      <c r="D114" s="66">
        <v>3</v>
      </c>
      <c r="E114" s="67" t="s">
        <v>132</v>
      </c>
      <c r="F114" s="68">
        <v>35</v>
      </c>
      <c r="G114" s="65"/>
      <c r="H114" s="69"/>
      <c r="I114" s="70"/>
      <c r="J114" s="70"/>
      <c r="K114" s="34" t="s">
        <v>65</v>
      </c>
      <c r="L114" s="77">
        <v>114</v>
      </c>
      <c r="M114" s="77"/>
      <c r="N114" s="72"/>
      <c r="O114" s="79" t="s">
        <v>432</v>
      </c>
      <c r="P114" s="81">
        <v>43682.52648148148</v>
      </c>
      <c r="Q114" s="79" t="s">
        <v>482</v>
      </c>
      <c r="R114" s="79"/>
      <c r="S114" s="79"/>
      <c r="T114" s="79" t="s">
        <v>674</v>
      </c>
      <c r="U114" s="79"/>
      <c r="V114" s="84" t="s">
        <v>792</v>
      </c>
      <c r="W114" s="81">
        <v>43682.52648148148</v>
      </c>
      <c r="X114" s="84" t="s">
        <v>936</v>
      </c>
      <c r="Y114" s="79"/>
      <c r="Z114" s="79"/>
      <c r="AA114" s="82" t="s">
        <v>1111</v>
      </c>
      <c r="AB114" s="82" t="s">
        <v>1235</v>
      </c>
      <c r="AC114" s="79" t="b">
        <v>0</v>
      </c>
      <c r="AD114" s="79">
        <v>0</v>
      </c>
      <c r="AE114" s="82" t="s">
        <v>1261</v>
      </c>
      <c r="AF114" s="79" t="b">
        <v>0</v>
      </c>
      <c r="AG114" s="79" t="s">
        <v>1274</v>
      </c>
      <c r="AH114" s="79"/>
      <c r="AI114" s="82" t="s">
        <v>1246</v>
      </c>
      <c r="AJ114" s="79" t="b">
        <v>0</v>
      </c>
      <c r="AK114" s="79">
        <v>0</v>
      </c>
      <c r="AL114" s="82" t="s">
        <v>1246</v>
      </c>
      <c r="AM114" s="79" t="s">
        <v>1288</v>
      </c>
      <c r="AN114" s="79" t="b">
        <v>0</v>
      </c>
      <c r="AO114" s="82" t="s">
        <v>1235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19</v>
      </c>
      <c r="BC114" s="78" t="str">
        <f>REPLACE(INDEX(GroupVertices[Group],MATCH(Edges[[#This Row],[Vertex 2]],GroupVertices[Vertex],0)),1,1,"")</f>
        <v>19</v>
      </c>
      <c r="BD114" s="48">
        <v>0</v>
      </c>
      <c r="BE114" s="49">
        <v>0</v>
      </c>
      <c r="BF114" s="48">
        <v>2</v>
      </c>
      <c r="BG114" s="49">
        <v>16.666666666666668</v>
      </c>
      <c r="BH114" s="48">
        <v>0</v>
      </c>
      <c r="BI114" s="49">
        <v>0</v>
      </c>
      <c r="BJ114" s="48">
        <v>10</v>
      </c>
      <c r="BK114" s="49">
        <v>83.33333333333333</v>
      </c>
      <c r="BL114" s="48">
        <v>12</v>
      </c>
    </row>
    <row r="115" spans="1:64" ht="15">
      <c r="A115" s="64" t="s">
        <v>273</v>
      </c>
      <c r="B115" s="64" t="s">
        <v>348</v>
      </c>
      <c r="C115" s="65" t="s">
        <v>3900</v>
      </c>
      <c r="D115" s="66">
        <v>3</v>
      </c>
      <c r="E115" s="67" t="s">
        <v>132</v>
      </c>
      <c r="F115" s="68">
        <v>35</v>
      </c>
      <c r="G115" s="65"/>
      <c r="H115" s="69"/>
      <c r="I115" s="70"/>
      <c r="J115" s="70"/>
      <c r="K115" s="34" t="s">
        <v>65</v>
      </c>
      <c r="L115" s="77">
        <v>115</v>
      </c>
      <c r="M115" s="77"/>
      <c r="N115" s="72"/>
      <c r="O115" s="79" t="s">
        <v>431</v>
      </c>
      <c r="P115" s="81">
        <v>43683.10984953704</v>
      </c>
      <c r="Q115" s="79" t="s">
        <v>483</v>
      </c>
      <c r="R115" s="79"/>
      <c r="S115" s="79"/>
      <c r="T115" s="79"/>
      <c r="U115" s="79"/>
      <c r="V115" s="84" t="s">
        <v>793</v>
      </c>
      <c r="W115" s="81">
        <v>43683.10984953704</v>
      </c>
      <c r="X115" s="84" t="s">
        <v>937</v>
      </c>
      <c r="Y115" s="79"/>
      <c r="Z115" s="79"/>
      <c r="AA115" s="82" t="s">
        <v>1112</v>
      </c>
      <c r="AB115" s="79"/>
      <c r="AC115" s="79" t="b">
        <v>0</v>
      </c>
      <c r="AD115" s="79">
        <v>0</v>
      </c>
      <c r="AE115" s="82" t="s">
        <v>1246</v>
      </c>
      <c r="AF115" s="79" t="b">
        <v>0</v>
      </c>
      <c r="AG115" s="79" t="s">
        <v>1274</v>
      </c>
      <c r="AH115" s="79"/>
      <c r="AI115" s="82" t="s">
        <v>1246</v>
      </c>
      <c r="AJ115" s="79" t="b">
        <v>0</v>
      </c>
      <c r="AK115" s="79">
        <v>2</v>
      </c>
      <c r="AL115" s="82" t="s">
        <v>1205</v>
      </c>
      <c r="AM115" s="79" t="s">
        <v>1290</v>
      </c>
      <c r="AN115" s="79" t="b">
        <v>0</v>
      </c>
      <c r="AO115" s="82" t="s">
        <v>1205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v>0</v>
      </c>
      <c r="BE115" s="49">
        <v>0</v>
      </c>
      <c r="BF115" s="48">
        <v>0</v>
      </c>
      <c r="BG115" s="49">
        <v>0</v>
      </c>
      <c r="BH115" s="48">
        <v>0</v>
      </c>
      <c r="BI115" s="49">
        <v>0</v>
      </c>
      <c r="BJ115" s="48">
        <v>25</v>
      </c>
      <c r="BK115" s="49">
        <v>100</v>
      </c>
      <c r="BL115" s="48">
        <v>25</v>
      </c>
    </row>
    <row r="116" spans="1:64" ht="15">
      <c r="A116" s="64" t="s">
        <v>274</v>
      </c>
      <c r="B116" s="64" t="s">
        <v>312</v>
      </c>
      <c r="C116" s="65" t="s">
        <v>3900</v>
      </c>
      <c r="D116" s="66">
        <v>3</v>
      </c>
      <c r="E116" s="67" t="s">
        <v>132</v>
      </c>
      <c r="F116" s="68">
        <v>35</v>
      </c>
      <c r="G116" s="65"/>
      <c r="H116" s="69"/>
      <c r="I116" s="70"/>
      <c r="J116" s="70"/>
      <c r="K116" s="34" t="s">
        <v>65</v>
      </c>
      <c r="L116" s="77">
        <v>116</v>
      </c>
      <c r="M116" s="77"/>
      <c r="N116" s="72"/>
      <c r="O116" s="79" t="s">
        <v>431</v>
      </c>
      <c r="P116" s="81">
        <v>43683.42013888889</v>
      </c>
      <c r="Q116" s="79" t="s">
        <v>484</v>
      </c>
      <c r="R116" s="79"/>
      <c r="S116" s="79"/>
      <c r="T116" s="79" t="s">
        <v>675</v>
      </c>
      <c r="U116" s="79"/>
      <c r="V116" s="84" t="s">
        <v>794</v>
      </c>
      <c r="W116" s="81">
        <v>43683.42013888889</v>
      </c>
      <c r="X116" s="84" t="s">
        <v>938</v>
      </c>
      <c r="Y116" s="79"/>
      <c r="Z116" s="79"/>
      <c r="AA116" s="82" t="s">
        <v>1113</v>
      </c>
      <c r="AB116" s="79"/>
      <c r="AC116" s="79" t="b">
        <v>0</v>
      </c>
      <c r="AD116" s="79">
        <v>0</v>
      </c>
      <c r="AE116" s="82" t="s">
        <v>1246</v>
      </c>
      <c r="AF116" s="79" t="b">
        <v>0</v>
      </c>
      <c r="AG116" s="79" t="s">
        <v>1274</v>
      </c>
      <c r="AH116" s="79"/>
      <c r="AI116" s="82" t="s">
        <v>1246</v>
      </c>
      <c r="AJ116" s="79" t="b">
        <v>0</v>
      </c>
      <c r="AK116" s="79">
        <v>1</v>
      </c>
      <c r="AL116" s="82" t="s">
        <v>1158</v>
      </c>
      <c r="AM116" s="79" t="s">
        <v>1288</v>
      </c>
      <c r="AN116" s="79" t="b">
        <v>0</v>
      </c>
      <c r="AO116" s="82" t="s">
        <v>1158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8</v>
      </c>
      <c r="BC116" s="78" t="str">
        <f>REPLACE(INDEX(GroupVertices[Group],MATCH(Edges[[#This Row],[Vertex 2]],GroupVertices[Vertex],0)),1,1,"")</f>
        <v>8</v>
      </c>
      <c r="BD116" s="48">
        <v>0</v>
      </c>
      <c r="BE116" s="49">
        <v>0</v>
      </c>
      <c r="BF116" s="48">
        <v>0</v>
      </c>
      <c r="BG116" s="49">
        <v>0</v>
      </c>
      <c r="BH116" s="48">
        <v>0</v>
      </c>
      <c r="BI116" s="49">
        <v>0</v>
      </c>
      <c r="BJ116" s="48">
        <v>21</v>
      </c>
      <c r="BK116" s="49">
        <v>100</v>
      </c>
      <c r="BL116" s="48">
        <v>21</v>
      </c>
    </row>
    <row r="117" spans="1:64" ht="15">
      <c r="A117" s="64" t="s">
        <v>275</v>
      </c>
      <c r="B117" s="64" t="s">
        <v>275</v>
      </c>
      <c r="C117" s="65" t="s">
        <v>3900</v>
      </c>
      <c r="D117" s="66">
        <v>3</v>
      </c>
      <c r="E117" s="67" t="s">
        <v>132</v>
      </c>
      <c r="F117" s="68">
        <v>35</v>
      </c>
      <c r="G117" s="65"/>
      <c r="H117" s="69"/>
      <c r="I117" s="70"/>
      <c r="J117" s="70"/>
      <c r="K117" s="34" t="s">
        <v>65</v>
      </c>
      <c r="L117" s="77">
        <v>117</v>
      </c>
      <c r="M117" s="77"/>
      <c r="N117" s="72"/>
      <c r="O117" s="79" t="s">
        <v>176</v>
      </c>
      <c r="P117" s="81">
        <v>43668.565416666665</v>
      </c>
      <c r="Q117" s="79" t="s">
        <v>485</v>
      </c>
      <c r="R117" s="79"/>
      <c r="S117" s="79"/>
      <c r="T117" s="79" t="s">
        <v>653</v>
      </c>
      <c r="U117" s="84" t="s">
        <v>721</v>
      </c>
      <c r="V117" s="84" t="s">
        <v>721</v>
      </c>
      <c r="W117" s="81">
        <v>43668.565416666665</v>
      </c>
      <c r="X117" s="84" t="s">
        <v>939</v>
      </c>
      <c r="Y117" s="79"/>
      <c r="Z117" s="79"/>
      <c r="AA117" s="82" t="s">
        <v>1114</v>
      </c>
      <c r="AB117" s="79"/>
      <c r="AC117" s="79" t="b">
        <v>0</v>
      </c>
      <c r="AD117" s="79">
        <v>33</v>
      </c>
      <c r="AE117" s="82" t="s">
        <v>1246</v>
      </c>
      <c r="AF117" s="79" t="b">
        <v>0</v>
      </c>
      <c r="AG117" s="79" t="s">
        <v>1274</v>
      </c>
      <c r="AH117" s="79"/>
      <c r="AI117" s="82" t="s">
        <v>1246</v>
      </c>
      <c r="AJ117" s="79" t="b">
        <v>0</v>
      </c>
      <c r="AK117" s="79">
        <v>33</v>
      </c>
      <c r="AL117" s="82" t="s">
        <v>1246</v>
      </c>
      <c r="AM117" s="79" t="s">
        <v>1288</v>
      </c>
      <c r="AN117" s="79" t="b">
        <v>0</v>
      </c>
      <c r="AO117" s="82" t="s">
        <v>1114</v>
      </c>
      <c r="AP117" s="79" t="s">
        <v>1300</v>
      </c>
      <c r="AQ117" s="79">
        <v>0</v>
      </c>
      <c r="AR117" s="79">
        <v>0</v>
      </c>
      <c r="AS117" s="79"/>
      <c r="AT117" s="79"/>
      <c r="AU117" s="79"/>
      <c r="AV117" s="79"/>
      <c r="AW117" s="79"/>
      <c r="AX117" s="79"/>
      <c r="AY117" s="79"/>
      <c r="AZ117" s="79"/>
      <c r="BA117">
        <v>1</v>
      </c>
      <c r="BB117" s="78" t="str">
        <f>REPLACE(INDEX(GroupVertices[Group],MATCH(Edges[[#This Row],[Vertex 1]],GroupVertices[Vertex],0)),1,1,"")</f>
        <v>18</v>
      </c>
      <c r="BC117" s="78" t="str">
        <f>REPLACE(INDEX(GroupVertices[Group],MATCH(Edges[[#This Row],[Vertex 2]],GroupVertices[Vertex],0)),1,1,"")</f>
        <v>18</v>
      </c>
      <c r="BD117" s="48">
        <v>3</v>
      </c>
      <c r="BE117" s="49">
        <v>9.375</v>
      </c>
      <c r="BF117" s="48">
        <v>0</v>
      </c>
      <c r="BG117" s="49">
        <v>0</v>
      </c>
      <c r="BH117" s="48">
        <v>0</v>
      </c>
      <c r="BI117" s="49">
        <v>0</v>
      </c>
      <c r="BJ117" s="48">
        <v>29</v>
      </c>
      <c r="BK117" s="49">
        <v>90.625</v>
      </c>
      <c r="BL117" s="48">
        <v>32</v>
      </c>
    </row>
    <row r="118" spans="1:64" ht="15">
      <c r="A118" s="64" t="s">
        <v>276</v>
      </c>
      <c r="B118" s="64" t="s">
        <v>275</v>
      </c>
      <c r="C118" s="65" t="s">
        <v>3900</v>
      </c>
      <c r="D118" s="66">
        <v>3</v>
      </c>
      <c r="E118" s="67" t="s">
        <v>132</v>
      </c>
      <c r="F118" s="68">
        <v>35</v>
      </c>
      <c r="G118" s="65"/>
      <c r="H118" s="69"/>
      <c r="I118" s="70"/>
      <c r="J118" s="70"/>
      <c r="K118" s="34" t="s">
        <v>65</v>
      </c>
      <c r="L118" s="77">
        <v>118</v>
      </c>
      <c r="M118" s="77"/>
      <c r="N118" s="72"/>
      <c r="O118" s="79" t="s">
        <v>431</v>
      </c>
      <c r="P118" s="81">
        <v>43683.47662037037</v>
      </c>
      <c r="Q118" s="79" t="s">
        <v>486</v>
      </c>
      <c r="R118" s="79"/>
      <c r="S118" s="79"/>
      <c r="T118" s="79"/>
      <c r="U118" s="79"/>
      <c r="V118" s="84" t="s">
        <v>795</v>
      </c>
      <c r="W118" s="81">
        <v>43683.47662037037</v>
      </c>
      <c r="X118" s="84" t="s">
        <v>940</v>
      </c>
      <c r="Y118" s="79"/>
      <c r="Z118" s="79"/>
      <c r="AA118" s="82" t="s">
        <v>1115</v>
      </c>
      <c r="AB118" s="79"/>
      <c r="AC118" s="79" t="b">
        <v>0</v>
      </c>
      <c r="AD118" s="79">
        <v>0</v>
      </c>
      <c r="AE118" s="82" t="s">
        <v>1246</v>
      </c>
      <c r="AF118" s="79" t="b">
        <v>0</v>
      </c>
      <c r="AG118" s="79" t="s">
        <v>1274</v>
      </c>
      <c r="AH118" s="79"/>
      <c r="AI118" s="82" t="s">
        <v>1246</v>
      </c>
      <c r="AJ118" s="79" t="b">
        <v>0</v>
      </c>
      <c r="AK118" s="79">
        <v>33</v>
      </c>
      <c r="AL118" s="82" t="s">
        <v>1114</v>
      </c>
      <c r="AM118" s="79" t="s">
        <v>1288</v>
      </c>
      <c r="AN118" s="79" t="b">
        <v>0</v>
      </c>
      <c r="AO118" s="82" t="s">
        <v>1114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18</v>
      </c>
      <c r="BC118" s="78" t="str">
        <f>REPLACE(INDEX(GroupVertices[Group],MATCH(Edges[[#This Row],[Vertex 2]],GroupVertices[Vertex],0)),1,1,"")</f>
        <v>18</v>
      </c>
      <c r="BD118" s="48">
        <v>3</v>
      </c>
      <c r="BE118" s="49">
        <v>14.285714285714286</v>
      </c>
      <c r="BF118" s="48">
        <v>0</v>
      </c>
      <c r="BG118" s="49">
        <v>0</v>
      </c>
      <c r="BH118" s="48">
        <v>0</v>
      </c>
      <c r="BI118" s="49">
        <v>0</v>
      </c>
      <c r="BJ118" s="48">
        <v>18</v>
      </c>
      <c r="BK118" s="49">
        <v>85.71428571428571</v>
      </c>
      <c r="BL118" s="48">
        <v>21</v>
      </c>
    </row>
    <row r="119" spans="1:64" ht="15">
      <c r="A119" s="64" t="s">
        <v>277</v>
      </c>
      <c r="B119" s="64" t="s">
        <v>408</v>
      </c>
      <c r="C119" s="65" t="s">
        <v>3901</v>
      </c>
      <c r="D119" s="66">
        <v>10</v>
      </c>
      <c r="E119" s="67" t="s">
        <v>136</v>
      </c>
      <c r="F119" s="68">
        <v>12</v>
      </c>
      <c r="G119" s="65"/>
      <c r="H119" s="69"/>
      <c r="I119" s="70"/>
      <c r="J119" s="70"/>
      <c r="K119" s="34" t="s">
        <v>65</v>
      </c>
      <c r="L119" s="77">
        <v>119</v>
      </c>
      <c r="M119" s="77"/>
      <c r="N119" s="72"/>
      <c r="O119" s="79" t="s">
        <v>431</v>
      </c>
      <c r="P119" s="81">
        <v>43638.50050925926</v>
      </c>
      <c r="Q119" s="79" t="s">
        <v>487</v>
      </c>
      <c r="R119" s="84" t="s">
        <v>584</v>
      </c>
      <c r="S119" s="79" t="s">
        <v>637</v>
      </c>
      <c r="T119" s="79" t="s">
        <v>676</v>
      </c>
      <c r="U119" s="84" t="s">
        <v>722</v>
      </c>
      <c r="V119" s="84" t="s">
        <v>722</v>
      </c>
      <c r="W119" s="81">
        <v>43638.50050925926</v>
      </c>
      <c r="X119" s="84" t="s">
        <v>941</v>
      </c>
      <c r="Y119" s="79"/>
      <c r="Z119" s="79"/>
      <c r="AA119" s="82" t="s">
        <v>1116</v>
      </c>
      <c r="AB119" s="79"/>
      <c r="AC119" s="79" t="b">
        <v>0</v>
      </c>
      <c r="AD119" s="79">
        <v>3</v>
      </c>
      <c r="AE119" s="82" t="s">
        <v>1246</v>
      </c>
      <c r="AF119" s="79" t="b">
        <v>0</v>
      </c>
      <c r="AG119" s="79" t="s">
        <v>1274</v>
      </c>
      <c r="AH119" s="79"/>
      <c r="AI119" s="82" t="s">
        <v>1246</v>
      </c>
      <c r="AJ119" s="79" t="b">
        <v>0</v>
      </c>
      <c r="AK119" s="79">
        <v>2</v>
      </c>
      <c r="AL119" s="82" t="s">
        <v>1246</v>
      </c>
      <c r="AM119" s="79" t="s">
        <v>1297</v>
      </c>
      <c r="AN119" s="79" t="b">
        <v>0</v>
      </c>
      <c r="AO119" s="82" t="s">
        <v>1116</v>
      </c>
      <c r="AP119" s="79" t="s">
        <v>1300</v>
      </c>
      <c r="AQ119" s="79">
        <v>0</v>
      </c>
      <c r="AR119" s="79">
        <v>0</v>
      </c>
      <c r="AS119" s="79"/>
      <c r="AT119" s="79"/>
      <c r="AU119" s="79"/>
      <c r="AV119" s="79"/>
      <c r="AW119" s="79"/>
      <c r="AX119" s="79"/>
      <c r="AY119" s="79"/>
      <c r="AZ119" s="79"/>
      <c r="BA119">
        <v>2</v>
      </c>
      <c r="BB119" s="78" t="str">
        <f>REPLACE(INDEX(GroupVertices[Group],MATCH(Edges[[#This Row],[Vertex 1]],GroupVertices[Vertex],0)),1,1,"")</f>
        <v>34</v>
      </c>
      <c r="BC119" s="78" t="str">
        <f>REPLACE(INDEX(GroupVertices[Group],MATCH(Edges[[#This Row],[Vertex 2]],GroupVertices[Vertex],0)),1,1,"")</f>
        <v>34</v>
      </c>
      <c r="BD119" s="48">
        <v>0</v>
      </c>
      <c r="BE119" s="49">
        <v>0</v>
      </c>
      <c r="BF119" s="48">
        <v>0</v>
      </c>
      <c r="BG119" s="49">
        <v>0</v>
      </c>
      <c r="BH119" s="48">
        <v>0</v>
      </c>
      <c r="BI119" s="49">
        <v>0</v>
      </c>
      <c r="BJ119" s="48">
        <v>14</v>
      </c>
      <c r="BK119" s="49">
        <v>100</v>
      </c>
      <c r="BL119" s="48">
        <v>14</v>
      </c>
    </row>
    <row r="120" spans="1:64" ht="15">
      <c r="A120" s="64" t="s">
        <v>277</v>
      </c>
      <c r="B120" s="64" t="s">
        <v>408</v>
      </c>
      <c r="C120" s="65" t="s">
        <v>3901</v>
      </c>
      <c r="D120" s="66">
        <v>10</v>
      </c>
      <c r="E120" s="67" t="s">
        <v>136</v>
      </c>
      <c r="F120" s="68">
        <v>12</v>
      </c>
      <c r="G120" s="65"/>
      <c r="H120" s="69"/>
      <c r="I120" s="70"/>
      <c r="J120" s="70"/>
      <c r="K120" s="34" t="s">
        <v>65</v>
      </c>
      <c r="L120" s="77">
        <v>120</v>
      </c>
      <c r="M120" s="77"/>
      <c r="N120" s="72"/>
      <c r="O120" s="79" t="s">
        <v>431</v>
      </c>
      <c r="P120" s="81">
        <v>43683.62553240741</v>
      </c>
      <c r="Q120" s="79" t="s">
        <v>488</v>
      </c>
      <c r="R120" s="84" t="s">
        <v>584</v>
      </c>
      <c r="S120" s="79" t="s">
        <v>637</v>
      </c>
      <c r="T120" s="79" t="s">
        <v>677</v>
      </c>
      <c r="U120" s="79"/>
      <c r="V120" s="84" t="s">
        <v>796</v>
      </c>
      <c r="W120" s="81">
        <v>43683.62553240741</v>
      </c>
      <c r="X120" s="84" t="s">
        <v>942</v>
      </c>
      <c r="Y120" s="79"/>
      <c r="Z120" s="79"/>
      <c r="AA120" s="82" t="s">
        <v>1117</v>
      </c>
      <c r="AB120" s="79"/>
      <c r="AC120" s="79" t="b">
        <v>0</v>
      </c>
      <c r="AD120" s="79">
        <v>0</v>
      </c>
      <c r="AE120" s="82" t="s">
        <v>1246</v>
      </c>
      <c r="AF120" s="79" t="b">
        <v>0</v>
      </c>
      <c r="AG120" s="79" t="s">
        <v>1274</v>
      </c>
      <c r="AH120" s="79"/>
      <c r="AI120" s="82" t="s">
        <v>1246</v>
      </c>
      <c r="AJ120" s="79" t="b">
        <v>0</v>
      </c>
      <c r="AK120" s="79">
        <v>2</v>
      </c>
      <c r="AL120" s="82" t="s">
        <v>1116</v>
      </c>
      <c r="AM120" s="79" t="s">
        <v>1297</v>
      </c>
      <c r="AN120" s="79" t="b">
        <v>0</v>
      </c>
      <c r="AO120" s="82" t="s">
        <v>1116</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34</v>
      </c>
      <c r="BC120" s="78" t="str">
        <f>REPLACE(INDEX(GroupVertices[Group],MATCH(Edges[[#This Row],[Vertex 2]],GroupVertices[Vertex],0)),1,1,"")</f>
        <v>34</v>
      </c>
      <c r="BD120" s="48">
        <v>0</v>
      </c>
      <c r="BE120" s="49">
        <v>0</v>
      </c>
      <c r="BF120" s="48">
        <v>0</v>
      </c>
      <c r="BG120" s="49">
        <v>0</v>
      </c>
      <c r="BH120" s="48">
        <v>0</v>
      </c>
      <c r="BI120" s="49">
        <v>0</v>
      </c>
      <c r="BJ120" s="48">
        <v>15</v>
      </c>
      <c r="BK120" s="49">
        <v>100</v>
      </c>
      <c r="BL120" s="48">
        <v>15</v>
      </c>
    </row>
    <row r="121" spans="1:64" ht="15">
      <c r="A121" s="64" t="s">
        <v>235</v>
      </c>
      <c r="B121" s="64" t="s">
        <v>409</v>
      </c>
      <c r="C121" s="65" t="s">
        <v>3900</v>
      </c>
      <c r="D121" s="66">
        <v>3</v>
      </c>
      <c r="E121" s="67" t="s">
        <v>132</v>
      </c>
      <c r="F121" s="68">
        <v>35</v>
      </c>
      <c r="G121" s="65"/>
      <c r="H121" s="69"/>
      <c r="I121" s="70"/>
      <c r="J121" s="70"/>
      <c r="K121" s="34" t="s">
        <v>65</v>
      </c>
      <c r="L121" s="77">
        <v>121</v>
      </c>
      <c r="M121" s="77"/>
      <c r="N121" s="72"/>
      <c r="O121" s="79" t="s">
        <v>431</v>
      </c>
      <c r="P121" s="81">
        <v>43678.72966435185</v>
      </c>
      <c r="Q121" s="79" t="s">
        <v>457</v>
      </c>
      <c r="R121" s="84" t="s">
        <v>577</v>
      </c>
      <c r="S121" s="79" t="s">
        <v>631</v>
      </c>
      <c r="T121" s="79" t="s">
        <v>653</v>
      </c>
      <c r="U121" s="79"/>
      <c r="V121" s="84" t="s">
        <v>758</v>
      </c>
      <c r="W121" s="81">
        <v>43678.72966435185</v>
      </c>
      <c r="X121" s="84" t="s">
        <v>897</v>
      </c>
      <c r="Y121" s="79"/>
      <c r="Z121" s="79"/>
      <c r="AA121" s="82" t="s">
        <v>1072</v>
      </c>
      <c r="AB121" s="82" t="s">
        <v>1226</v>
      </c>
      <c r="AC121" s="79" t="b">
        <v>0</v>
      </c>
      <c r="AD121" s="79">
        <v>1</v>
      </c>
      <c r="AE121" s="82" t="s">
        <v>1252</v>
      </c>
      <c r="AF121" s="79" t="b">
        <v>0</v>
      </c>
      <c r="AG121" s="79" t="s">
        <v>1274</v>
      </c>
      <c r="AH121" s="79"/>
      <c r="AI121" s="82" t="s">
        <v>1246</v>
      </c>
      <c r="AJ121" s="79" t="b">
        <v>0</v>
      </c>
      <c r="AK121" s="79">
        <v>0</v>
      </c>
      <c r="AL121" s="82" t="s">
        <v>1246</v>
      </c>
      <c r="AM121" s="79" t="s">
        <v>1288</v>
      </c>
      <c r="AN121" s="79" t="b">
        <v>0</v>
      </c>
      <c r="AO121" s="82" t="s">
        <v>1226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1</v>
      </c>
      <c r="BE121" s="49">
        <v>2.5</v>
      </c>
      <c r="BF121" s="48">
        <v>1</v>
      </c>
      <c r="BG121" s="49">
        <v>2.5</v>
      </c>
      <c r="BH121" s="48">
        <v>0</v>
      </c>
      <c r="BI121" s="49">
        <v>0</v>
      </c>
      <c r="BJ121" s="48">
        <v>38</v>
      </c>
      <c r="BK121" s="49">
        <v>95</v>
      </c>
      <c r="BL121" s="48">
        <v>40</v>
      </c>
    </row>
    <row r="122" spans="1:64" ht="15">
      <c r="A122" s="64" t="s">
        <v>278</v>
      </c>
      <c r="B122" s="64" t="s">
        <v>409</v>
      </c>
      <c r="C122" s="65" t="s">
        <v>3900</v>
      </c>
      <c r="D122" s="66">
        <v>3</v>
      </c>
      <c r="E122" s="67" t="s">
        <v>132</v>
      </c>
      <c r="F122" s="68">
        <v>35</v>
      </c>
      <c r="G122" s="65"/>
      <c r="H122" s="69"/>
      <c r="I122" s="70"/>
      <c r="J122" s="70"/>
      <c r="K122" s="34" t="s">
        <v>65</v>
      </c>
      <c r="L122" s="77">
        <v>122</v>
      </c>
      <c r="M122" s="77"/>
      <c r="N122" s="72"/>
      <c r="O122" s="79" t="s">
        <v>431</v>
      </c>
      <c r="P122" s="81">
        <v>43683.73237268518</v>
      </c>
      <c r="Q122" s="79" t="s">
        <v>489</v>
      </c>
      <c r="R122" s="79"/>
      <c r="S122" s="79"/>
      <c r="T122" s="79" t="s">
        <v>678</v>
      </c>
      <c r="U122" s="79"/>
      <c r="V122" s="84" t="s">
        <v>797</v>
      </c>
      <c r="W122" s="81">
        <v>43683.73237268518</v>
      </c>
      <c r="X122" s="84" t="s">
        <v>943</v>
      </c>
      <c r="Y122" s="79"/>
      <c r="Z122" s="79"/>
      <c r="AA122" s="82" t="s">
        <v>1118</v>
      </c>
      <c r="AB122" s="82" t="s">
        <v>1236</v>
      </c>
      <c r="AC122" s="79" t="b">
        <v>0</v>
      </c>
      <c r="AD122" s="79">
        <v>0</v>
      </c>
      <c r="AE122" s="82" t="s">
        <v>1262</v>
      </c>
      <c r="AF122" s="79" t="b">
        <v>0</v>
      </c>
      <c r="AG122" s="79" t="s">
        <v>1274</v>
      </c>
      <c r="AH122" s="79"/>
      <c r="AI122" s="82" t="s">
        <v>1246</v>
      </c>
      <c r="AJ122" s="79" t="b">
        <v>0</v>
      </c>
      <c r="AK122" s="79">
        <v>0</v>
      </c>
      <c r="AL122" s="82" t="s">
        <v>1246</v>
      </c>
      <c r="AM122" s="79" t="s">
        <v>1289</v>
      </c>
      <c r="AN122" s="79" t="b">
        <v>0</v>
      </c>
      <c r="AO122" s="82" t="s">
        <v>1236</v>
      </c>
      <c r="AP122" s="79" t="s">
        <v>176</v>
      </c>
      <c r="AQ122" s="79">
        <v>0</v>
      </c>
      <c r="AR122" s="79">
        <v>0</v>
      </c>
      <c r="AS122" s="79" t="s">
        <v>1302</v>
      </c>
      <c r="AT122" s="79" t="s">
        <v>1303</v>
      </c>
      <c r="AU122" s="79" t="s">
        <v>1304</v>
      </c>
      <c r="AV122" s="79" t="s">
        <v>1306</v>
      </c>
      <c r="AW122" s="79" t="s">
        <v>1308</v>
      </c>
      <c r="AX122" s="79" t="s">
        <v>1310</v>
      </c>
      <c r="AY122" s="79" t="s">
        <v>1311</v>
      </c>
      <c r="AZ122" s="84" t="s">
        <v>1313</v>
      </c>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278</v>
      </c>
      <c r="B123" s="64" t="s">
        <v>410</v>
      </c>
      <c r="C123" s="65" t="s">
        <v>3900</v>
      </c>
      <c r="D123" s="66">
        <v>3</v>
      </c>
      <c r="E123" s="67" t="s">
        <v>132</v>
      </c>
      <c r="F123" s="68">
        <v>35</v>
      </c>
      <c r="G123" s="65"/>
      <c r="H123" s="69"/>
      <c r="I123" s="70"/>
      <c r="J123" s="70"/>
      <c r="K123" s="34" t="s">
        <v>65</v>
      </c>
      <c r="L123" s="77">
        <v>123</v>
      </c>
      <c r="M123" s="77"/>
      <c r="N123" s="72"/>
      <c r="O123" s="79" t="s">
        <v>432</v>
      </c>
      <c r="P123" s="81">
        <v>43683.73237268518</v>
      </c>
      <c r="Q123" s="79" t="s">
        <v>489</v>
      </c>
      <c r="R123" s="79"/>
      <c r="S123" s="79"/>
      <c r="T123" s="79" t="s">
        <v>678</v>
      </c>
      <c r="U123" s="79"/>
      <c r="V123" s="84" t="s">
        <v>797</v>
      </c>
      <c r="W123" s="81">
        <v>43683.73237268518</v>
      </c>
      <c r="X123" s="84" t="s">
        <v>943</v>
      </c>
      <c r="Y123" s="79"/>
      <c r="Z123" s="79"/>
      <c r="AA123" s="82" t="s">
        <v>1118</v>
      </c>
      <c r="AB123" s="82" t="s">
        <v>1236</v>
      </c>
      <c r="AC123" s="79" t="b">
        <v>0</v>
      </c>
      <c r="AD123" s="79">
        <v>0</v>
      </c>
      <c r="AE123" s="82" t="s">
        <v>1262</v>
      </c>
      <c r="AF123" s="79" t="b">
        <v>0</v>
      </c>
      <c r="AG123" s="79" t="s">
        <v>1274</v>
      </c>
      <c r="AH123" s="79"/>
      <c r="AI123" s="82" t="s">
        <v>1246</v>
      </c>
      <c r="AJ123" s="79" t="b">
        <v>0</v>
      </c>
      <c r="AK123" s="79">
        <v>0</v>
      </c>
      <c r="AL123" s="82" t="s">
        <v>1246</v>
      </c>
      <c r="AM123" s="79" t="s">
        <v>1289</v>
      </c>
      <c r="AN123" s="79" t="b">
        <v>0</v>
      </c>
      <c r="AO123" s="82" t="s">
        <v>1236</v>
      </c>
      <c r="AP123" s="79" t="s">
        <v>176</v>
      </c>
      <c r="AQ123" s="79">
        <v>0</v>
      </c>
      <c r="AR123" s="79">
        <v>0</v>
      </c>
      <c r="AS123" s="79" t="s">
        <v>1302</v>
      </c>
      <c r="AT123" s="79" t="s">
        <v>1303</v>
      </c>
      <c r="AU123" s="79" t="s">
        <v>1304</v>
      </c>
      <c r="AV123" s="79" t="s">
        <v>1306</v>
      </c>
      <c r="AW123" s="79" t="s">
        <v>1308</v>
      </c>
      <c r="AX123" s="79" t="s">
        <v>1310</v>
      </c>
      <c r="AY123" s="79" t="s">
        <v>1311</v>
      </c>
      <c r="AZ123" s="84" t="s">
        <v>1313</v>
      </c>
      <c r="BA123">
        <v>1</v>
      </c>
      <c r="BB123" s="78" t="str">
        <f>REPLACE(INDEX(GroupVertices[Group],MATCH(Edges[[#This Row],[Vertex 1]],GroupVertices[Vertex],0)),1,1,"")</f>
        <v>3</v>
      </c>
      <c r="BC123" s="78" t="str">
        <f>REPLACE(INDEX(GroupVertices[Group],MATCH(Edges[[#This Row],[Vertex 2]],GroupVertices[Vertex],0)),1,1,"")</f>
        <v>3</v>
      </c>
      <c r="BD123" s="48">
        <v>1</v>
      </c>
      <c r="BE123" s="49">
        <v>3.225806451612903</v>
      </c>
      <c r="BF123" s="48">
        <v>2</v>
      </c>
      <c r="BG123" s="49">
        <v>6.451612903225806</v>
      </c>
      <c r="BH123" s="48">
        <v>0</v>
      </c>
      <c r="BI123" s="49">
        <v>0</v>
      </c>
      <c r="BJ123" s="48">
        <v>28</v>
      </c>
      <c r="BK123" s="49">
        <v>90.3225806451613</v>
      </c>
      <c r="BL123" s="48">
        <v>31</v>
      </c>
    </row>
    <row r="124" spans="1:64" ht="15">
      <c r="A124" s="64" t="s">
        <v>279</v>
      </c>
      <c r="B124" s="64" t="s">
        <v>279</v>
      </c>
      <c r="C124" s="65" t="s">
        <v>3900</v>
      </c>
      <c r="D124" s="66">
        <v>3</v>
      </c>
      <c r="E124" s="67" t="s">
        <v>132</v>
      </c>
      <c r="F124" s="68">
        <v>35</v>
      </c>
      <c r="G124" s="65"/>
      <c r="H124" s="69"/>
      <c r="I124" s="70"/>
      <c r="J124" s="70"/>
      <c r="K124" s="34" t="s">
        <v>65</v>
      </c>
      <c r="L124" s="77">
        <v>124</v>
      </c>
      <c r="M124" s="77"/>
      <c r="N124" s="72"/>
      <c r="O124" s="79" t="s">
        <v>176</v>
      </c>
      <c r="P124" s="81">
        <v>43684.40143518519</v>
      </c>
      <c r="Q124" s="79" t="s">
        <v>490</v>
      </c>
      <c r="R124" s="84" t="s">
        <v>585</v>
      </c>
      <c r="S124" s="79" t="s">
        <v>627</v>
      </c>
      <c r="T124" s="79" t="s">
        <v>679</v>
      </c>
      <c r="U124" s="79"/>
      <c r="V124" s="84" t="s">
        <v>798</v>
      </c>
      <c r="W124" s="81">
        <v>43684.40143518519</v>
      </c>
      <c r="X124" s="84" t="s">
        <v>944</v>
      </c>
      <c r="Y124" s="79"/>
      <c r="Z124" s="79"/>
      <c r="AA124" s="82" t="s">
        <v>1119</v>
      </c>
      <c r="AB124" s="79"/>
      <c r="AC124" s="79" t="b">
        <v>0</v>
      </c>
      <c r="AD124" s="79">
        <v>1</v>
      </c>
      <c r="AE124" s="82" t="s">
        <v>1246</v>
      </c>
      <c r="AF124" s="79" t="b">
        <v>0</v>
      </c>
      <c r="AG124" s="79" t="s">
        <v>1274</v>
      </c>
      <c r="AH124" s="79"/>
      <c r="AI124" s="82" t="s">
        <v>1246</v>
      </c>
      <c r="AJ124" s="79" t="b">
        <v>0</v>
      </c>
      <c r="AK124" s="79">
        <v>0</v>
      </c>
      <c r="AL124" s="82" t="s">
        <v>1246</v>
      </c>
      <c r="AM124" s="79" t="s">
        <v>1288</v>
      </c>
      <c r="AN124" s="79" t="b">
        <v>0</v>
      </c>
      <c r="AO124" s="82" t="s">
        <v>1119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3</v>
      </c>
      <c r="BE124" s="49">
        <v>8.823529411764707</v>
      </c>
      <c r="BF124" s="48">
        <v>2</v>
      </c>
      <c r="BG124" s="49">
        <v>5.882352941176471</v>
      </c>
      <c r="BH124" s="48">
        <v>0</v>
      </c>
      <c r="BI124" s="49">
        <v>0</v>
      </c>
      <c r="BJ124" s="48">
        <v>29</v>
      </c>
      <c r="BK124" s="49">
        <v>85.29411764705883</v>
      </c>
      <c r="BL124" s="48">
        <v>34</v>
      </c>
    </row>
    <row r="125" spans="1:64" ht="15">
      <c r="A125" s="64" t="s">
        <v>280</v>
      </c>
      <c r="B125" s="64" t="s">
        <v>411</v>
      </c>
      <c r="C125" s="65" t="s">
        <v>3900</v>
      </c>
      <c r="D125" s="66">
        <v>3</v>
      </c>
      <c r="E125" s="67" t="s">
        <v>132</v>
      </c>
      <c r="F125" s="68">
        <v>35</v>
      </c>
      <c r="G125" s="65"/>
      <c r="H125" s="69"/>
      <c r="I125" s="70"/>
      <c r="J125" s="70"/>
      <c r="K125" s="34" t="s">
        <v>65</v>
      </c>
      <c r="L125" s="77">
        <v>125</v>
      </c>
      <c r="M125" s="77"/>
      <c r="N125" s="72"/>
      <c r="O125" s="79" t="s">
        <v>431</v>
      </c>
      <c r="P125" s="81">
        <v>43684.47662037037</v>
      </c>
      <c r="Q125" s="79" t="s">
        <v>491</v>
      </c>
      <c r="R125" s="79"/>
      <c r="S125" s="79"/>
      <c r="T125" s="79" t="s">
        <v>680</v>
      </c>
      <c r="U125" s="79"/>
      <c r="V125" s="84" t="s">
        <v>799</v>
      </c>
      <c r="W125" s="81">
        <v>43684.47662037037</v>
      </c>
      <c r="X125" s="84" t="s">
        <v>945</v>
      </c>
      <c r="Y125" s="79"/>
      <c r="Z125" s="79"/>
      <c r="AA125" s="82" t="s">
        <v>1120</v>
      </c>
      <c r="AB125" s="82" t="s">
        <v>1237</v>
      </c>
      <c r="AC125" s="79" t="b">
        <v>0</v>
      </c>
      <c r="AD125" s="79">
        <v>0</v>
      </c>
      <c r="AE125" s="82" t="s">
        <v>1263</v>
      </c>
      <c r="AF125" s="79" t="b">
        <v>0</v>
      </c>
      <c r="AG125" s="79" t="s">
        <v>1274</v>
      </c>
      <c r="AH125" s="79"/>
      <c r="AI125" s="82" t="s">
        <v>1246</v>
      </c>
      <c r="AJ125" s="79" t="b">
        <v>0</v>
      </c>
      <c r="AK125" s="79">
        <v>0</v>
      </c>
      <c r="AL125" s="82" t="s">
        <v>1246</v>
      </c>
      <c r="AM125" s="79" t="s">
        <v>1290</v>
      </c>
      <c r="AN125" s="79" t="b">
        <v>0</v>
      </c>
      <c r="AO125" s="82" t="s">
        <v>1237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10</v>
      </c>
      <c r="BC125" s="78" t="str">
        <f>REPLACE(INDEX(GroupVertices[Group],MATCH(Edges[[#This Row],[Vertex 2]],GroupVertices[Vertex],0)),1,1,"")</f>
        <v>10</v>
      </c>
      <c r="BD125" s="48"/>
      <c r="BE125" s="49"/>
      <c r="BF125" s="48"/>
      <c r="BG125" s="49"/>
      <c r="BH125" s="48"/>
      <c r="BI125" s="49"/>
      <c r="BJ125" s="48"/>
      <c r="BK125" s="49"/>
      <c r="BL125" s="48"/>
    </row>
    <row r="126" spans="1:64" ht="15">
      <c r="A126" s="64" t="s">
        <v>280</v>
      </c>
      <c r="B126" s="64" t="s">
        <v>412</v>
      </c>
      <c r="C126" s="65" t="s">
        <v>3900</v>
      </c>
      <c r="D126" s="66">
        <v>3</v>
      </c>
      <c r="E126" s="67" t="s">
        <v>132</v>
      </c>
      <c r="F126" s="68">
        <v>35</v>
      </c>
      <c r="G126" s="65"/>
      <c r="H126" s="69"/>
      <c r="I126" s="70"/>
      <c r="J126" s="70"/>
      <c r="K126" s="34" t="s">
        <v>65</v>
      </c>
      <c r="L126" s="77">
        <v>126</v>
      </c>
      <c r="M126" s="77"/>
      <c r="N126" s="72"/>
      <c r="O126" s="79" t="s">
        <v>431</v>
      </c>
      <c r="P126" s="81">
        <v>43684.47662037037</v>
      </c>
      <c r="Q126" s="79" t="s">
        <v>491</v>
      </c>
      <c r="R126" s="79"/>
      <c r="S126" s="79"/>
      <c r="T126" s="79" t="s">
        <v>680</v>
      </c>
      <c r="U126" s="79"/>
      <c r="V126" s="84" t="s">
        <v>799</v>
      </c>
      <c r="W126" s="81">
        <v>43684.47662037037</v>
      </c>
      <c r="X126" s="84" t="s">
        <v>945</v>
      </c>
      <c r="Y126" s="79"/>
      <c r="Z126" s="79"/>
      <c r="AA126" s="82" t="s">
        <v>1120</v>
      </c>
      <c r="AB126" s="82" t="s">
        <v>1237</v>
      </c>
      <c r="AC126" s="79" t="b">
        <v>0</v>
      </c>
      <c r="AD126" s="79">
        <v>0</v>
      </c>
      <c r="AE126" s="82" t="s">
        <v>1263</v>
      </c>
      <c r="AF126" s="79" t="b">
        <v>0</v>
      </c>
      <c r="AG126" s="79" t="s">
        <v>1274</v>
      </c>
      <c r="AH126" s="79"/>
      <c r="AI126" s="82" t="s">
        <v>1246</v>
      </c>
      <c r="AJ126" s="79" t="b">
        <v>0</v>
      </c>
      <c r="AK126" s="79">
        <v>0</v>
      </c>
      <c r="AL126" s="82" t="s">
        <v>1246</v>
      </c>
      <c r="AM126" s="79" t="s">
        <v>1290</v>
      </c>
      <c r="AN126" s="79" t="b">
        <v>0</v>
      </c>
      <c r="AO126" s="82" t="s">
        <v>1237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10</v>
      </c>
      <c r="BC126" s="78" t="str">
        <f>REPLACE(INDEX(GroupVertices[Group],MATCH(Edges[[#This Row],[Vertex 2]],GroupVertices[Vertex],0)),1,1,"")</f>
        <v>10</v>
      </c>
      <c r="BD126" s="48"/>
      <c r="BE126" s="49"/>
      <c r="BF126" s="48"/>
      <c r="BG126" s="49"/>
      <c r="BH126" s="48"/>
      <c r="BI126" s="49"/>
      <c r="BJ126" s="48"/>
      <c r="BK126" s="49"/>
      <c r="BL126" s="48"/>
    </row>
    <row r="127" spans="1:64" ht="15">
      <c r="A127" s="64" t="s">
        <v>280</v>
      </c>
      <c r="B127" s="64" t="s">
        <v>413</v>
      </c>
      <c r="C127" s="65" t="s">
        <v>3900</v>
      </c>
      <c r="D127" s="66">
        <v>3</v>
      </c>
      <c r="E127" s="67" t="s">
        <v>132</v>
      </c>
      <c r="F127" s="68">
        <v>35</v>
      </c>
      <c r="G127" s="65"/>
      <c r="H127" s="69"/>
      <c r="I127" s="70"/>
      <c r="J127" s="70"/>
      <c r="K127" s="34" t="s">
        <v>65</v>
      </c>
      <c r="L127" s="77">
        <v>127</v>
      </c>
      <c r="M127" s="77"/>
      <c r="N127" s="72"/>
      <c r="O127" s="79" t="s">
        <v>431</v>
      </c>
      <c r="P127" s="81">
        <v>43684.47662037037</v>
      </c>
      <c r="Q127" s="79" t="s">
        <v>491</v>
      </c>
      <c r="R127" s="79"/>
      <c r="S127" s="79"/>
      <c r="T127" s="79" t="s">
        <v>680</v>
      </c>
      <c r="U127" s="79"/>
      <c r="V127" s="84" t="s">
        <v>799</v>
      </c>
      <c r="W127" s="81">
        <v>43684.47662037037</v>
      </c>
      <c r="X127" s="84" t="s">
        <v>945</v>
      </c>
      <c r="Y127" s="79"/>
      <c r="Z127" s="79"/>
      <c r="AA127" s="82" t="s">
        <v>1120</v>
      </c>
      <c r="AB127" s="82" t="s">
        <v>1237</v>
      </c>
      <c r="AC127" s="79" t="b">
        <v>0</v>
      </c>
      <c r="AD127" s="79">
        <v>0</v>
      </c>
      <c r="AE127" s="82" t="s">
        <v>1263</v>
      </c>
      <c r="AF127" s="79" t="b">
        <v>0</v>
      </c>
      <c r="AG127" s="79" t="s">
        <v>1274</v>
      </c>
      <c r="AH127" s="79"/>
      <c r="AI127" s="82" t="s">
        <v>1246</v>
      </c>
      <c r="AJ127" s="79" t="b">
        <v>0</v>
      </c>
      <c r="AK127" s="79">
        <v>0</v>
      </c>
      <c r="AL127" s="82" t="s">
        <v>1246</v>
      </c>
      <c r="AM127" s="79" t="s">
        <v>1290</v>
      </c>
      <c r="AN127" s="79" t="b">
        <v>0</v>
      </c>
      <c r="AO127" s="82" t="s">
        <v>1237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10</v>
      </c>
      <c r="BC127" s="78" t="str">
        <f>REPLACE(INDEX(GroupVertices[Group],MATCH(Edges[[#This Row],[Vertex 2]],GroupVertices[Vertex],0)),1,1,"")</f>
        <v>10</v>
      </c>
      <c r="BD127" s="48">
        <v>1</v>
      </c>
      <c r="BE127" s="49">
        <v>3.5714285714285716</v>
      </c>
      <c r="BF127" s="48">
        <v>0</v>
      </c>
      <c r="BG127" s="49">
        <v>0</v>
      </c>
      <c r="BH127" s="48">
        <v>0</v>
      </c>
      <c r="BI127" s="49">
        <v>0</v>
      </c>
      <c r="BJ127" s="48">
        <v>27</v>
      </c>
      <c r="BK127" s="49">
        <v>96.42857142857143</v>
      </c>
      <c r="BL127" s="48">
        <v>28</v>
      </c>
    </row>
    <row r="128" spans="1:64" ht="15">
      <c r="A128" s="64" t="s">
        <v>281</v>
      </c>
      <c r="B128" s="64" t="s">
        <v>414</v>
      </c>
      <c r="C128" s="65" t="s">
        <v>3900</v>
      </c>
      <c r="D128" s="66">
        <v>3</v>
      </c>
      <c r="E128" s="67" t="s">
        <v>132</v>
      </c>
      <c r="F128" s="68">
        <v>35</v>
      </c>
      <c r="G128" s="65"/>
      <c r="H128" s="69"/>
      <c r="I128" s="70"/>
      <c r="J128" s="70"/>
      <c r="K128" s="34" t="s">
        <v>65</v>
      </c>
      <c r="L128" s="77">
        <v>128</v>
      </c>
      <c r="M128" s="77"/>
      <c r="N128" s="72"/>
      <c r="O128" s="79" t="s">
        <v>431</v>
      </c>
      <c r="P128" s="81">
        <v>43684.478483796294</v>
      </c>
      <c r="Q128" s="79" t="s">
        <v>492</v>
      </c>
      <c r="R128" s="84" t="s">
        <v>586</v>
      </c>
      <c r="S128" s="79" t="s">
        <v>638</v>
      </c>
      <c r="T128" s="79" t="s">
        <v>681</v>
      </c>
      <c r="U128" s="79"/>
      <c r="V128" s="84" t="s">
        <v>800</v>
      </c>
      <c r="W128" s="81">
        <v>43684.478483796294</v>
      </c>
      <c r="X128" s="84" t="s">
        <v>946</v>
      </c>
      <c r="Y128" s="79"/>
      <c r="Z128" s="79"/>
      <c r="AA128" s="82" t="s">
        <v>1121</v>
      </c>
      <c r="AB128" s="79"/>
      <c r="AC128" s="79" t="b">
        <v>0</v>
      </c>
      <c r="AD128" s="79">
        <v>0</v>
      </c>
      <c r="AE128" s="82" t="s">
        <v>1246</v>
      </c>
      <c r="AF128" s="79" t="b">
        <v>0</v>
      </c>
      <c r="AG128" s="79" t="s">
        <v>1274</v>
      </c>
      <c r="AH128" s="79"/>
      <c r="AI128" s="82" t="s">
        <v>1246</v>
      </c>
      <c r="AJ128" s="79" t="b">
        <v>0</v>
      </c>
      <c r="AK128" s="79">
        <v>0</v>
      </c>
      <c r="AL128" s="82" t="s">
        <v>1246</v>
      </c>
      <c r="AM128" s="79" t="s">
        <v>1288</v>
      </c>
      <c r="AN128" s="79" t="b">
        <v>0</v>
      </c>
      <c r="AO128" s="82" t="s">
        <v>1121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33</v>
      </c>
      <c r="BC128" s="78" t="str">
        <f>REPLACE(INDEX(GroupVertices[Group],MATCH(Edges[[#This Row],[Vertex 2]],GroupVertices[Vertex],0)),1,1,"")</f>
        <v>33</v>
      </c>
      <c r="BD128" s="48">
        <v>1</v>
      </c>
      <c r="BE128" s="49">
        <v>5.555555555555555</v>
      </c>
      <c r="BF128" s="48">
        <v>0</v>
      </c>
      <c r="BG128" s="49">
        <v>0</v>
      </c>
      <c r="BH128" s="48">
        <v>0</v>
      </c>
      <c r="BI128" s="49">
        <v>0</v>
      </c>
      <c r="BJ128" s="48">
        <v>17</v>
      </c>
      <c r="BK128" s="49">
        <v>94.44444444444444</v>
      </c>
      <c r="BL128" s="48">
        <v>18</v>
      </c>
    </row>
    <row r="129" spans="1:64" ht="15">
      <c r="A129" s="64" t="s">
        <v>282</v>
      </c>
      <c r="B129" s="64" t="s">
        <v>303</v>
      </c>
      <c r="C129" s="65" t="s">
        <v>3900</v>
      </c>
      <c r="D129" s="66">
        <v>3</v>
      </c>
      <c r="E129" s="67" t="s">
        <v>132</v>
      </c>
      <c r="F129" s="68">
        <v>35</v>
      </c>
      <c r="G129" s="65"/>
      <c r="H129" s="69"/>
      <c r="I129" s="70"/>
      <c r="J129" s="70"/>
      <c r="K129" s="34" t="s">
        <v>65</v>
      </c>
      <c r="L129" s="77">
        <v>129</v>
      </c>
      <c r="M129" s="77"/>
      <c r="N129" s="72"/>
      <c r="O129" s="79" t="s">
        <v>431</v>
      </c>
      <c r="P129" s="81">
        <v>43684.50813657408</v>
      </c>
      <c r="Q129" s="79" t="s">
        <v>493</v>
      </c>
      <c r="R129" s="79"/>
      <c r="S129" s="79"/>
      <c r="T129" s="79"/>
      <c r="U129" s="79"/>
      <c r="V129" s="84" t="s">
        <v>801</v>
      </c>
      <c r="W129" s="81">
        <v>43684.50813657408</v>
      </c>
      <c r="X129" s="84" t="s">
        <v>947</v>
      </c>
      <c r="Y129" s="79"/>
      <c r="Z129" s="79"/>
      <c r="AA129" s="82" t="s">
        <v>1122</v>
      </c>
      <c r="AB129" s="79"/>
      <c r="AC129" s="79" t="b">
        <v>0</v>
      </c>
      <c r="AD129" s="79">
        <v>0</v>
      </c>
      <c r="AE129" s="82" t="s">
        <v>1246</v>
      </c>
      <c r="AF129" s="79" t="b">
        <v>0</v>
      </c>
      <c r="AG129" s="79" t="s">
        <v>1274</v>
      </c>
      <c r="AH129" s="79"/>
      <c r="AI129" s="82" t="s">
        <v>1246</v>
      </c>
      <c r="AJ129" s="79" t="b">
        <v>0</v>
      </c>
      <c r="AK129" s="79">
        <v>1</v>
      </c>
      <c r="AL129" s="82" t="s">
        <v>1144</v>
      </c>
      <c r="AM129" s="79" t="s">
        <v>1292</v>
      </c>
      <c r="AN129" s="79" t="b">
        <v>0</v>
      </c>
      <c r="AO129" s="82" t="s">
        <v>1144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6</v>
      </c>
      <c r="BC129" s="78" t="str">
        <f>REPLACE(INDEX(GroupVertices[Group],MATCH(Edges[[#This Row],[Vertex 2]],GroupVertices[Vertex],0)),1,1,"")</f>
        <v>6</v>
      </c>
      <c r="BD129" s="48"/>
      <c r="BE129" s="49"/>
      <c r="BF129" s="48"/>
      <c r="BG129" s="49"/>
      <c r="BH129" s="48"/>
      <c r="BI129" s="49"/>
      <c r="BJ129" s="48"/>
      <c r="BK129" s="49"/>
      <c r="BL129" s="48"/>
    </row>
    <row r="130" spans="1:64" ht="15">
      <c r="A130" s="64" t="s">
        <v>282</v>
      </c>
      <c r="B130" s="64" t="s">
        <v>415</v>
      </c>
      <c r="C130" s="65" t="s">
        <v>3900</v>
      </c>
      <c r="D130" s="66">
        <v>3</v>
      </c>
      <c r="E130" s="67" t="s">
        <v>132</v>
      </c>
      <c r="F130" s="68">
        <v>35</v>
      </c>
      <c r="G130" s="65"/>
      <c r="H130" s="69"/>
      <c r="I130" s="70"/>
      <c r="J130" s="70"/>
      <c r="K130" s="34" t="s">
        <v>65</v>
      </c>
      <c r="L130" s="77">
        <v>130</v>
      </c>
      <c r="M130" s="77"/>
      <c r="N130" s="72"/>
      <c r="O130" s="79" t="s">
        <v>431</v>
      </c>
      <c r="P130" s="81">
        <v>43684.50813657408</v>
      </c>
      <c r="Q130" s="79" t="s">
        <v>493</v>
      </c>
      <c r="R130" s="79"/>
      <c r="S130" s="79"/>
      <c r="T130" s="79"/>
      <c r="U130" s="79"/>
      <c r="V130" s="84" t="s">
        <v>801</v>
      </c>
      <c r="W130" s="81">
        <v>43684.50813657408</v>
      </c>
      <c r="X130" s="84" t="s">
        <v>947</v>
      </c>
      <c r="Y130" s="79"/>
      <c r="Z130" s="79"/>
      <c r="AA130" s="82" t="s">
        <v>1122</v>
      </c>
      <c r="AB130" s="79"/>
      <c r="AC130" s="79" t="b">
        <v>0</v>
      </c>
      <c r="AD130" s="79">
        <v>0</v>
      </c>
      <c r="AE130" s="82" t="s">
        <v>1246</v>
      </c>
      <c r="AF130" s="79" t="b">
        <v>0</v>
      </c>
      <c r="AG130" s="79" t="s">
        <v>1274</v>
      </c>
      <c r="AH130" s="79"/>
      <c r="AI130" s="82" t="s">
        <v>1246</v>
      </c>
      <c r="AJ130" s="79" t="b">
        <v>0</v>
      </c>
      <c r="AK130" s="79">
        <v>1</v>
      </c>
      <c r="AL130" s="82" t="s">
        <v>1144</v>
      </c>
      <c r="AM130" s="79" t="s">
        <v>1292</v>
      </c>
      <c r="AN130" s="79" t="b">
        <v>0</v>
      </c>
      <c r="AO130" s="82" t="s">
        <v>1144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6</v>
      </c>
      <c r="BC130" s="78" t="str">
        <f>REPLACE(INDEX(GroupVertices[Group],MATCH(Edges[[#This Row],[Vertex 2]],GroupVertices[Vertex],0)),1,1,"")</f>
        <v>6</v>
      </c>
      <c r="BD130" s="48"/>
      <c r="BE130" s="49"/>
      <c r="BF130" s="48"/>
      <c r="BG130" s="49"/>
      <c r="BH130" s="48"/>
      <c r="BI130" s="49"/>
      <c r="BJ130" s="48"/>
      <c r="BK130" s="49"/>
      <c r="BL130" s="48"/>
    </row>
    <row r="131" spans="1:64" ht="15">
      <c r="A131" s="64" t="s">
        <v>282</v>
      </c>
      <c r="B131" s="64" t="s">
        <v>302</v>
      </c>
      <c r="C131" s="65" t="s">
        <v>3900</v>
      </c>
      <c r="D131" s="66">
        <v>3</v>
      </c>
      <c r="E131" s="67" t="s">
        <v>132</v>
      </c>
      <c r="F131" s="68">
        <v>35</v>
      </c>
      <c r="G131" s="65"/>
      <c r="H131" s="69"/>
      <c r="I131" s="70"/>
      <c r="J131" s="70"/>
      <c r="K131" s="34" t="s">
        <v>65</v>
      </c>
      <c r="L131" s="77">
        <v>131</v>
      </c>
      <c r="M131" s="77"/>
      <c r="N131" s="72"/>
      <c r="O131" s="79" t="s">
        <v>431</v>
      </c>
      <c r="P131" s="81">
        <v>43684.50813657408</v>
      </c>
      <c r="Q131" s="79" t="s">
        <v>493</v>
      </c>
      <c r="R131" s="79"/>
      <c r="S131" s="79"/>
      <c r="T131" s="79"/>
      <c r="U131" s="79"/>
      <c r="V131" s="84" t="s">
        <v>801</v>
      </c>
      <c r="W131" s="81">
        <v>43684.50813657408</v>
      </c>
      <c r="X131" s="84" t="s">
        <v>947</v>
      </c>
      <c r="Y131" s="79"/>
      <c r="Z131" s="79"/>
      <c r="AA131" s="82" t="s">
        <v>1122</v>
      </c>
      <c r="AB131" s="79"/>
      <c r="AC131" s="79" t="b">
        <v>0</v>
      </c>
      <c r="AD131" s="79">
        <v>0</v>
      </c>
      <c r="AE131" s="82" t="s">
        <v>1246</v>
      </c>
      <c r="AF131" s="79" t="b">
        <v>0</v>
      </c>
      <c r="AG131" s="79" t="s">
        <v>1274</v>
      </c>
      <c r="AH131" s="79"/>
      <c r="AI131" s="82" t="s">
        <v>1246</v>
      </c>
      <c r="AJ131" s="79" t="b">
        <v>0</v>
      </c>
      <c r="AK131" s="79">
        <v>1</v>
      </c>
      <c r="AL131" s="82" t="s">
        <v>1144</v>
      </c>
      <c r="AM131" s="79" t="s">
        <v>1292</v>
      </c>
      <c r="AN131" s="79" t="b">
        <v>0</v>
      </c>
      <c r="AO131" s="82" t="s">
        <v>1144</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6</v>
      </c>
      <c r="BC131" s="78" t="str">
        <f>REPLACE(INDEX(GroupVertices[Group],MATCH(Edges[[#This Row],[Vertex 2]],GroupVertices[Vertex],0)),1,1,"")</f>
        <v>6</v>
      </c>
      <c r="BD131" s="48">
        <v>0</v>
      </c>
      <c r="BE131" s="49">
        <v>0</v>
      </c>
      <c r="BF131" s="48">
        <v>2</v>
      </c>
      <c r="BG131" s="49">
        <v>11.11111111111111</v>
      </c>
      <c r="BH131" s="48">
        <v>0</v>
      </c>
      <c r="BI131" s="49">
        <v>0</v>
      </c>
      <c r="BJ131" s="48">
        <v>16</v>
      </c>
      <c r="BK131" s="49">
        <v>88.88888888888889</v>
      </c>
      <c r="BL131" s="48">
        <v>18</v>
      </c>
    </row>
    <row r="132" spans="1:64" ht="15">
      <c r="A132" s="64" t="s">
        <v>283</v>
      </c>
      <c r="B132" s="64" t="s">
        <v>304</v>
      </c>
      <c r="C132" s="65" t="s">
        <v>3900</v>
      </c>
      <c r="D132" s="66">
        <v>3</v>
      </c>
      <c r="E132" s="67" t="s">
        <v>132</v>
      </c>
      <c r="F132" s="68">
        <v>35</v>
      </c>
      <c r="G132" s="65"/>
      <c r="H132" s="69"/>
      <c r="I132" s="70"/>
      <c r="J132" s="70"/>
      <c r="K132" s="34" t="s">
        <v>65</v>
      </c>
      <c r="L132" s="77">
        <v>132</v>
      </c>
      <c r="M132" s="77"/>
      <c r="N132" s="72"/>
      <c r="O132" s="79" t="s">
        <v>431</v>
      </c>
      <c r="P132" s="81">
        <v>43684.53784722222</v>
      </c>
      <c r="Q132" s="79" t="s">
        <v>494</v>
      </c>
      <c r="R132" s="79"/>
      <c r="S132" s="79"/>
      <c r="T132" s="79" t="s">
        <v>653</v>
      </c>
      <c r="U132" s="79"/>
      <c r="V132" s="84" t="s">
        <v>802</v>
      </c>
      <c r="W132" s="81">
        <v>43684.53784722222</v>
      </c>
      <c r="X132" s="84" t="s">
        <v>948</v>
      </c>
      <c r="Y132" s="79"/>
      <c r="Z132" s="79"/>
      <c r="AA132" s="82" t="s">
        <v>1123</v>
      </c>
      <c r="AB132" s="79"/>
      <c r="AC132" s="79" t="b">
        <v>0</v>
      </c>
      <c r="AD132" s="79">
        <v>0</v>
      </c>
      <c r="AE132" s="82" t="s">
        <v>1246</v>
      </c>
      <c r="AF132" s="79" t="b">
        <v>0</v>
      </c>
      <c r="AG132" s="79" t="s">
        <v>1274</v>
      </c>
      <c r="AH132" s="79"/>
      <c r="AI132" s="82" t="s">
        <v>1246</v>
      </c>
      <c r="AJ132" s="79" t="b">
        <v>0</v>
      </c>
      <c r="AK132" s="79">
        <v>5</v>
      </c>
      <c r="AL132" s="82" t="s">
        <v>1153</v>
      </c>
      <c r="AM132" s="79" t="s">
        <v>1290</v>
      </c>
      <c r="AN132" s="79" t="b">
        <v>0</v>
      </c>
      <c r="AO132" s="82" t="s">
        <v>1153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6</v>
      </c>
      <c r="BC132" s="78" t="str">
        <f>REPLACE(INDEX(GroupVertices[Group],MATCH(Edges[[#This Row],[Vertex 2]],GroupVertices[Vertex],0)),1,1,"")</f>
        <v>6</v>
      </c>
      <c r="BD132" s="48"/>
      <c r="BE132" s="49"/>
      <c r="BF132" s="48"/>
      <c r="BG132" s="49"/>
      <c r="BH132" s="48"/>
      <c r="BI132" s="49"/>
      <c r="BJ132" s="48"/>
      <c r="BK132" s="49"/>
      <c r="BL132" s="48"/>
    </row>
    <row r="133" spans="1:64" ht="15">
      <c r="A133" s="64" t="s">
        <v>283</v>
      </c>
      <c r="B133" s="64" t="s">
        <v>303</v>
      </c>
      <c r="C133" s="65" t="s">
        <v>3900</v>
      </c>
      <c r="D133" s="66">
        <v>3</v>
      </c>
      <c r="E133" s="67" t="s">
        <v>132</v>
      </c>
      <c r="F133" s="68">
        <v>35</v>
      </c>
      <c r="G133" s="65"/>
      <c r="H133" s="69"/>
      <c r="I133" s="70"/>
      <c r="J133" s="70"/>
      <c r="K133" s="34" t="s">
        <v>65</v>
      </c>
      <c r="L133" s="77">
        <v>133</v>
      </c>
      <c r="M133" s="77"/>
      <c r="N133" s="72"/>
      <c r="O133" s="79" t="s">
        <v>431</v>
      </c>
      <c r="P133" s="81">
        <v>43684.53784722222</v>
      </c>
      <c r="Q133" s="79" t="s">
        <v>494</v>
      </c>
      <c r="R133" s="79"/>
      <c r="S133" s="79"/>
      <c r="T133" s="79" t="s">
        <v>653</v>
      </c>
      <c r="U133" s="79"/>
      <c r="V133" s="84" t="s">
        <v>802</v>
      </c>
      <c r="W133" s="81">
        <v>43684.53784722222</v>
      </c>
      <c r="X133" s="84" t="s">
        <v>948</v>
      </c>
      <c r="Y133" s="79"/>
      <c r="Z133" s="79"/>
      <c r="AA133" s="82" t="s">
        <v>1123</v>
      </c>
      <c r="AB133" s="79"/>
      <c r="AC133" s="79" t="b">
        <v>0</v>
      </c>
      <c r="AD133" s="79">
        <v>0</v>
      </c>
      <c r="AE133" s="82" t="s">
        <v>1246</v>
      </c>
      <c r="AF133" s="79" t="b">
        <v>0</v>
      </c>
      <c r="AG133" s="79" t="s">
        <v>1274</v>
      </c>
      <c r="AH133" s="79"/>
      <c r="AI133" s="82" t="s">
        <v>1246</v>
      </c>
      <c r="AJ133" s="79" t="b">
        <v>0</v>
      </c>
      <c r="AK133" s="79">
        <v>5</v>
      </c>
      <c r="AL133" s="82" t="s">
        <v>1153</v>
      </c>
      <c r="AM133" s="79" t="s">
        <v>1290</v>
      </c>
      <c r="AN133" s="79" t="b">
        <v>0</v>
      </c>
      <c r="AO133" s="82" t="s">
        <v>1153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6</v>
      </c>
      <c r="BC133" s="78" t="str">
        <f>REPLACE(INDEX(GroupVertices[Group],MATCH(Edges[[#This Row],[Vertex 2]],GroupVertices[Vertex],0)),1,1,"")</f>
        <v>6</v>
      </c>
      <c r="BD133" s="48"/>
      <c r="BE133" s="49"/>
      <c r="BF133" s="48"/>
      <c r="BG133" s="49"/>
      <c r="BH133" s="48"/>
      <c r="BI133" s="49"/>
      <c r="BJ133" s="48"/>
      <c r="BK133" s="49"/>
      <c r="BL133" s="48"/>
    </row>
    <row r="134" spans="1:64" ht="15">
      <c r="A134" s="64" t="s">
        <v>283</v>
      </c>
      <c r="B134" s="64" t="s">
        <v>309</v>
      </c>
      <c r="C134" s="65" t="s">
        <v>3900</v>
      </c>
      <c r="D134" s="66">
        <v>3</v>
      </c>
      <c r="E134" s="67" t="s">
        <v>132</v>
      </c>
      <c r="F134" s="68">
        <v>35</v>
      </c>
      <c r="G134" s="65"/>
      <c r="H134" s="69"/>
      <c r="I134" s="70"/>
      <c r="J134" s="70"/>
      <c r="K134" s="34" t="s">
        <v>65</v>
      </c>
      <c r="L134" s="77">
        <v>134</v>
      </c>
      <c r="M134" s="77"/>
      <c r="N134" s="72"/>
      <c r="O134" s="79" t="s">
        <v>431</v>
      </c>
      <c r="P134" s="81">
        <v>43684.53784722222</v>
      </c>
      <c r="Q134" s="79" t="s">
        <v>494</v>
      </c>
      <c r="R134" s="79"/>
      <c r="S134" s="79"/>
      <c r="T134" s="79" t="s">
        <v>653</v>
      </c>
      <c r="U134" s="79"/>
      <c r="V134" s="84" t="s">
        <v>802</v>
      </c>
      <c r="W134" s="81">
        <v>43684.53784722222</v>
      </c>
      <c r="X134" s="84" t="s">
        <v>948</v>
      </c>
      <c r="Y134" s="79"/>
      <c r="Z134" s="79"/>
      <c r="AA134" s="82" t="s">
        <v>1123</v>
      </c>
      <c r="AB134" s="79"/>
      <c r="AC134" s="79" t="b">
        <v>0</v>
      </c>
      <c r="AD134" s="79">
        <v>0</v>
      </c>
      <c r="AE134" s="82" t="s">
        <v>1246</v>
      </c>
      <c r="AF134" s="79" t="b">
        <v>0</v>
      </c>
      <c r="AG134" s="79" t="s">
        <v>1274</v>
      </c>
      <c r="AH134" s="79"/>
      <c r="AI134" s="82" t="s">
        <v>1246</v>
      </c>
      <c r="AJ134" s="79" t="b">
        <v>0</v>
      </c>
      <c r="AK134" s="79">
        <v>5</v>
      </c>
      <c r="AL134" s="82" t="s">
        <v>1153</v>
      </c>
      <c r="AM134" s="79" t="s">
        <v>1290</v>
      </c>
      <c r="AN134" s="79" t="b">
        <v>0</v>
      </c>
      <c r="AO134" s="82" t="s">
        <v>1153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6</v>
      </c>
      <c r="BC134" s="78" t="str">
        <f>REPLACE(INDEX(GroupVertices[Group],MATCH(Edges[[#This Row],[Vertex 2]],GroupVertices[Vertex],0)),1,1,"")</f>
        <v>6</v>
      </c>
      <c r="BD134" s="48">
        <v>0</v>
      </c>
      <c r="BE134" s="49">
        <v>0</v>
      </c>
      <c r="BF134" s="48">
        <v>0</v>
      </c>
      <c r="BG134" s="49">
        <v>0</v>
      </c>
      <c r="BH134" s="48">
        <v>0</v>
      </c>
      <c r="BI134" s="49">
        <v>0</v>
      </c>
      <c r="BJ134" s="48">
        <v>19</v>
      </c>
      <c r="BK134" s="49">
        <v>100</v>
      </c>
      <c r="BL134" s="48">
        <v>19</v>
      </c>
    </row>
    <row r="135" spans="1:64" ht="15">
      <c r="A135" s="64" t="s">
        <v>284</v>
      </c>
      <c r="B135" s="64" t="s">
        <v>303</v>
      </c>
      <c r="C135" s="65" t="s">
        <v>3900</v>
      </c>
      <c r="D135" s="66">
        <v>3</v>
      </c>
      <c r="E135" s="67" t="s">
        <v>132</v>
      </c>
      <c r="F135" s="68">
        <v>35</v>
      </c>
      <c r="G135" s="65"/>
      <c r="H135" s="69"/>
      <c r="I135" s="70"/>
      <c r="J135" s="70"/>
      <c r="K135" s="34" t="s">
        <v>65</v>
      </c>
      <c r="L135" s="77">
        <v>135</v>
      </c>
      <c r="M135" s="77"/>
      <c r="N135" s="72"/>
      <c r="O135" s="79" t="s">
        <v>431</v>
      </c>
      <c r="P135" s="81">
        <v>43684.57297453703</v>
      </c>
      <c r="Q135" s="79" t="s">
        <v>495</v>
      </c>
      <c r="R135" s="84" t="s">
        <v>587</v>
      </c>
      <c r="S135" s="79" t="s">
        <v>639</v>
      </c>
      <c r="T135" s="79" t="s">
        <v>682</v>
      </c>
      <c r="U135" s="84" t="s">
        <v>723</v>
      </c>
      <c r="V135" s="84" t="s">
        <v>723</v>
      </c>
      <c r="W135" s="81">
        <v>43684.57297453703</v>
      </c>
      <c r="X135" s="84" t="s">
        <v>949</v>
      </c>
      <c r="Y135" s="79"/>
      <c r="Z135" s="79"/>
      <c r="AA135" s="82" t="s">
        <v>1124</v>
      </c>
      <c r="AB135" s="79"/>
      <c r="AC135" s="79" t="b">
        <v>0</v>
      </c>
      <c r="AD135" s="79">
        <v>1</v>
      </c>
      <c r="AE135" s="82" t="s">
        <v>1246</v>
      </c>
      <c r="AF135" s="79" t="b">
        <v>0</v>
      </c>
      <c r="AG135" s="79" t="s">
        <v>1274</v>
      </c>
      <c r="AH135" s="79"/>
      <c r="AI135" s="82" t="s">
        <v>1246</v>
      </c>
      <c r="AJ135" s="79" t="b">
        <v>0</v>
      </c>
      <c r="AK135" s="79">
        <v>0</v>
      </c>
      <c r="AL135" s="82" t="s">
        <v>1246</v>
      </c>
      <c r="AM135" s="79" t="s">
        <v>1292</v>
      </c>
      <c r="AN135" s="79" t="b">
        <v>0</v>
      </c>
      <c r="AO135" s="82" t="s">
        <v>1124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6</v>
      </c>
      <c r="BC135" s="78" t="str">
        <f>REPLACE(INDEX(GroupVertices[Group],MATCH(Edges[[#This Row],[Vertex 2]],GroupVertices[Vertex],0)),1,1,"")</f>
        <v>6</v>
      </c>
      <c r="BD135" s="48">
        <v>0</v>
      </c>
      <c r="BE135" s="49">
        <v>0</v>
      </c>
      <c r="BF135" s="48">
        <v>1</v>
      </c>
      <c r="BG135" s="49">
        <v>3.125</v>
      </c>
      <c r="BH135" s="48">
        <v>0</v>
      </c>
      <c r="BI135" s="49">
        <v>0</v>
      </c>
      <c r="BJ135" s="48">
        <v>31</v>
      </c>
      <c r="BK135" s="49">
        <v>96.875</v>
      </c>
      <c r="BL135" s="48">
        <v>32</v>
      </c>
    </row>
    <row r="136" spans="1:64" ht="15">
      <c r="A136" s="64" t="s">
        <v>285</v>
      </c>
      <c r="B136" s="64" t="s">
        <v>285</v>
      </c>
      <c r="C136" s="65" t="s">
        <v>3900</v>
      </c>
      <c r="D136" s="66">
        <v>3</v>
      </c>
      <c r="E136" s="67" t="s">
        <v>132</v>
      </c>
      <c r="F136" s="68">
        <v>35</v>
      </c>
      <c r="G136" s="65"/>
      <c r="H136" s="69"/>
      <c r="I136" s="70"/>
      <c r="J136" s="70"/>
      <c r="K136" s="34" t="s">
        <v>65</v>
      </c>
      <c r="L136" s="77">
        <v>136</v>
      </c>
      <c r="M136" s="77"/>
      <c r="N136" s="72"/>
      <c r="O136" s="79" t="s">
        <v>176</v>
      </c>
      <c r="P136" s="81">
        <v>43684.580243055556</v>
      </c>
      <c r="Q136" s="79" t="s">
        <v>496</v>
      </c>
      <c r="R136" s="84" t="s">
        <v>588</v>
      </c>
      <c r="S136" s="79" t="s">
        <v>627</v>
      </c>
      <c r="T136" s="79" t="s">
        <v>683</v>
      </c>
      <c r="U136" s="79"/>
      <c r="V136" s="84" t="s">
        <v>803</v>
      </c>
      <c r="W136" s="81">
        <v>43684.580243055556</v>
      </c>
      <c r="X136" s="84" t="s">
        <v>950</v>
      </c>
      <c r="Y136" s="79"/>
      <c r="Z136" s="79"/>
      <c r="AA136" s="82" t="s">
        <v>1125</v>
      </c>
      <c r="AB136" s="79"/>
      <c r="AC136" s="79" t="b">
        <v>0</v>
      </c>
      <c r="AD136" s="79">
        <v>0</v>
      </c>
      <c r="AE136" s="82" t="s">
        <v>1246</v>
      </c>
      <c r="AF136" s="79" t="b">
        <v>0</v>
      </c>
      <c r="AG136" s="79" t="s">
        <v>1274</v>
      </c>
      <c r="AH136" s="79"/>
      <c r="AI136" s="82" t="s">
        <v>1246</v>
      </c>
      <c r="AJ136" s="79" t="b">
        <v>0</v>
      </c>
      <c r="AK136" s="79">
        <v>0</v>
      </c>
      <c r="AL136" s="82" t="s">
        <v>1246</v>
      </c>
      <c r="AM136" s="79" t="s">
        <v>1290</v>
      </c>
      <c r="AN136" s="79" t="b">
        <v>0</v>
      </c>
      <c r="AO136" s="82" t="s">
        <v>1125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5.882352941176471</v>
      </c>
      <c r="BF136" s="48">
        <v>0</v>
      </c>
      <c r="BG136" s="49">
        <v>0</v>
      </c>
      <c r="BH136" s="48">
        <v>0</v>
      </c>
      <c r="BI136" s="49">
        <v>0</v>
      </c>
      <c r="BJ136" s="48">
        <v>16</v>
      </c>
      <c r="BK136" s="49">
        <v>94.11764705882354</v>
      </c>
      <c r="BL136" s="48">
        <v>17</v>
      </c>
    </row>
    <row r="137" spans="1:64" ht="15">
      <c r="A137" s="64" t="s">
        <v>286</v>
      </c>
      <c r="B137" s="64" t="s">
        <v>286</v>
      </c>
      <c r="C137" s="65" t="s">
        <v>3900</v>
      </c>
      <c r="D137" s="66">
        <v>3</v>
      </c>
      <c r="E137" s="67" t="s">
        <v>132</v>
      </c>
      <c r="F137" s="68">
        <v>35</v>
      </c>
      <c r="G137" s="65"/>
      <c r="H137" s="69"/>
      <c r="I137" s="70"/>
      <c r="J137" s="70"/>
      <c r="K137" s="34" t="s">
        <v>65</v>
      </c>
      <c r="L137" s="77">
        <v>137</v>
      </c>
      <c r="M137" s="77"/>
      <c r="N137" s="72"/>
      <c r="O137" s="79" t="s">
        <v>176</v>
      </c>
      <c r="P137" s="81">
        <v>43684.63576388889</v>
      </c>
      <c r="Q137" s="79" t="s">
        <v>497</v>
      </c>
      <c r="R137" s="84" t="s">
        <v>589</v>
      </c>
      <c r="S137" s="79" t="s">
        <v>640</v>
      </c>
      <c r="T137" s="79" t="s">
        <v>684</v>
      </c>
      <c r="U137" s="84" t="s">
        <v>724</v>
      </c>
      <c r="V137" s="84" t="s">
        <v>724</v>
      </c>
      <c r="W137" s="81">
        <v>43684.63576388889</v>
      </c>
      <c r="X137" s="84" t="s">
        <v>951</v>
      </c>
      <c r="Y137" s="79"/>
      <c r="Z137" s="79"/>
      <c r="AA137" s="82" t="s">
        <v>1126</v>
      </c>
      <c r="AB137" s="79"/>
      <c r="AC137" s="79" t="b">
        <v>0</v>
      </c>
      <c r="AD137" s="79">
        <v>0</v>
      </c>
      <c r="AE137" s="82" t="s">
        <v>1246</v>
      </c>
      <c r="AF137" s="79" t="b">
        <v>0</v>
      </c>
      <c r="AG137" s="79" t="s">
        <v>1274</v>
      </c>
      <c r="AH137" s="79"/>
      <c r="AI137" s="82" t="s">
        <v>1246</v>
      </c>
      <c r="AJ137" s="79" t="b">
        <v>0</v>
      </c>
      <c r="AK137" s="79">
        <v>0</v>
      </c>
      <c r="AL137" s="82" t="s">
        <v>1246</v>
      </c>
      <c r="AM137" s="79" t="s">
        <v>1298</v>
      </c>
      <c r="AN137" s="79" t="b">
        <v>0</v>
      </c>
      <c r="AO137" s="82" t="s">
        <v>1126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2</v>
      </c>
      <c r="BE137" s="49">
        <v>5.714285714285714</v>
      </c>
      <c r="BF137" s="48">
        <v>0</v>
      </c>
      <c r="BG137" s="49">
        <v>0</v>
      </c>
      <c r="BH137" s="48">
        <v>0</v>
      </c>
      <c r="BI137" s="49">
        <v>0</v>
      </c>
      <c r="BJ137" s="48">
        <v>33</v>
      </c>
      <c r="BK137" s="49">
        <v>94.28571428571429</v>
      </c>
      <c r="BL137" s="48">
        <v>35</v>
      </c>
    </row>
    <row r="138" spans="1:64" ht="15">
      <c r="A138" s="64" t="s">
        <v>287</v>
      </c>
      <c r="B138" s="64" t="s">
        <v>287</v>
      </c>
      <c r="C138" s="65" t="s">
        <v>3900</v>
      </c>
      <c r="D138" s="66">
        <v>3</v>
      </c>
      <c r="E138" s="67" t="s">
        <v>132</v>
      </c>
      <c r="F138" s="68">
        <v>35</v>
      </c>
      <c r="G138" s="65"/>
      <c r="H138" s="69"/>
      <c r="I138" s="70"/>
      <c r="J138" s="70"/>
      <c r="K138" s="34" t="s">
        <v>65</v>
      </c>
      <c r="L138" s="77">
        <v>138</v>
      </c>
      <c r="M138" s="77"/>
      <c r="N138" s="72"/>
      <c r="O138" s="79" t="s">
        <v>176</v>
      </c>
      <c r="P138" s="81">
        <v>43684.67223379629</v>
      </c>
      <c r="Q138" s="79" t="s">
        <v>498</v>
      </c>
      <c r="R138" s="79" t="s">
        <v>590</v>
      </c>
      <c r="S138" s="79" t="s">
        <v>641</v>
      </c>
      <c r="T138" s="79" t="s">
        <v>685</v>
      </c>
      <c r="U138" s="84" t="s">
        <v>725</v>
      </c>
      <c r="V138" s="84" t="s">
        <v>725</v>
      </c>
      <c r="W138" s="81">
        <v>43684.67223379629</v>
      </c>
      <c r="X138" s="84" t="s">
        <v>952</v>
      </c>
      <c r="Y138" s="79"/>
      <c r="Z138" s="79"/>
      <c r="AA138" s="82" t="s">
        <v>1127</v>
      </c>
      <c r="AB138" s="79"/>
      <c r="AC138" s="79" t="b">
        <v>0</v>
      </c>
      <c r="AD138" s="79">
        <v>0</v>
      </c>
      <c r="AE138" s="82" t="s">
        <v>1246</v>
      </c>
      <c r="AF138" s="79" t="b">
        <v>0</v>
      </c>
      <c r="AG138" s="79" t="s">
        <v>1274</v>
      </c>
      <c r="AH138" s="79"/>
      <c r="AI138" s="82" t="s">
        <v>1246</v>
      </c>
      <c r="AJ138" s="79" t="b">
        <v>0</v>
      </c>
      <c r="AK138" s="79">
        <v>0</v>
      </c>
      <c r="AL138" s="82" t="s">
        <v>1246</v>
      </c>
      <c r="AM138" s="79" t="s">
        <v>1299</v>
      </c>
      <c r="AN138" s="79" t="b">
        <v>0</v>
      </c>
      <c r="AO138" s="82" t="s">
        <v>1127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37</v>
      </c>
      <c r="BK138" s="49">
        <v>100</v>
      </c>
      <c r="BL138" s="48">
        <v>37</v>
      </c>
    </row>
    <row r="139" spans="1:64" ht="15">
      <c r="A139" s="64" t="s">
        <v>288</v>
      </c>
      <c r="B139" s="64" t="s">
        <v>288</v>
      </c>
      <c r="C139" s="65" t="s">
        <v>3900</v>
      </c>
      <c r="D139" s="66">
        <v>3</v>
      </c>
      <c r="E139" s="67" t="s">
        <v>132</v>
      </c>
      <c r="F139" s="68">
        <v>35</v>
      </c>
      <c r="G139" s="65"/>
      <c r="H139" s="69"/>
      <c r="I139" s="70"/>
      <c r="J139" s="70"/>
      <c r="K139" s="34" t="s">
        <v>65</v>
      </c>
      <c r="L139" s="77">
        <v>139</v>
      </c>
      <c r="M139" s="77"/>
      <c r="N139" s="72"/>
      <c r="O139" s="79" t="s">
        <v>176</v>
      </c>
      <c r="P139" s="81">
        <v>43684.69107638889</v>
      </c>
      <c r="Q139" s="79" t="s">
        <v>499</v>
      </c>
      <c r="R139" s="84" t="s">
        <v>591</v>
      </c>
      <c r="S139" s="79" t="s">
        <v>625</v>
      </c>
      <c r="T139" s="79" t="s">
        <v>686</v>
      </c>
      <c r="U139" s="79"/>
      <c r="V139" s="84" t="s">
        <v>804</v>
      </c>
      <c r="W139" s="81">
        <v>43684.69107638889</v>
      </c>
      <c r="X139" s="84" t="s">
        <v>953</v>
      </c>
      <c r="Y139" s="79"/>
      <c r="Z139" s="79"/>
      <c r="AA139" s="82" t="s">
        <v>1128</v>
      </c>
      <c r="AB139" s="79"/>
      <c r="AC139" s="79" t="b">
        <v>0</v>
      </c>
      <c r="AD139" s="79">
        <v>0</v>
      </c>
      <c r="AE139" s="82" t="s">
        <v>1246</v>
      </c>
      <c r="AF139" s="79" t="b">
        <v>1</v>
      </c>
      <c r="AG139" s="79" t="s">
        <v>1274</v>
      </c>
      <c r="AH139" s="79"/>
      <c r="AI139" s="82" t="s">
        <v>1282</v>
      </c>
      <c r="AJ139" s="79" t="b">
        <v>0</v>
      </c>
      <c r="AK139" s="79">
        <v>0</v>
      </c>
      <c r="AL139" s="82" t="s">
        <v>1246</v>
      </c>
      <c r="AM139" s="79" t="s">
        <v>1290</v>
      </c>
      <c r="AN139" s="79" t="b">
        <v>0</v>
      </c>
      <c r="AO139" s="82" t="s">
        <v>1128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23</v>
      </c>
      <c r="BK139" s="49">
        <v>100</v>
      </c>
      <c r="BL139" s="48">
        <v>23</v>
      </c>
    </row>
    <row r="140" spans="1:64" ht="15">
      <c r="A140" s="64" t="s">
        <v>289</v>
      </c>
      <c r="B140" s="64" t="s">
        <v>416</v>
      </c>
      <c r="C140" s="65" t="s">
        <v>3900</v>
      </c>
      <c r="D140" s="66">
        <v>3</v>
      </c>
      <c r="E140" s="67" t="s">
        <v>132</v>
      </c>
      <c r="F140" s="68">
        <v>35</v>
      </c>
      <c r="G140" s="65"/>
      <c r="H140" s="69"/>
      <c r="I140" s="70"/>
      <c r="J140" s="70"/>
      <c r="K140" s="34" t="s">
        <v>65</v>
      </c>
      <c r="L140" s="77">
        <v>140</v>
      </c>
      <c r="M140" s="77"/>
      <c r="N140" s="72"/>
      <c r="O140" s="79" t="s">
        <v>431</v>
      </c>
      <c r="P140" s="81">
        <v>43684.69478009259</v>
      </c>
      <c r="Q140" s="79" t="s">
        <v>500</v>
      </c>
      <c r="R140" s="79"/>
      <c r="S140" s="79"/>
      <c r="T140" s="79" t="s">
        <v>653</v>
      </c>
      <c r="U140" s="79"/>
      <c r="V140" s="84" t="s">
        <v>805</v>
      </c>
      <c r="W140" s="81">
        <v>43684.69478009259</v>
      </c>
      <c r="X140" s="84" t="s">
        <v>954</v>
      </c>
      <c r="Y140" s="79"/>
      <c r="Z140" s="79"/>
      <c r="AA140" s="82" t="s">
        <v>1129</v>
      </c>
      <c r="AB140" s="79"/>
      <c r="AC140" s="79" t="b">
        <v>0</v>
      </c>
      <c r="AD140" s="79">
        <v>28</v>
      </c>
      <c r="AE140" s="82" t="s">
        <v>1246</v>
      </c>
      <c r="AF140" s="79" t="b">
        <v>0</v>
      </c>
      <c r="AG140" s="79" t="s">
        <v>1274</v>
      </c>
      <c r="AH140" s="79"/>
      <c r="AI140" s="82" t="s">
        <v>1246</v>
      </c>
      <c r="AJ140" s="79" t="b">
        <v>0</v>
      </c>
      <c r="AK140" s="79">
        <v>2</v>
      </c>
      <c r="AL140" s="82" t="s">
        <v>1246</v>
      </c>
      <c r="AM140" s="79" t="s">
        <v>1288</v>
      </c>
      <c r="AN140" s="79" t="b">
        <v>0</v>
      </c>
      <c r="AO140" s="82" t="s">
        <v>1129</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9</v>
      </c>
      <c r="BC140" s="78" t="str">
        <f>REPLACE(INDEX(GroupVertices[Group],MATCH(Edges[[#This Row],[Vertex 2]],GroupVertices[Vertex],0)),1,1,"")</f>
        <v>9</v>
      </c>
      <c r="BD140" s="48">
        <v>1</v>
      </c>
      <c r="BE140" s="49">
        <v>3.0303030303030303</v>
      </c>
      <c r="BF140" s="48">
        <v>4</v>
      </c>
      <c r="BG140" s="49">
        <v>12.121212121212121</v>
      </c>
      <c r="BH140" s="48">
        <v>0</v>
      </c>
      <c r="BI140" s="49">
        <v>0</v>
      </c>
      <c r="BJ140" s="48">
        <v>28</v>
      </c>
      <c r="BK140" s="49">
        <v>84.84848484848484</v>
      </c>
      <c r="BL140" s="48">
        <v>33</v>
      </c>
    </row>
    <row r="141" spans="1:64" ht="15">
      <c r="A141" s="64" t="s">
        <v>290</v>
      </c>
      <c r="B141" s="64" t="s">
        <v>303</v>
      </c>
      <c r="C141" s="65" t="s">
        <v>3900</v>
      </c>
      <c r="D141" s="66">
        <v>3</v>
      </c>
      <c r="E141" s="67" t="s">
        <v>132</v>
      </c>
      <c r="F141" s="68">
        <v>35</v>
      </c>
      <c r="G141" s="65"/>
      <c r="H141" s="69"/>
      <c r="I141" s="70"/>
      <c r="J141" s="70"/>
      <c r="K141" s="34" t="s">
        <v>65</v>
      </c>
      <c r="L141" s="77">
        <v>141</v>
      </c>
      <c r="M141" s="77"/>
      <c r="N141" s="72"/>
      <c r="O141" s="79" t="s">
        <v>431</v>
      </c>
      <c r="P141" s="81">
        <v>43684.74201388889</v>
      </c>
      <c r="Q141" s="79" t="s">
        <v>501</v>
      </c>
      <c r="R141" s="79"/>
      <c r="S141" s="79"/>
      <c r="T141" s="79"/>
      <c r="U141" s="79"/>
      <c r="V141" s="84" t="s">
        <v>806</v>
      </c>
      <c r="W141" s="81">
        <v>43684.74201388889</v>
      </c>
      <c r="X141" s="84" t="s">
        <v>955</v>
      </c>
      <c r="Y141" s="79"/>
      <c r="Z141" s="79"/>
      <c r="AA141" s="82" t="s">
        <v>1130</v>
      </c>
      <c r="AB141" s="79"/>
      <c r="AC141" s="79" t="b">
        <v>0</v>
      </c>
      <c r="AD141" s="79">
        <v>0</v>
      </c>
      <c r="AE141" s="82" t="s">
        <v>1246</v>
      </c>
      <c r="AF141" s="79" t="b">
        <v>0</v>
      </c>
      <c r="AG141" s="79" t="s">
        <v>1274</v>
      </c>
      <c r="AH141" s="79"/>
      <c r="AI141" s="82" t="s">
        <v>1246</v>
      </c>
      <c r="AJ141" s="79" t="b">
        <v>0</v>
      </c>
      <c r="AK141" s="79">
        <v>4</v>
      </c>
      <c r="AL141" s="82" t="s">
        <v>1144</v>
      </c>
      <c r="AM141" s="79" t="s">
        <v>1289</v>
      </c>
      <c r="AN141" s="79" t="b">
        <v>0</v>
      </c>
      <c r="AO141" s="82" t="s">
        <v>1144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6</v>
      </c>
      <c r="BC141" s="78" t="str">
        <f>REPLACE(INDEX(GroupVertices[Group],MATCH(Edges[[#This Row],[Vertex 2]],GroupVertices[Vertex],0)),1,1,"")</f>
        <v>6</v>
      </c>
      <c r="BD141" s="48"/>
      <c r="BE141" s="49"/>
      <c r="BF141" s="48"/>
      <c r="BG141" s="49"/>
      <c r="BH141" s="48"/>
      <c r="BI141" s="49"/>
      <c r="BJ141" s="48"/>
      <c r="BK141" s="49"/>
      <c r="BL141" s="48"/>
    </row>
    <row r="142" spans="1:64" ht="15">
      <c r="A142" s="64" t="s">
        <v>290</v>
      </c>
      <c r="B142" s="64" t="s">
        <v>415</v>
      </c>
      <c r="C142" s="65" t="s">
        <v>3900</v>
      </c>
      <c r="D142" s="66">
        <v>3</v>
      </c>
      <c r="E142" s="67" t="s">
        <v>132</v>
      </c>
      <c r="F142" s="68">
        <v>35</v>
      </c>
      <c r="G142" s="65"/>
      <c r="H142" s="69"/>
      <c r="I142" s="70"/>
      <c r="J142" s="70"/>
      <c r="K142" s="34" t="s">
        <v>65</v>
      </c>
      <c r="L142" s="77">
        <v>142</v>
      </c>
      <c r="M142" s="77"/>
      <c r="N142" s="72"/>
      <c r="O142" s="79" t="s">
        <v>431</v>
      </c>
      <c r="P142" s="81">
        <v>43684.74201388889</v>
      </c>
      <c r="Q142" s="79" t="s">
        <v>501</v>
      </c>
      <c r="R142" s="79"/>
      <c r="S142" s="79"/>
      <c r="T142" s="79"/>
      <c r="U142" s="79"/>
      <c r="V142" s="84" t="s">
        <v>806</v>
      </c>
      <c r="W142" s="81">
        <v>43684.74201388889</v>
      </c>
      <c r="X142" s="84" t="s">
        <v>955</v>
      </c>
      <c r="Y142" s="79"/>
      <c r="Z142" s="79"/>
      <c r="AA142" s="82" t="s">
        <v>1130</v>
      </c>
      <c r="AB142" s="79"/>
      <c r="AC142" s="79" t="b">
        <v>0</v>
      </c>
      <c r="AD142" s="79">
        <v>0</v>
      </c>
      <c r="AE142" s="82" t="s">
        <v>1246</v>
      </c>
      <c r="AF142" s="79" t="b">
        <v>0</v>
      </c>
      <c r="AG142" s="79" t="s">
        <v>1274</v>
      </c>
      <c r="AH142" s="79"/>
      <c r="AI142" s="82" t="s">
        <v>1246</v>
      </c>
      <c r="AJ142" s="79" t="b">
        <v>0</v>
      </c>
      <c r="AK142" s="79">
        <v>4</v>
      </c>
      <c r="AL142" s="82" t="s">
        <v>1144</v>
      </c>
      <c r="AM142" s="79" t="s">
        <v>1289</v>
      </c>
      <c r="AN142" s="79" t="b">
        <v>0</v>
      </c>
      <c r="AO142" s="82" t="s">
        <v>1144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c r="BE142" s="49"/>
      <c r="BF142" s="48"/>
      <c r="BG142" s="49"/>
      <c r="BH142" s="48"/>
      <c r="BI142" s="49"/>
      <c r="BJ142" s="48"/>
      <c r="BK142" s="49"/>
      <c r="BL142" s="48"/>
    </row>
    <row r="143" spans="1:64" ht="15">
      <c r="A143" s="64" t="s">
        <v>290</v>
      </c>
      <c r="B143" s="64" t="s">
        <v>302</v>
      </c>
      <c r="C143" s="65" t="s">
        <v>3900</v>
      </c>
      <c r="D143" s="66">
        <v>3</v>
      </c>
      <c r="E143" s="67" t="s">
        <v>132</v>
      </c>
      <c r="F143" s="68">
        <v>35</v>
      </c>
      <c r="G143" s="65"/>
      <c r="H143" s="69"/>
      <c r="I143" s="70"/>
      <c r="J143" s="70"/>
      <c r="K143" s="34" t="s">
        <v>65</v>
      </c>
      <c r="L143" s="77">
        <v>143</v>
      </c>
      <c r="M143" s="77"/>
      <c r="N143" s="72"/>
      <c r="O143" s="79" t="s">
        <v>431</v>
      </c>
      <c r="P143" s="81">
        <v>43684.74201388889</v>
      </c>
      <c r="Q143" s="79" t="s">
        <v>501</v>
      </c>
      <c r="R143" s="79"/>
      <c r="S143" s="79"/>
      <c r="T143" s="79"/>
      <c r="U143" s="79"/>
      <c r="V143" s="84" t="s">
        <v>806</v>
      </c>
      <c r="W143" s="81">
        <v>43684.74201388889</v>
      </c>
      <c r="X143" s="84" t="s">
        <v>955</v>
      </c>
      <c r="Y143" s="79"/>
      <c r="Z143" s="79"/>
      <c r="AA143" s="82" t="s">
        <v>1130</v>
      </c>
      <c r="AB143" s="79"/>
      <c r="AC143" s="79" t="b">
        <v>0</v>
      </c>
      <c r="AD143" s="79">
        <v>0</v>
      </c>
      <c r="AE143" s="82" t="s">
        <v>1246</v>
      </c>
      <c r="AF143" s="79" t="b">
        <v>0</v>
      </c>
      <c r="AG143" s="79" t="s">
        <v>1274</v>
      </c>
      <c r="AH143" s="79"/>
      <c r="AI143" s="82" t="s">
        <v>1246</v>
      </c>
      <c r="AJ143" s="79" t="b">
        <v>0</v>
      </c>
      <c r="AK143" s="79">
        <v>4</v>
      </c>
      <c r="AL143" s="82" t="s">
        <v>1144</v>
      </c>
      <c r="AM143" s="79" t="s">
        <v>1289</v>
      </c>
      <c r="AN143" s="79" t="b">
        <v>0</v>
      </c>
      <c r="AO143" s="82" t="s">
        <v>1144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6</v>
      </c>
      <c r="BC143" s="78" t="str">
        <f>REPLACE(INDEX(GroupVertices[Group],MATCH(Edges[[#This Row],[Vertex 2]],GroupVertices[Vertex],0)),1,1,"")</f>
        <v>6</v>
      </c>
      <c r="BD143" s="48">
        <v>0</v>
      </c>
      <c r="BE143" s="49">
        <v>0</v>
      </c>
      <c r="BF143" s="48">
        <v>2</v>
      </c>
      <c r="BG143" s="49">
        <v>11.11111111111111</v>
      </c>
      <c r="BH143" s="48">
        <v>0</v>
      </c>
      <c r="BI143" s="49">
        <v>0</v>
      </c>
      <c r="BJ143" s="48">
        <v>16</v>
      </c>
      <c r="BK143" s="49">
        <v>88.88888888888889</v>
      </c>
      <c r="BL143" s="48">
        <v>18</v>
      </c>
    </row>
    <row r="144" spans="1:64" ht="15">
      <c r="A144" s="64" t="s">
        <v>291</v>
      </c>
      <c r="B144" s="64" t="s">
        <v>304</v>
      </c>
      <c r="C144" s="65" t="s">
        <v>3900</v>
      </c>
      <c r="D144" s="66">
        <v>3</v>
      </c>
      <c r="E144" s="67" t="s">
        <v>132</v>
      </c>
      <c r="F144" s="68">
        <v>35</v>
      </c>
      <c r="G144" s="65"/>
      <c r="H144" s="69"/>
      <c r="I144" s="70"/>
      <c r="J144" s="70"/>
      <c r="K144" s="34" t="s">
        <v>65</v>
      </c>
      <c r="L144" s="77">
        <v>144</v>
      </c>
      <c r="M144" s="77"/>
      <c r="N144" s="72"/>
      <c r="O144" s="79" t="s">
        <v>431</v>
      </c>
      <c r="P144" s="81">
        <v>43684.748923611114</v>
      </c>
      <c r="Q144" s="79" t="s">
        <v>494</v>
      </c>
      <c r="R144" s="79"/>
      <c r="S144" s="79"/>
      <c r="T144" s="79" t="s">
        <v>653</v>
      </c>
      <c r="U144" s="79"/>
      <c r="V144" s="84" t="s">
        <v>807</v>
      </c>
      <c r="W144" s="81">
        <v>43684.748923611114</v>
      </c>
      <c r="X144" s="84" t="s">
        <v>956</v>
      </c>
      <c r="Y144" s="79"/>
      <c r="Z144" s="79"/>
      <c r="AA144" s="82" t="s">
        <v>1131</v>
      </c>
      <c r="AB144" s="79"/>
      <c r="AC144" s="79" t="b">
        <v>0</v>
      </c>
      <c r="AD144" s="79">
        <v>0</v>
      </c>
      <c r="AE144" s="82" t="s">
        <v>1246</v>
      </c>
      <c r="AF144" s="79" t="b">
        <v>0</v>
      </c>
      <c r="AG144" s="79" t="s">
        <v>1274</v>
      </c>
      <c r="AH144" s="79"/>
      <c r="AI144" s="82" t="s">
        <v>1246</v>
      </c>
      <c r="AJ144" s="79" t="b">
        <v>0</v>
      </c>
      <c r="AK144" s="79">
        <v>5</v>
      </c>
      <c r="AL144" s="82" t="s">
        <v>1153</v>
      </c>
      <c r="AM144" s="79" t="s">
        <v>1288</v>
      </c>
      <c r="AN144" s="79" t="b">
        <v>0</v>
      </c>
      <c r="AO144" s="82" t="s">
        <v>1153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6</v>
      </c>
      <c r="BC144" s="78" t="str">
        <f>REPLACE(INDEX(GroupVertices[Group],MATCH(Edges[[#This Row],[Vertex 2]],GroupVertices[Vertex],0)),1,1,"")</f>
        <v>6</v>
      </c>
      <c r="BD144" s="48"/>
      <c r="BE144" s="49"/>
      <c r="BF144" s="48"/>
      <c r="BG144" s="49"/>
      <c r="BH144" s="48"/>
      <c r="BI144" s="49"/>
      <c r="BJ144" s="48"/>
      <c r="BK144" s="49"/>
      <c r="BL144" s="48"/>
    </row>
    <row r="145" spans="1:64" ht="15">
      <c r="A145" s="64" t="s">
        <v>291</v>
      </c>
      <c r="B145" s="64" t="s">
        <v>303</v>
      </c>
      <c r="C145" s="65" t="s">
        <v>3900</v>
      </c>
      <c r="D145" s="66">
        <v>3</v>
      </c>
      <c r="E145" s="67" t="s">
        <v>132</v>
      </c>
      <c r="F145" s="68">
        <v>35</v>
      </c>
      <c r="G145" s="65"/>
      <c r="H145" s="69"/>
      <c r="I145" s="70"/>
      <c r="J145" s="70"/>
      <c r="K145" s="34" t="s">
        <v>65</v>
      </c>
      <c r="L145" s="77">
        <v>145</v>
      </c>
      <c r="M145" s="77"/>
      <c r="N145" s="72"/>
      <c r="O145" s="79" t="s">
        <v>431</v>
      </c>
      <c r="P145" s="81">
        <v>43684.748923611114</v>
      </c>
      <c r="Q145" s="79" t="s">
        <v>494</v>
      </c>
      <c r="R145" s="79"/>
      <c r="S145" s="79"/>
      <c r="T145" s="79" t="s">
        <v>653</v>
      </c>
      <c r="U145" s="79"/>
      <c r="V145" s="84" t="s">
        <v>807</v>
      </c>
      <c r="W145" s="81">
        <v>43684.748923611114</v>
      </c>
      <c r="X145" s="84" t="s">
        <v>956</v>
      </c>
      <c r="Y145" s="79"/>
      <c r="Z145" s="79"/>
      <c r="AA145" s="82" t="s">
        <v>1131</v>
      </c>
      <c r="AB145" s="79"/>
      <c r="AC145" s="79" t="b">
        <v>0</v>
      </c>
      <c r="AD145" s="79">
        <v>0</v>
      </c>
      <c r="AE145" s="82" t="s">
        <v>1246</v>
      </c>
      <c r="AF145" s="79" t="b">
        <v>0</v>
      </c>
      <c r="AG145" s="79" t="s">
        <v>1274</v>
      </c>
      <c r="AH145" s="79"/>
      <c r="AI145" s="82" t="s">
        <v>1246</v>
      </c>
      <c r="AJ145" s="79" t="b">
        <v>0</v>
      </c>
      <c r="AK145" s="79">
        <v>5</v>
      </c>
      <c r="AL145" s="82" t="s">
        <v>1153</v>
      </c>
      <c r="AM145" s="79" t="s">
        <v>1288</v>
      </c>
      <c r="AN145" s="79" t="b">
        <v>0</v>
      </c>
      <c r="AO145" s="82" t="s">
        <v>1153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6</v>
      </c>
      <c r="BC145" s="78" t="str">
        <f>REPLACE(INDEX(GroupVertices[Group],MATCH(Edges[[#This Row],[Vertex 2]],GroupVertices[Vertex],0)),1,1,"")</f>
        <v>6</v>
      </c>
      <c r="BD145" s="48"/>
      <c r="BE145" s="49"/>
      <c r="BF145" s="48"/>
      <c r="BG145" s="49"/>
      <c r="BH145" s="48"/>
      <c r="BI145" s="49"/>
      <c r="BJ145" s="48"/>
      <c r="BK145" s="49"/>
      <c r="BL145" s="48"/>
    </row>
    <row r="146" spans="1:64" ht="15">
      <c r="A146" s="64" t="s">
        <v>291</v>
      </c>
      <c r="B146" s="64" t="s">
        <v>309</v>
      </c>
      <c r="C146" s="65" t="s">
        <v>3900</v>
      </c>
      <c r="D146" s="66">
        <v>3</v>
      </c>
      <c r="E146" s="67" t="s">
        <v>132</v>
      </c>
      <c r="F146" s="68">
        <v>35</v>
      </c>
      <c r="G146" s="65"/>
      <c r="H146" s="69"/>
      <c r="I146" s="70"/>
      <c r="J146" s="70"/>
      <c r="K146" s="34" t="s">
        <v>65</v>
      </c>
      <c r="L146" s="77">
        <v>146</v>
      </c>
      <c r="M146" s="77"/>
      <c r="N146" s="72"/>
      <c r="O146" s="79" t="s">
        <v>431</v>
      </c>
      <c r="P146" s="81">
        <v>43684.748923611114</v>
      </c>
      <c r="Q146" s="79" t="s">
        <v>494</v>
      </c>
      <c r="R146" s="79"/>
      <c r="S146" s="79"/>
      <c r="T146" s="79" t="s">
        <v>653</v>
      </c>
      <c r="U146" s="79"/>
      <c r="V146" s="84" t="s">
        <v>807</v>
      </c>
      <c r="W146" s="81">
        <v>43684.748923611114</v>
      </c>
      <c r="X146" s="84" t="s">
        <v>956</v>
      </c>
      <c r="Y146" s="79"/>
      <c r="Z146" s="79"/>
      <c r="AA146" s="82" t="s">
        <v>1131</v>
      </c>
      <c r="AB146" s="79"/>
      <c r="AC146" s="79" t="b">
        <v>0</v>
      </c>
      <c r="AD146" s="79">
        <v>0</v>
      </c>
      <c r="AE146" s="82" t="s">
        <v>1246</v>
      </c>
      <c r="AF146" s="79" t="b">
        <v>0</v>
      </c>
      <c r="AG146" s="79" t="s">
        <v>1274</v>
      </c>
      <c r="AH146" s="79"/>
      <c r="AI146" s="82" t="s">
        <v>1246</v>
      </c>
      <c r="AJ146" s="79" t="b">
        <v>0</v>
      </c>
      <c r="AK146" s="79">
        <v>5</v>
      </c>
      <c r="AL146" s="82" t="s">
        <v>1153</v>
      </c>
      <c r="AM146" s="79" t="s">
        <v>1288</v>
      </c>
      <c r="AN146" s="79" t="b">
        <v>0</v>
      </c>
      <c r="AO146" s="82" t="s">
        <v>1153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6</v>
      </c>
      <c r="BC146" s="78" t="str">
        <f>REPLACE(INDEX(GroupVertices[Group],MATCH(Edges[[#This Row],[Vertex 2]],GroupVertices[Vertex],0)),1,1,"")</f>
        <v>6</v>
      </c>
      <c r="BD146" s="48">
        <v>0</v>
      </c>
      <c r="BE146" s="49">
        <v>0</v>
      </c>
      <c r="BF146" s="48">
        <v>0</v>
      </c>
      <c r="BG146" s="49">
        <v>0</v>
      </c>
      <c r="BH146" s="48">
        <v>0</v>
      </c>
      <c r="BI146" s="49">
        <v>0</v>
      </c>
      <c r="BJ146" s="48">
        <v>19</v>
      </c>
      <c r="BK146" s="49">
        <v>100</v>
      </c>
      <c r="BL146" s="48">
        <v>19</v>
      </c>
    </row>
    <row r="147" spans="1:64" ht="15">
      <c r="A147" s="64" t="s">
        <v>292</v>
      </c>
      <c r="B147" s="64" t="s">
        <v>292</v>
      </c>
      <c r="C147" s="65" t="s">
        <v>3900</v>
      </c>
      <c r="D147" s="66">
        <v>3</v>
      </c>
      <c r="E147" s="67" t="s">
        <v>132</v>
      </c>
      <c r="F147" s="68">
        <v>35</v>
      </c>
      <c r="G147" s="65"/>
      <c r="H147" s="69"/>
      <c r="I147" s="70"/>
      <c r="J147" s="70"/>
      <c r="K147" s="34" t="s">
        <v>65</v>
      </c>
      <c r="L147" s="77">
        <v>147</v>
      </c>
      <c r="M147" s="77"/>
      <c r="N147" s="72"/>
      <c r="O147" s="79" t="s">
        <v>176</v>
      </c>
      <c r="P147" s="81">
        <v>43684.776400462964</v>
      </c>
      <c r="Q147" s="79" t="s">
        <v>502</v>
      </c>
      <c r="R147" s="84" t="s">
        <v>589</v>
      </c>
      <c r="S147" s="79" t="s">
        <v>640</v>
      </c>
      <c r="T147" s="79" t="s">
        <v>684</v>
      </c>
      <c r="U147" s="84" t="s">
        <v>726</v>
      </c>
      <c r="V147" s="84" t="s">
        <v>726</v>
      </c>
      <c r="W147" s="81">
        <v>43684.776400462964</v>
      </c>
      <c r="X147" s="84" t="s">
        <v>957</v>
      </c>
      <c r="Y147" s="79"/>
      <c r="Z147" s="79"/>
      <c r="AA147" s="82" t="s">
        <v>1132</v>
      </c>
      <c r="AB147" s="79"/>
      <c r="AC147" s="79" t="b">
        <v>0</v>
      </c>
      <c r="AD147" s="79">
        <v>0</v>
      </c>
      <c r="AE147" s="82" t="s">
        <v>1246</v>
      </c>
      <c r="AF147" s="79" t="b">
        <v>0</v>
      </c>
      <c r="AG147" s="79" t="s">
        <v>1274</v>
      </c>
      <c r="AH147" s="79"/>
      <c r="AI147" s="82" t="s">
        <v>1246</v>
      </c>
      <c r="AJ147" s="79" t="b">
        <v>0</v>
      </c>
      <c r="AK147" s="79">
        <v>0</v>
      </c>
      <c r="AL147" s="82" t="s">
        <v>1246</v>
      </c>
      <c r="AM147" s="79" t="s">
        <v>1298</v>
      </c>
      <c r="AN147" s="79" t="b">
        <v>0</v>
      </c>
      <c r="AO147" s="82" t="s">
        <v>1132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2</v>
      </c>
      <c r="BE147" s="49">
        <v>5.714285714285714</v>
      </c>
      <c r="BF147" s="48">
        <v>0</v>
      </c>
      <c r="BG147" s="49">
        <v>0</v>
      </c>
      <c r="BH147" s="48">
        <v>0</v>
      </c>
      <c r="BI147" s="49">
        <v>0</v>
      </c>
      <c r="BJ147" s="48">
        <v>33</v>
      </c>
      <c r="BK147" s="49">
        <v>94.28571428571429</v>
      </c>
      <c r="BL147" s="48">
        <v>35</v>
      </c>
    </row>
    <row r="148" spans="1:64" ht="15">
      <c r="A148" s="64" t="s">
        <v>293</v>
      </c>
      <c r="B148" s="64" t="s">
        <v>293</v>
      </c>
      <c r="C148" s="65" t="s">
        <v>3900</v>
      </c>
      <c r="D148" s="66">
        <v>3</v>
      </c>
      <c r="E148" s="67" t="s">
        <v>132</v>
      </c>
      <c r="F148" s="68">
        <v>35</v>
      </c>
      <c r="G148" s="65"/>
      <c r="H148" s="69"/>
      <c r="I148" s="70"/>
      <c r="J148" s="70"/>
      <c r="K148" s="34" t="s">
        <v>65</v>
      </c>
      <c r="L148" s="77">
        <v>148</v>
      </c>
      <c r="M148" s="77"/>
      <c r="N148" s="72"/>
      <c r="O148" s="79" t="s">
        <v>176</v>
      </c>
      <c r="P148" s="81">
        <v>43684.815833333334</v>
      </c>
      <c r="Q148" s="79" t="s">
        <v>503</v>
      </c>
      <c r="R148" s="84" t="s">
        <v>592</v>
      </c>
      <c r="S148" s="79" t="s">
        <v>642</v>
      </c>
      <c r="T148" s="79" t="s">
        <v>687</v>
      </c>
      <c r="U148" s="79"/>
      <c r="V148" s="84" t="s">
        <v>808</v>
      </c>
      <c r="W148" s="81">
        <v>43684.815833333334</v>
      </c>
      <c r="X148" s="84" t="s">
        <v>958</v>
      </c>
      <c r="Y148" s="79"/>
      <c r="Z148" s="79"/>
      <c r="AA148" s="82" t="s">
        <v>1133</v>
      </c>
      <c r="AB148" s="82" t="s">
        <v>1238</v>
      </c>
      <c r="AC148" s="79" t="b">
        <v>0</v>
      </c>
      <c r="AD148" s="79">
        <v>0</v>
      </c>
      <c r="AE148" s="82" t="s">
        <v>1264</v>
      </c>
      <c r="AF148" s="79" t="b">
        <v>0</v>
      </c>
      <c r="AG148" s="79" t="s">
        <v>1274</v>
      </c>
      <c r="AH148" s="79"/>
      <c r="AI148" s="82" t="s">
        <v>1246</v>
      </c>
      <c r="AJ148" s="79" t="b">
        <v>0</v>
      </c>
      <c r="AK148" s="79">
        <v>0</v>
      </c>
      <c r="AL148" s="82" t="s">
        <v>1246</v>
      </c>
      <c r="AM148" s="79" t="s">
        <v>1288</v>
      </c>
      <c r="AN148" s="79" t="b">
        <v>0</v>
      </c>
      <c r="AO148" s="82" t="s">
        <v>1238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5.882352941176471</v>
      </c>
      <c r="BF148" s="48">
        <v>0</v>
      </c>
      <c r="BG148" s="49">
        <v>0</v>
      </c>
      <c r="BH148" s="48">
        <v>0</v>
      </c>
      <c r="BI148" s="49">
        <v>0</v>
      </c>
      <c r="BJ148" s="48">
        <v>16</v>
      </c>
      <c r="BK148" s="49">
        <v>94.11764705882354</v>
      </c>
      <c r="BL148" s="48">
        <v>17</v>
      </c>
    </row>
    <row r="149" spans="1:64" ht="15">
      <c r="A149" s="64" t="s">
        <v>294</v>
      </c>
      <c r="B149" s="64" t="s">
        <v>294</v>
      </c>
      <c r="C149" s="65" t="s">
        <v>3900</v>
      </c>
      <c r="D149" s="66">
        <v>3</v>
      </c>
      <c r="E149" s="67" t="s">
        <v>132</v>
      </c>
      <c r="F149" s="68">
        <v>35</v>
      </c>
      <c r="G149" s="65"/>
      <c r="H149" s="69"/>
      <c r="I149" s="70"/>
      <c r="J149" s="70"/>
      <c r="K149" s="34" t="s">
        <v>65</v>
      </c>
      <c r="L149" s="77">
        <v>149</v>
      </c>
      <c r="M149" s="77"/>
      <c r="N149" s="72"/>
      <c r="O149" s="79" t="s">
        <v>176</v>
      </c>
      <c r="P149" s="81">
        <v>43684.86555555555</v>
      </c>
      <c r="Q149" s="79" t="s">
        <v>504</v>
      </c>
      <c r="R149" s="79"/>
      <c r="S149" s="79"/>
      <c r="T149" s="79" t="s">
        <v>688</v>
      </c>
      <c r="U149" s="84" t="s">
        <v>727</v>
      </c>
      <c r="V149" s="84" t="s">
        <v>727</v>
      </c>
      <c r="W149" s="81">
        <v>43684.86555555555</v>
      </c>
      <c r="X149" s="84" t="s">
        <v>959</v>
      </c>
      <c r="Y149" s="79"/>
      <c r="Z149" s="79"/>
      <c r="AA149" s="82" t="s">
        <v>1134</v>
      </c>
      <c r="AB149" s="79"/>
      <c r="AC149" s="79" t="b">
        <v>0</v>
      </c>
      <c r="AD149" s="79">
        <v>0</v>
      </c>
      <c r="AE149" s="82" t="s">
        <v>1246</v>
      </c>
      <c r="AF149" s="79" t="b">
        <v>0</v>
      </c>
      <c r="AG149" s="79" t="s">
        <v>1275</v>
      </c>
      <c r="AH149" s="79"/>
      <c r="AI149" s="82" t="s">
        <v>1246</v>
      </c>
      <c r="AJ149" s="79" t="b">
        <v>0</v>
      </c>
      <c r="AK149" s="79">
        <v>0</v>
      </c>
      <c r="AL149" s="82" t="s">
        <v>1246</v>
      </c>
      <c r="AM149" s="79" t="s">
        <v>1289</v>
      </c>
      <c r="AN149" s="79" t="b">
        <v>0</v>
      </c>
      <c r="AO149" s="82" t="s">
        <v>1134</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3</v>
      </c>
      <c r="BK149" s="49">
        <v>100</v>
      </c>
      <c r="BL149" s="48">
        <v>3</v>
      </c>
    </row>
    <row r="150" spans="1:64" ht="15">
      <c r="A150" s="64" t="s">
        <v>295</v>
      </c>
      <c r="B150" s="64" t="s">
        <v>295</v>
      </c>
      <c r="C150" s="65" t="s">
        <v>3900</v>
      </c>
      <c r="D150" s="66">
        <v>3</v>
      </c>
      <c r="E150" s="67" t="s">
        <v>132</v>
      </c>
      <c r="F150" s="68">
        <v>35</v>
      </c>
      <c r="G150" s="65"/>
      <c r="H150" s="69"/>
      <c r="I150" s="70"/>
      <c r="J150" s="70"/>
      <c r="K150" s="34" t="s">
        <v>65</v>
      </c>
      <c r="L150" s="77">
        <v>150</v>
      </c>
      <c r="M150" s="77"/>
      <c r="N150" s="72"/>
      <c r="O150" s="79" t="s">
        <v>176</v>
      </c>
      <c r="P150" s="81">
        <v>43685.122928240744</v>
      </c>
      <c r="Q150" s="79" t="s">
        <v>505</v>
      </c>
      <c r="R150" s="84" t="s">
        <v>593</v>
      </c>
      <c r="S150" s="79" t="s">
        <v>625</v>
      </c>
      <c r="T150" s="79" t="s">
        <v>653</v>
      </c>
      <c r="U150" s="79"/>
      <c r="V150" s="84" t="s">
        <v>809</v>
      </c>
      <c r="W150" s="81">
        <v>43685.122928240744</v>
      </c>
      <c r="X150" s="84" t="s">
        <v>960</v>
      </c>
      <c r="Y150" s="79"/>
      <c r="Z150" s="79"/>
      <c r="AA150" s="82" t="s">
        <v>1135</v>
      </c>
      <c r="AB150" s="79"/>
      <c r="AC150" s="79" t="b">
        <v>0</v>
      </c>
      <c r="AD150" s="79">
        <v>0</v>
      </c>
      <c r="AE150" s="82" t="s">
        <v>1246</v>
      </c>
      <c r="AF150" s="79" t="b">
        <v>1</v>
      </c>
      <c r="AG150" s="79" t="s">
        <v>1275</v>
      </c>
      <c r="AH150" s="79"/>
      <c r="AI150" s="82" t="s">
        <v>1283</v>
      </c>
      <c r="AJ150" s="79" t="b">
        <v>0</v>
      </c>
      <c r="AK150" s="79">
        <v>0</v>
      </c>
      <c r="AL150" s="82" t="s">
        <v>1246</v>
      </c>
      <c r="AM150" s="79" t="s">
        <v>1289</v>
      </c>
      <c r="AN150" s="79" t="b">
        <v>0</v>
      </c>
      <c r="AO150" s="82" t="s">
        <v>1135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1</v>
      </c>
      <c r="BK150" s="49">
        <v>100</v>
      </c>
      <c r="BL150" s="48">
        <v>1</v>
      </c>
    </row>
    <row r="151" spans="1:64" ht="15">
      <c r="A151" s="64" t="s">
        <v>296</v>
      </c>
      <c r="B151" s="64" t="s">
        <v>296</v>
      </c>
      <c r="C151" s="65" t="s">
        <v>3900</v>
      </c>
      <c r="D151" s="66">
        <v>3</v>
      </c>
      <c r="E151" s="67" t="s">
        <v>132</v>
      </c>
      <c r="F151" s="68">
        <v>35</v>
      </c>
      <c r="G151" s="65"/>
      <c r="H151" s="69"/>
      <c r="I151" s="70"/>
      <c r="J151" s="70"/>
      <c r="K151" s="34" t="s">
        <v>65</v>
      </c>
      <c r="L151" s="77">
        <v>151</v>
      </c>
      <c r="M151" s="77"/>
      <c r="N151" s="72"/>
      <c r="O151" s="79" t="s">
        <v>176</v>
      </c>
      <c r="P151" s="81">
        <v>43206.586168981485</v>
      </c>
      <c r="Q151" s="79" t="s">
        <v>506</v>
      </c>
      <c r="R151" s="79"/>
      <c r="S151" s="79"/>
      <c r="T151" s="79" t="s">
        <v>689</v>
      </c>
      <c r="U151" s="79"/>
      <c r="V151" s="84" t="s">
        <v>810</v>
      </c>
      <c r="W151" s="81">
        <v>43206.586168981485</v>
      </c>
      <c r="X151" s="84" t="s">
        <v>961</v>
      </c>
      <c r="Y151" s="79"/>
      <c r="Z151" s="79"/>
      <c r="AA151" s="82" t="s">
        <v>1136</v>
      </c>
      <c r="AB151" s="79"/>
      <c r="AC151" s="79" t="b">
        <v>0</v>
      </c>
      <c r="AD151" s="79">
        <v>11</v>
      </c>
      <c r="AE151" s="82" t="s">
        <v>1246</v>
      </c>
      <c r="AF151" s="79" t="b">
        <v>0</v>
      </c>
      <c r="AG151" s="79" t="s">
        <v>1274</v>
      </c>
      <c r="AH151" s="79"/>
      <c r="AI151" s="82" t="s">
        <v>1246</v>
      </c>
      <c r="AJ151" s="79" t="b">
        <v>0</v>
      </c>
      <c r="AK151" s="79">
        <v>6</v>
      </c>
      <c r="AL151" s="82" t="s">
        <v>1246</v>
      </c>
      <c r="AM151" s="79" t="s">
        <v>1290</v>
      </c>
      <c r="AN151" s="79" t="b">
        <v>0</v>
      </c>
      <c r="AO151" s="82" t="s">
        <v>1136</v>
      </c>
      <c r="AP151" s="79" t="s">
        <v>1300</v>
      </c>
      <c r="AQ151" s="79">
        <v>0</v>
      </c>
      <c r="AR151" s="79">
        <v>0</v>
      </c>
      <c r="AS151" s="79"/>
      <c r="AT151" s="79"/>
      <c r="AU151" s="79"/>
      <c r="AV151" s="79"/>
      <c r="AW151" s="79"/>
      <c r="AX151" s="79"/>
      <c r="AY151" s="79"/>
      <c r="AZ151" s="79"/>
      <c r="BA151">
        <v>1</v>
      </c>
      <c r="BB151" s="78" t="str">
        <f>REPLACE(INDEX(GroupVertices[Group],MATCH(Edges[[#This Row],[Vertex 1]],GroupVertices[Vertex],0)),1,1,"")</f>
        <v>32</v>
      </c>
      <c r="BC151" s="78" t="str">
        <f>REPLACE(INDEX(GroupVertices[Group],MATCH(Edges[[#This Row],[Vertex 2]],GroupVertices[Vertex],0)),1,1,"")</f>
        <v>32</v>
      </c>
      <c r="BD151" s="48">
        <v>4</v>
      </c>
      <c r="BE151" s="49">
        <v>11.764705882352942</v>
      </c>
      <c r="BF151" s="48">
        <v>2</v>
      </c>
      <c r="BG151" s="49">
        <v>5.882352941176471</v>
      </c>
      <c r="BH151" s="48">
        <v>0</v>
      </c>
      <c r="BI151" s="49">
        <v>0</v>
      </c>
      <c r="BJ151" s="48">
        <v>28</v>
      </c>
      <c r="BK151" s="49">
        <v>82.3529411764706</v>
      </c>
      <c r="BL151" s="48">
        <v>34</v>
      </c>
    </row>
    <row r="152" spans="1:64" ht="15">
      <c r="A152" s="64" t="s">
        <v>297</v>
      </c>
      <c r="B152" s="64" t="s">
        <v>296</v>
      </c>
      <c r="C152" s="65" t="s">
        <v>3900</v>
      </c>
      <c r="D152" s="66">
        <v>3</v>
      </c>
      <c r="E152" s="67" t="s">
        <v>132</v>
      </c>
      <c r="F152" s="68">
        <v>35</v>
      </c>
      <c r="G152" s="65"/>
      <c r="H152" s="69"/>
      <c r="I152" s="70"/>
      <c r="J152" s="70"/>
      <c r="K152" s="34" t="s">
        <v>65</v>
      </c>
      <c r="L152" s="77">
        <v>152</v>
      </c>
      <c r="M152" s="77"/>
      <c r="N152" s="72"/>
      <c r="O152" s="79" t="s">
        <v>431</v>
      </c>
      <c r="P152" s="81">
        <v>43685.179618055554</v>
      </c>
      <c r="Q152" s="79" t="s">
        <v>507</v>
      </c>
      <c r="R152" s="79"/>
      <c r="S152" s="79"/>
      <c r="T152" s="79" t="s">
        <v>690</v>
      </c>
      <c r="U152" s="79"/>
      <c r="V152" s="84" t="s">
        <v>811</v>
      </c>
      <c r="W152" s="81">
        <v>43685.179618055554</v>
      </c>
      <c r="X152" s="84" t="s">
        <v>962</v>
      </c>
      <c r="Y152" s="79"/>
      <c r="Z152" s="79"/>
      <c r="AA152" s="82" t="s">
        <v>1137</v>
      </c>
      <c r="AB152" s="79"/>
      <c r="AC152" s="79" t="b">
        <v>0</v>
      </c>
      <c r="AD152" s="79">
        <v>0</v>
      </c>
      <c r="AE152" s="82" t="s">
        <v>1246</v>
      </c>
      <c r="AF152" s="79" t="b">
        <v>0</v>
      </c>
      <c r="AG152" s="79" t="s">
        <v>1274</v>
      </c>
      <c r="AH152" s="79"/>
      <c r="AI152" s="82" t="s">
        <v>1246</v>
      </c>
      <c r="AJ152" s="79" t="b">
        <v>0</v>
      </c>
      <c r="AK152" s="79">
        <v>6</v>
      </c>
      <c r="AL152" s="82" t="s">
        <v>1136</v>
      </c>
      <c r="AM152" s="79" t="s">
        <v>1289</v>
      </c>
      <c r="AN152" s="79" t="b">
        <v>0</v>
      </c>
      <c r="AO152" s="82" t="s">
        <v>1136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32</v>
      </c>
      <c r="BC152" s="78" t="str">
        <f>REPLACE(INDEX(GroupVertices[Group],MATCH(Edges[[#This Row],[Vertex 2]],GroupVertices[Vertex],0)),1,1,"")</f>
        <v>32</v>
      </c>
      <c r="BD152" s="48">
        <v>4</v>
      </c>
      <c r="BE152" s="49">
        <v>13.793103448275861</v>
      </c>
      <c r="BF152" s="48">
        <v>2</v>
      </c>
      <c r="BG152" s="49">
        <v>6.896551724137931</v>
      </c>
      <c r="BH152" s="48">
        <v>0</v>
      </c>
      <c r="BI152" s="49">
        <v>0</v>
      </c>
      <c r="BJ152" s="48">
        <v>23</v>
      </c>
      <c r="BK152" s="49">
        <v>79.3103448275862</v>
      </c>
      <c r="BL152" s="48">
        <v>29</v>
      </c>
    </row>
    <row r="153" spans="1:64" ht="15">
      <c r="A153" s="64" t="s">
        <v>298</v>
      </c>
      <c r="B153" s="64" t="s">
        <v>417</v>
      </c>
      <c r="C153" s="65" t="s">
        <v>3900</v>
      </c>
      <c r="D153" s="66">
        <v>3</v>
      </c>
      <c r="E153" s="67" t="s">
        <v>132</v>
      </c>
      <c r="F153" s="68">
        <v>35</v>
      </c>
      <c r="G153" s="65"/>
      <c r="H153" s="69"/>
      <c r="I153" s="70"/>
      <c r="J153" s="70"/>
      <c r="K153" s="34" t="s">
        <v>65</v>
      </c>
      <c r="L153" s="77">
        <v>153</v>
      </c>
      <c r="M153" s="77"/>
      <c r="N153" s="72"/>
      <c r="O153" s="79" t="s">
        <v>431</v>
      </c>
      <c r="P153" s="81">
        <v>43685.2478125</v>
      </c>
      <c r="Q153" s="79" t="s">
        <v>508</v>
      </c>
      <c r="R153" s="79"/>
      <c r="S153" s="79"/>
      <c r="T153" s="79" t="s">
        <v>691</v>
      </c>
      <c r="U153" s="79"/>
      <c r="V153" s="84" t="s">
        <v>812</v>
      </c>
      <c r="W153" s="81">
        <v>43685.2478125</v>
      </c>
      <c r="X153" s="84" t="s">
        <v>963</v>
      </c>
      <c r="Y153" s="79"/>
      <c r="Z153" s="79"/>
      <c r="AA153" s="82" t="s">
        <v>1138</v>
      </c>
      <c r="AB153" s="82" t="s">
        <v>1239</v>
      </c>
      <c r="AC153" s="79" t="b">
        <v>0</v>
      </c>
      <c r="AD153" s="79">
        <v>1</v>
      </c>
      <c r="AE153" s="82" t="s">
        <v>1265</v>
      </c>
      <c r="AF153" s="79" t="b">
        <v>0</v>
      </c>
      <c r="AG153" s="79" t="s">
        <v>1274</v>
      </c>
      <c r="AH153" s="79"/>
      <c r="AI153" s="82" t="s">
        <v>1246</v>
      </c>
      <c r="AJ153" s="79" t="b">
        <v>0</v>
      </c>
      <c r="AK153" s="79">
        <v>0</v>
      </c>
      <c r="AL153" s="82" t="s">
        <v>1246</v>
      </c>
      <c r="AM153" s="79" t="s">
        <v>1288</v>
      </c>
      <c r="AN153" s="79" t="b">
        <v>0</v>
      </c>
      <c r="AO153" s="82" t="s">
        <v>1239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17</v>
      </c>
      <c r="BC153" s="78" t="str">
        <f>REPLACE(INDEX(GroupVertices[Group],MATCH(Edges[[#This Row],[Vertex 2]],GroupVertices[Vertex],0)),1,1,"")</f>
        <v>17</v>
      </c>
      <c r="BD153" s="48"/>
      <c r="BE153" s="49"/>
      <c r="BF153" s="48"/>
      <c r="BG153" s="49"/>
      <c r="BH153" s="48"/>
      <c r="BI153" s="49"/>
      <c r="BJ153" s="48"/>
      <c r="BK153" s="49"/>
      <c r="BL153" s="48"/>
    </row>
    <row r="154" spans="1:64" ht="15">
      <c r="A154" s="64" t="s">
        <v>298</v>
      </c>
      <c r="B154" s="64" t="s">
        <v>418</v>
      </c>
      <c r="C154" s="65" t="s">
        <v>3900</v>
      </c>
      <c r="D154" s="66">
        <v>3</v>
      </c>
      <c r="E154" s="67" t="s">
        <v>132</v>
      </c>
      <c r="F154" s="68">
        <v>35</v>
      </c>
      <c r="G154" s="65"/>
      <c r="H154" s="69"/>
      <c r="I154" s="70"/>
      <c r="J154" s="70"/>
      <c r="K154" s="34" t="s">
        <v>65</v>
      </c>
      <c r="L154" s="77">
        <v>154</v>
      </c>
      <c r="M154" s="77"/>
      <c r="N154" s="72"/>
      <c r="O154" s="79" t="s">
        <v>432</v>
      </c>
      <c r="P154" s="81">
        <v>43685.2478125</v>
      </c>
      <c r="Q154" s="79" t="s">
        <v>508</v>
      </c>
      <c r="R154" s="79"/>
      <c r="S154" s="79"/>
      <c r="T154" s="79" t="s">
        <v>691</v>
      </c>
      <c r="U154" s="79"/>
      <c r="V154" s="84" t="s">
        <v>812</v>
      </c>
      <c r="W154" s="81">
        <v>43685.2478125</v>
      </c>
      <c r="X154" s="84" t="s">
        <v>963</v>
      </c>
      <c r="Y154" s="79"/>
      <c r="Z154" s="79"/>
      <c r="AA154" s="82" t="s">
        <v>1138</v>
      </c>
      <c r="AB154" s="82" t="s">
        <v>1239</v>
      </c>
      <c r="AC154" s="79" t="b">
        <v>0</v>
      </c>
      <c r="AD154" s="79">
        <v>1</v>
      </c>
      <c r="AE154" s="82" t="s">
        <v>1265</v>
      </c>
      <c r="AF154" s="79" t="b">
        <v>0</v>
      </c>
      <c r="AG154" s="79" t="s">
        <v>1274</v>
      </c>
      <c r="AH154" s="79"/>
      <c r="AI154" s="82" t="s">
        <v>1246</v>
      </c>
      <c r="AJ154" s="79" t="b">
        <v>0</v>
      </c>
      <c r="AK154" s="79">
        <v>0</v>
      </c>
      <c r="AL154" s="82" t="s">
        <v>1246</v>
      </c>
      <c r="AM154" s="79" t="s">
        <v>1288</v>
      </c>
      <c r="AN154" s="79" t="b">
        <v>0</v>
      </c>
      <c r="AO154" s="82" t="s">
        <v>1239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17</v>
      </c>
      <c r="BC154" s="78" t="str">
        <f>REPLACE(INDEX(GroupVertices[Group],MATCH(Edges[[#This Row],[Vertex 2]],GroupVertices[Vertex],0)),1,1,"")</f>
        <v>17</v>
      </c>
      <c r="BD154" s="48">
        <v>0</v>
      </c>
      <c r="BE154" s="49">
        <v>0</v>
      </c>
      <c r="BF154" s="48">
        <v>0</v>
      </c>
      <c r="BG154" s="49">
        <v>0</v>
      </c>
      <c r="BH154" s="48">
        <v>0</v>
      </c>
      <c r="BI154" s="49">
        <v>0</v>
      </c>
      <c r="BJ154" s="48">
        <v>17</v>
      </c>
      <c r="BK154" s="49">
        <v>100</v>
      </c>
      <c r="BL154" s="48">
        <v>17</v>
      </c>
    </row>
    <row r="155" spans="1:64" ht="15">
      <c r="A155" s="64" t="s">
        <v>299</v>
      </c>
      <c r="B155" s="64" t="s">
        <v>289</v>
      </c>
      <c r="C155" s="65" t="s">
        <v>3900</v>
      </c>
      <c r="D155" s="66">
        <v>3</v>
      </c>
      <c r="E155" s="67" t="s">
        <v>132</v>
      </c>
      <c r="F155" s="68">
        <v>35</v>
      </c>
      <c r="G155" s="65"/>
      <c r="H155" s="69"/>
      <c r="I155" s="70"/>
      <c r="J155" s="70"/>
      <c r="K155" s="34" t="s">
        <v>65</v>
      </c>
      <c r="L155" s="77">
        <v>155</v>
      </c>
      <c r="M155" s="77"/>
      <c r="N155" s="72"/>
      <c r="O155" s="79" t="s">
        <v>431</v>
      </c>
      <c r="P155" s="81">
        <v>43685.26278935185</v>
      </c>
      <c r="Q155" s="79" t="s">
        <v>509</v>
      </c>
      <c r="R155" s="79"/>
      <c r="S155" s="79"/>
      <c r="T155" s="79"/>
      <c r="U155" s="79"/>
      <c r="V155" s="84" t="s">
        <v>813</v>
      </c>
      <c r="W155" s="81">
        <v>43685.26278935185</v>
      </c>
      <c r="X155" s="84" t="s">
        <v>964</v>
      </c>
      <c r="Y155" s="79"/>
      <c r="Z155" s="79"/>
      <c r="AA155" s="82" t="s">
        <v>1139</v>
      </c>
      <c r="AB155" s="79"/>
      <c r="AC155" s="79" t="b">
        <v>0</v>
      </c>
      <c r="AD155" s="79">
        <v>0</v>
      </c>
      <c r="AE155" s="82" t="s">
        <v>1246</v>
      </c>
      <c r="AF155" s="79" t="b">
        <v>0</v>
      </c>
      <c r="AG155" s="79" t="s">
        <v>1274</v>
      </c>
      <c r="AH155" s="79"/>
      <c r="AI155" s="82" t="s">
        <v>1246</v>
      </c>
      <c r="AJ155" s="79" t="b">
        <v>0</v>
      </c>
      <c r="AK155" s="79">
        <v>2</v>
      </c>
      <c r="AL155" s="82" t="s">
        <v>1129</v>
      </c>
      <c r="AM155" s="79" t="s">
        <v>1290</v>
      </c>
      <c r="AN155" s="79" t="b">
        <v>0</v>
      </c>
      <c r="AO155" s="82" t="s">
        <v>1129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9</v>
      </c>
      <c r="BC155" s="78" t="str">
        <f>REPLACE(INDEX(GroupVertices[Group],MATCH(Edges[[#This Row],[Vertex 2]],GroupVertices[Vertex],0)),1,1,"")</f>
        <v>9</v>
      </c>
      <c r="BD155" s="48">
        <v>1</v>
      </c>
      <c r="BE155" s="49">
        <v>4.3478260869565215</v>
      </c>
      <c r="BF155" s="48">
        <v>1</v>
      </c>
      <c r="BG155" s="49">
        <v>4.3478260869565215</v>
      </c>
      <c r="BH155" s="48">
        <v>0</v>
      </c>
      <c r="BI155" s="49">
        <v>0</v>
      </c>
      <c r="BJ155" s="48">
        <v>21</v>
      </c>
      <c r="BK155" s="49">
        <v>91.30434782608695</v>
      </c>
      <c r="BL155" s="48">
        <v>23</v>
      </c>
    </row>
    <row r="156" spans="1:64" ht="15">
      <c r="A156" s="64" t="s">
        <v>300</v>
      </c>
      <c r="B156" s="64" t="s">
        <v>289</v>
      </c>
      <c r="C156" s="65" t="s">
        <v>3900</v>
      </c>
      <c r="D156" s="66">
        <v>3</v>
      </c>
      <c r="E156" s="67" t="s">
        <v>132</v>
      </c>
      <c r="F156" s="68">
        <v>35</v>
      </c>
      <c r="G156" s="65"/>
      <c r="H156" s="69"/>
      <c r="I156" s="70"/>
      <c r="J156" s="70"/>
      <c r="K156" s="34" t="s">
        <v>65</v>
      </c>
      <c r="L156" s="77">
        <v>156</v>
      </c>
      <c r="M156" s="77"/>
      <c r="N156" s="72"/>
      <c r="O156" s="79" t="s">
        <v>431</v>
      </c>
      <c r="P156" s="81">
        <v>43685.27520833333</v>
      </c>
      <c r="Q156" s="79" t="s">
        <v>509</v>
      </c>
      <c r="R156" s="79"/>
      <c r="S156" s="79"/>
      <c r="T156" s="79"/>
      <c r="U156" s="79"/>
      <c r="V156" s="84" t="s">
        <v>814</v>
      </c>
      <c r="W156" s="81">
        <v>43685.27520833333</v>
      </c>
      <c r="X156" s="84" t="s">
        <v>965</v>
      </c>
      <c r="Y156" s="79"/>
      <c r="Z156" s="79"/>
      <c r="AA156" s="82" t="s">
        <v>1140</v>
      </c>
      <c r="AB156" s="79"/>
      <c r="AC156" s="79" t="b">
        <v>0</v>
      </c>
      <c r="AD156" s="79">
        <v>0</v>
      </c>
      <c r="AE156" s="82" t="s">
        <v>1246</v>
      </c>
      <c r="AF156" s="79" t="b">
        <v>0</v>
      </c>
      <c r="AG156" s="79" t="s">
        <v>1274</v>
      </c>
      <c r="AH156" s="79"/>
      <c r="AI156" s="82" t="s">
        <v>1246</v>
      </c>
      <c r="AJ156" s="79" t="b">
        <v>0</v>
      </c>
      <c r="AK156" s="79">
        <v>2</v>
      </c>
      <c r="AL156" s="82" t="s">
        <v>1129</v>
      </c>
      <c r="AM156" s="79" t="s">
        <v>1289</v>
      </c>
      <c r="AN156" s="79" t="b">
        <v>0</v>
      </c>
      <c r="AO156" s="82" t="s">
        <v>1129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9</v>
      </c>
      <c r="BC156" s="78" t="str">
        <f>REPLACE(INDEX(GroupVertices[Group],MATCH(Edges[[#This Row],[Vertex 2]],GroupVertices[Vertex],0)),1,1,"")</f>
        <v>9</v>
      </c>
      <c r="BD156" s="48">
        <v>1</v>
      </c>
      <c r="BE156" s="49">
        <v>4.3478260869565215</v>
      </c>
      <c r="BF156" s="48">
        <v>1</v>
      </c>
      <c r="BG156" s="49">
        <v>4.3478260869565215</v>
      </c>
      <c r="BH156" s="48">
        <v>0</v>
      </c>
      <c r="BI156" s="49">
        <v>0</v>
      </c>
      <c r="BJ156" s="48">
        <v>21</v>
      </c>
      <c r="BK156" s="49">
        <v>91.30434782608695</v>
      </c>
      <c r="BL156" s="48">
        <v>23</v>
      </c>
    </row>
    <row r="157" spans="1:64" ht="15">
      <c r="A157" s="64" t="s">
        <v>301</v>
      </c>
      <c r="B157" s="64" t="s">
        <v>301</v>
      </c>
      <c r="C157" s="65" t="s">
        <v>3901</v>
      </c>
      <c r="D157" s="66">
        <v>10</v>
      </c>
      <c r="E157" s="67" t="s">
        <v>136</v>
      </c>
      <c r="F157" s="68">
        <v>12</v>
      </c>
      <c r="G157" s="65"/>
      <c r="H157" s="69"/>
      <c r="I157" s="70"/>
      <c r="J157" s="70"/>
      <c r="K157" s="34" t="s">
        <v>65</v>
      </c>
      <c r="L157" s="77">
        <v>157</v>
      </c>
      <c r="M157" s="77"/>
      <c r="N157" s="72"/>
      <c r="O157" s="79" t="s">
        <v>176</v>
      </c>
      <c r="P157" s="81">
        <v>43677.17712962963</v>
      </c>
      <c r="Q157" s="79" t="s">
        <v>510</v>
      </c>
      <c r="R157" s="79"/>
      <c r="S157" s="79"/>
      <c r="T157" s="79" t="s">
        <v>692</v>
      </c>
      <c r="U157" s="84" t="s">
        <v>728</v>
      </c>
      <c r="V157" s="84" t="s">
        <v>728</v>
      </c>
      <c r="W157" s="81">
        <v>43677.17712962963</v>
      </c>
      <c r="X157" s="84" t="s">
        <v>966</v>
      </c>
      <c r="Y157" s="79"/>
      <c r="Z157" s="79"/>
      <c r="AA157" s="82" t="s">
        <v>1141</v>
      </c>
      <c r="AB157" s="79"/>
      <c r="AC157" s="79" t="b">
        <v>0</v>
      </c>
      <c r="AD157" s="79">
        <v>0</v>
      </c>
      <c r="AE157" s="82" t="s">
        <v>1246</v>
      </c>
      <c r="AF157" s="79" t="b">
        <v>0</v>
      </c>
      <c r="AG157" s="79" t="s">
        <v>1274</v>
      </c>
      <c r="AH157" s="79"/>
      <c r="AI157" s="82" t="s">
        <v>1246</v>
      </c>
      <c r="AJ157" s="79" t="b">
        <v>0</v>
      </c>
      <c r="AK157" s="79">
        <v>0</v>
      </c>
      <c r="AL157" s="82" t="s">
        <v>1246</v>
      </c>
      <c r="AM157" s="79" t="s">
        <v>1294</v>
      </c>
      <c r="AN157" s="79" t="b">
        <v>0</v>
      </c>
      <c r="AO157" s="82" t="s">
        <v>1141</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7</v>
      </c>
      <c r="BK157" s="49">
        <v>100</v>
      </c>
      <c r="BL157" s="48">
        <v>7</v>
      </c>
    </row>
    <row r="158" spans="1:64" ht="15">
      <c r="A158" s="64" t="s">
        <v>301</v>
      </c>
      <c r="B158" s="64" t="s">
        <v>301</v>
      </c>
      <c r="C158" s="65" t="s">
        <v>3901</v>
      </c>
      <c r="D158" s="66">
        <v>10</v>
      </c>
      <c r="E158" s="67" t="s">
        <v>136</v>
      </c>
      <c r="F158" s="68">
        <v>12</v>
      </c>
      <c r="G158" s="65"/>
      <c r="H158" s="69"/>
      <c r="I158" s="70"/>
      <c r="J158" s="70"/>
      <c r="K158" s="34" t="s">
        <v>65</v>
      </c>
      <c r="L158" s="77">
        <v>158</v>
      </c>
      <c r="M158" s="77"/>
      <c r="N158" s="72"/>
      <c r="O158" s="79" t="s">
        <v>176</v>
      </c>
      <c r="P158" s="81">
        <v>43679.62162037037</v>
      </c>
      <c r="Q158" s="79" t="s">
        <v>511</v>
      </c>
      <c r="R158" s="84" t="s">
        <v>594</v>
      </c>
      <c r="S158" s="79" t="s">
        <v>627</v>
      </c>
      <c r="T158" s="79" t="s">
        <v>693</v>
      </c>
      <c r="U158" s="84" t="s">
        <v>729</v>
      </c>
      <c r="V158" s="84" t="s">
        <v>729</v>
      </c>
      <c r="W158" s="81">
        <v>43679.62162037037</v>
      </c>
      <c r="X158" s="84" t="s">
        <v>967</v>
      </c>
      <c r="Y158" s="79"/>
      <c r="Z158" s="79"/>
      <c r="AA158" s="82" t="s">
        <v>1142</v>
      </c>
      <c r="AB158" s="79"/>
      <c r="AC158" s="79" t="b">
        <v>0</v>
      </c>
      <c r="AD158" s="79">
        <v>1</v>
      </c>
      <c r="AE158" s="82" t="s">
        <v>1246</v>
      </c>
      <c r="AF158" s="79" t="b">
        <v>0</v>
      </c>
      <c r="AG158" s="79" t="s">
        <v>1274</v>
      </c>
      <c r="AH158" s="79"/>
      <c r="AI158" s="82" t="s">
        <v>1246</v>
      </c>
      <c r="AJ158" s="79" t="b">
        <v>0</v>
      </c>
      <c r="AK158" s="79">
        <v>0</v>
      </c>
      <c r="AL158" s="82" t="s">
        <v>1246</v>
      </c>
      <c r="AM158" s="79" t="s">
        <v>1294</v>
      </c>
      <c r="AN158" s="79" t="b">
        <v>0</v>
      </c>
      <c r="AO158" s="82" t="s">
        <v>1142</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41</v>
      </c>
      <c r="BK158" s="49">
        <v>100</v>
      </c>
      <c r="BL158" s="48">
        <v>41</v>
      </c>
    </row>
    <row r="159" spans="1:64" ht="15">
      <c r="A159" s="64" t="s">
        <v>301</v>
      </c>
      <c r="B159" s="64" t="s">
        <v>301</v>
      </c>
      <c r="C159" s="65" t="s">
        <v>3901</v>
      </c>
      <c r="D159" s="66">
        <v>10</v>
      </c>
      <c r="E159" s="67" t="s">
        <v>136</v>
      </c>
      <c r="F159" s="68">
        <v>12</v>
      </c>
      <c r="G159" s="65"/>
      <c r="H159" s="69"/>
      <c r="I159" s="70"/>
      <c r="J159" s="70"/>
      <c r="K159" s="34" t="s">
        <v>65</v>
      </c>
      <c r="L159" s="77">
        <v>159</v>
      </c>
      <c r="M159" s="77"/>
      <c r="N159" s="72"/>
      <c r="O159" s="79" t="s">
        <v>176</v>
      </c>
      <c r="P159" s="81">
        <v>43685.29865740741</v>
      </c>
      <c r="Q159" s="82" t="s">
        <v>512</v>
      </c>
      <c r="R159" s="84" t="s">
        <v>595</v>
      </c>
      <c r="S159" s="79" t="s">
        <v>634</v>
      </c>
      <c r="T159" s="79" t="s">
        <v>693</v>
      </c>
      <c r="U159" s="84" t="s">
        <v>730</v>
      </c>
      <c r="V159" s="84" t="s">
        <v>730</v>
      </c>
      <c r="W159" s="81">
        <v>43685.29865740741</v>
      </c>
      <c r="X159" s="84" t="s">
        <v>968</v>
      </c>
      <c r="Y159" s="79"/>
      <c r="Z159" s="79"/>
      <c r="AA159" s="82" t="s">
        <v>1143</v>
      </c>
      <c r="AB159" s="79"/>
      <c r="AC159" s="79" t="b">
        <v>0</v>
      </c>
      <c r="AD159" s="79">
        <v>2</v>
      </c>
      <c r="AE159" s="82" t="s">
        <v>1246</v>
      </c>
      <c r="AF159" s="79" t="b">
        <v>0</v>
      </c>
      <c r="AG159" s="79" t="s">
        <v>1274</v>
      </c>
      <c r="AH159" s="79"/>
      <c r="AI159" s="82" t="s">
        <v>1246</v>
      </c>
      <c r="AJ159" s="79" t="b">
        <v>0</v>
      </c>
      <c r="AK159" s="79">
        <v>0</v>
      </c>
      <c r="AL159" s="82" t="s">
        <v>1246</v>
      </c>
      <c r="AM159" s="79" t="s">
        <v>1294</v>
      </c>
      <c r="AN159" s="79" t="b">
        <v>0</v>
      </c>
      <c r="AO159" s="82" t="s">
        <v>1143</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1</v>
      </c>
      <c r="BC159" s="78" t="str">
        <f>REPLACE(INDEX(GroupVertices[Group],MATCH(Edges[[#This Row],[Vertex 2]],GroupVertices[Vertex],0)),1,1,"")</f>
        <v>1</v>
      </c>
      <c r="BD159" s="48">
        <v>1</v>
      </c>
      <c r="BE159" s="49">
        <v>3.5714285714285716</v>
      </c>
      <c r="BF159" s="48">
        <v>1</v>
      </c>
      <c r="BG159" s="49">
        <v>3.5714285714285716</v>
      </c>
      <c r="BH159" s="48">
        <v>0</v>
      </c>
      <c r="BI159" s="49">
        <v>0</v>
      </c>
      <c r="BJ159" s="48">
        <v>26</v>
      </c>
      <c r="BK159" s="49">
        <v>92.85714285714286</v>
      </c>
      <c r="BL159" s="48">
        <v>28</v>
      </c>
    </row>
    <row r="160" spans="1:64" ht="15">
      <c r="A160" s="64" t="s">
        <v>302</v>
      </c>
      <c r="B160" s="64" t="s">
        <v>415</v>
      </c>
      <c r="C160" s="65" t="s">
        <v>3900</v>
      </c>
      <c r="D160" s="66">
        <v>3</v>
      </c>
      <c r="E160" s="67" t="s">
        <v>132</v>
      </c>
      <c r="F160" s="68">
        <v>35</v>
      </c>
      <c r="G160" s="65"/>
      <c r="H160" s="69"/>
      <c r="I160" s="70"/>
      <c r="J160" s="70"/>
      <c r="K160" s="34" t="s">
        <v>65</v>
      </c>
      <c r="L160" s="77">
        <v>160</v>
      </c>
      <c r="M160" s="77"/>
      <c r="N160" s="72"/>
      <c r="O160" s="79" t="s">
        <v>431</v>
      </c>
      <c r="P160" s="81">
        <v>43684.508043981485</v>
      </c>
      <c r="Q160" s="79" t="s">
        <v>513</v>
      </c>
      <c r="R160" s="84" t="s">
        <v>596</v>
      </c>
      <c r="S160" s="79" t="s">
        <v>643</v>
      </c>
      <c r="T160" s="79" t="s">
        <v>659</v>
      </c>
      <c r="U160" s="84" t="s">
        <v>731</v>
      </c>
      <c r="V160" s="84" t="s">
        <v>731</v>
      </c>
      <c r="W160" s="81">
        <v>43684.508043981485</v>
      </c>
      <c r="X160" s="84" t="s">
        <v>969</v>
      </c>
      <c r="Y160" s="79"/>
      <c r="Z160" s="79"/>
      <c r="AA160" s="82" t="s">
        <v>1144</v>
      </c>
      <c r="AB160" s="79"/>
      <c r="AC160" s="79" t="b">
        <v>0</v>
      </c>
      <c r="AD160" s="79">
        <v>0</v>
      </c>
      <c r="AE160" s="82" t="s">
        <v>1246</v>
      </c>
      <c r="AF160" s="79" t="b">
        <v>0</v>
      </c>
      <c r="AG160" s="79" t="s">
        <v>1274</v>
      </c>
      <c r="AH160" s="79"/>
      <c r="AI160" s="82" t="s">
        <v>1246</v>
      </c>
      <c r="AJ160" s="79" t="b">
        <v>0</v>
      </c>
      <c r="AK160" s="79">
        <v>1</v>
      </c>
      <c r="AL160" s="82" t="s">
        <v>1246</v>
      </c>
      <c r="AM160" s="79" t="s">
        <v>1288</v>
      </c>
      <c r="AN160" s="79" t="b">
        <v>0</v>
      </c>
      <c r="AO160" s="82" t="s">
        <v>1144</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6</v>
      </c>
      <c r="BC160" s="78" t="str">
        <f>REPLACE(INDEX(GroupVertices[Group],MATCH(Edges[[#This Row],[Vertex 2]],GroupVertices[Vertex],0)),1,1,"")</f>
        <v>6</v>
      </c>
      <c r="BD160" s="48"/>
      <c r="BE160" s="49"/>
      <c r="BF160" s="48"/>
      <c r="BG160" s="49"/>
      <c r="BH160" s="48"/>
      <c r="BI160" s="49"/>
      <c r="BJ160" s="48"/>
      <c r="BK160" s="49"/>
      <c r="BL160" s="48"/>
    </row>
    <row r="161" spans="1:64" ht="15">
      <c r="A161" s="64" t="s">
        <v>303</v>
      </c>
      <c r="B161" s="64" t="s">
        <v>415</v>
      </c>
      <c r="C161" s="65" t="s">
        <v>3900</v>
      </c>
      <c r="D161" s="66">
        <v>3</v>
      </c>
      <c r="E161" s="67" t="s">
        <v>132</v>
      </c>
      <c r="F161" s="68">
        <v>35</v>
      </c>
      <c r="G161" s="65"/>
      <c r="H161" s="69"/>
      <c r="I161" s="70"/>
      <c r="J161" s="70"/>
      <c r="K161" s="34" t="s">
        <v>65</v>
      </c>
      <c r="L161" s="77">
        <v>161</v>
      </c>
      <c r="M161" s="77"/>
      <c r="N161" s="72"/>
      <c r="O161" s="79" t="s">
        <v>431</v>
      </c>
      <c r="P161" s="81">
        <v>43684.555868055555</v>
      </c>
      <c r="Q161" s="79" t="s">
        <v>501</v>
      </c>
      <c r="R161" s="79"/>
      <c r="S161" s="79"/>
      <c r="T161" s="79"/>
      <c r="U161" s="79"/>
      <c r="V161" s="84" t="s">
        <v>815</v>
      </c>
      <c r="W161" s="81">
        <v>43684.555868055555</v>
      </c>
      <c r="X161" s="84" t="s">
        <v>970</v>
      </c>
      <c r="Y161" s="79"/>
      <c r="Z161" s="79"/>
      <c r="AA161" s="82" t="s">
        <v>1145</v>
      </c>
      <c r="AB161" s="79"/>
      <c r="AC161" s="79" t="b">
        <v>0</v>
      </c>
      <c r="AD161" s="79">
        <v>0</v>
      </c>
      <c r="AE161" s="82" t="s">
        <v>1246</v>
      </c>
      <c r="AF161" s="79" t="b">
        <v>0</v>
      </c>
      <c r="AG161" s="79" t="s">
        <v>1274</v>
      </c>
      <c r="AH161" s="79"/>
      <c r="AI161" s="82" t="s">
        <v>1246</v>
      </c>
      <c r="AJ161" s="79" t="b">
        <v>0</v>
      </c>
      <c r="AK161" s="79">
        <v>4</v>
      </c>
      <c r="AL161" s="82" t="s">
        <v>1144</v>
      </c>
      <c r="AM161" s="79" t="s">
        <v>1289</v>
      </c>
      <c r="AN161" s="79" t="b">
        <v>0</v>
      </c>
      <c r="AO161" s="82" t="s">
        <v>1144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6</v>
      </c>
      <c r="BC161" s="78" t="str">
        <f>REPLACE(INDEX(GroupVertices[Group],MATCH(Edges[[#This Row],[Vertex 2]],GroupVertices[Vertex],0)),1,1,"")</f>
        <v>6</v>
      </c>
      <c r="BD161" s="48"/>
      <c r="BE161" s="49"/>
      <c r="BF161" s="48"/>
      <c r="BG161" s="49"/>
      <c r="BH161" s="48"/>
      <c r="BI161" s="49"/>
      <c r="BJ161" s="48"/>
      <c r="BK161" s="49"/>
      <c r="BL161" s="48"/>
    </row>
    <row r="162" spans="1:64" ht="15">
      <c r="A162" s="64" t="s">
        <v>304</v>
      </c>
      <c r="B162" s="64" t="s">
        <v>415</v>
      </c>
      <c r="C162" s="65" t="s">
        <v>3900</v>
      </c>
      <c r="D162" s="66">
        <v>3</v>
      </c>
      <c r="E162" s="67" t="s">
        <v>132</v>
      </c>
      <c r="F162" s="68">
        <v>35</v>
      </c>
      <c r="G162" s="65"/>
      <c r="H162" s="69"/>
      <c r="I162" s="70"/>
      <c r="J162" s="70"/>
      <c r="K162" s="34" t="s">
        <v>65</v>
      </c>
      <c r="L162" s="77">
        <v>162</v>
      </c>
      <c r="M162" s="77"/>
      <c r="N162" s="72"/>
      <c r="O162" s="79" t="s">
        <v>431</v>
      </c>
      <c r="P162" s="81">
        <v>43684.581608796296</v>
      </c>
      <c r="Q162" s="79" t="s">
        <v>501</v>
      </c>
      <c r="R162" s="79"/>
      <c r="S162" s="79"/>
      <c r="T162" s="79"/>
      <c r="U162" s="79"/>
      <c r="V162" s="84" t="s">
        <v>816</v>
      </c>
      <c r="W162" s="81">
        <v>43684.581608796296</v>
      </c>
      <c r="X162" s="84" t="s">
        <v>971</v>
      </c>
      <c r="Y162" s="79"/>
      <c r="Z162" s="79"/>
      <c r="AA162" s="82" t="s">
        <v>1146</v>
      </c>
      <c r="AB162" s="79"/>
      <c r="AC162" s="79" t="b">
        <v>0</v>
      </c>
      <c r="AD162" s="79">
        <v>0</v>
      </c>
      <c r="AE162" s="82" t="s">
        <v>1246</v>
      </c>
      <c r="AF162" s="79" t="b">
        <v>0</v>
      </c>
      <c r="AG162" s="79" t="s">
        <v>1274</v>
      </c>
      <c r="AH162" s="79"/>
      <c r="AI162" s="82" t="s">
        <v>1246</v>
      </c>
      <c r="AJ162" s="79" t="b">
        <v>0</v>
      </c>
      <c r="AK162" s="79">
        <v>4</v>
      </c>
      <c r="AL162" s="82" t="s">
        <v>1144</v>
      </c>
      <c r="AM162" s="79" t="s">
        <v>1292</v>
      </c>
      <c r="AN162" s="79" t="b">
        <v>0</v>
      </c>
      <c r="AO162" s="82" t="s">
        <v>1144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6</v>
      </c>
      <c r="BD162" s="48"/>
      <c r="BE162" s="49"/>
      <c r="BF162" s="48"/>
      <c r="BG162" s="49"/>
      <c r="BH162" s="48"/>
      <c r="BI162" s="49"/>
      <c r="BJ162" s="48"/>
      <c r="BK162" s="49"/>
      <c r="BL162" s="48"/>
    </row>
    <row r="163" spans="1:64" ht="15">
      <c r="A163" s="64" t="s">
        <v>302</v>
      </c>
      <c r="B163" s="64" t="s">
        <v>304</v>
      </c>
      <c r="C163" s="65" t="s">
        <v>3900</v>
      </c>
      <c r="D163" s="66">
        <v>3</v>
      </c>
      <c r="E163" s="67" t="s">
        <v>132</v>
      </c>
      <c r="F163" s="68">
        <v>35</v>
      </c>
      <c r="G163" s="65"/>
      <c r="H163" s="69"/>
      <c r="I163" s="70"/>
      <c r="J163" s="70"/>
      <c r="K163" s="34" t="s">
        <v>66</v>
      </c>
      <c r="L163" s="77">
        <v>163</v>
      </c>
      <c r="M163" s="77"/>
      <c r="N163" s="72"/>
      <c r="O163" s="79" t="s">
        <v>431</v>
      </c>
      <c r="P163" s="81">
        <v>43684.508043981485</v>
      </c>
      <c r="Q163" s="79" t="s">
        <v>513</v>
      </c>
      <c r="R163" s="84" t="s">
        <v>596</v>
      </c>
      <c r="S163" s="79" t="s">
        <v>643</v>
      </c>
      <c r="T163" s="79" t="s">
        <v>659</v>
      </c>
      <c r="U163" s="84" t="s">
        <v>731</v>
      </c>
      <c r="V163" s="84" t="s">
        <v>731</v>
      </c>
      <c r="W163" s="81">
        <v>43684.508043981485</v>
      </c>
      <c r="X163" s="84" t="s">
        <v>969</v>
      </c>
      <c r="Y163" s="79"/>
      <c r="Z163" s="79"/>
      <c r="AA163" s="82" t="s">
        <v>1144</v>
      </c>
      <c r="AB163" s="79"/>
      <c r="AC163" s="79" t="b">
        <v>0</v>
      </c>
      <c r="AD163" s="79">
        <v>0</v>
      </c>
      <c r="AE163" s="82" t="s">
        <v>1246</v>
      </c>
      <c r="AF163" s="79" t="b">
        <v>0</v>
      </c>
      <c r="AG163" s="79" t="s">
        <v>1274</v>
      </c>
      <c r="AH163" s="79"/>
      <c r="AI163" s="82" t="s">
        <v>1246</v>
      </c>
      <c r="AJ163" s="79" t="b">
        <v>0</v>
      </c>
      <c r="AK163" s="79">
        <v>1</v>
      </c>
      <c r="AL163" s="82" t="s">
        <v>1246</v>
      </c>
      <c r="AM163" s="79" t="s">
        <v>1288</v>
      </c>
      <c r="AN163" s="79" t="b">
        <v>0</v>
      </c>
      <c r="AO163" s="82" t="s">
        <v>1144</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v>0</v>
      </c>
      <c r="BE163" s="49">
        <v>0</v>
      </c>
      <c r="BF163" s="48">
        <v>2</v>
      </c>
      <c r="BG163" s="49">
        <v>11.11111111111111</v>
      </c>
      <c r="BH163" s="48">
        <v>0</v>
      </c>
      <c r="BI163" s="49">
        <v>0</v>
      </c>
      <c r="BJ163" s="48">
        <v>16</v>
      </c>
      <c r="BK163" s="49">
        <v>88.88888888888889</v>
      </c>
      <c r="BL163" s="48">
        <v>18</v>
      </c>
    </row>
    <row r="164" spans="1:64" ht="15">
      <c r="A164" s="64" t="s">
        <v>302</v>
      </c>
      <c r="B164" s="64" t="s">
        <v>303</v>
      </c>
      <c r="C164" s="65" t="s">
        <v>3900</v>
      </c>
      <c r="D164" s="66">
        <v>3</v>
      </c>
      <c r="E164" s="67" t="s">
        <v>132</v>
      </c>
      <c r="F164" s="68">
        <v>35</v>
      </c>
      <c r="G164" s="65"/>
      <c r="H164" s="69"/>
      <c r="I164" s="70"/>
      <c r="J164" s="70"/>
      <c r="K164" s="34" t="s">
        <v>66</v>
      </c>
      <c r="L164" s="77">
        <v>164</v>
      </c>
      <c r="M164" s="77"/>
      <c r="N164" s="72"/>
      <c r="O164" s="79" t="s">
        <v>431</v>
      </c>
      <c r="P164" s="81">
        <v>43684.508043981485</v>
      </c>
      <c r="Q164" s="79" t="s">
        <v>513</v>
      </c>
      <c r="R164" s="84" t="s">
        <v>596</v>
      </c>
      <c r="S164" s="79" t="s">
        <v>643</v>
      </c>
      <c r="T164" s="79" t="s">
        <v>659</v>
      </c>
      <c r="U164" s="84" t="s">
        <v>731</v>
      </c>
      <c r="V164" s="84" t="s">
        <v>731</v>
      </c>
      <c r="W164" s="81">
        <v>43684.508043981485</v>
      </c>
      <c r="X164" s="84" t="s">
        <v>969</v>
      </c>
      <c r="Y164" s="79"/>
      <c r="Z164" s="79"/>
      <c r="AA164" s="82" t="s">
        <v>1144</v>
      </c>
      <c r="AB164" s="79"/>
      <c r="AC164" s="79" t="b">
        <v>0</v>
      </c>
      <c r="AD164" s="79">
        <v>0</v>
      </c>
      <c r="AE164" s="82" t="s">
        <v>1246</v>
      </c>
      <c r="AF164" s="79" t="b">
        <v>0</v>
      </c>
      <c r="AG164" s="79" t="s">
        <v>1274</v>
      </c>
      <c r="AH164" s="79"/>
      <c r="AI164" s="82" t="s">
        <v>1246</v>
      </c>
      <c r="AJ164" s="79" t="b">
        <v>0</v>
      </c>
      <c r="AK164" s="79">
        <v>1</v>
      </c>
      <c r="AL164" s="82" t="s">
        <v>1246</v>
      </c>
      <c r="AM164" s="79" t="s">
        <v>1288</v>
      </c>
      <c r="AN164" s="79" t="b">
        <v>0</v>
      </c>
      <c r="AO164" s="82" t="s">
        <v>1144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6</v>
      </c>
      <c r="BD164" s="48"/>
      <c r="BE164" s="49"/>
      <c r="BF164" s="48"/>
      <c r="BG164" s="49"/>
      <c r="BH164" s="48"/>
      <c r="BI164" s="49"/>
      <c r="BJ164" s="48"/>
      <c r="BK164" s="49"/>
      <c r="BL164" s="48"/>
    </row>
    <row r="165" spans="1:64" ht="15">
      <c r="A165" s="64" t="s">
        <v>303</v>
      </c>
      <c r="B165" s="64" t="s">
        <v>302</v>
      </c>
      <c r="C165" s="65" t="s">
        <v>3900</v>
      </c>
      <c r="D165" s="66">
        <v>3</v>
      </c>
      <c r="E165" s="67" t="s">
        <v>132</v>
      </c>
      <c r="F165" s="68">
        <v>35</v>
      </c>
      <c r="G165" s="65"/>
      <c r="H165" s="69"/>
      <c r="I165" s="70"/>
      <c r="J165" s="70"/>
      <c r="K165" s="34" t="s">
        <v>66</v>
      </c>
      <c r="L165" s="77">
        <v>165</v>
      </c>
      <c r="M165" s="77"/>
      <c r="N165" s="72"/>
      <c r="O165" s="79" t="s">
        <v>431</v>
      </c>
      <c r="P165" s="81">
        <v>43684.555868055555</v>
      </c>
      <c r="Q165" s="79" t="s">
        <v>501</v>
      </c>
      <c r="R165" s="79"/>
      <c r="S165" s="79"/>
      <c r="T165" s="79"/>
      <c r="U165" s="79"/>
      <c r="V165" s="84" t="s">
        <v>815</v>
      </c>
      <c r="W165" s="81">
        <v>43684.555868055555</v>
      </c>
      <c r="X165" s="84" t="s">
        <v>970</v>
      </c>
      <c r="Y165" s="79"/>
      <c r="Z165" s="79"/>
      <c r="AA165" s="82" t="s">
        <v>1145</v>
      </c>
      <c r="AB165" s="79"/>
      <c r="AC165" s="79" t="b">
        <v>0</v>
      </c>
      <c r="AD165" s="79">
        <v>0</v>
      </c>
      <c r="AE165" s="82" t="s">
        <v>1246</v>
      </c>
      <c r="AF165" s="79" t="b">
        <v>0</v>
      </c>
      <c r="AG165" s="79" t="s">
        <v>1274</v>
      </c>
      <c r="AH165" s="79"/>
      <c r="AI165" s="82" t="s">
        <v>1246</v>
      </c>
      <c r="AJ165" s="79" t="b">
        <v>0</v>
      </c>
      <c r="AK165" s="79">
        <v>4</v>
      </c>
      <c r="AL165" s="82" t="s">
        <v>1144</v>
      </c>
      <c r="AM165" s="79" t="s">
        <v>1289</v>
      </c>
      <c r="AN165" s="79" t="b">
        <v>0</v>
      </c>
      <c r="AO165" s="82" t="s">
        <v>1144</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v>0</v>
      </c>
      <c r="BE165" s="49">
        <v>0</v>
      </c>
      <c r="BF165" s="48">
        <v>2</v>
      </c>
      <c r="BG165" s="49">
        <v>11.11111111111111</v>
      </c>
      <c r="BH165" s="48">
        <v>0</v>
      </c>
      <c r="BI165" s="49">
        <v>0</v>
      </c>
      <c r="BJ165" s="48">
        <v>16</v>
      </c>
      <c r="BK165" s="49">
        <v>88.88888888888889</v>
      </c>
      <c r="BL165" s="48">
        <v>18</v>
      </c>
    </row>
    <row r="166" spans="1:64" ht="15">
      <c r="A166" s="64" t="s">
        <v>304</v>
      </c>
      <c r="B166" s="64" t="s">
        <v>302</v>
      </c>
      <c r="C166" s="65" t="s">
        <v>3900</v>
      </c>
      <c r="D166" s="66">
        <v>3</v>
      </c>
      <c r="E166" s="67" t="s">
        <v>132</v>
      </c>
      <c r="F166" s="68">
        <v>35</v>
      </c>
      <c r="G166" s="65"/>
      <c r="H166" s="69"/>
      <c r="I166" s="70"/>
      <c r="J166" s="70"/>
      <c r="K166" s="34" t="s">
        <v>66</v>
      </c>
      <c r="L166" s="77">
        <v>166</v>
      </c>
      <c r="M166" s="77"/>
      <c r="N166" s="72"/>
      <c r="O166" s="79" t="s">
        <v>431</v>
      </c>
      <c r="P166" s="81">
        <v>43684.581608796296</v>
      </c>
      <c r="Q166" s="79" t="s">
        <v>501</v>
      </c>
      <c r="R166" s="79"/>
      <c r="S166" s="79"/>
      <c r="T166" s="79"/>
      <c r="U166" s="79"/>
      <c r="V166" s="84" t="s">
        <v>816</v>
      </c>
      <c r="W166" s="81">
        <v>43684.581608796296</v>
      </c>
      <c r="X166" s="84" t="s">
        <v>971</v>
      </c>
      <c r="Y166" s="79"/>
      <c r="Z166" s="79"/>
      <c r="AA166" s="82" t="s">
        <v>1146</v>
      </c>
      <c r="AB166" s="79"/>
      <c r="AC166" s="79" t="b">
        <v>0</v>
      </c>
      <c r="AD166" s="79">
        <v>0</v>
      </c>
      <c r="AE166" s="82" t="s">
        <v>1246</v>
      </c>
      <c r="AF166" s="79" t="b">
        <v>0</v>
      </c>
      <c r="AG166" s="79" t="s">
        <v>1274</v>
      </c>
      <c r="AH166" s="79"/>
      <c r="AI166" s="82" t="s">
        <v>1246</v>
      </c>
      <c r="AJ166" s="79" t="b">
        <v>0</v>
      </c>
      <c r="AK166" s="79">
        <v>4</v>
      </c>
      <c r="AL166" s="82" t="s">
        <v>1144</v>
      </c>
      <c r="AM166" s="79" t="s">
        <v>1292</v>
      </c>
      <c r="AN166" s="79" t="b">
        <v>0</v>
      </c>
      <c r="AO166" s="82" t="s">
        <v>1144</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6</v>
      </c>
      <c r="BD166" s="48"/>
      <c r="BE166" s="49"/>
      <c r="BF166" s="48"/>
      <c r="BG166" s="49"/>
      <c r="BH166" s="48"/>
      <c r="BI166" s="49"/>
      <c r="BJ166" s="48"/>
      <c r="BK166" s="49"/>
      <c r="BL166" s="48"/>
    </row>
    <row r="167" spans="1:64" ht="15">
      <c r="A167" s="64" t="s">
        <v>305</v>
      </c>
      <c r="B167" s="64" t="s">
        <v>419</v>
      </c>
      <c r="C167" s="65" t="s">
        <v>3900</v>
      </c>
      <c r="D167" s="66">
        <v>3</v>
      </c>
      <c r="E167" s="67" t="s">
        <v>132</v>
      </c>
      <c r="F167" s="68">
        <v>35</v>
      </c>
      <c r="G167" s="65"/>
      <c r="H167" s="69"/>
      <c r="I167" s="70"/>
      <c r="J167" s="70"/>
      <c r="K167" s="34" t="s">
        <v>65</v>
      </c>
      <c r="L167" s="77">
        <v>167</v>
      </c>
      <c r="M167" s="77"/>
      <c r="N167" s="72"/>
      <c r="O167" s="79" t="s">
        <v>432</v>
      </c>
      <c r="P167" s="81">
        <v>43685.38796296297</v>
      </c>
      <c r="Q167" s="79" t="s">
        <v>514</v>
      </c>
      <c r="R167" s="79"/>
      <c r="S167" s="79"/>
      <c r="T167" s="79" t="s">
        <v>653</v>
      </c>
      <c r="U167" s="79"/>
      <c r="V167" s="84" t="s">
        <v>817</v>
      </c>
      <c r="W167" s="81">
        <v>43685.38796296297</v>
      </c>
      <c r="X167" s="84" t="s">
        <v>972</v>
      </c>
      <c r="Y167" s="79"/>
      <c r="Z167" s="79"/>
      <c r="AA167" s="82" t="s">
        <v>1147</v>
      </c>
      <c r="AB167" s="82" t="s">
        <v>1240</v>
      </c>
      <c r="AC167" s="79" t="b">
        <v>0</v>
      </c>
      <c r="AD167" s="79">
        <v>2</v>
      </c>
      <c r="AE167" s="82" t="s">
        <v>1266</v>
      </c>
      <c r="AF167" s="79" t="b">
        <v>0</v>
      </c>
      <c r="AG167" s="79" t="s">
        <v>1274</v>
      </c>
      <c r="AH167" s="79"/>
      <c r="AI167" s="82" t="s">
        <v>1246</v>
      </c>
      <c r="AJ167" s="79" t="b">
        <v>0</v>
      </c>
      <c r="AK167" s="79">
        <v>0</v>
      </c>
      <c r="AL167" s="82" t="s">
        <v>1246</v>
      </c>
      <c r="AM167" s="79" t="s">
        <v>1288</v>
      </c>
      <c r="AN167" s="79" t="b">
        <v>0</v>
      </c>
      <c r="AO167" s="82" t="s">
        <v>1240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31</v>
      </c>
      <c r="BC167" s="78" t="str">
        <f>REPLACE(INDEX(GroupVertices[Group],MATCH(Edges[[#This Row],[Vertex 2]],GroupVertices[Vertex],0)),1,1,"")</f>
        <v>31</v>
      </c>
      <c r="BD167" s="48">
        <v>2</v>
      </c>
      <c r="BE167" s="49">
        <v>7.407407407407407</v>
      </c>
      <c r="BF167" s="48">
        <v>0</v>
      </c>
      <c r="BG167" s="49">
        <v>0</v>
      </c>
      <c r="BH167" s="48">
        <v>0</v>
      </c>
      <c r="BI167" s="49">
        <v>0</v>
      </c>
      <c r="BJ167" s="48">
        <v>25</v>
      </c>
      <c r="BK167" s="49">
        <v>92.5925925925926</v>
      </c>
      <c r="BL167" s="48">
        <v>27</v>
      </c>
    </row>
    <row r="168" spans="1:64" ht="15">
      <c r="A168" s="64" t="s">
        <v>306</v>
      </c>
      <c r="B168" s="64" t="s">
        <v>306</v>
      </c>
      <c r="C168" s="65" t="s">
        <v>3900</v>
      </c>
      <c r="D168" s="66">
        <v>3</v>
      </c>
      <c r="E168" s="67" t="s">
        <v>132</v>
      </c>
      <c r="F168" s="68">
        <v>35</v>
      </c>
      <c r="G168" s="65"/>
      <c r="H168" s="69"/>
      <c r="I168" s="70"/>
      <c r="J168" s="70"/>
      <c r="K168" s="34" t="s">
        <v>65</v>
      </c>
      <c r="L168" s="77">
        <v>168</v>
      </c>
      <c r="M168" s="77"/>
      <c r="N168" s="72"/>
      <c r="O168" s="79" t="s">
        <v>176</v>
      </c>
      <c r="P168" s="81">
        <v>43685.38912037037</v>
      </c>
      <c r="Q168" s="79" t="s">
        <v>515</v>
      </c>
      <c r="R168" s="84" t="s">
        <v>597</v>
      </c>
      <c r="S168" s="79" t="s">
        <v>640</v>
      </c>
      <c r="T168" s="79" t="s">
        <v>694</v>
      </c>
      <c r="U168" s="79"/>
      <c r="V168" s="84" t="s">
        <v>818</v>
      </c>
      <c r="W168" s="81">
        <v>43685.38912037037</v>
      </c>
      <c r="X168" s="84" t="s">
        <v>973</v>
      </c>
      <c r="Y168" s="79"/>
      <c r="Z168" s="79"/>
      <c r="AA168" s="82" t="s">
        <v>1148</v>
      </c>
      <c r="AB168" s="79"/>
      <c r="AC168" s="79" t="b">
        <v>0</v>
      </c>
      <c r="AD168" s="79">
        <v>0</v>
      </c>
      <c r="AE168" s="82" t="s">
        <v>1246</v>
      </c>
      <c r="AF168" s="79" t="b">
        <v>0</v>
      </c>
      <c r="AG168" s="79" t="s">
        <v>1274</v>
      </c>
      <c r="AH168" s="79"/>
      <c r="AI168" s="82" t="s">
        <v>1246</v>
      </c>
      <c r="AJ168" s="79" t="b">
        <v>0</v>
      </c>
      <c r="AK168" s="79">
        <v>0</v>
      </c>
      <c r="AL168" s="82" t="s">
        <v>1246</v>
      </c>
      <c r="AM168" s="79" t="s">
        <v>1288</v>
      </c>
      <c r="AN168" s="79" t="b">
        <v>0</v>
      </c>
      <c r="AO168" s="82" t="s">
        <v>1148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2</v>
      </c>
      <c r="BE168" s="49">
        <v>5.714285714285714</v>
      </c>
      <c r="BF168" s="48">
        <v>1</v>
      </c>
      <c r="BG168" s="49">
        <v>2.857142857142857</v>
      </c>
      <c r="BH168" s="48">
        <v>0</v>
      </c>
      <c r="BI168" s="49">
        <v>0</v>
      </c>
      <c r="BJ168" s="48">
        <v>32</v>
      </c>
      <c r="BK168" s="49">
        <v>91.42857142857143</v>
      </c>
      <c r="BL168" s="48">
        <v>35</v>
      </c>
    </row>
    <row r="169" spans="1:64" ht="15">
      <c r="A169" s="64" t="s">
        <v>307</v>
      </c>
      <c r="B169" s="64" t="s">
        <v>304</v>
      </c>
      <c r="C169" s="65" t="s">
        <v>3900</v>
      </c>
      <c r="D169" s="66">
        <v>3</v>
      </c>
      <c r="E169" s="67" t="s">
        <v>132</v>
      </c>
      <c r="F169" s="68">
        <v>35</v>
      </c>
      <c r="G169" s="65"/>
      <c r="H169" s="69"/>
      <c r="I169" s="70"/>
      <c r="J169" s="70"/>
      <c r="K169" s="34" t="s">
        <v>66</v>
      </c>
      <c r="L169" s="77">
        <v>169</v>
      </c>
      <c r="M169" s="77"/>
      <c r="N169" s="72"/>
      <c r="O169" s="79" t="s">
        <v>431</v>
      </c>
      <c r="P169" s="81">
        <v>43685.3353587963</v>
      </c>
      <c r="Q169" s="79" t="s">
        <v>516</v>
      </c>
      <c r="R169" s="84" t="s">
        <v>598</v>
      </c>
      <c r="S169" s="79" t="s">
        <v>644</v>
      </c>
      <c r="T169" s="79" t="s">
        <v>695</v>
      </c>
      <c r="U169" s="79"/>
      <c r="V169" s="84" t="s">
        <v>819</v>
      </c>
      <c r="W169" s="81">
        <v>43685.3353587963</v>
      </c>
      <c r="X169" s="84" t="s">
        <v>974</v>
      </c>
      <c r="Y169" s="79"/>
      <c r="Z169" s="79"/>
      <c r="AA169" s="82" t="s">
        <v>1149</v>
      </c>
      <c r="AB169" s="79"/>
      <c r="AC169" s="79" t="b">
        <v>0</v>
      </c>
      <c r="AD169" s="79">
        <v>8</v>
      </c>
      <c r="AE169" s="82" t="s">
        <v>1246</v>
      </c>
      <c r="AF169" s="79" t="b">
        <v>0</v>
      </c>
      <c r="AG169" s="79" t="s">
        <v>1274</v>
      </c>
      <c r="AH169" s="79"/>
      <c r="AI169" s="82" t="s">
        <v>1246</v>
      </c>
      <c r="AJ169" s="79" t="b">
        <v>0</v>
      </c>
      <c r="AK169" s="79">
        <v>4</v>
      </c>
      <c r="AL169" s="82" t="s">
        <v>1246</v>
      </c>
      <c r="AM169" s="79" t="s">
        <v>1288</v>
      </c>
      <c r="AN169" s="79" t="b">
        <v>0</v>
      </c>
      <c r="AO169" s="82" t="s">
        <v>1149</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6</v>
      </c>
      <c r="BD169" s="48"/>
      <c r="BE169" s="49"/>
      <c r="BF169" s="48"/>
      <c r="BG169" s="49"/>
      <c r="BH169" s="48"/>
      <c r="BI169" s="49"/>
      <c r="BJ169" s="48"/>
      <c r="BK169" s="49"/>
      <c r="BL169" s="48"/>
    </row>
    <row r="170" spans="1:64" ht="15">
      <c r="A170" s="64" t="s">
        <v>307</v>
      </c>
      <c r="B170" s="64" t="s">
        <v>303</v>
      </c>
      <c r="C170" s="65" t="s">
        <v>3900</v>
      </c>
      <c r="D170" s="66">
        <v>3</v>
      </c>
      <c r="E170" s="67" t="s">
        <v>132</v>
      </c>
      <c r="F170" s="68">
        <v>35</v>
      </c>
      <c r="G170" s="65"/>
      <c r="H170" s="69"/>
      <c r="I170" s="70"/>
      <c r="J170" s="70"/>
      <c r="K170" s="34" t="s">
        <v>66</v>
      </c>
      <c r="L170" s="77">
        <v>170</v>
      </c>
      <c r="M170" s="77"/>
      <c r="N170" s="72"/>
      <c r="O170" s="79" t="s">
        <v>431</v>
      </c>
      <c r="P170" s="81">
        <v>43685.3353587963</v>
      </c>
      <c r="Q170" s="79" t="s">
        <v>516</v>
      </c>
      <c r="R170" s="84" t="s">
        <v>598</v>
      </c>
      <c r="S170" s="79" t="s">
        <v>644</v>
      </c>
      <c r="T170" s="79" t="s">
        <v>695</v>
      </c>
      <c r="U170" s="79"/>
      <c r="V170" s="84" t="s">
        <v>819</v>
      </c>
      <c r="W170" s="81">
        <v>43685.3353587963</v>
      </c>
      <c r="X170" s="84" t="s">
        <v>974</v>
      </c>
      <c r="Y170" s="79"/>
      <c r="Z170" s="79"/>
      <c r="AA170" s="82" t="s">
        <v>1149</v>
      </c>
      <c r="AB170" s="79"/>
      <c r="AC170" s="79" t="b">
        <v>0</v>
      </c>
      <c r="AD170" s="79">
        <v>8</v>
      </c>
      <c r="AE170" s="82" t="s">
        <v>1246</v>
      </c>
      <c r="AF170" s="79" t="b">
        <v>0</v>
      </c>
      <c r="AG170" s="79" t="s">
        <v>1274</v>
      </c>
      <c r="AH170" s="79"/>
      <c r="AI170" s="82" t="s">
        <v>1246</v>
      </c>
      <c r="AJ170" s="79" t="b">
        <v>0</v>
      </c>
      <c r="AK170" s="79">
        <v>4</v>
      </c>
      <c r="AL170" s="82" t="s">
        <v>1246</v>
      </c>
      <c r="AM170" s="79" t="s">
        <v>1288</v>
      </c>
      <c r="AN170" s="79" t="b">
        <v>0</v>
      </c>
      <c r="AO170" s="82" t="s">
        <v>1149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6</v>
      </c>
      <c r="BD170" s="48"/>
      <c r="BE170" s="49"/>
      <c r="BF170" s="48"/>
      <c r="BG170" s="49"/>
      <c r="BH170" s="48"/>
      <c r="BI170" s="49"/>
      <c r="BJ170" s="48"/>
      <c r="BK170" s="49"/>
      <c r="BL170" s="48"/>
    </row>
    <row r="171" spans="1:64" ht="15">
      <c r="A171" s="64" t="s">
        <v>307</v>
      </c>
      <c r="B171" s="64" t="s">
        <v>308</v>
      </c>
      <c r="C171" s="65" t="s">
        <v>3900</v>
      </c>
      <c r="D171" s="66">
        <v>3</v>
      </c>
      <c r="E171" s="67" t="s">
        <v>132</v>
      </c>
      <c r="F171" s="68">
        <v>35</v>
      </c>
      <c r="G171" s="65"/>
      <c r="H171" s="69"/>
      <c r="I171" s="70"/>
      <c r="J171" s="70"/>
      <c r="K171" s="34" t="s">
        <v>66</v>
      </c>
      <c r="L171" s="77">
        <v>171</v>
      </c>
      <c r="M171" s="77"/>
      <c r="N171" s="72"/>
      <c r="O171" s="79" t="s">
        <v>431</v>
      </c>
      <c r="P171" s="81">
        <v>43685.3353587963</v>
      </c>
      <c r="Q171" s="79" t="s">
        <v>516</v>
      </c>
      <c r="R171" s="84" t="s">
        <v>598</v>
      </c>
      <c r="S171" s="79" t="s">
        <v>644</v>
      </c>
      <c r="T171" s="79" t="s">
        <v>695</v>
      </c>
      <c r="U171" s="79"/>
      <c r="V171" s="84" t="s">
        <v>819</v>
      </c>
      <c r="W171" s="81">
        <v>43685.3353587963</v>
      </c>
      <c r="X171" s="84" t="s">
        <v>974</v>
      </c>
      <c r="Y171" s="79"/>
      <c r="Z171" s="79"/>
      <c r="AA171" s="82" t="s">
        <v>1149</v>
      </c>
      <c r="AB171" s="79"/>
      <c r="AC171" s="79" t="b">
        <v>0</v>
      </c>
      <c r="AD171" s="79">
        <v>8</v>
      </c>
      <c r="AE171" s="82" t="s">
        <v>1246</v>
      </c>
      <c r="AF171" s="79" t="b">
        <v>0</v>
      </c>
      <c r="AG171" s="79" t="s">
        <v>1274</v>
      </c>
      <c r="AH171" s="79"/>
      <c r="AI171" s="82" t="s">
        <v>1246</v>
      </c>
      <c r="AJ171" s="79" t="b">
        <v>0</v>
      </c>
      <c r="AK171" s="79">
        <v>4</v>
      </c>
      <c r="AL171" s="82" t="s">
        <v>1246</v>
      </c>
      <c r="AM171" s="79" t="s">
        <v>1288</v>
      </c>
      <c r="AN171" s="79" t="b">
        <v>0</v>
      </c>
      <c r="AO171" s="82" t="s">
        <v>1149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6</v>
      </c>
      <c r="BC171" s="78" t="str">
        <f>REPLACE(INDEX(GroupVertices[Group],MATCH(Edges[[#This Row],[Vertex 2]],GroupVertices[Vertex],0)),1,1,"")</f>
        <v>6</v>
      </c>
      <c r="BD171" s="48">
        <v>0</v>
      </c>
      <c r="BE171" s="49">
        <v>0</v>
      </c>
      <c r="BF171" s="48">
        <v>0</v>
      </c>
      <c r="BG171" s="49">
        <v>0</v>
      </c>
      <c r="BH171" s="48">
        <v>0</v>
      </c>
      <c r="BI171" s="49">
        <v>0</v>
      </c>
      <c r="BJ171" s="48">
        <v>21</v>
      </c>
      <c r="BK171" s="49">
        <v>100</v>
      </c>
      <c r="BL171" s="48">
        <v>21</v>
      </c>
    </row>
    <row r="172" spans="1:64" ht="15">
      <c r="A172" s="64" t="s">
        <v>303</v>
      </c>
      <c r="B172" s="64" t="s">
        <v>307</v>
      </c>
      <c r="C172" s="65" t="s">
        <v>3900</v>
      </c>
      <c r="D172" s="66">
        <v>3</v>
      </c>
      <c r="E172" s="67" t="s">
        <v>132</v>
      </c>
      <c r="F172" s="68">
        <v>35</v>
      </c>
      <c r="G172" s="65"/>
      <c r="H172" s="69"/>
      <c r="I172" s="70"/>
      <c r="J172" s="70"/>
      <c r="K172" s="34" t="s">
        <v>66</v>
      </c>
      <c r="L172" s="77">
        <v>172</v>
      </c>
      <c r="M172" s="77"/>
      <c r="N172" s="72"/>
      <c r="O172" s="79" t="s">
        <v>431</v>
      </c>
      <c r="P172" s="81">
        <v>43685.336851851855</v>
      </c>
      <c r="Q172" s="79" t="s">
        <v>517</v>
      </c>
      <c r="R172" s="79"/>
      <c r="S172" s="79"/>
      <c r="T172" s="79"/>
      <c r="U172" s="79"/>
      <c r="V172" s="84" t="s">
        <v>815</v>
      </c>
      <c r="W172" s="81">
        <v>43685.336851851855</v>
      </c>
      <c r="X172" s="84" t="s">
        <v>975</v>
      </c>
      <c r="Y172" s="79"/>
      <c r="Z172" s="79"/>
      <c r="AA172" s="82" t="s">
        <v>1150</v>
      </c>
      <c r="AB172" s="79"/>
      <c r="AC172" s="79" t="b">
        <v>0</v>
      </c>
      <c r="AD172" s="79">
        <v>0</v>
      </c>
      <c r="AE172" s="82" t="s">
        <v>1246</v>
      </c>
      <c r="AF172" s="79" t="b">
        <v>0</v>
      </c>
      <c r="AG172" s="79" t="s">
        <v>1274</v>
      </c>
      <c r="AH172" s="79"/>
      <c r="AI172" s="82" t="s">
        <v>1246</v>
      </c>
      <c r="AJ172" s="79" t="b">
        <v>0</v>
      </c>
      <c r="AK172" s="79">
        <v>4</v>
      </c>
      <c r="AL172" s="82" t="s">
        <v>1149</v>
      </c>
      <c r="AM172" s="79" t="s">
        <v>1288</v>
      </c>
      <c r="AN172" s="79" t="b">
        <v>0</v>
      </c>
      <c r="AO172" s="82" t="s">
        <v>1149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6</v>
      </c>
      <c r="BC172" s="78" t="str">
        <f>REPLACE(INDEX(GroupVertices[Group],MATCH(Edges[[#This Row],[Vertex 2]],GroupVertices[Vertex],0)),1,1,"")</f>
        <v>6</v>
      </c>
      <c r="BD172" s="48"/>
      <c r="BE172" s="49"/>
      <c r="BF172" s="48"/>
      <c r="BG172" s="49"/>
      <c r="BH172" s="48"/>
      <c r="BI172" s="49"/>
      <c r="BJ172" s="48"/>
      <c r="BK172" s="49"/>
      <c r="BL172" s="48"/>
    </row>
    <row r="173" spans="1:64" ht="15">
      <c r="A173" s="64" t="s">
        <v>304</v>
      </c>
      <c r="B173" s="64" t="s">
        <v>307</v>
      </c>
      <c r="C173" s="65" t="s">
        <v>3900</v>
      </c>
      <c r="D173" s="66">
        <v>3</v>
      </c>
      <c r="E173" s="67" t="s">
        <v>132</v>
      </c>
      <c r="F173" s="68">
        <v>35</v>
      </c>
      <c r="G173" s="65"/>
      <c r="H173" s="69"/>
      <c r="I173" s="70"/>
      <c r="J173" s="70"/>
      <c r="K173" s="34" t="s">
        <v>66</v>
      </c>
      <c r="L173" s="77">
        <v>173</v>
      </c>
      <c r="M173" s="77"/>
      <c r="N173" s="72"/>
      <c r="O173" s="79" t="s">
        <v>431</v>
      </c>
      <c r="P173" s="81">
        <v>43685.37511574074</v>
      </c>
      <c r="Q173" s="79" t="s">
        <v>517</v>
      </c>
      <c r="R173" s="79"/>
      <c r="S173" s="79"/>
      <c r="T173" s="79"/>
      <c r="U173" s="79"/>
      <c r="V173" s="84" t="s">
        <v>816</v>
      </c>
      <c r="W173" s="81">
        <v>43685.37511574074</v>
      </c>
      <c r="X173" s="84" t="s">
        <v>976</v>
      </c>
      <c r="Y173" s="79"/>
      <c r="Z173" s="79"/>
      <c r="AA173" s="82" t="s">
        <v>1151</v>
      </c>
      <c r="AB173" s="79"/>
      <c r="AC173" s="79" t="b">
        <v>0</v>
      </c>
      <c r="AD173" s="79">
        <v>0</v>
      </c>
      <c r="AE173" s="82" t="s">
        <v>1246</v>
      </c>
      <c r="AF173" s="79" t="b">
        <v>0</v>
      </c>
      <c r="AG173" s="79" t="s">
        <v>1274</v>
      </c>
      <c r="AH173" s="79"/>
      <c r="AI173" s="82" t="s">
        <v>1246</v>
      </c>
      <c r="AJ173" s="79" t="b">
        <v>0</v>
      </c>
      <c r="AK173" s="79">
        <v>4</v>
      </c>
      <c r="AL173" s="82" t="s">
        <v>1149</v>
      </c>
      <c r="AM173" s="79" t="s">
        <v>1292</v>
      </c>
      <c r="AN173" s="79" t="b">
        <v>0</v>
      </c>
      <c r="AO173" s="82" t="s">
        <v>1149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c r="BE173" s="49"/>
      <c r="BF173" s="48"/>
      <c r="BG173" s="49"/>
      <c r="BH173" s="48"/>
      <c r="BI173" s="49"/>
      <c r="BJ173" s="48"/>
      <c r="BK173" s="49"/>
      <c r="BL173" s="48"/>
    </row>
    <row r="174" spans="1:64" ht="15">
      <c r="A174" s="64" t="s">
        <v>308</v>
      </c>
      <c r="B174" s="64" t="s">
        <v>307</v>
      </c>
      <c r="C174" s="65" t="s">
        <v>3900</v>
      </c>
      <c r="D174" s="66">
        <v>3</v>
      </c>
      <c r="E174" s="67" t="s">
        <v>132</v>
      </c>
      <c r="F174" s="68">
        <v>35</v>
      </c>
      <c r="G174" s="65"/>
      <c r="H174" s="69"/>
      <c r="I174" s="70"/>
      <c r="J174" s="70"/>
      <c r="K174" s="34" t="s">
        <v>66</v>
      </c>
      <c r="L174" s="77">
        <v>174</v>
      </c>
      <c r="M174" s="77"/>
      <c r="N174" s="72"/>
      <c r="O174" s="79" t="s">
        <v>431</v>
      </c>
      <c r="P174" s="81">
        <v>43685.40300925926</v>
      </c>
      <c r="Q174" s="79" t="s">
        <v>517</v>
      </c>
      <c r="R174" s="79"/>
      <c r="S174" s="79"/>
      <c r="T174" s="79"/>
      <c r="U174" s="79"/>
      <c r="V174" s="84" t="s">
        <v>820</v>
      </c>
      <c r="W174" s="81">
        <v>43685.40300925926</v>
      </c>
      <c r="X174" s="84" t="s">
        <v>977</v>
      </c>
      <c r="Y174" s="79"/>
      <c r="Z174" s="79"/>
      <c r="AA174" s="82" t="s">
        <v>1152</v>
      </c>
      <c r="AB174" s="79"/>
      <c r="AC174" s="79" t="b">
        <v>0</v>
      </c>
      <c r="AD174" s="79">
        <v>0</v>
      </c>
      <c r="AE174" s="82" t="s">
        <v>1246</v>
      </c>
      <c r="AF174" s="79" t="b">
        <v>0</v>
      </c>
      <c r="AG174" s="79" t="s">
        <v>1274</v>
      </c>
      <c r="AH174" s="79"/>
      <c r="AI174" s="82" t="s">
        <v>1246</v>
      </c>
      <c r="AJ174" s="79" t="b">
        <v>0</v>
      </c>
      <c r="AK174" s="79">
        <v>4</v>
      </c>
      <c r="AL174" s="82" t="s">
        <v>1149</v>
      </c>
      <c r="AM174" s="79" t="s">
        <v>1288</v>
      </c>
      <c r="AN174" s="79" t="b">
        <v>0</v>
      </c>
      <c r="AO174" s="82" t="s">
        <v>1149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303</v>
      </c>
      <c r="B175" s="64" t="s">
        <v>308</v>
      </c>
      <c r="C175" s="65" t="s">
        <v>3900</v>
      </c>
      <c r="D175" s="66">
        <v>3</v>
      </c>
      <c r="E175" s="67" t="s">
        <v>132</v>
      </c>
      <c r="F175" s="68">
        <v>35</v>
      </c>
      <c r="G175" s="65"/>
      <c r="H175" s="69"/>
      <c r="I175" s="70"/>
      <c r="J175" s="70"/>
      <c r="K175" s="34" t="s">
        <v>66</v>
      </c>
      <c r="L175" s="77">
        <v>175</v>
      </c>
      <c r="M175" s="77"/>
      <c r="N175" s="72"/>
      <c r="O175" s="79" t="s">
        <v>431</v>
      </c>
      <c r="P175" s="81">
        <v>43685.336851851855</v>
      </c>
      <c r="Q175" s="79" t="s">
        <v>517</v>
      </c>
      <c r="R175" s="79"/>
      <c r="S175" s="79"/>
      <c r="T175" s="79"/>
      <c r="U175" s="79"/>
      <c r="V175" s="84" t="s">
        <v>815</v>
      </c>
      <c r="W175" s="81">
        <v>43685.336851851855</v>
      </c>
      <c r="X175" s="84" t="s">
        <v>975</v>
      </c>
      <c r="Y175" s="79"/>
      <c r="Z175" s="79"/>
      <c r="AA175" s="82" t="s">
        <v>1150</v>
      </c>
      <c r="AB175" s="79"/>
      <c r="AC175" s="79" t="b">
        <v>0</v>
      </c>
      <c r="AD175" s="79">
        <v>0</v>
      </c>
      <c r="AE175" s="82" t="s">
        <v>1246</v>
      </c>
      <c r="AF175" s="79" t="b">
        <v>0</v>
      </c>
      <c r="AG175" s="79" t="s">
        <v>1274</v>
      </c>
      <c r="AH175" s="79"/>
      <c r="AI175" s="82" t="s">
        <v>1246</v>
      </c>
      <c r="AJ175" s="79" t="b">
        <v>0</v>
      </c>
      <c r="AK175" s="79">
        <v>4</v>
      </c>
      <c r="AL175" s="82" t="s">
        <v>1149</v>
      </c>
      <c r="AM175" s="79" t="s">
        <v>1288</v>
      </c>
      <c r="AN175" s="79" t="b">
        <v>0</v>
      </c>
      <c r="AO175" s="82" t="s">
        <v>1149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v>0</v>
      </c>
      <c r="BE175" s="49">
        <v>0</v>
      </c>
      <c r="BF175" s="48">
        <v>0</v>
      </c>
      <c r="BG175" s="49">
        <v>0</v>
      </c>
      <c r="BH175" s="48">
        <v>0</v>
      </c>
      <c r="BI175" s="49">
        <v>0</v>
      </c>
      <c r="BJ175" s="48">
        <v>18</v>
      </c>
      <c r="BK175" s="49">
        <v>100</v>
      </c>
      <c r="BL175" s="48">
        <v>18</v>
      </c>
    </row>
    <row r="176" spans="1:64" ht="15">
      <c r="A176" s="64" t="s">
        <v>304</v>
      </c>
      <c r="B176" s="64" t="s">
        <v>308</v>
      </c>
      <c r="C176" s="65" t="s">
        <v>3900</v>
      </c>
      <c r="D176" s="66">
        <v>3</v>
      </c>
      <c r="E176" s="67" t="s">
        <v>132</v>
      </c>
      <c r="F176" s="68">
        <v>35</v>
      </c>
      <c r="G176" s="65"/>
      <c r="H176" s="69"/>
      <c r="I176" s="70"/>
      <c r="J176" s="70"/>
      <c r="K176" s="34" t="s">
        <v>66</v>
      </c>
      <c r="L176" s="77">
        <v>176</v>
      </c>
      <c r="M176" s="77"/>
      <c r="N176" s="72"/>
      <c r="O176" s="79" t="s">
        <v>431</v>
      </c>
      <c r="P176" s="81">
        <v>43685.37511574074</v>
      </c>
      <c r="Q176" s="79" t="s">
        <v>517</v>
      </c>
      <c r="R176" s="79"/>
      <c r="S176" s="79"/>
      <c r="T176" s="79"/>
      <c r="U176" s="79"/>
      <c r="V176" s="84" t="s">
        <v>816</v>
      </c>
      <c r="W176" s="81">
        <v>43685.37511574074</v>
      </c>
      <c r="X176" s="84" t="s">
        <v>976</v>
      </c>
      <c r="Y176" s="79"/>
      <c r="Z176" s="79"/>
      <c r="AA176" s="82" t="s">
        <v>1151</v>
      </c>
      <c r="AB176" s="79"/>
      <c r="AC176" s="79" t="b">
        <v>0</v>
      </c>
      <c r="AD176" s="79">
        <v>0</v>
      </c>
      <c r="AE176" s="82" t="s">
        <v>1246</v>
      </c>
      <c r="AF176" s="79" t="b">
        <v>0</v>
      </c>
      <c r="AG176" s="79" t="s">
        <v>1274</v>
      </c>
      <c r="AH176" s="79"/>
      <c r="AI176" s="82" t="s">
        <v>1246</v>
      </c>
      <c r="AJ176" s="79" t="b">
        <v>0</v>
      </c>
      <c r="AK176" s="79">
        <v>4</v>
      </c>
      <c r="AL176" s="82" t="s">
        <v>1149</v>
      </c>
      <c r="AM176" s="79" t="s">
        <v>1292</v>
      </c>
      <c r="AN176" s="79" t="b">
        <v>0</v>
      </c>
      <c r="AO176" s="82" t="s">
        <v>1149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v>0</v>
      </c>
      <c r="BE176" s="49">
        <v>0</v>
      </c>
      <c r="BF176" s="48">
        <v>0</v>
      </c>
      <c r="BG176" s="49">
        <v>0</v>
      </c>
      <c r="BH176" s="48">
        <v>0</v>
      </c>
      <c r="BI176" s="49">
        <v>0</v>
      </c>
      <c r="BJ176" s="48">
        <v>18</v>
      </c>
      <c r="BK176" s="49">
        <v>100</v>
      </c>
      <c r="BL176" s="48">
        <v>18</v>
      </c>
    </row>
    <row r="177" spans="1:64" ht="15">
      <c r="A177" s="64" t="s">
        <v>308</v>
      </c>
      <c r="B177" s="64" t="s">
        <v>304</v>
      </c>
      <c r="C177" s="65" t="s">
        <v>3900</v>
      </c>
      <c r="D177" s="66">
        <v>3</v>
      </c>
      <c r="E177" s="67" t="s">
        <v>132</v>
      </c>
      <c r="F177" s="68">
        <v>35</v>
      </c>
      <c r="G177" s="65"/>
      <c r="H177" s="69"/>
      <c r="I177" s="70"/>
      <c r="J177" s="70"/>
      <c r="K177" s="34" t="s">
        <v>66</v>
      </c>
      <c r="L177" s="77">
        <v>177</v>
      </c>
      <c r="M177" s="77"/>
      <c r="N177" s="72"/>
      <c r="O177" s="79" t="s">
        <v>431</v>
      </c>
      <c r="P177" s="81">
        <v>43685.40300925926</v>
      </c>
      <c r="Q177" s="79" t="s">
        <v>517</v>
      </c>
      <c r="R177" s="79"/>
      <c r="S177" s="79"/>
      <c r="T177" s="79"/>
      <c r="U177" s="79"/>
      <c r="V177" s="84" t="s">
        <v>820</v>
      </c>
      <c r="W177" s="81">
        <v>43685.40300925926</v>
      </c>
      <c r="X177" s="84" t="s">
        <v>977</v>
      </c>
      <c r="Y177" s="79"/>
      <c r="Z177" s="79"/>
      <c r="AA177" s="82" t="s">
        <v>1152</v>
      </c>
      <c r="AB177" s="79"/>
      <c r="AC177" s="79" t="b">
        <v>0</v>
      </c>
      <c r="AD177" s="79">
        <v>0</v>
      </c>
      <c r="AE177" s="82" t="s">
        <v>1246</v>
      </c>
      <c r="AF177" s="79" t="b">
        <v>0</v>
      </c>
      <c r="AG177" s="79" t="s">
        <v>1274</v>
      </c>
      <c r="AH177" s="79"/>
      <c r="AI177" s="82" t="s">
        <v>1246</v>
      </c>
      <c r="AJ177" s="79" t="b">
        <v>0</v>
      </c>
      <c r="AK177" s="79">
        <v>4</v>
      </c>
      <c r="AL177" s="82" t="s">
        <v>1149</v>
      </c>
      <c r="AM177" s="79" t="s">
        <v>1288</v>
      </c>
      <c r="AN177" s="79" t="b">
        <v>0</v>
      </c>
      <c r="AO177" s="82" t="s">
        <v>1149</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c r="BE177" s="49"/>
      <c r="BF177" s="48"/>
      <c r="BG177" s="49"/>
      <c r="BH177" s="48"/>
      <c r="BI177" s="49"/>
      <c r="BJ177" s="48"/>
      <c r="BK177" s="49"/>
      <c r="BL177" s="48"/>
    </row>
    <row r="178" spans="1:64" ht="15">
      <c r="A178" s="64" t="s">
        <v>308</v>
      </c>
      <c r="B178" s="64" t="s">
        <v>303</v>
      </c>
      <c r="C178" s="65" t="s">
        <v>3900</v>
      </c>
      <c r="D178" s="66">
        <v>3</v>
      </c>
      <c r="E178" s="67" t="s">
        <v>132</v>
      </c>
      <c r="F178" s="68">
        <v>35</v>
      </c>
      <c r="G178" s="65"/>
      <c r="H178" s="69"/>
      <c r="I178" s="70"/>
      <c r="J178" s="70"/>
      <c r="K178" s="34" t="s">
        <v>66</v>
      </c>
      <c r="L178" s="77">
        <v>178</v>
      </c>
      <c r="M178" s="77"/>
      <c r="N178" s="72"/>
      <c r="O178" s="79" t="s">
        <v>431</v>
      </c>
      <c r="P178" s="81">
        <v>43685.40300925926</v>
      </c>
      <c r="Q178" s="79" t="s">
        <v>517</v>
      </c>
      <c r="R178" s="79"/>
      <c r="S178" s="79"/>
      <c r="T178" s="79"/>
      <c r="U178" s="79"/>
      <c r="V178" s="84" t="s">
        <v>820</v>
      </c>
      <c r="W178" s="81">
        <v>43685.40300925926</v>
      </c>
      <c r="X178" s="84" t="s">
        <v>977</v>
      </c>
      <c r="Y178" s="79"/>
      <c r="Z178" s="79"/>
      <c r="AA178" s="82" t="s">
        <v>1152</v>
      </c>
      <c r="AB178" s="79"/>
      <c r="AC178" s="79" t="b">
        <v>0</v>
      </c>
      <c r="AD178" s="79">
        <v>0</v>
      </c>
      <c r="AE178" s="82" t="s">
        <v>1246</v>
      </c>
      <c r="AF178" s="79" t="b">
        <v>0</v>
      </c>
      <c r="AG178" s="79" t="s">
        <v>1274</v>
      </c>
      <c r="AH178" s="79"/>
      <c r="AI178" s="82" t="s">
        <v>1246</v>
      </c>
      <c r="AJ178" s="79" t="b">
        <v>0</v>
      </c>
      <c r="AK178" s="79">
        <v>4</v>
      </c>
      <c r="AL178" s="82" t="s">
        <v>1149</v>
      </c>
      <c r="AM178" s="79" t="s">
        <v>1288</v>
      </c>
      <c r="AN178" s="79" t="b">
        <v>0</v>
      </c>
      <c r="AO178" s="82" t="s">
        <v>1149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v>0</v>
      </c>
      <c r="BE178" s="49">
        <v>0</v>
      </c>
      <c r="BF178" s="48">
        <v>0</v>
      </c>
      <c r="BG178" s="49">
        <v>0</v>
      </c>
      <c r="BH178" s="48">
        <v>0</v>
      </c>
      <c r="BI178" s="49">
        <v>0</v>
      </c>
      <c r="BJ178" s="48">
        <v>18</v>
      </c>
      <c r="BK178" s="49">
        <v>100</v>
      </c>
      <c r="BL178" s="48">
        <v>18</v>
      </c>
    </row>
    <row r="179" spans="1:64" ht="15">
      <c r="A179" s="64" t="s">
        <v>309</v>
      </c>
      <c r="B179" s="64" t="s">
        <v>304</v>
      </c>
      <c r="C179" s="65" t="s">
        <v>3900</v>
      </c>
      <c r="D179" s="66">
        <v>3</v>
      </c>
      <c r="E179" s="67" t="s">
        <v>132</v>
      </c>
      <c r="F179" s="68">
        <v>35</v>
      </c>
      <c r="G179" s="65"/>
      <c r="H179" s="69"/>
      <c r="I179" s="70"/>
      <c r="J179" s="70"/>
      <c r="K179" s="34" t="s">
        <v>65</v>
      </c>
      <c r="L179" s="77">
        <v>179</v>
      </c>
      <c r="M179" s="77"/>
      <c r="N179" s="72"/>
      <c r="O179" s="79" t="s">
        <v>431</v>
      </c>
      <c r="P179" s="81">
        <v>43684.36114583333</v>
      </c>
      <c r="Q179" s="79" t="s">
        <v>518</v>
      </c>
      <c r="R179" s="84" t="s">
        <v>599</v>
      </c>
      <c r="S179" s="79" t="s">
        <v>627</v>
      </c>
      <c r="T179" s="79" t="s">
        <v>696</v>
      </c>
      <c r="U179" s="79"/>
      <c r="V179" s="84" t="s">
        <v>821</v>
      </c>
      <c r="W179" s="81">
        <v>43684.36114583333</v>
      </c>
      <c r="X179" s="84" t="s">
        <v>978</v>
      </c>
      <c r="Y179" s="79"/>
      <c r="Z179" s="79"/>
      <c r="AA179" s="82" t="s">
        <v>1153</v>
      </c>
      <c r="AB179" s="79"/>
      <c r="AC179" s="79" t="b">
        <v>0</v>
      </c>
      <c r="AD179" s="79">
        <v>5</v>
      </c>
      <c r="AE179" s="82" t="s">
        <v>1246</v>
      </c>
      <c r="AF179" s="79" t="b">
        <v>0</v>
      </c>
      <c r="AG179" s="79" t="s">
        <v>1274</v>
      </c>
      <c r="AH179" s="79"/>
      <c r="AI179" s="82" t="s">
        <v>1246</v>
      </c>
      <c r="AJ179" s="79" t="b">
        <v>0</v>
      </c>
      <c r="AK179" s="79">
        <v>2</v>
      </c>
      <c r="AL179" s="82" t="s">
        <v>1246</v>
      </c>
      <c r="AM179" s="79" t="s">
        <v>1294</v>
      </c>
      <c r="AN179" s="79" t="b">
        <v>0</v>
      </c>
      <c r="AO179" s="82" t="s">
        <v>1153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c r="BE179" s="49"/>
      <c r="BF179" s="48"/>
      <c r="BG179" s="49"/>
      <c r="BH179" s="48"/>
      <c r="BI179" s="49"/>
      <c r="BJ179" s="48"/>
      <c r="BK179" s="49"/>
      <c r="BL179" s="48"/>
    </row>
    <row r="180" spans="1:64" ht="15">
      <c r="A180" s="64" t="s">
        <v>303</v>
      </c>
      <c r="B180" s="64" t="s">
        <v>304</v>
      </c>
      <c r="C180" s="65" t="s">
        <v>3901</v>
      </c>
      <c r="D180" s="66">
        <v>10</v>
      </c>
      <c r="E180" s="67" t="s">
        <v>136</v>
      </c>
      <c r="F180" s="68">
        <v>12</v>
      </c>
      <c r="G180" s="65"/>
      <c r="H180" s="69"/>
      <c r="I180" s="70"/>
      <c r="J180" s="70"/>
      <c r="K180" s="34" t="s">
        <v>66</v>
      </c>
      <c r="L180" s="77">
        <v>180</v>
      </c>
      <c r="M180" s="77"/>
      <c r="N180" s="72"/>
      <c r="O180" s="79" t="s">
        <v>431</v>
      </c>
      <c r="P180" s="81">
        <v>43684.37247685185</v>
      </c>
      <c r="Q180" s="79" t="s">
        <v>519</v>
      </c>
      <c r="R180" s="79"/>
      <c r="S180" s="79"/>
      <c r="T180" s="79" t="s">
        <v>653</v>
      </c>
      <c r="U180" s="79"/>
      <c r="V180" s="84" t="s">
        <v>815</v>
      </c>
      <c r="W180" s="81">
        <v>43684.37247685185</v>
      </c>
      <c r="X180" s="84" t="s">
        <v>979</v>
      </c>
      <c r="Y180" s="79"/>
      <c r="Z180" s="79"/>
      <c r="AA180" s="82" t="s">
        <v>1154</v>
      </c>
      <c r="AB180" s="79"/>
      <c r="AC180" s="79" t="b">
        <v>0</v>
      </c>
      <c r="AD180" s="79">
        <v>0</v>
      </c>
      <c r="AE180" s="82" t="s">
        <v>1246</v>
      </c>
      <c r="AF180" s="79" t="b">
        <v>0</v>
      </c>
      <c r="AG180" s="79" t="s">
        <v>1274</v>
      </c>
      <c r="AH180" s="79"/>
      <c r="AI180" s="82" t="s">
        <v>1246</v>
      </c>
      <c r="AJ180" s="79" t="b">
        <v>0</v>
      </c>
      <c r="AK180" s="79">
        <v>2</v>
      </c>
      <c r="AL180" s="82" t="s">
        <v>1153</v>
      </c>
      <c r="AM180" s="79" t="s">
        <v>1288</v>
      </c>
      <c r="AN180" s="79" t="b">
        <v>0</v>
      </c>
      <c r="AO180" s="82" t="s">
        <v>1153</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6</v>
      </c>
      <c r="BC180" s="78" t="str">
        <f>REPLACE(INDEX(GroupVertices[Group],MATCH(Edges[[#This Row],[Vertex 2]],GroupVertices[Vertex],0)),1,1,"")</f>
        <v>6</v>
      </c>
      <c r="BD180" s="48"/>
      <c r="BE180" s="49"/>
      <c r="BF180" s="48"/>
      <c r="BG180" s="49"/>
      <c r="BH180" s="48"/>
      <c r="BI180" s="49"/>
      <c r="BJ180" s="48"/>
      <c r="BK180" s="49"/>
      <c r="BL180" s="48"/>
    </row>
    <row r="181" spans="1:64" ht="15">
      <c r="A181" s="64" t="s">
        <v>303</v>
      </c>
      <c r="B181" s="64" t="s">
        <v>304</v>
      </c>
      <c r="C181" s="65" t="s">
        <v>3901</v>
      </c>
      <c r="D181" s="66">
        <v>10</v>
      </c>
      <c r="E181" s="67" t="s">
        <v>136</v>
      </c>
      <c r="F181" s="68">
        <v>12</v>
      </c>
      <c r="G181" s="65"/>
      <c r="H181" s="69"/>
      <c r="I181" s="70"/>
      <c r="J181" s="70"/>
      <c r="K181" s="34" t="s">
        <v>66</v>
      </c>
      <c r="L181" s="77">
        <v>181</v>
      </c>
      <c r="M181" s="77"/>
      <c r="N181" s="72"/>
      <c r="O181" s="79" t="s">
        <v>431</v>
      </c>
      <c r="P181" s="81">
        <v>43685.336851851855</v>
      </c>
      <c r="Q181" s="79" t="s">
        <v>517</v>
      </c>
      <c r="R181" s="79"/>
      <c r="S181" s="79"/>
      <c r="T181" s="79"/>
      <c r="U181" s="79"/>
      <c r="V181" s="84" t="s">
        <v>815</v>
      </c>
      <c r="W181" s="81">
        <v>43685.336851851855</v>
      </c>
      <c r="X181" s="84" t="s">
        <v>975</v>
      </c>
      <c r="Y181" s="79"/>
      <c r="Z181" s="79"/>
      <c r="AA181" s="82" t="s">
        <v>1150</v>
      </c>
      <c r="AB181" s="79"/>
      <c r="AC181" s="79" t="b">
        <v>0</v>
      </c>
      <c r="AD181" s="79">
        <v>0</v>
      </c>
      <c r="AE181" s="82" t="s">
        <v>1246</v>
      </c>
      <c r="AF181" s="79" t="b">
        <v>0</v>
      </c>
      <c r="AG181" s="79" t="s">
        <v>1274</v>
      </c>
      <c r="AH181" s="79"/>
      <c r="AI181" s="82" t="s">
        <v>1246</v>
      </c>
      <c r="AJ181" s="79" t="b">
        <v>0</v>
      </c>
      <c r="AK181" s="79">
        <v>4</v>
      </c>
      <c r="AL181" s="82" t="s">
        <v>1149</v>
      </c>
      <c r="AM181" s="79" t="s">
        <v>1288</v>
      </c>
      <c r="AN181" s="79" t="b">
        <v>0</v>
      </c>
      <c r="AO181" s="82" t="s">
        <v>1149</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6</v>
      </c>
      <c r="BC181" s="78" t="str">
        <f>REPLACE(INDEX(GroupVertices[Group],MATCH(Edges[[#This Row],[Vertex 2]],GroupVertices[Vertex],0)),1,1,"")</f>
        <v>6</v>
      </c>
      <c r="BD181" s="48"/>
      <c r="BE181" s="49"/>
      <c r="BF181" s="48"/>
      <c r="BG181" s="49"/>
      <c r="BH181" s="48"/>
      <c r="BI181" s="49"/>
      <c r="BJ181" s="48"/>
      <c r="BK181" s="49"/>
      <c r="BL181" s="48"/>
    </row>
    <row r="182" spans="1:64" ht="15">
      <c r="A182" s="64" t="s">
        <v>304</v>
      </c>
      <c r="B182" s="64" t="s">
        <v>303</v>
      </c>
      <c r="C182" s="65" t="s">
        <v>3901</v>
      </c>
      <c r="D182" s="66">
        <v>10</v>
      </c>
      <c r="E182" s="67" t="s">
        <v>136</v>
      </c>
      <c r="F182" s="68">
        <v>12</v>
      </c>
      <c r="G182" s="65"/>
      <c r="H182" s="69"/>
      <c r="I182" s="70"/>
      <c r="J182" s="70"/>
      <c r="K182" s="34" t="s">
        <v>66</v>
      </c>
      <c r="L182" s="77">
        <v>182</v>
      </c>
      <c r="M182" s="77"/>
      <c r="N182" s="72"/>
      <c r="O182" s="79" t="s">
        <v>431</v>
      </c>
      <c r="P182" s="81">
        <v>43684.581608796296</v>
      </c>
      <c r="Q182" s="79" t="s">
        <v>501</v>
      </c>
      <c r="R182" s="79"/>
      <c r="S182" s="79"/>
      <c r="T182" s="79"/>
      <c r="U182" s="79"/>
      <c r="V182" s="84" t="s">
        <v>816</v>
      </c>
      <c r="W182" s="81">
        <v>43684.581608796296</v>
      </c>
      <c r="X182" s="84" t="s">
        <v>971</v>
      </c>
      <c r="Y182" s="79"/>
      <c r="Z182" s="79"/>
      <c r="AA182" s="82" t="s">
        <v>1146</v>
      </c>
      <c r="AB182" s="79"/>
      <c r="AC182" s="79" t="b">
        <v>0</v>
      </c>
      <c r="AD182" s="79">
        <v>0</v>
      </c>
      <c r="AE182" s="82" t="s">
        <v>1246</v>
      </c>
      <c r="AF182" s="79" t="b">
        <v>0</v>
      </c>
      <c r="AG182" s="79" t="s">
        <v>1274</v>
      </c>
      <c r="AH182" s="79"/>
      <c r="AI182" s="82" t="s">
        <v>1246</v>
      </c>
      <c r="AJ182" s="79" t="b">
        <v>0</v>
      </c>
      <c r="AK182" s="79">
        <v>4</v>
      </c>
      <c r="AL182" s="82" t="s">
        <v>1144</v>
      </c>
      <c r="AM182" s="79" t="s">
        <v>1292</v>
      </c>
      <c r="AN182" s="79" t="b">
        <v>0</v>
      </c>
      <c r="AO182" s="82" t="s">
        <v>1144</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6</v>
      </c>
      <c r="BC182" s="78" t="str">
        <f>REPLACE(INDEX(GroupVertices[Group],MATCH(Edges[[#This Row],[Vertex 2]],GroupVertices[Vertex],0)),1,1,"")</f>
        <v>6</v>
      </c>
      <c r="BD182" s="48">
        <v>0</v>
      </c>
      <c r="BE182" s="49">
        <v>0</v>
      </c>
      <c r="BF182" s="48">
        <v>2</v>
      </c>
      <c r="BG182" s="49">
        <v>11.11111111111111</v>
      </c>
      <c r="BH182" s="48">
        <v>0</v>
      </c>
      <c r="BI182" s="49">
        <v>0</v>
      </c>
      <c r="BJ182" s="48">
        <v>16</v>
      </c>
      <c r="BK182" s="49">
        <v>88.88888888888889</v>
      </c>
      <c r="BL182" s="48">
        <v>18</v>
      </c>
    </row>
    <row r="183" spans="1:64" ht="15">
      <c r="A183" s="64" t="s">
        <v>304</v>
      </c>
      <c r="B183" s="64" t="s">
        <v>303</v>
      </c>
      <c r="C183" s="65" t="s">
        <v>3901</v>
      </c>
      <c r="D183" s="66">
        <v>10</v>
      </c>
      <c r="E183" s="67" t="s">
        <v>136</v>
      </c>
      <c r="F183" s="68">
        <v>12</v>
      </c>
      <c r="G183" s="65"/>
      <c r="H183" s="69"/>
      <c r="I183" s="70"/>
      <c r="J183" s="70"/>
      <c r="K183" s="34" t="s">
        <v>66</v>
      </c>
      <c r="L183" s="77">
        <v>183</v>
      </c>
      <c r="M183" s="77"/>
      <c r="N183" s="72"/>
      <c r="O183" s="79" t="s">
        <v>431</v>
      </c>
      <c r="P183" s="81">
        <v>43685.37511574074</v>
      </c>
      <c r="Q183" s="79" t="s">
        <v>517</v>
      </c>
      <c r="R183" s="79"/>
      <c r="S183" s="79"/>
      <c r="T183" s="79"/>
      <c r="U183" s="79"/>
      <c r="V183" s="84" t="s">
        <v>816</v>
      </c>
      <c r="W183" s="81">
        <v>43685.37511574074</v>
      </c>
      <c r="X183" s="84" t="s">
        <v>976</v>
      </c>
      <c r="Y183" s="79"/>
      <c r="Z183" s="79"/>
      <c r="AA183" s="82" t="s">
        <v>1151</v>
      </c>
      <c r="AB183" s="79"/>
      <c r="AC183" s="79" t="b">
        <v>0</v>
      </c>
      <c r="AD183" s="79">
        <v>0</v>
      </c>
      <c r="AE183" s="82" t="s">
        <v>1246</v>
      </c>
      <c r="AF183" s="79" t="b">
        <v>0</v>
      </c>
      <c r="AG183" s="79" t="s">
        <v>1274</v>
      </c>
      <c r="AH183" s="79"/>
      <c r="AI183" s="82" t="s">
        <v>1246</v>
      </c>
      <c r="AJ183" s="79" t="b">
        <v>0</v>
      </c>
      <c r="AK183" s="79">
        <v>4</v>
      </c>
      <c r="AL183" s="82" t="s">
        <v>1149</v>
      </c>
      <c r="AM183" s="79" t="s">
        <v>1292</v>
      </c>
      <c r="AN183" s="79" t="b">
        <v>0</v>
      </c>
      <c r="AO183" s="82" t="s">
        <v>1149</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6</v>
      </c>
      <c r="BC183" s="78" t="str">
        <f>REPLACE(INDEX(GroupVertices[Group],MATCH(Edges[[#This Row],[Vertex 2]],GroupVertices[Vertex],0)),1,1,"")</f>
        <v>6</v>
      </c>
      <c r="BD183" s="48"/>
      <c r="BE183" s="49"/>
      <c r="BF183" s="48"/>
      <c r="BG183" s="49"/>
      <c r="BH183" s="48"/>
      <c r="BI183" s="49"/>
      <c r="BJ183" s="48"/>
      <c r="BK183" s="49"/>
      <c r="BL183" s="48"/>
    </row>
    <row r="184" spans="1:64" ht="15">
      <c r="A184" s="64" t="s">
        <v>310</v>
      </c>
      <c r="B184" s="64" t="s">
        <v>304</v>
      </c>
      <c r="C184" s="65" t="s">
        <v>3900</v>
      </c>
      <c r="D184" s="66">
        <v>3</v>
      </c>
      <c r="E184" s="67" t="s">
        <v>132</v>
      </c>
      <c r="F184" s="68">
        <v>35</v>
      </c>
      <c r="G184" s="65"/>
      <c r="H184" s="69"/>
      <c r="I184" s="70"/>
      <c r="J184" s="70"/>
      <c r="K184" s="34" t="s">
        <v>65</v>
      </c>
      <c r="L184" s="77">
        <v>184</v>
      </c>
      <c r="M184" s="77"/>
      <c r="N184" s="72"/>
      <c r="O184" s="79" t="s">
        <v>431</v>
      </c>
      <c r="P184" s="81">
        <v>43685.462905092594</v>
      </c>
      <c r="Q184" s="79" t="s">
        <v>494</v>
      </c>
      <c r="R184" s="79"/>
      <c r="S184" s="79"/>
      <c r="T184" s="79" t="s">
        <v>653</v>
      </c>
      <c r="U184" s="79"/>
      <c r="V184" s="84" t="s">
        <v>822</v>
      </c>
      <c r="W184" s="81">
        <v>43685.462905092594</v>
      </c>
      <c r="X184" s="84" t="s">
        <v>980</v>
      </c>
      <c r="Y184" s="79"/>
      <c r="Z184" s="79"/>
      <c r="AA184" s="82" t="s">
        <v>1155</v>
      </c>
      <c r="AB184" s="79"/>
      <c r="AC184" s="79" t="b">
        <v>0</v>
      </c>
      <c r="AD184" s="79">
        <v>0</v>
      </c>
      <c r="AE184" s="82" t="s">
        <v>1246</v>
      </c>
      <c r="AF184" s="79" t="b">
        <v>0</v>
      </c>
      <c r="AG184" s="79" t="s">
        <v>1274</v>
      </c>
      <c r="AH184" s="79"/>
      <c r="AI184" s="82" t="s">
        <v>1246</v>
      </c>
      <c r="AJ184" s="79" t="b">
        <v>0</v>
      </c>
      <c r="AK184" s="79">
        <v>5</v>
      </c>
      <c r="AL184" s="82" t="s">
        <v>1153</v>
      </c>
      <c r="AM184" s="79" t="s">
        <v>1289</v>
      </c>
      <c r="AN184" s="79" t="b">
        <v>0</v>
      </c>
      <c r="AO184" s="82" t="s">
        <v>1153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6</v>
      </c>
      <c r="BC184" s="78" t="str">
        <f>REPLACE(INDEX(GroupVertices[Group],MATCH(Edges[[#This Row],[Vertex 2]],GroupVertices[Vertex],0)),1,1,"")</f>
        <v>6</v>
      </c>
      <c r="BD184" s="48"/>
      <c r="BE184" s="49"/>
      <c r="BF184" s="48"/>
      <c r="BG184" s="49"/>
      <c r="BH184" s="48"/>
      <c r="BI184" s="49"/>
      <c r="BJ184" s="48"/>
      <c r="BK184" s="49"/>
      <c r="BL184" s="48"/>
    </row>
    <row r="185" spans="1:64" ht="15">
      <c r="A185" s="64" t="s">
        <v>309</v>
      </c>
      <c r="B185" s="64" t="s">
        <v>303</v>
      </c>
      <c r="C185" s="65" t="s">
        <v>3900</v>
      </c>
      <c r="D185" s="66">
        <v>3</v>
      </c>
      <c r="E185" s="67" t="s">
        <v>132</v>
      </c>
      <c r="F185" s="68">
        <v>35</v>
      </c>
      <c r="G185" s="65"/>
      <c r="H185" s="69"/>
      <c r="I185" s="70"/>
      <c r="J185" s="70"/>
      <c r="K185" s="34" t="s">
        <v>66</v>
      </c>
      <c r="L185" s="77">
        <v>185</v>
      </c>
      <c r="M185" s="77"/>
      <c r="N185" s="72"/>
      <c r="O185" s="79" t="s">
        <v>431</v>
      </c>
      <c r="P185" s="81">
        <v>43684.36114583333</v>
      </c>
      <c r="Q185" s="79" t="s">
        <v>518</v>
      </c>
      <c r="R185" s="84" t="s">
        <v>599</v>
      </c>
      <c r="S185" s="79" t="s">
        <v>627</v>
      </c>
      <c r="T185" s="79" t="s">
        <v>696</v>
      </c>
      <c r="U185" s="79"/>
      <c r="V185" s="84" t="s">
        <v>821</v>
      </c>
      <c r="W185" s="81">
        <v>43684.36114583333</v>
      </c>
      <c r="X185" s="84" t="s">
        <v>978</v>
      </c>
      <c r="Y185" s="79"/>
      <c r="Z185" s="79"/>
      <c r="AA185" s="82" t="s">
        <v>1153</v>
      </c>
      <c r="AB185" s="79"/>
      <c r="AC185" s="79" t="b">
        <v>0</v>
      </c>
      <c r="AD185" s="79">
        <v>5</v>
      </c>
      <c r="AE185" s="82" t="s">
        <v>1246</v>
      </c>
      <c r="AF185" s="79" t="b">
        <v>0</v>
      </c>
      <c r="AG185" s="79" t="s">
        <v>1274</v>
      </c>
      <c r="AH185" s="79"/>
      <c r="AI185" s="82" t="s">
        <v>1246</v>
      </c>
      <c r="AJ185" s="79" t="b">
        <v>0</v>
      </c>
      <c r="AK185" s="79">
        <v>2</v>
      </c>
      <c r="AL185" s="82" t="s">
        <v>1246</v>
      </c>
      <c r="AM185" s="79" t="s">
        <v>1294</v>
      </c>
      <c r="AN185" s="79" t="b">
        <v>0</v>
      </c>
      <c r="AO185" s="82" t="s">
        <v>1153</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v>0</v>
      </c>
      <c r="BE185" s="49">
        <v>0</v>
      </c>
      <c r="BF185" s="48">
        <v>0</v>
      </c>
      <c r="BG185" s="49">
        <v>0</v>
      </c>
      <c r="BH185" s="48">
        <v>0</v>
      </c>
      <c r="BI185" s="49">
        <v>0</v>
      </c>
      <c r="BJ185" s="48">
        <v>36</v>
      </c>
      <c r="BK185" s="49">
        <v>100</v>
      </c>
      <c r="BL185" s="48">
        <v>36</v>
      </c>
    </row>
    <row r="186" spans="1:64" ht="15">
      <c r="A186" s="64" t="s">
        <v>303</v>
      </c>
      <c r="B186" s="64" t="s">
        <v>312</v>
      </c>
      <c r="C186" s="65" t="s">
        <v>3900</v>
      </c>
      <c r="D186" s="66">
        <v>3</v>
      </c>
      <c r="E186" s="67" t="s">
        <v>132</v>
      </c>
      <c r="F186" s="68">
        <v>35</v>
      </c>
      <c r="G186" s="65"/>
      <c r="H186" s="69"/>
      <c r="I186" s="70"/>
      <c r="J186" s="70"/>
      <c r="K186" s="34" t="s">
        <v>65</v>
      </c>
      <c r="L186" s="77">
        <v>186</v>
      </c>
      <c r="M186" s="77"/>
      <c r="N186" s="72"/>
      <c r="O186" s="79" t="s">
        <v>431</v>
      </c>
      <c r="P186" s="81">
        <v>43683.34166666667</v>
      </c>
      <c r="Q186" s="79" t="s">
        <v>484</v>
      </c>
      <c r="R186" s="79"/>
      <c r="S186" s="79"/>
      <c r="T186" s="79" t="s">
        <v>675</v>
      </c>
      <c r="U186" s="79"/>
      <c r="V186" s="84" t="s">
        <v>815</v>
      </c>
      <c r="W186" s="81">
        <v>43683.34166666667</v>
      </c>
      <c r="X186" s="84" t="s">
        <v>981</v>
      </c>
      <c r="Y186" s="79"/>
      <c r="Z186" s="79"/>
      <c r="AA186" s="82" t="s">
        <v>1156</v>
      </c>
      <c r="AB186" s="79"/>
      <c r="AC186" s="79" t="b">
        <v>0</v>
      </c>
      <c r="AD186" s="79">
        <v>0</v>
      </c>
      <c r="AE186" s="82" t="s">
        <v>1246</v>
      </c>
      <c r="AF186" s="79" t="b">
        <v>0</v>
      </c>
      <c r="AG186" s="79" t="s">
        <v>1274</v>
      </c>
      <c r="AH186" s="79"/>
      <c r="AI186" s="82" t="s">
        <v>1246</v>
      </c>
      <c r="AJ186" s="79" t="b">
        <v>0</v>
      </c>
      <c r="AK186" s="79">
        <v>1</v>
      </c>
      <c r="AL186" s="82" t="s">
        <v>1158</v>
      </c>
      <c r="AM186" s="79" t="s">
        <v>1288</v>
      </c>
      <c r="AN186" s="79" t="b">
        <v>0</v>
      </c>
      <c r="AO186" s="82" t="s">
        <v>1158</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6</v>
      </c>
      <c r="BC186" s="78" t="str">
        <f>REPLACE(INDEX(GroupVertices[Group],MATCH(Edges[[#This Row],[Vertex 2]],GroupVertices[Vertex],0)),1,1,"")</f>
        <v>8</v>
      </c>
      <c r="BD186" s="48">
        <v>0</v>
      </c>
      <c r="BE186" s="49">
        <v>0</v>
      </c>
      <c r="BF186" s="48">
        <v>0</v>
      </c>
      <c r="BG186" s="49">
        <v>0</v>
      </c>
      <c r="BH186" s="48">
        <v>0</v>
      </c>
      <c r="BI186" s="49">
        <v>0</v>
      </c>
      <c r="BJ186" s="48">
        <v>21</v>
      </c>
      <c r="BK186" s="49">
        <v>100</v>
      </c>
      <c r="BL186" s="48">
        <v>21</v>
      </c>
    </row>
    <row r="187" spans="1:64" ht="15">
      <c r="A187" s="64" t="s">
        <v>303</v>
      </c>
      <c r="B187" s="64" t="s">
        <v>309</v>
      </c>
      <c r="C187" s="65" t="s">
        <v>3900</v>
      </c>
      <c r="D187" s="66">
        <v>3</v>
      </c>
      <c r="E187" s="67" t="s">
        <v>132</v>
      </c>
      <c r="F187" s="68">
        <v>35</v>
      </c>
      <c r="G187" s="65"/>
      <c r="H187" s="69"/>
      <c r="I187" s="70"/>
      <c r="J187" s="70"/>
      <c r="K187" s="34" t="s">
        <v>66</v>
      </c>
      <c r="L187" s="77">
        <v>187</v>
      </c>
      <c r="M187" s="77"/>
      <c r="N187" s="72"/>
      <c r="O187" s="79" t="s">
        <v>431</v>
      </c>
      <c r="P187" s="81">
        <v>43684.37247685185</v>
      </c>
      <c r="Q187" s="79" t="s">
        <v>519</v>
      </c>
      <c r="R187" s="79"/>
      <c r="S187" s="79"/>
      <c r="T187" s="79" t="s">
        <v>653</v>
      </c>
      <c r="U187" s="79"/>
      <c r="V187" s="84" t="s">
        <v>815</v>
      </c>
      <c r="W187" s="81">
        <v>43684.37247685185</v>
      </c>
      <c r="X187" s="84" t="s">
        <v>979</v>
      </c>
      <c r="Y187" s="79"/>
      <c r="Z187" s="79"/>
      <c r="AA187" s="82" t="s">
        <v>1154</v>
      </c>
      <c r="AB187" s="79"/>
      <c r="AC187" s="79" t="b">
        <v>0</v>
      </c>
      <c r="AD187" s="79">
        <v>0</v>
      </c>
      <c r="AE187" s="82" t="s">
        <v>1246</v>
      </c>
      <c r="AF187" s="79" t="b">
        <v>0</v>
      </c>
      <c r="AG187" s="79" t="s">
        <v>1274</v>
      </c>
      <c r="AH187" s="79"/>
      <c r="AI187" s="82" t="s">
        <v>1246</v>
      </c>
      <c r="AJ187" s="79" t="b">
        <v>0</v>
      </c>
      <c r="AK187" s="79">
        <v>2</v>
      </c>
      <c r="AL187" s="82" t="s">
        <v>1153</v>
      </c>
      <c r="AM187" s="79" t="s">
        <v>1288</v>
      </c>
      <c r="AN187" s="79" t="b">
        <v>0</v>
      </c>
      <c r="AO187" s="82" t="s">
        <v>1153</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6</v>
      </c>
      <c r="BC187" s="78" t="str">
        <f>REPLACE(INDEX(GroupVertices[Group],MATCH(Edges[[#This Row],[Vertex 2]],GroupVertices[Vertex],0)),1,1,"")</f>
        <v>6</v>
      </c>
      <c r="BD187" s="48">
        <v>0</v>
      </c>
      <c r="BE187" s="49">
        <v>0</v>
      </c>
      <c r="BF187" s="48">
        <v>0</v>
      </c>
      <c r="BG187" s="49">
        <v>0</v>
      </c>
      <c r="BH187" s="48">
        <v>0</v>
      </c>
      <c r="BI187" s="49">
        <v>0</v>
      </c>
      <c r="BJ187" s="48">
        <v>19</v>
      </c>
      <c r="BK187" s="49">
        <v>100</v>
      </c>
      <c r="BL187" s="48">
        <v>19</v>
      </c>
    </row>
    <row r="188" spans="1:64" ht="15">
      <c r="A188" s="64" t="s">
        <v>310</v>
      </c>
      <c r="B188" s="64" t="s">
        <v>303</v>
      </c>
      <c r="C188" s="65" t="s">
        <v>3900</v>
      </c>
      <c r="D188" s="66">
        <v>3</v>
      </c>
      <c r="E188" s="67" t="s">
        <v>132</v>
      </c>
      <c r="F188" s="68">
        <v>35</v>
      </c>
      <c r="G188" s="65"/>
      <c r="H188" s="69"/>
      <c r="I188" s="70"/>
      <c r="J188" s="70"/>
      <c r="K188" s="34" t="s">
        <v>65</v>
      </c>
      <c r="L188" s="77">
        <v>188</v>
      </c>
      <c r="M188" s="77"/>
      <c r="N188" s="72"/>
      <c r="O188" s="79" t="s">
        <v>431</v>
      </c>
      <c r="P188" s="81">
        <v>43685.462905092594</v>
      </c>
      <c r="Q188" s="79" t="s">
        <v>494</v>
      </c>
      <c r="R188" s="79"/>
      <c r="S188" s="79"/>
      <c r="T188" s="79" t="s">
        <v>653</v>
      </c>
      <c r="U188" s="79"/>
      <c r="V188" s="84" t="s">
        <v>822</v>
      </c>
      <c r="W188" s="81">
        <v>43685.462905092594</v>
      </c>
      <c r="X188" s="84" t="s">
        <v>980</v>
      </c>
      <c r="Y188" s="79"/>
      <c r="Z188" s="79"/>
      <c r="AA188" s="82" t="s">
        <v>1155</v>
      </c>
      <c r="AB188" s="79"/>
      <c r="AC188" s="79" t="b">
        <v>0</v>
      </c>
      <c r="AD188" s="79">
        <v>0</v>
      </c>
      <c r="AE188" s="82" t="s">
        <v>1246</v>
      </c>
      <c r="AF188" s="79" t="b">
        <v>0</v>
      </c>
      <c r="AG188" s="79" t="s">
        <v>1274</v>
      </c>
      <c r="AH188" s="79"/>
      <c r="AI188" s="82" t="s">
        <v>1246</v>
      </c>
      <c r="AJ188" s="79" t="b">
        <v>0</v>
      </c>
      <c r="AK188" s="79">
        <v>5</v>
      </c>
      <c r="AL188" s="82" t="s">
        <v>1153</v>
      </c>
      <c r="AM188" s="79" t="s">
        <v>1289</v>
      </c>
      <c r="AN188" s="79" t="b">
        <v>0</v>
      </c>
      <c r="AO188" s="82" t="s">
        <v>1153</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6</v>
      </c>
      <c r="BC188" s="78" t="str">
        <f>REPLACE(INDEX(GroupVertices[Group],MATCH(Edges[[#This Row],[Vertex 2]],GroupVertices[Vertex],0)),1,1,"")</f>
        <v>6</v>
      </c>
      <c r="BD188" s="48"/>
      <c r="BE188" s="49"/>
      <c r="BF188" s="48"/>
      <c r="BG188" s="49"/>
      <c r="BH188" s="48"/>
      <c r="BI188" s="49"/>
      <c r="BJ188" s="48"/>
      <c r="BK188" s="49"/>
      <c r="BL188" s="48"/>
    </row>
    <row r="189" spans="1:64" ht="15">
      <c r="A189" s="64" t="s">
        <v>310</v>
      </c>
      <c r="B189" s="64" t="s">
        <v>309</v>
      </c>
      <c r="C189" s="65" t="s">
        <v>3900</v>
      </c>
      <c r="D189" s="66">
        <v>3</v>
      </c>
      <c r="E189" s="67" t="s">
        <v>132</v>
      </c>
      <c r="F189" s="68">
        <v>35</v>
      </c>
      <c r="G189" s="65"/>
      <c r="H189" s="69"/>
      <c r="I189" s="70"/>
      <c r="J189" s="70"/>
      <c r="K189" s="34" t="s">
        <v>65</v>
      </c>
      <c r="L189" s="77">
        <v>189</v>
      </c>
      <c r="M189" s="77"/>
      <c r="N189" s="72"/>
      <c r="O189" s="79" t="s">
        <v>431</v>
      </c>
      <c r="P189" s="81">
        <v>43685.462905092594</v>
      </c>
      <c r="Q189" s="79" t="s">
        <v>494</v>
      </c>
      <c r="R189" s="79"/>
      <c r="S189" s="79"/>
      <c r="T189" s="79" t="s">
        <v>653</v>
      </c>
      <c r="U189" s="79"/>
      <c r="V189" s="84" t="s">
        <v>822</v>
      </c>
      <c r="W189" s="81">
        <v>43685.462905092594</v>
      </c>
      <c r="X189" s="84" t="s">
        <v>980</v>
      </c>
      <c r="Y189" s="79"/>
      <c r="Z189" s="79"/>
      <c r="AA189" s="82" t="s">
        <v>1155</v>
      </c>
      <c r="AB189" s="79"/>
      <c r="AC189" s="79" t="b">
        <v>0</v>
      </c>
      <c r="AD189" s="79">
        <v>0</v>
      </c>
      <c r="AE189" s="82" t="s">
        <v>1246</v>
      </c>
      <c r="AF189" s="79" t="b">
        <v>0</v>
      </c>
      <c r="AG189" s="79" t="s">
        <v>1274</v>
      </c>
      <c r="AH189" s="79"/>
      <c r="AI189" s="82" t="s">
        <v>1246</v>
      </c>
      <c r="AJ189" s="79" t="b">
        <v>0</v>
      </c>
      <c r="AK189" s="79">
        <v>5</v>
      </c>
      <c r="AL189" s="82" t="s">
        <v>1153</v>
      </c>
      <c r="AM189" s="79" t="s">
        <v>1289</v>
      </c>
      <c r="AN189" s="79" t="b">
        <v>0</v>
      </c>
      <c r="AO189" s="82" t="s">
        <v>1153</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6</v>
      </c>
      <c r="BC189" s="78" t="str">
        <f>REPLACE(INDEX(GroupVertices[Group],MATCH(Edges[[#This Row],[Vertex 2]],GroupVertices[Vertex],0)),1,1,"")</f>
        <v>6</v>
      </c>
      <c r="BD189" s="48">
        <v>0</v>
      </c>
      <c r="BE189" s="49">
        <v>0</v>
      </c>
      <c r="BF189" s="48">
        <v>0</v>
      </c>
      <c r="BG189" s="49">
        <v>0</v>
      </c>
      <c r="BH189" s="48">
        <v>0</v>
      </c>
      <c r="BI189" s="49">
        <v>0</v>
      </c>
      <c r="BJ189" s="48">
        <v>19</v>
      </c>
      <c r="BK189" s="49">
        <v>100</v>
      </c>
      <c r="BL189" s="48">
        <v>19</v>
      </c>
    </row>
    <row r="190" spans="1:64" ht="15">
      <c r="A190" s="64" t="s">
        <v>311</v>
      </c>
      <c r="B190" s="64" t="s">
        <v>312</v>
      </c>
      <c r="C190" s="65" t="s">
        <v>3900</v>
      </c>
      <c r="D190" s="66">
        <v>3</v>
      </c>
      <c r="E190" s="67" t="s">
        <v>132</v>
      </c>
      <c r="F190" s="68">
        <v>35</v>
      </c>
      <c r="G190" s="65"/>
      <c r="H190" s="69"/>
      <c r="I190" s="70"/>
      <c r="J190" s="70"/>
      <c r="K190" s="34" t="s">
        <v>66</v>
      </c>
      <c r="L190" s="77">
        <v>190</v>
      </c>
      <c r="M190" s="77"/>
      <c r="N190" s="72"/>
      <c r="O190" s="79" t="s">
        <v>431</v>
      </c>
      <c r="P190" s="81">
        <v>43678.31091435185</v>
      </c>
      <c r="Q190" s="79" t="s">
        <v>520</v>
      </c>
      <c r="R190" s="79"/>
      <c r="S190" s="79"/>
      <c r="T190" s="79" t="s">
        <v>675</v>
      </c>
      <c r="U190" s="79"/>
      <c r="V190" s="84" t="s">
        <v>823</v>
      </c>
      <c r="W190" s="81">
        <v>43678.31091435185</v>
      </c>
      <c r="X190" s="84" t="s">
        <v>982</v>
      </c>
      <c r="Y190" s="79"/>
      <c r="Z190" s="79"/>
      <c r="AA190" s="82" t="s">
        <v>1157</v>
      </c>
      <c r="AB190" s="79"/>
      <c r="AC190" s="79" t="b">
        <v>0</v>
      </c>
      <c r="AD190" s="79">
        <v>0</v>
      </c>
      <c r="AE190" s="82" t="s">
        <v>1246</v>
      </c>
      <c r="AF190" s="79" t="b">
        <v>0</v>
      </c>
      <c r="AG190" s="79" t="s">
        <v>1274</v>
      </c>
      <c r="AH190" s="79"/>
      <c r="AI190" s="82" t="s">
        <v>1246</v>
      </c>
      <c r="AJ190" s="79" t="b">
        <v>0</v>
      </c>
      <c r="AK190" s="79">
        <v>1</v>
      </c>
      <c r="AL190" s="82" t="s">
        <v>1159</v>
      </c>
      <c r="AM190" s="79" t="s">
        <v>1294</v>
      </c>
      <c r="AN190" s="79" t="b">
        <v>0</v>
      </c>
      <c r="AO190" s="82" t="s">
        <v>1159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8</v>
      </c>
      <c r="BC190" s="78" t="str">
        <f>REPLACE(INDEX(GroupVertices[Group],MATCH(Edges[[#This Row],[Vertex 2]],GroupVertices[Vertex],0)),1,1,"")</f>
        <v>8</v>
      </c>
      <c r="BD190" s="48">
        <v>0</v>
      </c>
      <c r="BE190" s="49">
        <v>0</v>
      </c>
      <c r="BF190" s="48">
        <v>0</v>
      </c>
      <c r="BG190" s="49">
        <v>0</v>
      </c>
      <c r="BH190" s="48">
        <v>0</v>
      </c>
      <c r="BI190" s="49">
        <v>0</v>
      </c>
      <c r="BJ190" s="48">
        <v>20</v>
      </c>
      <c r="BK190" s="49">
        <v>100</v>
      </c>
      <c r="BL190" s="48">
        <v>20</v>
      </c>
    </row>
    <row r="191" spans="1:64" ht="15">
      <c r="A191" s="64" t="s">
        <v>312</v>
      </c>
      <c r="B191" s="64" t="s">
        <v>311</v>
      </c>
      <c r="C191" s="65" t="s">
        <v>3900</v>
      </c>
      <c r="D191" s="66">
        <v>3</v>
      </c>
      <c r="E191" s="67" t="s">
        <v>132</v>
      </c>
      <c r="F191" s="68">
        <v>35</v>
      </c>
      <c r="G191" s="65"/>
      <c r="H191" s="69"/>
      <c r="I191" s="70"/>
      <c r="J191" s="70"/>
      <c r="K191" s="34" t="s">
        <v>66</v>
      </c>
      <c r="L191" s="77">
        <v>191</v>
      </c>
      <c r="M191" s="77"/>
      <c r="N191" s="72"/>
      <c r="O191" s="79" t="s">
        <v>431</v>
      </c>
      <c r="P191" s="81">
        <v>43683.33409722222</v>
      </c>
      <c r="Q191" s="79" t="s">
        <v>521</v>
      </c>
      <c r="R191" s="84" t="s">
        <v>600</v>
      </c>
      <c r="S191" s="79" t="s">
        <v>645</v>
      </c>
      <c r="T191" s="79" t="s">
        <v>697</v>
      </c>
      <c r="U191" s="84" t="s">
        <v>732</v>
      </c>
      <c r="V191" s="84" t="s">
        <v>732</v>
      </c>
      <c r="W191" s="81">
        <v>43683.33409722222</v>
      </c>
      <c r="X191" s="84" t="s">
        <v>983</v>
      </c>
      <c r="Y191" s="79"/>
      <c r="Z191" s="79"/>
      <c r="AA191" s="82" t="s">
        <v>1158</v>
      </c>
      <c r="AB191" s="79"/>
      <c r="AC191" s="79" t="b">
        <v>0</v>
      </c>
      <c r="AD191" s="79">
        <v>3</v>
      </c>
      <c r="AE191" s="82" t="s">
        <v>1246</v>
      </c>
      <c r="AF191" s="79" t="b">
        <v>0</v>
      </c>
      <c r="AG191" s="79" t="s">
        <v>1274</v>
      </c>
      <c r="AH191" s="79"/>
      <c r="AI191" s="82" t="s">
        <v>1246</v>
      </c>
      <c r="AJ191" s="79" t="b">
        <v>0</v>
      </c>
      <c r="AK191" s="79">
        <v>1</v>
      </c>
      <c r="AL191" s="82" t="s">
        <v>1246</v>
      </c>
      <c r="AM191" s="79" t="s">
        <v>1294</v>
      </c>
      <c r="AN191" s="79" t="b">
        <v>0</v>
      </c>
      <c r="AO191" s="82" t="s">
        <v>1158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8</v>
      </c>
      <c r="BC191" s="78" t="str">
        <f>REPLACE(INDEX(GroupVertices[Group],MATCH(Edges[[#This Row],[Vertex 2]],GroupVertices[Vertex],0)),1,1,"")</f>
        <v>8</v>
      </c>
      <c r="BD191" s="48"/>
      <c r="BE191" s="49"/>
      <c r="BF191" s="48"/>
      <c r="BG191" s="49"/>
      <c r="BH191" s="48"/>
      <c r="BI191" s="49"/>
      <c r="BJ191" s="48"/>
      <c r="BK191" s="49"/>
      <c r="BL191" s="48"/>
    </row>
    <row r="192" spans="1:64" ht="15">
      <c r="A192" s="64" t="s">
        <v>312</v>
      </c>
      <c r="B192" s="64" t="s">
        <v>420</v>
      </c>
      <c r="C192" s="65" t="s">
        <v>3900</v>
      </c>
      <c r="D192" s="66">
        <v>3</v>
      </c>
      <c r="E192" s="67" t="s">
        <v>132</v>
      </c>
      <c r="F192" s="68">
        <v>35</v>
      </c>
      <c r="G192" s="65"/>
      <c r="H192" s="69"/>
      <c r="I192" s="70"/>
      <c r="J192" s="70"/>
      <c r="K192" s="34" t="s">
        <v>65</v>
      </c>
      <c r="L192" s="77">
        <v>192</v>
      </c>
      <c r="M192" s="77"/>
      <c r="N192" s="72"/>
      <c r="O192" s="79" t="s">
        <v>431</v>
      </c>
      <c r="P192" s="81">
        <v>43683.33409722222</v>
      </c>
      <c r="Q192" s="79" t="s">
        <v>521</v>
      </c>
      <c r="R192" s="84" t="s">
        <v>600</v>
      </c>
      <c r="S192" s="79" t="s">
        <v>645</v>
      </c>
      <c r="T192" s="79" t="s">
        <v>697</v>
      </c>
      <c r="U192" s="84" t="s">
        <v>732</v>
      </c>
      <c r="V192" s="84" t="s">
        <v>732</v>
      </c>
      <c r="W192" s="81">
        <v>43683.33409722222</v>
      </c>
      <c r="X192" s="84" t="s">
        <v>983</v>
      </c>
      <c r="Y192" s="79"/>
      <c r="Z192" s="79"/>
      <c r="AA192" s="82" t="s">
        <v>1158</v>
      </c>
      <c r="AB192" s="79"/>
      <c r="AC192" s="79" t="b">
        <v>0</v>
      </c>
      <c r="AD192" s="79">
        <v>3</v>
      </c>
      <c r="AE192" s="82" t="s">
        <v>1246</v>
      </c>
      <c r="AF192" s="79" t="b">
        <v>0</v>
      </c>
      <c r="AG192" s="79" t="s">
        <v>1274</v>
      </c>
      <c r="AH192" s="79"/>
      <c r="AI192" s="82" t="s">
        <v>1246</v>
      </c>
      <c r="AJ192" s="79" t="b">
        <v>0</v>
      </c>
      <c r="AK192" s="79">
        <v>1</v>
      </c>
      <c r="AL192" s="82" t="s">
        <v>1246</v>
      </c>
      <c r="AM192" s="79" t="s">
        <v>1294</v>
      </c>
      <c r="AN192" s="79" t="b">
        <v>0</v>
      </c>
      <c r="AO192" s="82" t="s">
        <v>1158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8</v>
      </c>
      <c r="BC192" s="78" t="str">
        <f>REPLACE(INDEX(GroupVertices[Group],MATCH(Edges[[#This Row],[Vertex 2]],GroupVertices[Vertex],0)),1,1,"")</f>
        <v>8</v>
      </c>
      <c r="BD192" s="48">
        <v>0</v>
      </c>
      <c r="BE192" s="49">
        <v>0</v>
      </c>
      <c r="BF192" s="48">
        <v>0</v>
      </c>
      <c r="BG192" s="49">
        <v>0</v>
      </c>
      <c r="BH192" s="48">
        <v>0</v>
      </c>
      <c r="BI192" s="49">
        <v>0</v>
      </c>
      <c r="BJ192" s="48">
        <v>36</v>
      </c>
      <c r="BK192" s="49">
        <v>100</v>
      </c>
      <c r="BL192" s="48">
        <v>36</v>
      </c>
    </row>
    <row r="193" spans="1:64" ht="15">
      <c r="A193" s="64" t="s">
        <v>312</v>
      </c>
      <c r="B193" s="64" t="s">
        <v>312</v>
      </c>
      <c r="C193" s="65" t="s">
        <v>3901</v>
      </c>
      <c r="D193" s="66">
        <v>10</v>
      </c>
      <c r="E193" s="67" t="s">
        <v>136</v>
      </c>
      <c r="F193" s="68">
        <v>12</v>
      </c>
      <c r="G193" s="65"/>
      <c r="H193" s="69"/>
      <c r="I193" s="70"/>
      <c r="J193" s="70"/>
      <c r="K193" s="34" t="s">
        <v>65</v>
      </c>
      <c r="L193" s="77">
        <v>193</v>
      </c>
      <c r="M193" s="77"/>
      <c r="N193" s="72"/>
      <c r="O193" s="79" t="s">
        <v>176</v>
      </c>
      <c r="P193" s="81">
        <v>43677.37527777778</v>
      </c>
      <c r="Q193" s="79" t="s">
        <v>522</v>
      </c>
      <c r="R193" s="84" t="s">
        <v>601</v>
      </c>
      <c r="S193" s="79" t="s">
        <v>625</v>
      </c>
      <c r="T193" s="79" t="s">
        <v>675</v>
      </c>
      <c r="U193" s="79"/>
      <c r="V193" s="84" t="s">
        <v>824</v>
      </c>
      <c r="W193" s="81">
        <v>43677.37527777778</v>
      </c>
      <c r="X193" s="84" t="s">
        <v>984</v>
      </c>
      <c r="Y193" s="79"/>
      <c r="Z193" s="79"/>
      <c r="AA193" s="82" t="s">
        <v>1159</v>
      </c>
      <c r="AB193" s="79"/>
      <c r="AC193" s="79" t="b">
        <v>0</v>
      </c>
      <c r="AD193" s="79">
        <v>0</v>
      </c>
      <c r="AE193" s="82" t="s">
        <v>1246</v>
      </c>
      <c r="AF193" s="79" t="b">
        <v>0</v>
      </c>
      <c r="AG193" s="79" t="s">
        <v>1274</v>
      </c>
      <c r="AH193" s="79"/>
      <c r="AI193" s="82" t="s">
        <v>1246</v>
      </c>
      <c r="AJ193" s="79" t="b">
        <v>0</v>
      </c>
      <c r="AK193" s="79">
        <v>0</v>
      </c>
      <c r="AL193" s="82" t="s">
        <v>1246</v>
      </c>
      <c r="AM193" s="79" t="s">
        <v>1294</v>
      </c>
      <c r="AN193" s="79" t="b">
        <v>1</v>
      </c>
      <c r="AO193" s="82" t="s">
        <v>1159</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8</v>
      </c>
      <c r="BC193" s="78" t="str">
        <f>REPLACE(INDEX(GroupVertices[Group],MATCH(Edges[[#This Row],[Vertex 2]],GroupVertices[Vertex],0)),1,1,"")</f>
        <v>8</v>
      </c>
      <c r="BD193" s="48">
        <v>0</v>
      </c>
      <c r="BE193" s="49">
        <v>0</v>
      </c>
      <c r="BF193" s="48">
        <v>0</v>
      </c>
      <c r="BG193" s="49">
        <v>0</v>
      </c>
      <c r="BH193" s="48">
        <v>0</v>
      </c>
      <c r="BI193" s="49">
        <v>0</v>
      </c>
      <c r="BJ193" s="48">
        <v>18</v>
      </c>
      <c r="BK193" s="49">
        <v>100</v>
      </c>
      <c r="BL193" s="48">
        <v>18</v>
      </c>
    </row>
    <row r="194" spans="1:64" ht="15">
      <c r="A194" s="64" t="s">
        <v>312</v>
      </c>
      <c r="B194" s="64" t="s">
        <v>312</v>
      </c>
      <c r="C194" s="65" t="s">
        <v>3901</v>
      </c>
      <c r="D194" s="66">
        <v>10</v>
      </c>
      <c r="E194" s="67" t="s">
        <v>136</v>
      </c>
      <c r="F194" s="68">
        <v>12</v>
      </c>
      <c r="G194" s="65"/>
      <c r="H194" s="69"/>
      <c r="I194" s="70"/>
      <c r="J194" s="70"/>
      <c r="K194" s="34" t="s">
        <v>65</v>
      </c>
      <c r="L194" s="77">
        <v>194</v>
      </c>
      <c r="M194" s="77"/>
      <c r="N194" s="72"/>
      <c r="O194" s="79" t="s">
        <v>176</v>
      </c>
      <c r="P194" s="81">
        <v>43679.37574074074</v>
      </c>
      <c r="Q194" s="79" t="s">
        <v>523</v>
      </c>
      <c r="R194" s="84" t="s">
        <v>600</v>
      </c>
      <c r="S194" s="79" t="s">
        <v>645</v>
      </c>
      <c r="T194" s="79" t="s">
        <v>698</v>
      </c>
      <c r="U194" s="79"/>
      <c r="V194" s="84" t="s">
        <v>824</v>
      </c>
      <c r="W194" s="81">
        <v>43679.37574074074</v>
      </c>
      <c r="X194" s="84" t="s">
        <v>985</v>
      </c>
      <c r="Y194" s="79"/>
      <c r="Z194" s="79"/>
      <c r="AA194" s="82" t="s">
        <v>1160</v>
      </c>
      <c r="AB194" s="79"/>
      <c r="AC194" s="79" t="b">
        <v>0</v>
      </c>
      <c r="AD194" s="79">
        <v>0</v>
      </c>
      <c r="AE194" s="82" t="s">
        <v>1246</v>
      </c>
      <c r="AF194" s="79" t="b">
        <v>0</v>
      </c>
      <c r="AG194" s="79" t="s">
        <v>1274</v>
      </c>
      <c r="AH194" s="79"/>
      <c r="AI194" s="82" t="s">
        <v>1246</v>
      </c>
      <c r="AJ194" s="79" t="b">
        <v>0</v>
      </c>
      <c r="AK194" s="79">
        <v>0</v>
      </c>
      <c r="AL194" s="82" t="s">
        <v>1246</v>
      </c>
      <c r="AM194" s="79" t="s">
        <v>1294</v>
      </c>
      <c r="AN194" s="79" t="b">
        <v>0</v>
      </c>
      <c r="AO194" s="82" t="s">
        <v>1160</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8</v>
      </c>
      <c r="BC194" s="78" t="str">
        <f>REPLACE(INDEX(GroupVertices[Group],MATCH(Edges[[#This Row],[Vertex 2]],GroupVertices[Vertex],0)),1,1,"")</f>
        <v>8</v>
      </c>
      <c r="BD194" s="48">
        <v>0</v>
      </c>
      <c r="BE194" s="49">
        <v>0</v>
      </c>
      <c r="BF194" s="48">
        <v>0</v>
      </c>
      <c r="BG194" s="49">
        <v>0</v>
      </c>
      <c r="BH194" s="48">
        <v>0</v>
      </c>
      <c r="BI194" s="49">
        <v>0</v>
      </c>
      <c r="BJ194" s="48">
        <v>9</v>
      </c>
      <c r="BK194" s="49">
        <v>100</v>
      </c>
      <c r="BL194" s="48">
        <v>9</v>
      </c>
    </row>
    <row r="195" spans="1:64" ht="15">
      <c r="A195" s="64" t="s">
        <v>312</v>
      </c>
      <c r="B195" s="64" t="s">
        <v>312</v>
      </c>
      <c r="C195" s="65" t="s">
        <v>3901</v>
      </c>
      <c r="D195" s="66">
        <v>10</v>
      </c>
      <c r="E195" s="67" t="s">
        <v>136</v>
      </c>
      <c r="F195" s="68">
        <v>12</v>
      </c>
      <c r="G195" s="65"/>
      <c r="H195" s="69"/>
      <c r="I195" s="70"/>
      <c r="J195" s="70"/>
      <c r="K195" s="34" t="s">
        <v>65</v>
      </c>
      <c r="L195" s="77">
        <v>195</v>
      </c>
      <c r="M195" s="77"/>
      <c r="N195" s="72"/>
      <c r="O195" s="79" t="s">
        <v>176</v>
      </c>
      <c r="P195" s="81">
        <v>43685.54221064815</v>
      </c>
      <c r="Q195" s="79" t="s">
        <v>524</v>
      </c>
      <c r="R195" s="84" t="s">
        <v>602</v>
      </c>
      <c r="S195" s="79" t="s">
        <v>645</v>
      </c>
      <c r="T195" s="79" t="s">
        <v>699</v>
      </c>
      <c r="U195" s="84" t="s">
        <v>733</v>
      </c>
      <c r="V195" s="84" t="s">
        <v>733</v>
      </c>
      <c r="W195" s="81">
        <v>43685.54221064815</v>
      </c>
      <c r="X195" s="84" t="s">
        <v>986</v>
      </c>
      <c r="Y195" s="79"/>
      <c r="Z195" s="79"/>
      <c r="AA195" s="82" t="s">
        <v>1161</v>
      </c>
      <c r="AB195" s="79"/>
      <c r="AC195" s="79" t="b">
        <v>0</v>
      </c>
      <c r="AD195" s="79">
        <v>0</v>
      </c>
      <c r="AE195" s="82" t="s">
        <v>1246</v>
      </c>
      <c r="AF195" s="79" t="b">
        <v>0</v>
      </c>
      <c r="AG195" s="79" t="s">
        <v>1274</v>
      </c>
      <c r="AH195" s="79"/>
      <c r="AI195" s="82" t="s">
        <v>1246</v>
      </c>
      <c r="AJ195" s="79" t="b">
        <v>0</v>
      </c>
      <c r="AK195" s="79">
        <v>0</v>
      </c>
      <c r="AL195" s="82" t="s">
        <v>1246</v>
      </c>
      <c r="AM195" s="79" t="s">
        <v>1294</v>
      </c>
      <c r="AN195" s="79" t="b">
        <v>0</v>
      </c>
      <c r="AO195" s="82" t="s">
        <v>1161</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8</v>
      </c>
      <c r="BC195" s="78" t="str">
        <f>REPLACE(INDEX(GroupVertices[Group],MATCH(Edges[[#This Row],[Vertex 2]],GroupVertices[Vertex],0)),1,1,"")</f>
        <v>8</v>
      </c>
      <c r="BD195" s="48">
        <v>0</v>
      </c>
      <c r="BE195" s="49">
        <v>0</v>
      </c>
      <c r="BF195" s="48">
        <v>0</v>
      </c>
      <c r="BG195" s="49">
        <v>0</v>
      </c>
      <c r="BH195" s="48">
        <v>0</v>
      </c>
      <c r="BI195" s="49">
        <v>0</v>
      </c>
      <c r="BJ195" s="48">
        <v>13</v>
      </c>
      <c r="BK195" s="49">
        <v>100</v>
      </c>
      <c r="BL195" s="48">
        <v>13</v>
      </c>
    </row>
    <row r="196" spans="1:64" ht="15">
      <c r="A196" s="64" t="s">
        <v>313</v>
      </c>
      <c r="B196" s="64" t="s">
        <v>313</v>
      </c>
      <c r="C196" s="65" t="s">
        <v>3900</v>
      </c>
      <c r="D196" s="66">
        <v>3</v>
      </c>
      <c r="E196" s="67" t="s">
        <v>132</v>
      </c>
      <c r="F196" s="68">
        <v>35</v>
      </c>
      <c r="G196" s="65"/>
      <c r="H196" s="69"/>
      <c r="I196" s="70"/>
      <c r="J196" s="70"/>
      <c r="K196" s="34" t="s">
        <v>65</v>
      </c>
      <c r="L196" s="77">
        <v>196</v>
      </c>
      <c r="M196" s="77"/>
      <c r="N196" s="72"/>
      <c r="O196" s="79" t="s">
        <v>176</v>
      </c>
      <c r="P196" s="81">
        <v>43685.656701388885</v>
      </c>
      <c r="Q196" s="79" t="s">
        <v>525</v>
      </c>
      <c r="R196" s="84" t="s">
        <v>603</v>
      </c>
      <c r="S196" s="79" t="s">
        <v>625</v>
      </c>
      <c r="T196" s="79" t="s">
        <v>700</v>
      </c>
      <c r="U196" s="79"/>
      <c r="V196" s="84" t="s">
        <v>825</v>
      </c>
      <c r="W196" s="81">
        <v>43685.656701388885</v>
      </c>
      <c r="X196" s="84" t="s">
        <v>987</v>
      </c>
      <c r="Y196" s="79"/>
      <c r="Z196" s="79"/>
      <c r="AA196" s="82" t="s">
        <v>1162</v>
      </c>
      <c r="AB196" s="79"/>
      <c r="AC196" s="79" t="b">
        <v>0</v>
      </c>
      <c r="AD196" s="79">
        <v>1</v>
      </c>
      <c r="AE196" s="82" t="s">
        <v>1246</v>
      </c>
      <c r="AF196" s="79" t="b">
        <v>1</v>
      </c>
      <c r="AG196" s="79" t="s">
        <v>1276</v>
      </c>
      <c r="AH196" s="79"/>
      <c r="AI196" s="82" t="s">
        <v>1284</v>
      </c>
      <c r="AJ196" s="79" t="b">
        <v>0</v>
      </c>
      <c r="AK196" s="79">
        <v>0</v>
      </c>
      <c r="AL196" s="82" t="s">
        <v>1246</v>
      </c>
      <c r="AM196" s="79" t="s">
        <v>1288</v>
      </c>
      <c r="AN196" s="79" t="b">
        <v>0</v>
      </c>
      <c r="AO196" s="82" t="s">
        <v>1162</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19</v>
      </c>
      <c r="BK196" s="49">
        <v>100</v>
      </c>
      <c r="BL196" s="48">
        <v>19</v>
      </c>
    </row>
    <row r="197" spans="1:64" ht="15">
      <c r="A197" s="64" t="s">
        <v>314</v>
      </c>
      <c r="B197" s="64" t="s">
        <v>421</v>
      </c>
      <c r="C197" s="65" t="s">
        <v>3900</v>
      </c>
      <c r="D197" s="66">
        <v>3</v>
      </c>
      <c r="E197" s="67" t="s">
        <v>132</v>
      </c>
      <c r="F197" s="68">
        <v>35</v>
      </c>
      <c r="G197" s="65"/>
      <c r="H197" s="69"/>
      <c r="I197" s="70"/>
      <c r="J197" s="70"/>
      <c r="K197" s="34" t="s">
        <v>65</v>
      </c>
      <c r="L197" s="77">
        <v>197</v>
      </c>
      <c r="M197" s="77"/>
      <c r="N197" s="72"/>
      <c r="O197" s="79" t="s">
        <v>431</v>
      </c>
      <c r="P197" s="81">
        <v>43685.701145833336</v>
      </c>
      <c r="Q197" s="79" t="s">
        <v>526</v>
      </c>
      <c r="R197" s="79"/>
      <c r="S197" s="79"/>
      <c r="T197" s="79" t="s">
        <v>701</v>
      </c>
      <c r="U197" s="79"/>
      <c r="V197" s="84" t="s">
        <v>826</v>
      </c>
      <c r="W197" s="81">
        <v>43685.701145833336</v>
      </c>
      <c r="X197" s="84" t="s">
        <v>988</v>
      </c>
      <c r="Y197" s="79"/>
      <c r="Z197" s="79"/>
      <c r="AA197" s="82" t="s">
        <v>1163</v>
      </c>
      <c r="AB197" s="79"/>
      <c r="AC197" s="79" t="b">
        <v>0</v>
      </c>
      <c r="AD197" s="79">
        <v>0</v>
      </c>
      <c r="AE197" s="82" t="s">
        <v>1267</v>
      </c>
      <c r="AF197" s="79" t="b">
        <v>0</v>
      </c>
      <c r="AG197" s="79" t="s">
        <v>1274</v>
      </c>
      <c r="AH197" s="79"/>
      <c r="AI197" s="82" t="s">
        <v>1246</v>
      </c>
      <c r="AJ197" s="79" t="b">
        <v>0</v>
      </c>
      <c r="AK197" s="79">
        <v>0</v>
      </c>
      <c r="AL197" s="82" t="s">
        <v>1246</v>
      </c>
      <c r="AM197" s="79" t="s">
        <v>1290</v>
      </c>
      <c r="AN197" s="79" t="b">
        <v>0</v>
      </c>
      <c r="AO197" s="82" t="s">
        <v>1163</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16</v>
      </c>
      <c r="BC197" s="78" t="str">
        <f>REPLACE(INDEX(GroupVertices[Group],MATCH(Edges[[#This Row],[Vertex 2]],GroupVertices[Vertex],0)),1,1,"")</f>
        <v>16</v>
      </c>
      <c r="BD197" s="48"/>
      <c r="BE197" s="49"/>
      <c r="BF197" s="48"/>
      <c r="BG197" s="49"/>
      <c r="BH197" s="48"/>
      <c r="BI197" s="49"/>
      <c r="BJ197" s="48"/>
      <c r="BK197" s="49"/>
      <c r="BL197" s="48"/>
    </row>
    <row r="198" spans="1:64" ht="15">
      <c r="A198" s="64" t="s">
        <v>314</v>
      </c>
      <c r="B198" s="64" t="s">
        <v>422</v>
      </c>
      <c r="C198" s="65" t="s">
        <v>3900</v>
      </c>
      <c r="D198" s="66">
        <v>3</v>
      </c>
      <c r="E198" s="67" t="s">
        <v>132</v>
      </c>
      <c r="F198" s="68">
        <v>35</v>
      </c>
      <c r="G198" s="65"/>
      <c r="H198" s="69"/>
      <c r="I198" s="70"/>
      <c r="J198" s="70"/>
      <c r="K198" s="34" t="s">
        <v>65</v>
      </c>
      <c r="L198" s="77">
        <v>198</v>
      </c>
      <c r="M198" s="77"/>
      <c r="N198" s="72"/>
      <c r="O198" s="79" t="s">
        <v>432</v>
      </c>
      <c r="P198" s="81">
        <v>43685.701145833336</v>
      </c>
      <c r="Q198" s="79" t="s">
        <v>526</v>
      </c>
      <c r="R198" s="79"/>
      <c r="S198" s="79"/>
      <c r="T198" s="79" t="s">
        <v>701</v>
      </c>
      <c r="U198" s="79"/>
      <c r="V198" s="84" t="s">
        <v>826</v>
      </c>
      <c r="W198" s="81">
        <v>43685.701145833336</v>
      </c>
      <c r="X198" s="84" t="s">
        <v>988</v>
      </c>
      <c r="Y198" s="79"/>
      <c r="Z198" s="79"/>
      <c r="AA198" s="82" t="s">
        <v>1163</v>
      </c>
      <c r="AB198" s="79"/>
      <c r="AC198" s="79" t="b">
        <v>0</v>
      </c>
      <c r="AD198" s="79">
        <v>0</v>
      </c>
      <c r="AE198" s="82" t="s">
        <v>1267</v>
      </c>
      <c r="AF198" s="79" t="b">
        <v>0</v>
      </c>
      <c r="AG198" s="79" t="s">
        <v>1274</v>
      </c>
      <c r="AH198" s="79"/>
      <c r="AI198" s="82" t="s">
        <v>1246</v>
      </c>
      <c r="AJ198" s="79" t="b">
        <v>0</v>
      </c>
      <c r="AK198" s="79">
        <v>0</v>
      </c>
      <c r="AL198" s="82" t="s">
        <v>1246</v>
      </c>
      <c r="AM198" s="79" t="s">
        <v>1290</v>
      </c>
      <c r="AN198" s="79" t="b">
        <v>0</v>
      </c>
      <c r="AO198" s="82" t="s">
        <v>1163</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16</v>
      </c>
      <c r="BC198" s="78" t="str">
        <f>REPLACE(INDEX(GroupVertices[Group],MATCH(Edges[[#This Row],[Vertex 2]],GroupVertices[Vertex],0)),1,1,"")</f>
        <v>16</v>
      </c>
      <c r="BD198" s="48">
        <v>2</v>
      </c>
      <c r="BE198" s="49">
        <v>10.526315789473685</v>
      </c>
      <c r="BF198" s="48">
        <v>1</v>
      </c>
      <c r="BG198" s="49">
        <v>5.2631578947368425</v>
      </c>
      <c r="BH198" s="48">
        <v>0</v>
      </c>
      <c r="BI198" s="49">
        <v>0</v>
      </c>
      <c r="BJ198" s="48">
        <v>16</v>
      </c>
      <c r="BK198" s="49">
        <v>84.21052631578948</v>
      </c>
      <c r="BL198" s="48">
        <v>19</v>
      </c>
    </row>
    <row r="199" spans="1:64" ht="15">
      <c r="A199" s="64" t="s">
        <v>315</v>
      </c>
      <c r="B199" s="64" t="s">
        <v>316</v>
      </c>
      <c r="C199" s="65" t="s">
        <v>3900</v>
      </c>
      <c r="D199" s="66">
        <v>3</v>
      </c>
      <c r="E199" s="67" t="s">
        <v>132</v>
      </c>
      <c r="F199" s="68">
        <v>35</v>
      </c>
      <c r="G199" s="65"/>
      <c r="H199" s="69"/>
      <c r="I199" s="70"/>
      <c r="J199" s="70"/>
      <c r="K199" s="34" t="s">
        <v>65</v>
      </c>
      <c r="L199" s="77">
        <v>199</v>
      </c>
      <c r="M199" s="77"/>
      <c r="N199" s="72"/>
      <c r="O199" s="79" t="s">
        <v>431</v>
      </c>
      <c r="P199" s="81">
        <v>43686.4437962963</v>
      </c>
      <c r="Q199" s="79" t="s">
        <v>527</v>
      </c>
      <c r="R199" s="79"/>
      <c r="S199" s="79"/>
      <c r="T199" s="79"/>
      <c r="U199" s="79"/>
      <c r="V199" s="84" t="s">
        <v>827</v>
      </c>
      <c r="W199" s="81">
        <v>43686.4437962963</v>
      </c>
      <c r="X199" s="84" t="s">
        <v>989</v>
      </c>
      <c r="Y199" s="79"/>
      <c r="Z199" s="79"/>
      <c r="AA199" s="82" t="s">
        <v>1164</v>
      </c>
      <c r="AB199" s="79"/>
      <c r="AC199" s="79" t="b">
        <v>0</v>
      </c>
      <c r="AD199" s="79">
        <v>0</v>
      </c>
      <c r="AE199" s="82" t="s">
        <v>1246</v>
      </c>
      <c r="AF199" s="79" t="b">
        <v>0</v>
      </c>
      <c r="AG199" s="79" t="s">
        <v>1274</v>
      </c>
      <c r="AH199" s="79"/>
      <c r="AI199" s="82" t="s">
        <v>1246</v>
      </c>
      <c r="AJ199" s="79" t="b">
        <v>0</v>
      </c>
      <c r="AK199" s="79">
        <v>2</v>
      </c>
      <c r="AL199" s="82" t="s">
        <v>1165</v>
      </c>
      <c r="AM199" s="79" t="s">
        <v>1292</v>
      </c>
      <c r="AN199" s="79" t="b">
        <v>0</v>
      </c>
      <c r="AO199" s="82" t="s">
        <v>1165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15</v>
      </c>
      <c r="BC199" s="78" t="str">
        <f>REPLACE(INDEX(GroupVertices[Group],MATCH(Edges[[#This Row],[Vertex 2]],GroupVertices[Vertex],0)),1,1,"")</f>
        <v>15</v>
      </c>
      <c r="BD199" s="48">
        <v>0</v>
      </c>
      <c r="BE199" s="49">
        <v>0</v>
      </c>
      <c r="BF199" s="48">
        <v>0</v>
      </c>
      <c r="BG199" s="49">
        <v>0</v>
      </c>
      <c r="BH199" s="48">
        <v>0</v>
      </c>
      <c r="BI199" s="49">
        <v>0</v>
      </c>
      <c r="BJ199" s="48">
        <v>24</v>
      </c>
      <c r="BK199" s="49">
        <v>100</v>
      </c>
      <c r="BL199" s="48">
        <v>24</v>
      </c>
    </row>
    <row r="200" spans="1:64" ht="15">
      <c r="A200" s="64" t="s">
        <v>316</v>
      </c>
      <c r="B200" s="64" t="s">
        <v>316</v>
      </c>
      <c r="C200" s="65" t="s">
        <v>3900</v>
      </c>
      <c r="D200" s="66">
        <v>3</v>
      </c>
      <c r="E200" s="67" t="s">
        <v>132</v>
      </c>
      <c r="F200" s="68">
        <v>35</v>
      </c>
      <c r="G200" s="65"/>
      <c r="H200" s="69"/>
      <c r="I200" s="70"/>
      <c r="J200" s="70"/>
      <c r="K200" s="34" t="s">
        <v>65</v>
      </c>
      <c r="L200" s="77">
        <v>200</v>
      </c>
      <c r="M200" s="77"/>
      <c r="N200" s="72"/>
      <c r="O200" s="79" t="s">
        <v>176</v>
      </c>
      <c r="P200" s="81">
        <v>43686.42901620371</v>
      </c>
      <c r="Q200" s="79" t="s">
        <v>528</v>
      </c>
      <c r="R200" s="84" t="s">
        <v>604</v>
      </c>
      <c r="S200" s="79" t="s">
        <v>625</v>
      </c>
      <c r="T200" s="79"/>
      <c r="U200" s="79"/>
      <c r="V200" s="84" t="s">
        <v>828</v>
      </c>
      <c r="W200" s="81">
        <v>43686.42901620371</v>
      </c>
      <c r="X200" s="84" t="s">
        <v>990</v>
      </c>
      <c r="Y200" s="79"/>
      <c r="Z200" s="79"/>
      <c r="AA200" s="82" t="s">
        <v>1165</v>
      </c>
      <c r="AB200" s="79"/>
      <c r="AC200" s="79" t="b">
        <v>0</v>
      </c>
      <c r="AD200" s="79">
        <v>0</v>
      </c>
      <c r="AE200" s="82" t="s">
        <v>1246</v>
      </c>
      <c r="AF200" s="79" t="b">
        <v>0</v>
      </c>
      <c r="AG200" s="79" t="s">
        <v>1274</v>
      </c>
      <c r="AH200" s="79"/>
      <c r="AI200" s="82" t="s">
        <v>1246</v>
      </c>
      <c r="AJ200" s="79" t="b">
        <v>0</v>
      </c>
      <c r="AK200" s="79">
        <v>0</v>
      </c>
      <c r="AL200" s="82" t="s">
        <v>1246</v>
      </c>
      <c r="AM200" s="79" t="s">
        <v>1292</v>
      </c>
      <c r="AN200" s="79" t="b">
        <v>1</v>
      </c>
      <c r="AO200" s="82" t="s">
        <v>1165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15</v>
      </c>
      <c r="BC200" s="78" t="str">
        <f>REPLACE(INDEX(GroupVertices[Group],MATCH(Edges[[#This Row],[Vertex 2]],GroupVertices[Vertex],0)),1,1,"")</f>
        <v>15</v>
      </c>
      <c r="BD200" s="48">
        <v>0</v>
      </c>
      <c r="BE200" s="49">
        <v>0</v>
      </c>
      <c r="BF200" s="48">
        <v>0</v>
      </c>
      <c r="BG200" s="49">
        <v>0</v>
      </c>
      <c r="BH200" s="48">
        <v>0</v>
      </c>
      <c r="BI200" s="49">
        <v>0</v>
      </c>
      <c r="BJ200" s="48">
        <v>20</v>
      </c>
      <c r="BK200" s="49">
        <v>100</v>
      </c>
      <c r="BL200" s="48">
        <v>20</v>
      </c>
    </row>
    <row r="201" spans="1:64" ht="15">
      <c r="A201" s="64" t="s">
        <v>317</v>
      </c>
      <c r="B201" s="64" t="s">
        <v>316</v>
      </c>
      <c r="C201" s="65" t="s">
        <v>3900</v>
      </c>
      <c r="D201" s="66">
        <v>3</v>
      </c>
      <c r="E201" s="67" t="s">
        <v>132</v>
      </c>
      <c r="F201" s="68">
        <v>35</v>
      </c>
      <c r="G201" s="65"/>
      <c r="H201" s="69"/>
      <c r="I201" s="70"/>
      <c r="J201" s="70"/>
      <c r="K201" s="34" t="s">
        <v>65</v>
      </c>
      <c r="L201" s="77">
        <v>201</v>
      </c>
      <c r="M201" s="77"/>
      <c r="N201" s="72"/>
      <c r="O201" s="79" t="s">
        <v>431</v>
      </c>
      <c r="P201" s="81">
        <v>43686.44385416667</v>
      </c>
      <c r="Q201" s="79" t="s">
        <v>527</v>
      </c>
      <c r="R201" s="79"/>
      <c r="S201" s="79"/>
      <c r="T201" s="79"/>
      <c r="U201" s="79"/>
      <c r="V201" s="84" t="s">
        <v>829</v>
      </c>
      <c r="W201" s="81">
        <v>43686.44385416667</v>
      </c>
      <c r="X201" s="84" t="s">
        <v>991</v>
      </c>
      <c r="Y201" s="79"/>
      <c r="Z201" s="79"/>
      <c r="AA201" s="82" t="s">
        <v>1166</v>
      </c>
      <c r="AB201" s="79"/>
      <c r="AC201" s="79" t="b">
        <v>0</v>
      </c>
      <c r="AD201" s="79">
        <v>0</v>
      </c>
      <c r="AE201" s="82" t="s">
        <v>1246</v>
      </c>
      <c r="AF201" s="79" t="b">
        <v>0</v>
      </c>
      <c r="AG201" s="79" t="s">
        <v>1274</v>
      </c>
      <c r="AH201" s="79"/>
      <c r="AI201" s="82" t="s">
        <v>1246</v>
      </c>
      <c r="AJ201" s="79" t="b">
        <v>0</v>
      </c>
      <c r="AK201" s="79">
        <v>2</v>
      </c>
      <c r="AL201" s="82" t="s">
        <v>1165</v>
      </c>
      <c r="AM201" s="79" t="s">
        <v>1292</v>
      </c>
      <c r="AN201" s="79" t="b">
        <v>0</v>
      </c>
      <c r="AO201" s="82" t="s">
        <v>1165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15</v>
      </c>
      <c r="BC201" s="78" t="str">
        <f>REPLACE(INDEX(GroupVertices[Group],MATCH(Edges[[#This Row],[Vertex 2]],GroupVertices[Vertex],0)),1,1,"")</f>
        <v>15</v>
      </c>
      <c r="BD201" s="48">
        <v>0</v>
      </c>
      <c r="BE201" s="49">
        <v>0</v>
      </c>
      <c r="BF201" s="48">
        <v>0</v>
      </c>
      <c r="BG201" s="49">
        <v>0</v>
      </c>
      <c r="BH201" s="48">
        <v>0</v>
      </c>
      <c r="BI201" s="49">
        <v>0</v>
      </c>
      <c r="BJ201" s="48">
        <v>24</v>
      </c>
      <c r="BK201" s="49">
        <v>100</v>
      </c>
      <c r="BL201" s="48">
        <v>24</v>
      </c>
    </row>
    <row r="202" spans="1:64" ht="15">
      <c r="A202" s="64" t="s">
        <v>318</v>
      </c>
      <c r="B202" s="64" t="s">
        <v>423</v>
      </c>
      <c r="C202" s="65" t="s">
        <v>3900</v>
      </c>
      <c r="D202" s="66">
        <v>3</v>
      </c>
      <c r="E202" s="67" t="s">
        <v>132</v>
      </c>
      <c r="F202" s="68">
        <v>35</v>
      </c>
      <c r="G202" s="65"/>
      <c r="H202" s="69"/>
      <c r="I202" s="70"/>
      <c r="J202" s="70"/>
      <c r="K202" s="34" t="s">
        <v>65</v>
      </c>
      <c r="L202" s="77">
        <v>202</v>
      </c>
      <c r="M202" s="77"/>
      <c r="N202" s="72"/>
      <c r="O202" s="79" t="s">
        <v>431</v>
      </c>
      <c r="P202" s="81">
        <v>43686.52287037037</v>
      </c>
      <c r="Q202" s="79" t="s">
        <v>529</v>
      </c>
      <c r="R202" s="79"/>
      <c r="S202" s="79"/>
      <c r="T202" s="79" t="s">
        <v>653</v>
      </c>
      <c r="U202" s="79"/>
      <c r="V202" s="84" t="s">
        <v>830</v>
      </c>
      <c r="W202" s="81">
        <v>43686.52287037037</v>
      </c>
      <c r="X202" s="84" t="s">
        <v>992</v>
      </c>
      <c r="Y202" s="79"/>
      <c r="Z202" s="79"/>
      <c r="AA202" s="82" t="s">
        <v>1167</v>
      </c>
      <c r="AB202" s="82" t="s">
        <v>1241</v>
      </c>
      <c r="AC202" s="79" t="b">
        <v>0</v>
      </c>
      <c r="AD202" s="79">
        <v>0</v>
      </c>
      <c r="AE202" s="82" t="s">
        <v>1268</v>
      </c>
      <c r="AF202" s="79" t="b">
        <v>0</v>
      </c>
      <c r="AG202" s="79" t="s">
        <v>1274</v>
      </c>
      <c r="AH202" s="79"/>
      <c r="AI202" s="82" t="s">
        <v>1246</v>
      </c>
      <c r="AJ202" s="79" t="b">
        <v>0</v>
      </c>
      <c r="AK202" s="79">
        <v>0</v>
      </c>
      <c r="AL202" s="82" t="s">
        <v>1246</v>
      </c>
      <c r="AM202" s="79" t="s">
        <v>1296</v>
      </c>
      <c r="AN202" s="79" t="b">
        <v>0</v>
      </c>
      <c r="AO202" s="82" t="s">
        <v>1241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14</v>
      </c>
      <c r="BC202" s="78" t="str">
        <f>REPLACE(INDEX(GroupVertices[Group],MATCH(Edges[[#This Row],[Vertex 2]],GroupVertices[Vertex],0)),1,1,"")</f>
        <v>14</v>
      </c>
      <c r="BD202" s="48"/>
      <c r="BE202" s="49"/>
      <c r="BF202" s="48"/>
      <c r="BG202" s="49"/>
      <c r="BH202" s="48"/>
      <c r="BI202" s="49"/>
      <c r="BJ202" s="48"/>
      <c r="BK202" s="49"/>
      <c r="BL202" s="48"/>
    </row>
    <row r="203" spans="1:64" ht="15">
      <c r="A203" s="64" t="s">
        <v>318</v>
      </c>
      <c r="B203" s="64" t="s">
        <v>424</v>
      </c>
      <c r="C203" s="65" t="s">
        <v>3900</v>
      </c>
      <c r="D203" s="66">
        <v>3</v>
      </c>
      <c r="E203" s="67" t="s">
        <v>132</v>
      </c>
      <c r="F203" s="68">
        <v>35</v>
      </c>
      <c r="G203" s="65"/>
      <c r="H203" s="69"/>
      <c r="I203" s="70"/>
      <c r="J203" s="70"/>
      <c r="K203" s="34" t="s">
        <v>65</v>
      </c>
      <c r="L203" s="77">
        <v>203</v>
      </c>
      <c r="M203" s="77"/>
      <c r="N203" s="72"/>
      <c r="O203" s="79" t="s">
        <v>432</v>
      </c>
      <c r="P203" s="81">
        <v>43686.52287037037</v>
      </c>
      <c r="Q203" s="79" t="s">
        <v>529</v>
      </c>
      <c r="R203" s="79"/>
      <c r="S203" s="79"/>
      <c r="T203" s="79" t="s">
        <v>653</v>
      </c>
      <c r="U203" s="79"/>
      <c r="V203" s="84" t="s">
        <v>830</v>
      </c>
      <c r="W203" s="81">
        <v>43686.52287037037</v>
      </c>
      <c r="X203" s="84" t="s">
        <v>992</v>
      </c>
      <c r="Y203" s="79"/>
      <c r="Z203" s="79"/>
      <c r="AA203" s="82" t="s">
        <v>1167</v>
      </c>
      <c r="AB203" s="82" t="s">
        <v>1241</v>
      </c>
      <c r="AC203" s="79" t="b">
        <v>0</v>
      </c>
      <c r="AD203" s="79">
        <v>0</v>
      </c>
      <c r="AE203" s="82" t="s">
        <v>1268</v>
      </c>
      <c r="AF203" s="79" t="b">
        <v>0</v>
      </c>
      <c r="AG203" s="79" t="s">
        <v>1274</v>
      </c>
      <c r="AH203" s="79"/>
      <c r="AI203" s="82" t="s">
        <v>1246</v>
      </c>
      <c r="AJ203" s="79" t="b">
        <v>0</v>
      </c>
      <c r="AK203" s="79">
        <v>0</v>
      </c>
      <c r="AL203" s="82" t="s">
        <v>1246</v>
      </c>
      <c r="AM203" s="79" t="s">
        <v>1296</v>
      </c>
      <c r="AN203" s="79" t="b">
        <v>0</v>
      </c>
      <c r="AO203" s="82" t="s">
        <v>1241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14</v>
      </c>
      <c r="BC203" s="78" t="str">
        <f>REPLACE(INDEX(GroupVertices[Group],MATCH(Edges[[#This Row],[Vertex 2]],GroupVertices[Vertex],0)),1,1,"")</f>
        <v>14</v>
      </c>
      <c r="BD203" s="48">
        <v>3</v>
      </c>
      <c r="BE203" s="49">
        <v>6.818181818181818</v>
      </c>
      <c r="BF203" s="48">
        <v>3</v>
      </c>
      <c r="BG203" s="49">
        <v>6.818181818181818</v>
      </c>
      <c r="BH203" s="48">
        <v>0</v>
      </c>
      <c r="BI203" s="49">
        <v>0</v>
      </c>
      <c r="BJ203" s="48">
        <v>38</v>
      </c>
      <c r="BK203" s="49">
        <v>86.36363636363636</v>
      </c>
      <c r="BL203" s="48">
        <v>44</v>
      </c>
    </row>
    <row r="204" spans="1:64" ht="15">
      <c r="A204" s="64" t="s">
        <v>319</v>
      </c>
      <c r="B204" s="64" t="s">
        <v>319</v>
      </c>
      <c r="C204" s="65" t="s">
        <v>3901</v>
      </c>
      <c r="D204" s="66">
        <v>10</v>
      </c>
      <c r="E204" s="67" t="s">
        <v>136</v>
      </c>
      <c r="F204" s="68">
        <v>12</v>
      </c>
      <c r="G204" s="65"/>
      <c r="H204" s="69"/>
      <c r="I204" s="70"/>
      <c r="J204" s="70"/>
      <c r="K204" s="34" t="s">
        <v>65</v>
      </c>
      <c r="L204" s="77">
        <v>204</v>
      </c>
      <c r="M204" s="77"/>
      <c r="N204" s="72"/>
      <c r="O204" s="79" t="s">
        <v>176</v>
      </c>
      <c r="P204" s="81">
        <v>43668.29516203704</v>
      </c>
      <c r="Q204" s="79" t="s">
        <v>530</v>
      </c>
      <c r="R204" s="84" t="s">
        <v>605</v>
      </c>
      <c r="S204" s="79" t="s">
        <v>646</v>
      </c>
      <c r="T204" s="79" t="s">
        <v>702</v>
      </c>
      <c r="U204" s="84" t="s">
        <v>734</v>
      </c>
      <c r="V204" s="84" t="s">
        <v>734</v>
      </c>
      <c r="W204" s="81">
        <v>43668.29516203704</v>
      </c>
      <c r="X204" s="84" t="s">
        <v>993</v>
      </c>
      <c r="Y204" s="79"/>
      <c r="Z204" s="79"/>
      <c r="AA204" s="82" t="s">
        <v>1168</v>
      </c>
      <c r="AB204" s="79"/>
      <c r="AC204" s="79" t="b">
        <v>0</v>
      </c>
      <c r="AD204" s="79">
        <v>5</v>
      </c>
      <c r="AE204" s="82" t="s">
        <v>1246</v>
      </c>
      <c r="AF204" s="79" t="b">
        <v>0</v>
      </c>
      <c r="AG204" s="79" t="s">
        <v>1274</v>
      </c>
      <c r="AH204" s="79"/>
      <c r="AI204" s="82" t="s">
        <v>1246</v>
      </c>
      <c r="AJ204" s="79" t="b">
        <v>0</v>
      </c>
      <c r="AK204" s="79">
        <v>2</v>
      </c>
      <c r="AL204" s="82" t="s">
        <v>1246</v>
      </c>
      <c r="AM204" s="79" t="s">
        <v>1298</v>
      </c>
      <c r="AN204" s="79" t="b">
        <v>0</v>
      </c>
      <c r="AO204" s="82" t="s">
        <v>1168</v>
      </c>
      <c r="AP204" s="79" t="s">
        <v>1300</v>
      </c>
      <c r="AQ204" s="79">
        <v>0</v>
      </c>
      <c r="AR204" s="79">
        <v>0</v>
      </c>
      <c r="AS204" s="79"/>
      <c r="AT204" s="79"/>
      <c r="AU204" s="79"/>
      <c r="AV204" s="79"/>
      <c r="AW204" s="79"/>
      <c r="AX204" s="79"/>
      <c r="AY204" s="79"/>
      <c r="AZ204" s="79"/>
      <c r="BA204">
        <v>2</v>
      </c>
      <c r="BB204" s="78" t="str">
        <f>REPLACE(INDEX(GroupVertices[Group],MATCH(Edges[[#This Row],[Vertex 1]],GroupVertices[Vertex],0)),1,1,"")</f>
        <v>30</v>
      </c>
      <c r="BC204" s="78" t="str">
        <f>REPLACE(INDEX(GroupVertices[Group],MATCH(Edges[[#This Row],[Vertex 2]],GroupVertices[Vertex],0)),1,1,"")</f>
        <v>30</v>
      </c>
      <c r="BD204" s="48">
        <v>0</v>
      </c>
      <c r="BE204" s="49">
        <v>0</v>
      </c>
      <c r="BF204" s="48">
        <v>2</v>
      </c>
      <c r="BG204" s="49">
        <v>7.6923076923076925</v>
      </c>
      <c r="BH204" s="48">
        <v>0</v>
      </c>
      <c r="BI204" s="49">
        <v>0</v>
      </c>
      <c r="BJ204" s="48">
        <v>24</v>
      </c>
      <c r="BK204" s="49">
        <v>92.3076923076923</v>
      </c>
      <c r="BL204" s="48">
        <v>26</v>
      </c>
    </row>
    <row r="205" spans="1:64" ht="15">
      <c r="A205" s="64" t="s">
        <v>319</v>
      </c>
      <c r="B205" s="64" t="s">
        <v>319</v>
      </c>
      <c r="C205" s="65" t="s">
        <v>3901</v>
      </c>
      <c r="D205" s="66">
        <v>10</v>
      </c>
      <c r="E205" s="67" t="s">
        <v>136</v>
      </c>
      <c r="F205" s="68">
        <v>12</v>
      </c>
      <c r="G205" s="65"/>
      <c r="H205" s="69"/>
      <c r="I205" s="70"/>
      <c r="J205" s="70"/>
      <c r="K205" s="34" t="s">
        <v>65</v>
      </c>
      <c r="L205" s="77">
        <v>205</v>
      </c>
      <c r="M205" s="77"/>
      <c r="N205" s="72"/>
      <c r="O205" s="79" t="s">
        <v>176</v>
      </c>
      <c r="P205" s="81">
        <v>43682.627800925926</v>
      </c>
      <c r="Q205" s="79" t="s">
        <v>531</v>
      </c>
      <c r="R205" s="84" t="s">
        <v>605</v>
      </c>
      <c r="S205" s="79" t="s">
        <v>646</v>
      </c>
      <c r="T205" s="79" t="s">
        <v>703</v>
      </c>
      <c r="U205" s="84" t="s">
        <v>735</v>
      </c>
      <c r="V205" s="84" t="s">
        <v>735</v>
      </c>
      <c r="W205" s="81">
        <v>43682.627800925926</v>
      </c>
      <c r="X205" s="84" t="s">
        <v>994</v>
      </c>
      <c r="Y205" s="79"/>
      <c r="Z205" s="79"/>
      <c r="AA205" s="82" t="s">
        <v>1169</v>
      </c>
      <c r="AB205" s="79"/>
      <c r="AC205" s="79" t="b">
        <v>0</v>
      </c>
      <c r="AD205" s="79">
        <v>0</v>
      </c>
      <c r="AE205" s="82" t="s">
        <v>1246</v>
      </c>
      <c r="AF205" s="79" t="b">
        <v>0</v>
      </c>
      <c r="AG205" s="79" t="s">
        <v>1274</v>
      </c>
      <c r="AH205" s="79"/>
      <c r="AI205" s="82" t="s">
        <v>1246</v>
      </c>
      <c r="AJ205" s="79" t="b">
        <v>0</v>
      </c>
      <c r="AK205" s="79">
        <v>0</v>
      </c>
      <c r="AL205" s="82" t="s">
        <v>1246</v>
      </c>
      <c r="AM205" s="79" t="s">
        <v>1298</v>
      </c>
      <c r="AN205" s="79" t="b">
        <v>0</v>
      </c>
      <c r="AO205" s="82" t="s">
        <v>1169</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30</v>
      </c>
      <c r="BC205" s="78" t="str">
        <f>REPLACE(INDEX(GroupVertices[Group],MATCH(Edges[[#This Row],[Vertex 2]],GroupVertices[Vertex],0)),1,1,"")</f>
        <v>30</v>
      </c>
      <c r="BD205" s="48">
        <v>0</v>
      </c>
      <c r="BE205" s="49">
        <v>0</v>
      </c>
      <c r="BF205" s="48">
        <v>0</v>
      </c>
      <c r="BG205" s="49">
        <v>0</v>
      </c>
      <c r="BH205" s="48">
        <v>0</v>
      </c>
      <c r="BI205" s="49">
        <v>0</v>
      </c>
      <c r="BJ205" s="48">
        <v>14</v>
      </c>
      <c r="BK205" s="49">
        <v>100</v>
      </c>
      <c r="BL205" s="48">
        <v>14</v>
      </c>
    </row>
    <row r="206" spans="1:64" ht="15">
      <c r="A206" s="64" t="s">
        <v>320</v>
      </c>
      <c r="B206" s="64" t="s">
        <v>319</v>
      </c>
      <c r="C206" s="65" t="s">
        <v>3900</v>
      </c>
      <c r="D206" s="66">
        <v>3</v>
      </c>
      <c r="E206" s="67" t="s">
        <v>132</v>
      </c>
      <c r="F206" s="68">
        <v>35</v>
      </c>
      <c r="G206" s="65"/>
      <c r="H206" s="69"/>
      <c r="I206" s="70"/>
      <c r="J206" s="70"/>
      <c r="K206" s="34" t="s">
        <v>65</v>
      </c>
      <c r="L206" s="77">
        <v>206</v>
      </c>
      <c r="M206" s="77"/>
      <c r="N206" s="72"/>
      <c r="O206" s="79" t="s">
        <v>431</v>
      </c>
      <c r="P206" s="81">
        <v>43686.52633101852</v>
      </c>
      <c r="Q206" s="79" t="s">
        <v>532</v>
      </c>
      <c r="R206" s="79"/>
      <c r="S206" s="79"/>
      <c r="T206" s="79"/>
      <c r="U206" s="79"/>
      <c r="V206" s="84" t="s">
        <v>831</v>
      </c>
      <c r="W206" s="81">
        <v>43686.52633101852</v>
      </c>
      <c r="X206" s="84" t="s">
        <v>995</v>
      </c>
      <c r="Y206" s="79"/>
      <c r="Z206" s="79"/>
      <c r="AA206" s="82" t="s">
        <v>1170</v>
      </c>
      <c r="AB206" s="79"/>
      <c r="AC206" s="79" t="b">
        <v>0</v>
      </c>
      <c r="AD206" s="79">
        <v>0</v>
      </c>
      <c r="AE206" s="82" t="s">
        <v>1246</v>
      </c>
      <c r="AF206" s="79" t="b">
        <v>0</v>
      </c>
      <c r="AG206" s="79" t="s">
        <v>1274</v>
      </c>
      <c r="AH206" s="79"/>
      <c r="AI206" s="82" t="s">
        <v>1246</v>
      </c>
      <c r="AJ206" s="79" t="b">
        <v>0</v>
      </c>
      <c r="AK206" s="79">
        <v>2</v>
      </c>
      <c r="AL206" s="82" t="s">
        <v>1168</v>
      </c>
      <c r="AM206" s="79" t="s">
        <v>1288</v>
      </c>
      <c r="AN206" s="79" t="b">
        <v>0</v>
      </c>
      <c r="AO206" s="82" t="s">
        <v>1168</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30</v>
      </c>
      <c r="BC206" s="78" t="str">
        <f>REPLACE(INDEX(GroupVertices[Group],MATCH(Edges[[#This Row],[Vertex 2]],GroupVertices[Vertex],0)),1,1,"")</f>
        <v>30</v>
      </c>
      <c r="BD206" s="48">
        <v>0</v>
      </c>
      <c r="BE206" s="49">
        <v>0</v>
      </c>
      <c r="BF206" s="48">
        <v>2</v>
      </c>
      <c r="BG206" s="49">
        <v>8.333333333333334</v>
      </c>
      <c r="BH206" s="48">
        <v>0</v>
      </c>
      <c r="BI206" s="49">
        <v>0</v>
      </c>
      <c r="BJ206" s="48">
        <v>22</v>
      </c>
      <c r="BK206" s="49">
        <v>91.66666666666667</v>
      </c>
      <c r="BL206" s="48">
        <v>24</v>
      </c>
    </row>
    <row r="207" spans="1:64" ht="15">
      <c r="A207" s="64" t="s">
        <v>321</v>
      </c>
      <c r="B207" s="64" t="s">
        <v>363</v>
      </c>
      <c r="C207" s="65" t="s">
        <v>3900</v>
      </c>
      <c r="D207" s="66">
        <v>3</v>
      </c>
      <c r="E207" s="67" t="s">
        <v>132</v>
      </c>
      <c r="F207" s="68">
        <v>35</v>
      </c>
      <c r="G207" s="65"/>
      <c r="H207" s="69"/>
      <c r="I207" s="70"/>
      <c r="J207" s="70"/>
      <c r="K207" s="34" t="s">
        <v>65</v>
      </c>
      <c r="L207" s="77">
        <v>207</v>
      </c>
      <c r="M207" s="77"/>
      <c r="N207" s="72"/>
      <c r="O207" s="79" t="s">
        <v>431</v>
      </c>
      <c r="P207" s="81">
        <v>43686.69354166667</v>
      </c>
      <c r="Q207" s="79" t="s">
        <v>460</v>
      </c>
      <c r="R207" s="79"/>
      <c r="S207" s="79"/>
      <c r="T207" s="79" t="s">
        <v>653</v>
      </c>
      <c r="U207" s="79"/>
      <c r="V207" s="84" t="s">
        <v>832</v>
      </c>
      <c r="W207" s="81">
        <v>43686.69354166667</v>
      </c>
      <c r="X207" s="84" t="s">
        <v>996</v>
      </c>
      <c r="Y207" s="79"/>
      <c r="Z207" s="79"/>
      <c r="AA207" s="82" t="s">
        <v>1171</v>
      </c>
      <c r="AB207" s="79"/>
      <c r="AC207" s="79" t="b">
        <v>0</v>
      </c>
      <c r="AD207" s="79">
        <v>0</v>
      </c>
      <c r="AE207" s="82" t="s">
        <v>1246</v>
      </c>
      <c r="AF207" s="79" t="b">
        <v>0</v>
      </c>
      <c r="AG207" s="79" t="s">
        <v>1274</v>
      </c>
      <c r="AH207" s="79"/>
      <c r="AI207" s="82" t="s">
        <v>1246</v>
      </c>
      <c r="AJ207" s="79" t="b">
        <v>0</v>
      </c>
      <c r="AK207" s="79">
        <v>0</v>
      </c>
      <c r="AL207" s="82" t="s">
        <v>1216</v>
      </c>
      <c r="AM207" s="79" t="s">
        <v>1296</v>
      </c>
      <c r="AN207" s="79" t="b">
        <v>0</v>
      </c>
      <c r="AO207" s="82" t="s">
        <v>1216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321</v>
      </c>
      <c r="B208" s="64" t="s">
        <v>356</v>
      </c>
      <c r="C208" s="65" t="s">
        <v>3900</v>
      </c>
      <c r="D208" s="66">
        <v>3</v>
      </c>
      <c r="E208" s="67" t="s">
        <v>132</v>
      </c>
      <c r="F208" s="68">
        <v>35</v>
      </c>
      <c r="G208" s="65"/>
      <c r="H208" s="69"/>
      <c r="I208" s="70"/>
      <c r="J208" s="70"/>
      <c r="K208" s="34" t="s">
        <v>65</v>
      </c>
      <c r="L208" s="77">
        <v>208</v>
      </c>
      <c r="M208" s="77"/>
      <c r="N208" s="72"/>
      <c r="O208" s="79" t="s">
        <v>431</v>
      </c>
      <c r="P208" s="81">
        <v>43686.69354166667</v>
      </c>
      <c r="Q208" s="79" t="s">
        <v>460</v>
      </c>
      <c r="R208" s="79"/>
      <c r="S208" s="79"/>
      <c r="T208" s="79" t="s">
        <v>653</v>
      </c>
      <c r="U208" s="79"/>
      <c r="V208" s="84" t="s">
        <v>832</v>
      </c>
      <c r="W208" s="81">
        <v>43686.69354166667</v>
      </c>
      <c r="X208" s="84" t="s">
        <v>996</v>
      </c>
      <c r="Y208" s="79"/>
      <c r="Z208" s="79"/>
      <c r="AA208" s="82" t="s">
        <v>1171</v>
      </c>
      <c r="AB208" s="79"/>
      <c r="AC208" s="79" t="b">
        <v>0</v>
      </c>
      <c r="AD208" s="79">
        <v>0</v>
      </c>
      <c r="AE208" s="82" t="s">
        <v>1246</v>
      </c>
      <c r="AF208" s="79" t="b">
        <v>0</v>
      </c>
      <c r="AG208" s="79" t="s">
        <v>1274</v>
      </c>
      <c r="AH208" s="79"/>
      <c r="AI208" s="82" t="s">
        <v>1246</v>
      </c>
      <c r="AJ208" s="79" t="b">
        <v>0</v>
      </c>
      <c r="AK208" s="79">
        <v>0</v>
      </c>
      <c r="AL208" s="82" t="s">
        <v>1216</v>
      </c>
      <c r="AM208" s="79" t="s">
        <v>1296</v>
      </c>
      <c r="AN208" s="79" t="b">
        <v>0</v>
      </c>
      <c r="AO208" s="82" t="s">
        <v>1216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v>2</v>
      </c>
      <c r="BE208" s="49">
        <v>8</v>
      </c>
      <c r="BF208" s="48">
        <v>1</v>
      </c>
      <c r="BG208" s="49">
        <v>4</v>
      </c>
      <c r="BH208" s="48">
        <v>0</v>
      </c>
      <c r="BI208" s="49">
        <v>0</v>
      </c>
      <c r="BJ208" s="48">
        <v>22</v>
      </c>
      <c r="BK208" s="49">
        <v>88</v>
      </c>
      <c r="BL208" s="48">
        <v>25</v>
      </c>
    </row>
    <row r="209" spans="1:64" ht="15">
      <c r="A209" s="64" t="s">
        <v>322</v>
      </c>
      <c r="B209" s="64" t="s">
        <v>322</v>
      </c>
      <c r="C209" s="65" t="s">
        <v>3900</v>
      </c>
      <c r="D209" s="66">
        <v>3</v>
      </c>
      <c r="E209" s="67" t="s">
        <v>132</v>
      </c>
      <c r="F209" s="68">
        <v>35</v>
      </c>
      <c r="G209" s="65"/>
      <c r="H209" s="69"/>
      <c r="I209" s="70"/>
      <c r="J209" s="70"/>
      <c r="K209" s="34" t="s">
        <v>65</v>
      </c>
      <c r="L209" s="77">
        <v>209</v>
      </c>
      <c r="M209" s="77"/>
      <c r="N209" s="72"/>
      <c r="O209" s="79" t="s">
        <v>176</v>
      </c>
      <c r="P209" s="81">
        <v>43686.69797453703</v>
      </c>
      <c r="Q209" s="79" t="s">
        <v>533</v>
      </c>
      <c r="R209" s="84" t="s">
        <v>606</v>
      </c>
      <c r="S209" s="79" t="s">
        <v>625</v>
      </c>
      <c r="T209" s="79"/>
      <c r="U209" s="79"/>
      <c r="V209" s="84" t="s">
        <v>833</v>
      </c>
      <c r="W209" s="81">
        <v>43686.69797453703</v>
      </c>
      <c r="X209" s="84" t="s">
        <v>997</v>
      </c>
      <c r="Y209" s="79"/>
      <c r="Z209" s="79"/>
      <c r="AA209" s="82" t="s">
        <v>1172</v>
      </c>
      <c r="AB209" s="79"/>
      <c r="AC209" s="79" t="b">
        <v>0</v>
      </c>
      <c r="AD209" s="79">
        <v>0</v>
      </c>
      <c r="AE209" s="82" t="s">
        <v>1246</v>
      </c>
      <c r="AF209" s="79" t="b">
        <v>0</v>
      </c>
      <c r="AG209" s="79" t="s">
        <v>1274</v>
      </c>
      <c r="AH209" s="79"/>
      <c r="AI209" s="82" t="s">
        <v>1246</v>
      </c>
      <c r="AJ209" s="79" t="b">
        <v>0</v>
      </c>
      <c r="AK209" s="79">
        <v>0</v>
      </c>
      <c r="AL209" s="82" t="s">
        <v>1246</v>
      </c>
      <c r="AM209" s="79" t="s">
        <v>1289</v>
      </c>
      <c r="AN209" s="79" t="b">
        <v>1</v>
      </c>
      <c r="AO209" s="82" t="s">
        <v>1172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2</v>
      </c>
      <c r="BE209" s="49">
        <v>7.6923076923076925</v>
      </c>
      <c r="BF209" s="48">
        <v>0</v>
      </c>
      <c r="BG209" s="49">
        <v>0</v>
      </c>
      <c r="BH209" s="48">
        <v>0</v>
      </c>
      <c r="BI209" s="49">
        <v>0</v>
      </c>
      <c r="BJ209" s="48">
        <v>24</v>
      </c>
      <c r="BK209" s="49">
        <v>92.3076923076923</v>
      </c>
      <c r="BL209" s="48">
        <v>26</v>
      </c>
    </row>
    <row r="210" spans="1:64" ht="15">
      <c r="A210" s="64" t="s">
        <v>323</v>
      </c>
      <c r="B210" s="64" t="s">
        <v>323</v>
      </c>
      <c r="C210" s="65" t="s">
        <v>3900</v>
      </c>
      <c r="D210" s="66">
        <v>3</v>
      </c>
      <c r="E210" s="67" t="s">
        <v>132</v>
      </c>
      <c r="F210" s="68">
        <v>35</v>
      </c>
      <c r="G210" s="65"/>
      <c r="H210" s="69"/>
      <c r="I210" s="70"/>
      <c r="J210" s="70"/>
      <c r="K210" s="34" t="s">
        <v>65</v>
      </c>
      <c r="L210" s="77">
        <v>210</v>
      </c>
      <c r="M210" s="77"/>
      <c r="N210" s="72"/>
      <c r="O210" s="79" t="s">
        <v>176</v>
      </c>
      <c r="P210" s="81">
        <v>43686.71533564815</v>
      </c>
      <c r="Q210" s="79" t="s">
        <v>534</v>
      </c>
      <c r="R210" s="84" t="s">
        <v>607</v>
      </c>
      <c r="S210" s="79" t="s">
        <v>647</v>
      </c>
      <c r="T210" s="79" t="s">
        <v>704</v>
      </c>
      <c r="U210" s="79"/>
      <c r="V210" s="84" t="s">
        <v>834</v>
      </c>
      <c r="W210" s="81">
        <v>43686.71533564815</v>
      </c>
      <c r="X210" s="84" t="s">
        <v>998</v>
      </c>
      <c r="Y210" s="79"/>
      <c r="Z210" s="79"/>
      <c r="AA210" s="82" t="s">
        <v>1173</v>
      </c>
      <c r="AB210" s="79"/>
      <c r="AC210" s="79" t="b">
        <v>0</v>
      </c>
      <c r="AD210" s="79">
        <v>0</v>
      </c>
      <c r="AE210" s="82" t="s">
        <v>1246</v>
      </c>
      <c r="AF210" s="79" t="b">
        <v>0</v>
      </c>
      <c r="AG210" s="79" t="s">
        <v>1275</v>
      </c>
      <c r="AH210" s="79"/>
      <c r="AI210" s="82" t="s">
        <v>1246</v>
      </c>
      <c r="AJ210" s="79" t="b">
        <v>0</v>
      </c>
      <c r="AK210" s="79">
        <v>0</v>
      </c>
      <c r="AL210" s="82" t="s">
        <v>1246</v>
      </c>
      <c r="AM210" s="79" t="s">
        <v>1288</v>
      </c>
      <c r="AN210" s="79" t="b">
        <v>0</v>
      </c>
      <c r="AO210" s="82" t="s">
        <v>1173</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3</v>
      </c>
      <c r="BK210" s="49">
        <v>100</v>
      </c>
      <c r="BL210" s="48">
        <v>3</v>
      </c>
    </row>
    <row r="211" spans="1:64" ht="15">
      <c r="A211" s="64" t="s">
        <v>324</v>
      </c>
      <c r="B211" s="64" t="s">
        <v>324</v>
      </c>
      <c r="C211" s="65" t="s">
        <v>3900</v>
      </c>
      <c r="D211" s="66">
        <v>3</v>
      </c>
      <c r="E211" s="67" t="s">
        <v>132</v>
      </c>
      <c r="F211" s="68">
        <v>35</v>
      </c>
      <c r="G211" s="65"/>
      <c r="H211" s="69"/>
      <c r="I211" s="70"/>
      <c r="J211" s="70"/>
      <c r="K211" s="34" t="s">
        <v>65</v>
      </c>
      <c r="L211" s="77">
        <v>211</v>
      </c>
      <c r="M211" s="77"/>
      <c r="N211" s="72"/>
      <c r="O211" s="79" t="s">
        <v>176</v>
      </c>
      <c r="P211" s="81">
        <v>43686.85778935185</v>
      </c>
      <c r="Q211" s="79" t="s">
        <v>535</v>
      </c>
      <c r="R211" s="84" t="s">
        <v>608</v>
      </c>
      <c r="S211" s="79" t="s">
        <v>625</v>
      </c>
      <c r="T211" s="79"/>
      <c r="U211" s="79"/>
      <c r="V211" s="84" t="s">
        <v>835</v>
      </c>
      <c r="W211" s="81">
        <v>43686.85778935185</v>
      </c>
      <c r="X211" s="84" t="s">
        <v>999</v>
      </c>
      <c r="Y211" s="79"/>
      <c r="Z211" s="79"/>
      <c r="AA211" s="82" t="s">
        <v>1174</v>
      </c>
      <c r="AB211" s="79"/>
      <c r="AC211" s="79" t="b">
        <v>0</v>
      </c>
      <c r="AD211" s="79">
        <v>0</v>
      </c>
      <c r="AE211" s="82" t="s">
        <v>1246</v>
      </c>
      <c r="AF211" s="79" t="b">
        <v>1</v>
      </c>
      <c r="AG211" s="79" t="s">
        <v>1274</v>
      </c>
      <c r="AH211" s="79"/>
      <c r="AI211" s="82" t="s">
        <v>1285</v>
      </c>
      <c r="AJ211" s="79" t="b">
        <v>0</v>
      </c>
      <c r="AK211" s="79">
        <v>0</v>
      </c>
      <c r="AL211" s="82" t="s">
        <v>1246</v>
      </c>
      <c r="AM211" s="79" t="s">
        <v>1289</v>
      </c>
      <c r="AN211" s="79" t="b">
        <v>1</v>
      </c>
      <c r="AO211" s="82" t="s">
        <v>1174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1</v>
      </c>
      <c r="BE211" s="49">
        <v>4.545454545454546</v>
      </c>
      <c r="BF211" s="48">
        <v>2</v>
      </c>
      <c r="BG211" s="49">
        <v>9.090909090909092</v>
      </c>
      <c r="BH211" s="48">
        <v>0</v>
      </c>
      <c r="BI211" s="49">
        <v>0</v>
      </c>
      <c r="BJ211" s="48">
        <v>19</v>
      </c>
      <c r="BK211" s="49">
        <v>86.36363636363636</v>
      </c>
      <c r="BL211" s="48">
        <v>22</v>
      </c>
    </row>
    <row r="212" spans="1:64" ht="15">
      <c r="A212" s="64" t="s">
        <v>325</v>
      </c>
      <c r="B212" s="64" t="s">
        <v>363</v>
      </c>
      <c r="C212" s="65" t="s">
        <v>3900</v>
      </c>
      <c r="D212" s="66">
        <v>3</v>
      </c>
      <c r="E212" s="67" t="s">
        <v>132</v>
      </c>
      <c r="F212" s="68">
        <v>35</v>
      </c>
      <c r="G212" s="65"/>
      <c r="H212" s="69"/>
      <c r="I212" s="70"/>
      <c r="J212" s="70"/>
      <c r="K212" s="34" t="s">
        <v>65</v>
      </c>
      <c r="L212" s="77">
        <v>212</v>
      </c>
      <c r="M212" s="77"/>
      <c r="N212" s="72"/>
      <c r="O212" s="79" t="s">
        <v>431</v>
      </c>
      <c r="P212" s="81">
        <v>43687.40201388889</v>
      </c>
      <c r="Q212" s="79" t="s">
        <v>460</v>
      </c>
      <c r="R212" s="79"/>
      <c r="S212" s="79"/>
      <c r="T212" s="79" t="s">
        <v>653</v>
      </c>
      <c r="U212" s="79"/>
      <c r="V212" s="84" t="s">
        <v>836</v>
      </c>
      <c r="W212" s="81">
        <v>43687.40201388889</v>
      </c>
      <c r="X212" s="84" t="s">
        <v>1000</v>
      </c>
      <c r="Y212" s="79"/>
      <c r="Z212" s="79"/>
      <c r="AA212" s="82" t="s">
        <v>1175</v>
      </c>
      <c r="AB212" s="79"/>
      <c r="AC212" s="79" t="b">
        <v>0</v>
      </c>
      <c r="AD212" s="79">
        <v>0</v>
      </c>
      <c r="AE212" s="82" t="s">
        <v>1246</v>
      </c>
      <c r="AF212" s="79" t="b">
        <v>0</v>
      </c>
      <c r="AG212" s="79" t="s">
        <v>1274</v>
      </c>
      <c r="AH212" s="79"/>
      <c r="AI212" s="82" t="s">
        <v>1246</v>
      </c>
      <c r="AJ212" s="79" t="b">
        <v>0</v>
      </c>
      <c r="AK212" s="79">
        <v>0</v>
      </c>
      <c r="AL212" s="82" t="s">
        <v>1216</v>
      </c>
      <c r="AM212" s="79" t="s">
        <v>1290</v>
      </c>
      <c r="AN212" s="79" t="b">
        <v>0</v>
      </c>
      <c r="AO212" s="82" t="s">
        <v>1216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325</v>
      </c>
      <c r="B213" s="64" t="s">
        <v>356</v>
      </c>
      <c r="C213" s="65" t="s">
        <v>3900</v>
      </c>
      <c r="D213" s="66">
        <v>3</v>
      </c>
      <c r="E213" s="67" t="s">
        <v>132</v>
      </c>
      <c r="F213" s="68">
        <v>35</v>
      </c>
      <c r="G213" s="65"/>
      <c r="H213" s="69"/>
      <c r="I213" s="70"/>
      <c r="J213" s="70"/>
      <c r="K213" s="34" t="s">
        <v>65</v>
      </c>
      <c r="L213" s="77">
        <v>213</v>
      </c>
      <c r="M213" s="77"/>
      <c r="N213" s="72"/>
      <c r="O213" s="79" t="s">
        <v>431</v>
      </c>
      <c r="P213" s="81">
        <v>43687.40201388889</v>
      </c>
      <c r="Q213" s="79" t="s">
        <v>460</v>
      </c>
      <c r="R213" s="79"/>
      <c r="S213" s="79"/>
      <c r="T213" s="79" t="s">
        <v>653</v>
      </c>
      <c r="U213" s="79"/>
      <c r="V213" s="84" t="s">
        <v>836</v>
      </c>
      <c r="W213" s="81">
        <v>43687.40201388889</v>
      </c>
      <c r="X213" s="84" t="s">
        <v>1000</v>
      </c>
      <c r="Y213" s="79"/>
      <c r="Z213" s="79"/>
      <c r="AA213" s="82" t="s">
        <v>1175</v>
      </c>
      <c r="AB213" s="79"/>
      <c r="AC213" s="79" t="b">
        <v>0</v>
      </c>
      <c r="AD213" s="79">
        <v>0</v>
      </c>
      <c r="AE213" s="82" t="s">
        <v>1246</v>
      </c>
      <c r="AF213" s="79" t="b">
        <v>0</v>
      </c>
      <c r="AG213" s="79" t="s">
        <v>1274</v>
      </c>
      <c r="AH213" s="79"/>
      <c r="AI213" s="82" t="s">
        <v>1246</v>
      </c>
      <c r="AJ213" s="79" t="b">
        <v>0</v>
      </c>
      <c r="AK213" s="79">
        <v>0</v>
      </c>
      <c r="AL213" s="82" t="s">
        <v>1216</v>
      </c>
      <c r="AM213" s="79" t="s">
        <v>1290</v>
      </c>
      <c r="AN213" s="79" t="b">
        <v>0</v>
      </c>
      <c r="AO213" s="82" t="s">
        <v>1216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v>2</v>
      </c>
      <c r="BE213" s="49">
        <v>8</v>
      </c>
      <c r="BF213" s="48">
        <v>1</v>
      </c>
      <c r="BG213" s="49">
        <v>4</v>
      </c>
      <c r="BH213" s="48">
        <v>0</v>
      </c>
      <c r="BI213" s="49">
        <v>0</v>
      </c>
      <c r="BJ213" s="48">
        <v>22</v>
      </c>
      <c r="BK213" s="49">
        <v>88</v>
      </c>
      <c r="BL213" s="48">
        <v>25</v>
      </c>
    </row>
    <row r="214" spans="1:64" ht="15">
      <c r="A214" s="64" t="s">
        <v>326</v>
      </c>
      <c r="B214" s="64" t="s">
        <v>363</v>
      </c>
      <c r="C214" s="65" t="s">
        <v>3900</v>
      </c>
      <c r="D214" s="66">
        <v>3</v>
      </c>
      <c r="E214" s="67" t="s">
        <v>132</v>
      </c>
      <c r="F214" s="68">
        <v>35</v>
      </c>
      <c r="G214" s="65"/>
      <c r="H214" s="69"/>
      <c r="I214" s="70"/>
      <c r="J214" s="70"/>
      <c r="K214" s="34" t="s">
        <v>65</v>
      </c>
      <c r="L214" s="77">
        <v>214</v>
      </c>
      <c r="M214" s="77"/>
      <c r="N214" s="72"/>
      <c r="O214" s="79" t="s">
        <v>431</v>
      </c>
      <c r="P214" s="81">
        <v>43688.35414351852</v>
      </c>
      <c r="Q214" s="79" t="s">
        <v>460</v>
      </c>
      <c r="R214" s="79"/>
      <c r="S214" s="79"/>
      <c r="T214" s="79" t="s">
        <v>653</v>
      </c>
      <c r="U214" s="79"/>
      <c r="V214" s="84" t="s">
        <v>837</v>
      </c>
      <c r="W214" s="81">
        <v>43688.35414351852</v>
      </c>
      <c r="X214" s="84" t="s">
        <v>1001</v>
      </c>
      <c r="Y214" s="79"/>
      <c r="Z214" s="79"/>
      <c r="AA214" s="82" t="s">
        <v>1176</v>
      </c>
      <c r="AB214" s="79"/>
      <c r="AC214" s="79" t="b">
        <v>0</v>
      </c>
      <c r="AD214" s="79">
        <v>0</v>
      </c>
      <c r="AE214" s="82" t="s">
        <v>1246</v>
      </c>
      <c r="AF214" s="79" t="b">
        <v>0</v>
      </c>
      <c r="AG214" s="79" t="s">
        <v>1274</v>
      </c>
      <c r="AH214" s="79"/>
      <c r="AI214" s="82" t="s">
        <v>1246</v>
      </c>
      <c r="AJ214" s="79" t="b">
        <v>0</v>
      </c>
      <c r="AK214" s="79">
        <v>0</v>
      </c>
      <c r="AL214" s="82" t="s">
        <v>1216</v>
      </c>
      <c r="AM214" s="79" t="s">
        <v>1290</v>
      </c>
      <c r="AN214" s="79" t="b">
        <v>0</v>
      </c>
      <c r="AO214" s="82" t="s">
        <v>1216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326</v>
      </c>
      <c r="B215" s="64" t="s">
        <v>356</v>
      </c>
      <c r="C215" s="65" t="s">
        <v>3900</v>
      </c>
      <c r="D215" s="66">
        <v>3</v>
      </c>
      <c r="E215" s="67" t="s">
        <v>132</v>
      </c>
      <c r="F215" s="68">
        <v>35</v>
      </c>
      <c r="G215" s="65"/>
      <c r="H215" s="69"/>
      <c r="I215" s="70"/>
      <c r="J215" s="70"/>
      <c r="K215" s="34" t="s">
        <v>65</v>
      </c>
      <c r="L215" s="77">
        <v>215</v>
      </c>
      <c r="M215" s="77"/>
      <c r="N215" s="72"/>
      <c r="O215" s="79" t="s">
        <v>431</v>
      </c>
      <c r="P215" s="81">
        <v>43688.35414351852</v>
      </c>
      <c r="Q215" s="79" t="s">
        <v>460</v>
      </c>
      <c r="R215" s="79"/>
      <c r="S215" s="79"/>
      <c r="T215" s="79" t="s">
        <v>653</v>
      </c>
      <c r="U215" s="79"/>
      <c r="V215" s="84" t="s">
        <v>837</v>
      </c>
      <c r="W215" s="81">
        <v>43688.35414351852</v>
      </c>
      <c r="X215" s="84" t="s">
        <v>1001</v>
      </c>
      <c r="Y215" s="79"/>
      <c r="Z215" s="79"/>
      <c r="AA215" s="82" t="s">
        <v>1176</v>
      </c>
      <c r="AB215" s="79"/>
      <c r="AC215" s="79" t="b">
        <v>0</v>
      </c>
      <c r="AD215" s="79">
        <v>0</v>
      </c>
      <c r="AE215" s="82" t="s">
        <v>1246</v>
      </c>
      <c r="AF215" s="79" t="b">
        <v>0</v>
      </c>
      <c r="AG215" s="79" t="s">
        <v>1274</v>
      </c>
      <c r="AH215" s="79"/>
      <c r="AI215" s="82" t="s">
        <v>1246</v>
      </c>
      <c r="AJ215" s="79" t="b">
        <v>0</v>
      </c>
      <c r="AK215" s="79">
        <v>0</v>
      </c>
      <c r="AL215" s="82" t="s">
        <v>1216</v>
      </c>
      <c r="AM215" s="79" t="s">
        <v>1290</v>
      </c>
      <c r="AN215" s="79" t="b">
        <v>0</v>
      </c>
      <c r="AO215" s="82" t="s">
        <v>1216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v>2</v>
      </c>
      <c r="BE215" s="49">
        <v>8</v>
      </c>
      <c r="BF215" s="48">
        <v>1</v>
      </c>
      <c r="BG215" s="49">
        <v>4</v>
      </c>
      <c r="BH215" s="48">
        <v>0</v>
      </c>
      <c r="BI215" s="49">
        <v>0</v>
      </c>
      <c r="BJ215" s="48">
        <v>22</v>
      </c>
      <c r="BK215" s="49">
        <v>88</v>
      </c>
      <c r="BL215" s="48">
        <v>25</v>
      </c>
    </row>
    <row r="216" spans="1:64" ht="15">
      <c r="A216" s="64" t="s">
        <v>327</v>
      </c>
      <c r="B216" s="64" t="s">
        <v>363</v>
      </c>
      <c r="C216" s="65" t="s">
        <v>3900</v>
      </c>
      <c r="D216" s="66">
        <v>3</v>
      </c>
      <c r="E216" s="67" t="s">
        <v>132</v>
      </c>
      <c r="F216" s="68">
        <v>35</v>
      </c>
      <c r="G216" s="65"/>
      <c r="H216" s="69"/>
      <c r="I216" s="70"/>
      <c r="J216" s="70"/>
      <c r="K216" s="34" t="s">
        <v>65</v>
      </c>
      <c r="L216" s="77">
        <v>216</v>
      </c>
      <c r="M216" s="77"/>
      <c r="N216" s="72"/>
      <c r="O216" s="79" t="s">
        <v>431</v>
      </c>
      <c r="P216" s="81">
        <v>43688.408055555556</v>
      </c>
      <c r="Q216" s="79" t="s">
        <v>460</v>
      </c>
      <c r="R216" s="79"/>
      <c r="S216" s="79"/>
      <c r="T216" s="79" t="s">
        <v>653</v>
      </c>
      <c r="U216" s="79"/>
      <c r="V216" s="84" t="s">
        <v>838</v>
      </c>
      <c r="W216" s="81">
        <v>43688.408055555556</v>
      </c>
      <c r="X216" s="84" t="s">
        <v>1002</v>
      </c>
      <c r="Y216" s="79"/>
      <c r="Z216" s="79"/>
      <c r="AA216" s="82" t="s">
        <v>1177</v>
      </c>
      <c r="AB216" s="79"/>
      <c r="AC216" s="79" t="b">
        <v>0</v>
      </c>
      <c r="AD216" s="79">
        <v>0</v>
      </c>
      <c r="AE216" s="82" t="s">
        <v>1246</v>
      </c>
      <c r="AF216" s="79" t="b">
        <v>0</v>
      </c>
      <c r="AG216" s="79" t="s">
        <v>1274</v>
      </c>
      <c r="AH216" s="79"/>
      <c r="AI216" s="82" t="s">
        <v>1246</v>
      </c>
      <c r="AJ216" s="79" t="b">
        <v>0</v>
      </c>
      <c r="AK216" s="79">
        <v>0</v>
      </c>
      <c r="AL216" s="82" t="s">
        <v>1216</v>
      </c>
      <c r="AM216" s="79" t="s">
        <v>1296</v>
      </c>
      <c r="AN216" s="79" t="b">
        <v>0</v>
      </c>
      <c r="AO216" s="82" t="s">
        <v>1216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327</v>
      </c>
      <c r="B217" s="64" t="s">
        <v>356</v>
      </c>
      <c r="C217" s="65" t="s">
        <v>3900</v>
      </c>
      <c r="D217" s="66">
        <v>3</v>
      </c>
      <c r="E217" s="67" t="s">
        <v>132</v>
      </c>
      <c r="F217" s="68">
        <v>35</v>
      </c>
      <c r="G217" s="65"/>
      <c r="H217" s="69"/>
      <c r="I217" s="70"/>
      <c r="J217" s="70"/>
      <c r="K217" s="34" t="s">
        <v>65</v>
      </c>
      <c r="L217" s="77">
        <v>217</v>
      </c>
      <c r="M217" s="77"/>
      <c r="N217" s="72"/>
      <c r="O217" s="79" t="s">
        <v>431</v>
      </c>
      <c r="P217" s="81">
        <v>43688.408055555556</v>
      </c>
      <c r="Q217" s="79" t="s">
        <v>460</v>
      </c>
      <c r="R217" s="79"/>
      <c r="S217" s="79"/>
      <c r="T217" s="79" t="s">
        <v>653</v>
      </c>
      <c r="U217" s="79"/>
      <c r="V217" s="84" t="s">
        <v>838</v>
      </c>
      <c r="W217" s="81">
        <v>43688.408055555556</v>
      </c>
      <c r="X217" s="84" t="s">
        <v>1002</v>
      </c>
      <c r="Y217" s="79"/>
      <c r="Z217" s="79"/>
      <c r="AA217" s="82" t="s">
        <v>1177</v>
      </c>
      <c r="AB217" s="79"/>
      <c r="AC217" s="79" t="b">
        <v>0</v>
      </c>
      <c r="AD217" s="79">
        <v>0</v>
      </c>
      <c r="AE217" s="82" t="s">
        <v>1246</v>
      </c>
      <c r="AF217" s="79" t="b">
        <v>0</v>
      </c>
      <c r="AG217" s="79" t="s">
        <v>1274</v>
      </c>
      <c r="AH217" s="79"/>
      <c r="AI217" s="82" t="s">
        <v>1246</v>
      </c>
      <c r="AJ217" s="79" t="b">
        <v>0</v>
      </c>
      <c r="AK217" s="79">
        <v>0</v>
      </c>
      <c r="AL217" s="82" t="s">
        <v>1216</v>
      </c>
      <c r="AM217" s="79" t="s">
        <v>1296</v>
      </c>
      <c r="AN217" s="79" t="b">
        <v>0</v>
      </c>
      <c r="AO217" s="82" t="s">
        <v>1216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2</v>
      </c>
      <c r="BD217" s="48">
        <v>2</v>
      </c>
      <c r="BE217" s="49">
        <v>8</v>
      </c>
      <c r="BF217" s="48">
        <v>1</v>
      </c>
      <c r="BG217" s="49">
        <v>4</v>
      </c>
      <c r="BH217" s="48">
        <v>0</v>
      </c>
      <c r="BI217" s="49">
        <v>0</v>
      </c>
      <c r="BJ217" s="48">
        <v>22</v>
      </c>
      <c r="BK217" s="49">
        <v>88</v>
      </c>
      <c r="BL217" s="48">
        <v>25</v>
      </c>
    </row>
    <row r="218" spans="1:64" ht="15">
      <c r="A218" s="64" t="s">
        <v>328</v>
      </c>
      <c r="B218" s="64" t="s">
        <v>363</v>
      </c>
      <c r="C218" s="65" t="s">
        <v>3900</v>
      </c>
      <c r="D218" s="66">
        <v>3</v>
      </c>
      <c r="E218" s="67" t="s">
        <v>132</v>
      </c>
      <c r="F218" s="68">
        <v>35</v>
      </c>
      <c r="G218" s="65"/>
      <c r="H218" s="69"/>
      <c r="I218" s="70"/>
      <c r="J218" s="70"/>
      <c r="K218" s="34" t="s">
        <v>65</v>
      </c>
      <c r="L218" s="77">
        <v>218</v>
      </c>
      <c r="M218" s="77"/>
      <c r="N218" s="72"/>
      <c r="O218" s="79" t="s">
        <v>431</v>
      </c>
      <c r="P218" s="81">
        <v>43688.419016203705</v>
      </c>
      <c r="Q218" s="79" t="s">
        <v>460</v>
      </c>
      <c r="R218" s="79"/>
      <c r="S218" s="79"/>
      <c r="T218" s="79" t="s">
        <v>653</v>
      </c>
      <c r="U218" s="79"/>
      <c r="V218" s="84" t="s">
        <v>839</v>
      </c>
      <c r="W218" s="81">
        <v>43688.419016203705</v>
      </c>
      <c r="X218" s="84" t="s">
        <v>1003</v>
      </c>
      <c r="Y218" s="79"/>
      <c r="Z218" s="79"/>
      <c r="AA218" s="82" t="s">
        <v>1178</v>
      </c>
      <c r="AB218" s="79"/>
      <c r="AC218" s="79" t="b">
        <v>0</v>
      </c>
      <c r="AD218" s="79">
        <v>0</v>
      </c>
      <c r="AE218" s="82" t="s">
        <v>1246</v>
      </c>
      <c r="AF218" s="79" t="b">
        <v>0</v>
      </c>
      <c r="AG218" s="79" t="s">
        <v>1274</v>
      </c>
      <c r="AH218" s="79"/>
      <c r="AI218" s="82" t="s">
        <v>1246</v>
      </c>
      <c r="AJ218" s="79" t="b">
        <v>0</v>
      </c>
      <c r="AK218" s="79">
        <v>0</v>
      </c>
      <c r="AL218" s="82" t="s">
        <v>1216</v>
      </c>
      <c r="AM218" s="79" t="s">
        <v>1289</v>
      </c>
      <c r="AN218" s="79" t="b">
        <v>0</v>
      </c>
      <c r="AO218" s="82" t="s">
        <v>1216</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328</v>
      </c>
      <c r="B219" s="64" t="s">
        <v>356</v>
      </c>
      <c r="C219" s="65" t="s">
        <v>3900</v>
      </c>
      <c r="D219" s="66">
        <v>3</v>
      </c>
      <c r="E219" s="67" t="s">
        <v>132</v>
      </c>
      <c r="F219" s="68">
        <v>35</v>
      </c>
      <c r="G219" s="65"/>
      <c r="H219" s="69"/>
      <c r="I219" s="70"/>
      <c r="J219" s="70"/>
      <c r="K219" s="34" t="s">
        <v>65</v>
      </c>
      <c r="L219" s="77">
        <v>219</v>
      </c>
      <c r="M219" s="77"/>
      <c r="N219" s="72"/>
      <c r="O219" s="79" t="s">
        <v>431</v>
      </c>
      <c r="P219" s="81">
        <v>43688.419016203705</v>
      </c>
      <c r="Q219" s="79" t="s">
        <v>460</v>
      </c>
      <c r="R219" s="79"/>
      <c r="S219" s="79"/>
      <c r="T219" s="79" t="s">
        <v>653</v>
      </c>
      <c r="U219" s="79"/>
      <c r="V219" s="84" t="s">
        <v>839</v>
      </c>
      <c r="W219" s="81">
        <v>43688.419016203705</v>
      </c>
      <c r="X219" s="84" t="s">
        <v>1003</v>
      </c>
      <c r="Y219" s="79"/>
      <c r="Z219" s="79"/>
      <c r="AA219" s="82" t="s">
        <v>1178</v>
      </c>
      <c r="AB219" s="79"/>
      <c r="AC219" s="79" t="b">
        <v>0</v>
      </c>
      <c r="AD219" s="79">
        <v>0</v>
      </c>
      <c r="AE219" s="82" t="s">
        <v>1246</v>
      </c>
      <c r="AF219" s="79" t="b">
        <v>0</v>
      </c>
      <c r="AG219" s="79" t="s">
        <v>1274</v>
      </c>
      <c r="AH219" s="79"/>
      <c r="AI219" s="82" t="s">
        <v>1246</v>
      </c>
      <c r="AJ219" s="79" t="b">
        <v>0</v>
      </c>
      <c r="AK219" s="79">
        <v>0</v>
      </c>
      <c r="AL219" s="82" t="s">
        <v>1216</v>
      </c>
      <c r="AM219" s="79" t="s">
        <v>1289</v>
      </c>
      <c r="AN219" s="79" t="b">
        <v>0</v>
      </c>
      <c r="AO219" s="82" t="s">
        <v>1216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v>2</v>
      </c>
      <c r="BE219" s="49">
        <v>8</v>
      </c>
      <c r="BF219" s="48">
        <v>1</v>
      </c>
      <c r="BG219" s="49">
        <v>4</v>
      </c>
      <c r="BH219" s="48">
        <v>0</v>
      </c>
      <c r="BI219" s="49">
        <v>0</v>
      </c>
      <c r="BJ219" s="48">
        <v>22</v>
      </c>
      <c r="BK219" s="49">
        <v>88</v>
      </c>
      <c r="BL219" s="48">
        <v>25</v>
      </c>
    </row>
    <row r="220" spans="1:64" ht="15">
      <c r="A220" s="64" t="s">
        <v>329</v>
      </c>
      <c r="B220" s="64" t="s">
        <v>363</v>
      </c>
      <c r="C220" s="65" t="s">
        <v>3900</v>
      </c>
      <c r="D220" s="66">
        <v>3</v>
      </c>
      <c r="E220" s="67" t="s">
        <v>132</v>
      </c>
      <c r="F220" s="68">
        <v>35</v>
      </c>
      <c r="G220" s="65"/>
      <c r="H220" s="69"/>
      <c r="I220" s="70"/>
      <c r="J220" s="70"/>
      <c r="K220" s="34" t="s">
        <v>65</v>
      </c>
      <c r="L220" s="77">
        <v>220</v>
      </c>
      <c r="M220" s="77"/>
      <c r="N220" s="72"/>
      <c r="O220" s="79" t="s">
        <v>431</v>
      </c>
      <c r="P220" s="81">
        <v>43688.66229166667</v>
      </c>
      <c r="Q220" s="79" t="s">
        <v>460</v>
      </c>
      <c r="R220" s="79"/>
      <c r="S220" s="79"/>
      <c r="T220" s="79" t="s">
        <v>653</v>
      </c>
      <c r="U220" s="79"/>
      <c r="V220" s="84" t="s">
        <v>840</v>
      </c>
      <c r="W220" s="81">
        <v>43688.66229166667</v>
      </c>
      <c r="X220" s="84" t="s">
        <v>1004</v>
      </c>
      <c r="Y220" s="79"/>
      <c r="Z220" s="79"/>
      <c r="AA220" s="82" t="s">
        <v>1179</v>
      </c>
      <c r="AB220" s="79"/>
      <c r="AC220" s="79" t="b">
        <v>0</v>
      </c>
      <c r="AD220" s="79">
        <v>0</v>
      </c>
      <c r="AE220" s="82" t="s">
        <v>1246</v>
      </c>
      <c r="AF220" s="79" t="b">
        <v>0</v>
      </c>
      <c r="AG220" s="79" t="s">
        <v>1274</v>
      </c>
      <c r="AH220" s="79"/>
      <c r="AI220" s="82" t="s">
        <v>1246</v>
      </c>
      <c r="AJ220" s="79" t="b">
        <v>0</v>
      </c>
      <c r="AK220" s="79">
        <v>0</v>
      </c>
      <c r="AL220" s="82" t="s">
        <v>1216</v>
      </c>
      <c r="AM220" s="79" t="s">
        <v>1289</v>
      </c>
      <c r="AN220" s="79" t="b">
        <v>0</v>
      </c>
      <c r="AO220" s="82" t="s">
        <v>1216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329</v>
      </c>
      <c r="B221" s="64" t="s">
        <v>356</v>
      </c>
      <c r="C221" s="65" t="s">
        <v>3900</v>
      </c>
      <c r="D221" s="66">
        <v>3</v>
      </c>
      <c r="E221" s="67" t="s">
        <v>132</v>
      </c>
      <c r="F221" s="68">
        <v>35</v>
      </c>
      <c r="G221" s="65"/>
      <c r="H221" s="69"/>
      <c r="I221" s="70"/>
      <c r="J221" s="70"/>
      <c r="K221" s="34" t="s">
        <v>65</v>
      </c>
      <c r="L221" s="77">
        <v>221</v>
      </c>
      <c r="M221" s="77"/>
      <c r="N221" s="72"/>
      <c r="O221" s="79" t="s">
        <v>431</v>
      </c>
      <c r="P221" s="81">
        <v>43688.66229166667</v>
      </c>
      <c r="Q221" s="79" t="s">
        <v>460</v>
      </c>
      <c r="R221" s="79"/>
      <c r="S221" s="79"/>
      <c r="T221" s="79" t="s">
        <v>653</v>
      </c>
      <c r="U221" s="79"/>
      <c r="V221" s="84" t="s">
        <v>840</v>
      </c>
      <c r="W221" s="81">
        <v>43688.66229166667</v>
      </c>
      <c r="X221" s="84" t="s">
        <v>1004</v>
      </c>
      <c r="Y221" s="79"/>
      <c r="Z221" s="79"/>
      <c r="AA221" s="82" t="s">
        <v>1179</v>
      </c>
      <c r="AB221" s="79"/>
      <c r="AC221" s="79" t="b">
        <v>0</v>
      </c>
      <c r="AD221" s="79">
        <v>0</v>
      </c>
      <c r="AE221" s="82" t="s">
        <v>1246</v>
      </c>
      <c r="AF221" s="79" t="b">
        <v>0</v>
      </c>
      <c r="AG221" s="79" t="s">
        <v>1274</v>
      </c>
      <c r="AH221" s="79"/>
      <c r="AI221" s="82" t="s">
        <v>1246</v>
      </c>
      <c r="AJ221" s="79" t="b">
        <v>0</v>
      </c>
      <c r="AK221" s="79">
        <v>0</v>
      </c>
      <c r="AL221" s="82" t="s">
        <v>1216</v>
      </c>
      <c r="AM221" s="79" t="s">
        <v>1289</v>
      </c>
      <c r="AN221" s="79" t="b">
        <v>0</v>
      </c>
      <c r="AO221" s="82" t="s">
        <v>1216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v>2</v>
      </c>
      <c r="BE221" s="49">
        <v>8</v>
      </c>
      <c r="BF221" s="48">
        <v>1</v>
      </c>
      <c r="BG221" s="49">
        <v>4</v>
      </c>
      <c r="BH221" s="48">
        <v>0</v>
      </c>
      <c r="BI221" s="49">
        <v>0</v>
      </c>
      <c r="BJ221" s="48">
        <v>22</v>
      </c>
      <c r="BK221" s="49">
        <v>88</v>
      </c>
      <c r="BL221" s="48">
        <v>25</v>
      </c>
    </row>
    <row r="222" spans="1:64" ht="15">
      <c r="A222" s="64" t="s">
        <v>330</v>
      </c>
      <c r="B222" s="64" t="s">
        <v>363</v>
      </c>
      <c r="C222" s="65" t="s">
        <v>3900</v>
      </c>
      <c r="D222" s="66">
        <v>3</v>
      </c>
      <c r="E222" s="67" t="s">
        <v>132</v>
      </c>
      <c r="F222" s="68">
        <v>35</v>
      </c>
      <c r="G222" s="65"/>
      <c r="H222" s="69"/>
      <c r="I222" s="70"/>
      <c r="J222" s="70"/>
      <c r="K222" s="34" t="s">
        <v>65</v>
      </c>
      <c r="L222" s="77">
        <v>222</v>
      </c>
      <c r="M222" s="77"/>
      <c r="N222" s="72"/>
      <c r="O222" s="79" t="s">
        <v>431</v>
      </c>
      <c r="P222" s="81">
        <v>43688.737337962964</v>
      </c>
      <c r="Q222" s="79" t="s">
        <v>460</v>
      </c>
      <c r="R222" s="79"/>
      <c r="S222" s="79"/>
      <c r="T222" s="79" t="s">
        <v>653</v>
      </c>
      <c r="U222" s="79"/>
      <c r="V222" s="84" t="s">
        <v>841</v>
      </c>
      <c r="W222" s="81">
        <v>43688.737337962964</v>
      </c>
      <c r="X222" s="84" t="s">
        <v>1005</v>
      </c>
      <c r="Y222" s="79"/>
      <c r="Z222" s="79"/>
      <c r="AA222" s="82" t="s">
        <v>1180</v>
      </c>
      <c r="AB222" s="79"/>
      <c r="AC222" s="79" t="b">
        <v>0</v>
      </c>
      <c r="AD222" s="79">
        <v>0</v>
      </c>
      <c r="AE222" s="82" t="s">
        <v>1246</v>
      </c>
      <c r="AF222" s="79" t="b">
        <v>0</v>
      </c>
      <c r="AG222" s="79" t="s">
        <v>1274</v>
      </c>
      <c r="AH222" s="79"/>
      <c r="AI222" s="82" t="s">
        <v>1246</v>
      </c>
      <c r="AJ222" s="79" t="b">
        <v>0</v>
      </c>
      <c r="AK222" s="79">
        <v>0</v>
      </c>
      <c r="AL222" s="82" t="s">
        <v>1216</v>
      </c>
      <c r="AM222" s="79" t="s">
        <v>1290</v>
      </c>
      <c r="AN222" s="79" t="b">
        <v>0</v>
      </c>
      <c r="AO222" s="82" t="s">
        <v>1216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330</v>
      </c>
      <c r="B223" s="64" t="s">
        <v>356</v>
      </c>
      <c r="C223" s="65" t="s">
        <v>3900</v>
      </c>
      <c r="D223" s="66">
        <v>3</v>
      </c>
      <c r="E223" s="67" t="s">
        <v>132</v>
      </c>
      <c r="F223" s="68">
        <v>35</v>
      </c>
      <c r="G223" s="65"/>
      <c r="H223" s="69"/>
      <c r="I223" s="70"/>
      <c r="J223" s="70"/>
      <c r="K223" s="34" t="s">
        <v>65</v>
      </c>
      <c r="L223" s="77">
        <v>223</v>
      </c>
      <c r="M223" s="77"/>
      <c r="N223" s="72"/>
      <c r="O223" s="79" t="s">
        <v>431</v>
      </c>
      <c r="P223" s="81">
        <v>43688.737337962964</v>
      </c>
      <c r="Q223" s="79" t="s">
        <v>460</v>
      </c>
      <c r="R223" s="79"/>
      <c r="S223" s="79"/>
      <c r="T223" s="79" t="s">
        <v>653</v>
      </c>
      <c r="U223" s="79"/>
      <c r="V223" s="84" t="s">
        <v>841</v>
      </c>
      <c r="W223" s="81">
        <v>43688.737337962964</v>
      </c>
      <c r="X223" s="84" t="s">
        <v>1005</v>
      </c>
      <c r="Y223" s="79"/>
      <c r="Z223" s="79"/>
      <c r="AA223" s="82" t="s">
        <v>1180</v>
      </c>
      <c r="AB223" s="79"/>
      <c r="AC223" s="79" t="b">
        <v>0</v>
      </c>
      <c r="AD223" s="79">
        <v>0</v>
      </c>
      <c r="AE223" s="82" t="s">
        <v>1246</v>
      </c>
      <c r="AF223" s="79" t="b">
        <v>0</v>
      </c>
      <c r="AG223" s="79" t="s">
        <v>1274</v>
      </c>
      <c r="AH223" s="79"/>
      <c r="AI223" s="82" t="s">
        <v>1246</v>
      </c>
      <c r="AJ223" s="79" t="b">
        <v>0</v>
      </c>
      <c r="AK223" s="79">
        <v>0</v>
      </c>
      <c r="AL223" s="82" t="s">
        <v>1216</v>
      </c>
      <c r="AM223" s="79" t="s">
        <v>1290</v>
      </c>
      <c r="AN223" s="79" t="b">
        <v>0</v>
      </c>
      <c r="AO223" s="82" t="s">
        <v>1216</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v>2</v>
      </c>
      <c r="BE223" s="49">
        <v>8</v>
      </c>
      <c r="BF223" s="48">
        <v>1</v>
      </c>
      <c r="BG223" s="49">
        <v>4</v>
      </c>
      <c r="BH223" s="48">
        <v>0</v>
      </c>
      <c r="BI223" s="49">
        <v>0</v>
      </c>
      <c r="BJ223" s="48">
        <v>22</v>
      </c>
      <c r="BK223" s="49">
        <v>88</v>
      </c>
      <c r="BL223" s="48">
        <v>25</v>
      </c>
    </row>
    <row r="224" spans="1:64" ht="15">
      <c r="A224" s="64" t="s">
        <v>331</v>
      </c>
      <c r="B224" s="64" t="s">
        <v>425</v>
      </c>
      <c r="C224" s="65" t="s">
        <v>3900</v>
      </c>
      <c r="D224" s="66">
        <v>3</v>
      </c>
      <c r="E224" s="67" t="s">
        <v>132</v>
      </c>
      <c r="F224" s="68">
        <v>35</v>
      </c>
      <c r="G224" s="65"/>
      <c r="H224" s="69"/>
      <c r="I224" s="70"/>
      <c r="J224" s="70"/>
      <c r="K224" s="34" t="s">
        <v>65</v>
      </c>
      <c r="L224" s="77">
        <v>224</v>
      </c>
      <c r="M224" s="77"/>
      <c r="N224" s="72"/>
      <c r="O224" s="79" t="s">
        <v>432</v>
      </c>
      <c r="P224" s="81">
        <v>43688.77181712963</v>
      </c>
      <c r="Q224" s="79" t="s">
        <v>536</v>
      </c>
      <c r="R224" s="79"/>
      <c r="S224" s="79"/>
      <c r="T224" s="79" t="s">
        <v>653</v>
      </c>
      <c r="U224" s="79"/>
      <c r="V224" s="84" t="s">
        <v>842</v>
      </c>
      <c r="W224" s="81">
        <v>43688.77181712963</v>
      </c>
      <c r="X224" s="84" t="s">
        <v>1006</v>
      </c>
      <c r="Y224" s="79"/>
      <c r="Z224" s="79"/>
      <c r="AA224" s="82" t="s">
        <v>1181</v>
      </c>
      <c r="AB224" s="82" t="s">
        <v>1242</v>
      </c>
      <c r="AC224" s="79" t="b">
        <v>0</v>
      </c>
      <c r="AD224" s="79">
        <v>0</v>
      </c>
      <c r="AE224" s="82" t="s">
        <v>1269</v>
      </c>
      <c r="AF224" s="79" t="b">
        <v>0</v>
      </c>
      <c r="AG224" s="79" t="s">
        <v>1274</v>
      </c>
      <c r="AH224" s="79"/>
      <c r="AI224" s="82" t="s">
        <v>1246</v>
      </c>
      <c r="AJ224" s="79" t="b">
        <v>0</v>
      </c>
      <c r="AK224" s="79">
        <v>0</v>
      </c>
      <c r="AL224" s="82" t="s">
        <v>1246</v>
      </c>
      <c r="AM224" s="79" t="s">
        <v>1289</v>
      </c>
      <c r="AN224" s="79" t="b">
        <v>0</v>
      </c>
      <c r="AO224" s="82" t="s">
        <v>1242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29</v>
      </c>
      <c r="BC224" s="78" t="str">
        <f>REPLACE(INDEX(GroupVertices[Group],MATCH(Edges[[#This Row],[Vertex 2]],GroupVertices[Vertex],0)),1,1,"")</f>
        <v>29</v>
      </c>
      <c r="BD224" s="48">
        <v>0</v>
      </c>
      <c r="BE224" s="49">
        <v>0</v>
      </c>
      <c r="BF224" s="48">
        <v>0</v>
      </c>
      <c r="BG224" s="49">
        <v>0</v>
      </c>
      <c r="BH224" s="48">
        <v>0</v>
      </c>
      <c r="BI224" s="49">
        <v>0</v>
      </c>
      <c r="BJ224" s="48">
        <v>7</v>
      </c>
      <c r="BK224" s="49">
        <v>100</v>
      </c>
      <c r="BL224" s="48">
        <v>7</v>
      </c>
    </row>
    <row r="225" spans="1:64" ht="15">
      <c r="A225" s="64" t="s">
        <v>332</v>
      </c>
      <c r="B225" s="64" t="s">
        <v>363</v>
      </c>
      <c r="C225" s="65" t="s">
        <v>3900</v>
      </c>
      <c r="D225" s="66">
        <v>3</v>
      </c>
      <c r="E225" s="67" t="s">
        <v>132</v>
      </c>
      <c r="F225" s="68">
        <v>35</v>
      </c>
      <c r="G225" s="65"/>
      <c r="H225" s="69"/>
      <c r="I225" s="70"/>
      <c r="J225" s="70"/>
      <c r="K225" s="34" t="s">
        <v>65</v>
      </c>
      <c r="L225" s="77">
        <v>225</v>
      </c>
      <c r="M225" s="77"/>
      <c r="N225" s="72"/>
      <c r="O225" s="79" t="s">
        <v>431</v>
      </c>
      <c r="P225" s="81">
        <v>43688.91784722222</v>
      </c>
      <c r="Q225" s="79" t="s">
        <v>460</v>
      </c>
      <c r="R225" s="79"/>
      <c r="S225" s="79"/>
      <c r="T225" s="79" t="s">
        <v>653</v>
      </c>
      <c r="U225" s="79"/>
      <c r="V225" s="84" t="s">
        <v>843</v>
      </c>
      <c r="W225" s="81">
        <v>43688.91784722222</v>
      </c>
      <c r="X225" s="84" t="s">
        <v>1007</v>
      </c>
      <c r="Y225" s="79"/>
      <c r="Z225" s="79"/>
      <c r="AA225" s="82" t="s">
        <v>1182</v>
      </c>
      <c r="AB225" s="79"/>
      <c r="AC225" s="79" t="b">
        <v>0</v>
      </c>
      <c r="AD225" s="79">
        <v>0</v>
      </c>
      <c r="AE225" s="82" t="s">
        <v>1246</v>
      </c>
      <c r="AF225" s="79" t="b">
        <v>0</v>
      </c>
      <c r="AG225" s="79" t="s">
        <v>1274</v>
      </c>
      <c r="AH225" s="79"/>
      <c r="AI225" s="82" t="s">
        <v>1246</v>
      </c>
      <c r="AJ225" s="79" t="b">
        <v>0</v>
      </c>
      <c r="AK225" s="79">
        <v>0</v>
      </c>
      <c r="AL225" s="82" t="s">
        <v>1216</v>
      </c>
      <c r="AM225" s="79" t="s">
        <v>1288</v>
      </c>
      <c r="AN225" s="79" t="b">
        <v>0</v>
      </c>
      <c r="AO225" s="82" t="s">
        <v>1216</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332</v>
      </c>
      <c r="B226" s="64" t="s">
        <v>356</v>
      </c>
      <c r="C226" s="65" t="s">
        <v>3900</v>
      </c>
      <c r="D226" s="66">
        <v>3</v>
      </c>
      <c r="E226" s="67" t="s">
        <v>132</v>
      </c>
      <c r="F226" s="68">
        <v>35</v>
      </c>
      <c r="G226" s="65"/>
      <c r="H226" s="69"/>
      <c r="I226" s="70"/>
      <c r="J226" s="70"/>
      <c r="K226" s="34" t="s">
        <v>65</v>
      </c>
      <c r="L226" s="77">
        <v>226</v>
      </c>
      <c r="M226" s="77"/>
      <c r="N226" s="72"/>
      <c r="O226" s="79" t="s">
        <v>431</v>
      </c>
      <c r="P226" s="81">
        <v>43688.91784722222</v>
      </c>
      <c r="Q226" s="79" t="s">
        <v>460</v>
      </c>
      <c r="R226" s="79"/>
      <c r="S226" s="79"/>
      <c r="T226" s="79" t="s">
        <v>653</v>
      </c>
      <c r="U226" s="79"/>
      <c r="V226" s="84" t="s">
        <v>843</v>
      </c>
      <c r="W226" s="81">
        <v>43688.91784722222</v>
      </c>
      <c r="X226" s="84" t="s">
        <v>1007</v>
      </c>
      <c r="Y226" s="79"/>
      <c r="Z226" s="79"/>
      <c r="AA226" s="82" t="s">
        <v>1182</v>
      </c>
      <c r="AB226" s="79"/>
      <c r="AC226" s="79" t="b">
        <v>0</v>
      </c>
      <c r="AD226" s="79">
        <v>0</v>
      </c>
      <c r="AE226" s="82" t="s">
        <v>1246</v>
      </c>
      <c r="AF226" s="79" t="b">
        <v>0</v>
      </c>
      <c r="AG226" s="79" t="s">
        <v>1274</v>
      </c>
      <c r="AH226" s="79"/>
      <c r="AI226" s="82" t="s">
        <v>1246</v>
      </c>
      <c r="AJ226" s="79" t="b">
        <v>0</v>
      </c>
      <c r="AK226" s="79">
        <v>0</v>
      </c>
      <c r="AL226" s="82" t="s">
        <v>1216</v>
      </c>
      <c r="AM226" s="79" t="s">
        <v>1288</v>
      </c>
      <c r="AN226" s="79" t="b">
        <v>0</v>
      </c>
      <c r="AO226" s="82" t="s">
        <v>1216</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v>2</v>
      </c>
      <c r="BE226" s="49">
        <v>8</v>
      </c>
      <c r="BF226" s="48">
        <v>1</v>
      </c>
      <c r="BG226" s="49">
        <v>4</v>
      </c>
      <c r="BH226" s="48">
        <v>0</v>
      </c>
      <c r="BI226" s="49">
        <v>0</v>
      </c>
      <c r="BJ226" s="48">
        <v>22</v>
      </c>
      <c r="BK226" s="49">
        <v>88</v>
      </c>
      <c r="BL226" s="48">
        <v>25</v>
      </c>
    </row>
    <row r="227" spans="1:64" ht="15">
      <c r="A227" s="64" t="s">
        <v>333</v>
      </c>
      <c r="B227" s="64" t="s">
        <v>363</v>
      </c>
      <c r="C227" s="65" t="s">
        <v>3900</v>
      </c>
      <c r="D227" s="66">
        <v>3</v>
      </c>
      <c r="E227" s="67" t="s">
        <v>132</v>
      </c>
      <c r="F227" s="68">
        <v>35</v>
      </c>
      <c r="G227" s="65"/>
      <c r="H227" s="69"/>
      <c r="I227" s="70"/>
      <c r="J227" s="70"/>
      <c r="K227" s="34" t="s">
        <v>65</v>
      </c>
      <c r="L227" s="77">
        <v>227</v>
      </c>
      <c r="M227" s="77"/>
      <c r="N227" s="72"/>
      <c r="O227" s="79" t="s">
        <v>431</v>
      </c>
      <c r="P227" s="81">
        <v>43688.92986111111</v>
      </c>
      <c r="Q227" s="79" t="s">
        <v>460</v>
      </c>
      <c r="R227" s="79"/>
      <c r="S227" s="79"/>
      <c r="T227" s="79" t="s">
        <v>653</v>
      </c>
      <c r="U227" s="79"/>
      <c r="V227" s="84" t="s">
        <v>844</v>
      </c>
      <c r="W227" s="81">
        <v>43688.92986111111</v>
      </c>
      <c r="X227" s="84" t="s">
        <v>1008</v>
      </c>
      <c r="Y227" s="79"/>
      <c r="Z227" s="79"/>
      <c r="AA227" s="82" t="s">
        <v>1183</v>
      </c>
      <c r="AB227" s="79"/>
      <c r="AC227" s="79" t="b">
        <v>0</v>
      </c>
      <c r="AD227" s="79">
        <v>0</v>
      </c>
      <c r="AE227" s="82" t="s">
        <v>1246</v>
      </c>
      <c r="AF227" s="79" t="b">
        <v>0</v>
      </c>
      <c r="AG227" s="79" t="s">
        <v>1274</v>
      </c>
      <c r="AH227" s="79"/>
      <c r="AI227" s="82" t="s">
        <v>1246</v>
      </c>
      <c r="AJ227" s="79" t="b">
        <v>0</v>
      </c>
      <c r="AK227" s="79">
        <v>0</v>
      </c>
      <c r="AL227" s="82" t="s">
        <v>1216</v>
      </c>
      <c r="AM227" s="79" t="s">
        <v>1290</v>
      </c>
      <c r="AN227" s="79" t="b">
        <v>0</v>
      </c>
      <c r="AO227" s="82" t="s">
        <v>1216</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333</v>
      </c>
      <c r="B228" s="64" t="s">
        <v>356</v>
      </c>
      <c r="C228" s="65" t="s">
        <v>3900</v>
      </c>
      <c r="D228" s="66">
        <v>3</v>
      </c>
      <c r="E228" s="67" t="s">
        <v>132</v>
      </c>
      <c r="F228" s="68">
        <v>35</v>
      </c>
      <c r="G228" s="65"/>
      <c r="H228" s="69"/>
      <c r="I228" s="70"/>
      <c r="J228" s="70"/>
      <c r="K228" s="34" t="s">
        <v>65</v>
      </c>
      <c r="L228" s="77">
        <v>228</v>
      </c>
      <c r="M228" s="77"/>
      <c r="N228" s="72"/>
      <c r="O228" s="79" t="s">
        <v>431</v>
      </c>
      <c r="P228" s="81">
        <v>43688.92986111111</v>
      </c>
      <c r="Q228" s="79" t="s">
        <v>460</v>
      </c>
      <c r="R228" s="79"/>
      <c r="S228" s="79"/>
      <c r="T228" s="79" t="s">
        <v>653</v>
      </c>
      <c r="U228" s="79"/>
      <c r="V228" s="84" t="s">
        <v>844</v>
      </c>
      <c r="W228" s="81">
        <v>43688.92986111111</v>
      </c>
      <c r="X228" s="84" t="s">
        <v>1008</v>
      </c>
      <c r="Y228" s="79"/>
      <c r="Z228" s="79"/>
      <c r="AA228" s="82" t="s">
        <v>1183</v>
      </c>
      <c r="AB228" s="79"/>
      <c r="AC228" s="79" t="b">
        <v>0</v>
      </c>
      <c r="AD228" s="79">
        <v>0</v>
      </c>
      <c r="AE228" s="82" t="s">
        <v>1246</v>
      </c>
      <c r="AF228" s="79" t="b">
        <v>0</v>
      </c>
      <c r="AG228" s="79" t="s">
        <v>1274</v>
      </c>
      <c r="AH228" s="79"/>
      <c r="AI228" s="82" t="s">
        <v>1246</v>
      </c>
      <c r="AJ228" s="79" t="b">
        <v>0</v>
      </c>
      <c r="AK228" s="79">
        <v>0</v>
      </c>
      <c r="AL228" s="82" t="s">
        <v>1216</v>
      </c>
      <c r="AM228" s="79" t="s">
        <v>1290</v>
      </c>
      <c r="AN228" s="79" t="b">
        <v>0</v>
      </c>
      <c r="AO228" s="82" t="s">
        <v>1216</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v>2</v>
      </c>
      <c r="BE228" s="49">
        <v>8</v>
      </c>
      <c r="BF228" s="48">
        <v>1</v>
      </c>
      <c r="BG228" s="49">
        <v>4</v>
      </c>
      <c r="BH228" s="48">
        <v>0</v>
      </c>
      <c r="BI228" s="49">
        <v>0</v>
      </c>
      <c r="BJ228" s="48">
        <v>22</v>
      </c>
      <c r="BK228" s="49">
        <v>88</v>
      </c>
      <c r="BL228" s="48">
        <v>25</v>
      </c>
    </row>
    <row r="229" spans="1:64" ht="15">
      <c r="A229" s="64" t="s">
        <v>334</v>
      </c>
      <c r="B229" s="64" t="s">
        <v>363</v>
      </c>
      <c r="C229" s="65" t="s">
        <v>3900</v>
      </c>
      <c r="D229" s="66">
        <v>3</v>
      </c>
      <c r="E229" s="67" t="s">
        <v>132</v>
      </c>
      <c r="F229" s="68">
        <v>35</v>
      </c>
      <c r="G229" s="65"/>
      <c r="H229" s="69"/>
      <c r="I229" s="70"/>
      <c r="J229" s="70"/>
      <c r="K229" s="34" t="s">
        <v>65</v>
      </c>
      <c r="L229" s="77">
        <v>229</v>
      </c>
      <c r="M229" s="77"/>
      <c r="N229" s="72"/>
      <c r="O229" s="79" t="s">
        <v>431</v>
      </c>
      <c r="P229" s="81">
        <v>43688.93021990741</v>
      </c>
      <c r="Q229" s="79" t="s">
        <v>460</v>
      </c>
      <c r="R229" s="79"/>
      <c r="S229" s="79"/>
      <c r="T229" s="79" t="s">
        <v>653</v>
      </c>
      <c r="U229" s="79"/>
      <c r="V229" s="84" t="s">
        <v>845</v>
      </c>
      <c r="W229" s="81">
        <v>43688.93021990741</v>
      </c>
      <c r="X229" s="84" t="s">
        <v>1009</v>
      </c>
      <c r="Y229" s="79"/>
      <c r="Z229" s="79"/>
      <c r="AA229" s="82" t="s">
        <v>1184</v>
      </c>
      <c r="AB229" s="79"/>
      <c r="AC229" s="79" t="b">
        <v>0</v>
      </c>
      <c r="AD229" s="79">
        <v>0</v>
      </c>
      <c r="AE229" s="82" t="s">
        <v>1246</v>
      </c>
      <c r="AF229" s="79" t="b">
        <v>0</v>
      </c>
      <c r="AG229" s="79" t="s">
        <v>1274</v>
      </c>
      <c r="AH229" s="79"/>
      <c r="AI229" s="82" t="s">
        <v>1246</v>
      </c>
      <c r="AJ229" s="79" t="b">
        <v>0</v>
      </c>
      <c r="AK229" s="79">
        <v>0</v>
      </c>
      <c r="AL229" s="82" t="s">
        <v>1216</v>
      </c>
      <c r="AM229" s="79" t="s">
        <v>1289</v>
      </c>
      <c r="AN229" s="79" t="b">
        <v>0</v>
      </c>
      <c r="AO229" s="82" t="s">
        <v>1216</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334</v>
      </c>
      <c r="B230" s="64" t="s">
        <v>356</v>
      </c>
      <c r="C230" s="65" t="s">
        <v>3900</v>
      </c>
      <c r="D230" s="66">
        <v>3</v>
      </c>
      <c r="E230" s="67" t="s">
        <v>132</v>
      </c>
      <c r="F230" s="68">
        <v>35</v>
      </c>
      <c r="G230" s="65"/>
      <c r="H230" s="69"/>
      <c r="I230" s="70"/>
      <c r="J230" s="70"/>
      <c r="K230" s="34" t="s">
        <v>65</v>
      </c>
      <c r="L230" s="77">
        <v>230</v>
      </c>
      <c r="M230" s="77"/>
      <c r="N230" s="72"/>
      <c r="O230" s="79" t="s">
        <v>431</v>
      </c>
      <c r="P230" s="81">
        <v>43688.93021990741</v>
      </c>
      <c r="Q230" s="79" t="s">
        <v>460</v>
      </c>
      <c r="R230" s="79"/>
      <c r="S230" s="79"/>
      <c r="T230" s="79" t="s">
        <v>653</v>
      </c>
      <c r="U230" s="79"/>
      <c r="V230" s="84" t="s">
        <v>845</v>
      </c>
      <c r="W230" s="81">
        <v>43688.93021990741</v>
      </c>
      <c r="X230" s="84" t="s">
        <v>1009</v>
      </c>
      <c r="Y230" s="79"/>
      <c r="Z230" s="79"/>
      <c r="AA230" s="82" t="s">
        <v>1184</v>
      </c>
      <c r="AB230" s="79"/>
      <c r="AC230" s="79" t="b">
        <v>0</v>
      </c>
      <c r="AD230" s="79">
        <v>0</v>
      </c>
      <c r="AE230" s="82" t="s">
        <v>1246</v>
      </c>
      <c r="AF230" s="79" t="b">
        <v>0</v>
      </c>
      <c r="AG230" s="79" t="s">
        <v>1274</v>
      </c>
      <c r="AH230" s="79"/>
      <c r="AI230" s="82" t="s">
        <v>1246</v>
      </c>
      <c r="AJ230" s="79" t="b">
        <v>0</v>
      </c>
      <c r="AK230" s="79">
        <v>0</v>
      </c>
      <c r="AL230" s="82" t="s">
        <v>1216</v>
      </c>
      <c r="AM230" s="79" t="s">
        <v>1289</v>
      </c>
      <c r="AN230" s="79" t="b">
        <v>0</v>
      </c>
      <c r="AO230" s="82" t="s">
        <v>1216</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v>2</v>
      </c>
      <c r="BE230" s="49">
        <v>8</v>
      </c>
      <c r="BF230" s="48">
        <v>1</v>
      </c>
      <c r="BG230" s="49">
        <v>4</v>
      </c>
      <c r="BH230" s="48">
        <v>0</v>
      </c>
      <c r="BI230" s="49">
        <v>0</v>
      </c>
      <c r="BJ230" s="48">
        <v>22</v>
      </c>
      <c r="BK230" s="49">
        <v>88</v>
      </c>
      <c r="BL230" s="48">
        <v>25</v>
      </c>
    </row>
    <row r="231" spans="1:64" ht="15">
      <c r="A231" s="64" t="s">
        <v>335</v>
      </c>
      <c r="B231" s="64" t="s">
        <v>426</v>
      </c>
      <c r="C231" s="65" t="s">
        <v>3900</v>
      </c>
      <c r="D231" s="66">
        <v>3</v>
      </c>
      <c r="E231" s="67" t="s">
        <v>132</v>
      </c>
      <c r="F231" s="68">
        <v>35</v>
      </c>
      <c r="G231" s="65"/>
      <c r="H231" s="69"/>
      <c r="I231" s="70"/>
      <c r="J231" s="70"/>
      <c r="K231" s="34" t="s">
        <v>65</v>
      </c>
      <c r="L231" s="77">
        <v>231</v>
      </c>
      <c r="M231" s="77"/>
      <c r="N231" s="72"/>
      <c r="O231" s="79" t="s">
        <v>432</v>
      </c>
      <c r="P231" s="81">
        <v>43689.06980324074</v>
      </c>
      <c r="Q231" s="79" t="s">
        <v>537</v>
      </c>
      <c r="R231" s="84" t="s">
        <v>609</v>
      </c>
      <c r="S231" s="79" t="s">
        <v>625</v>
      </c>
      <c r="T231" s="79" t="s">
        <v>653</v>
      </c>
      <c r="U231" s="79"/>
      <c r="V231" s="84" t="s">
        <v>846</v>
      </c>
      <c r="W231" s="81">
        <v>43689.06980324074</v>
      </c>
      <c r="X231" s="84" t="s">
        <v>1010</v>
      </c>
      <c r="Y231" s="79"/>
      <c r="Z231" s="79"/>
      <c r="AA231" s="82" t="s">
        <v>1185</v>
      </c>
      <c r="AB231" s="82" t="s">
        <v>1243</v>
      </c>
      <c r="AC231" s="79" t="b">
        <v>0</v>
      </c>
      <c r="AD231" s="79">
        <v>0</v>
      </c>
      <c r="AE231" s="82" t="s">
        <v>1270</v>
      </c>
      <c r="AF231" s="79" t="b">
        <v>0</v>
      </c>
      <c r="AG231" s="79" t="s">
        <v>1274</v>
      </c>
      <c r="AH231" s="79"/>
      <c r="AI231" s="82" t="s">
        <v>1246</v>
      </c>
      <c r="AJ231" s="79" t="b">
        <v>0</v>
      </c>
      <c r="AK231" s="79">
        <v>0</v>
      </c>
      <c r="AL231" s="82" t="s">
        <v>1246</v>
      </c>
      <c r="AM231" s="79" t="s">
        <v>1288</v>
      </c>
      <c r="AN231" s="79" t="b">
        <v>1</v>
      </c>
      <c r="AO231" s="82" t="s">
        <v>1243</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28</v>
      </c>
      <c r="BC231" s="78" t="str">
        <f>REPLACE(INDEX(GroupVertices[Group],MATCH(Edges[[#This Row],[Vertex 2]],GroupVertices[Vertex],0)),1,1,"")</f>
        <v>28</v>
      </c>
      <c r="BD231" s="48">
        <v>1</v>
      </c>
      <c r="BE231" s="49">
        <v>4.3478260869565215</v>
      </c>
      <c r="BF231" s="48">
        <v>3</v>
      </c>
      <c r="BG231" s="49">
        <v>13.043478260869565</v>
      </c>
      <c r="BH231" s="48">
        <v>0</v>
      </c>
      <c r="BI231" s="49">
        <v>0</v>
      </c>
      <c r="BJ231" s="48">
        <v>19</v>
      </c>
      <c r="BK231" s="49">
        <v>82.6086956521739</v>
      </c>
      <c r="BL231" s="48">
        <v>23</v>
      </c>
    </row>
    <row r="232" spans="1:64" ht="15">
      <c r="A232" s="64" t="s">
        <v>336</v>
      </c>
      <c r="B232" s="64" t="s">
        <v>363</v>
      </c>
      <c r="C232" s="65" t="s">
        <v>3900</v>
      </c>
      <c r="D232" s="66">
        <v>3</v>
      </c>
      <c r="E232" s="67" t="s">
        <v>132</v>
      </c>
      <c r="F232" s="68">
        <v>35</v>
      </c>
      <c r="G232" s="65"/>
      <c r="H232" s="69"/>
      <c r="I232" s="70"/>
      <c r="J232" s="70"/>
      <c r="K232" s="34" t="s">
        <v>65</v>
      </c>
      <c r="L232" s="77">
        <v>232</v>
      </c>
      <c r="M232" s="77"/>
      <c r="N232" s="72"/>
      <c r="O232" s="79" t="s">
        <v>431</v>
      </c>
      <c r="P232" s="81">
        <v>43689.25604166667</v>
      </c>
      <c r="Q232" s="79" t="s">
        <v>460</v>
      </c>
      <c r="R232" s="79"/>
      <c r="S232" s="79"/>
      <c r="T232" s="79" t="s">
        <v>653</v>
      </c>
      <c r="U232" s="79"/>
      <c r="V232" s="84" t="s">
        <v>847</v>
      </c>
      <c r="W232" s="81">
        <v>43689.25604166667</v>
      </c>
      <c r="X232" s="84" t="s">
        <v>1011</v>
      </c>
      <c r="Y232" s="79"/>
      <c r="Z232" s="79"/>
      <c r="AA232" s="82" t="s">
        <v>1186</v>
      </c>
      <c r="AB232" s="79"/>
      <c r="AC232" s="79" t="b">
        <v>0</v>
      </c>
      <c r="AD232" s="79">
        <v>0</v>
      </c>
      <c r="AE232" s="82" t="s">
        <v>1246</v>
      </c>
      <c r="AF232" s="79" t="b">
        <v>0</v>
      </c>
      <c r="AG232" s="79" t="s">
        <v>1274</v>
      </c>
      <c r="AH232" s="79"/>
      <c r="AI232" s="82" t="s">
        <v>1246</v>
      </c>
      <c r="AJ232" s="79" t="b">
        <v>0</v>
      </c>
      <c r="AK232" s="79">
        <v>0</v>
      </c>
      <c r="AL232" s="82" t="s">
        <v>1216</v>
      </c>
      <c r="AM232" s="79" t="s">
        <v>1296</v>
      </c>
      <c r="AN232" s="79" t="b">
        <v>0</v>
      </c>
      <c r="AO232" s="82" t="s">
        <v>1216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336</v>
      </c>
      <c r="B233" s="64" t="s">
        <v>356</v>
      </c>
      <c r="C233" s="65" t="s">
        <v>3900</v>
      </c>
      <c r="D233" s="66">
        <v>3</v>
      </c>
      <c r="E233" s="67" t="s">
        <v>132</v>
      </c>
      <c r="F233" s="68">
        <v>35</v>
      </c>
      <c r="G233" s="65"/>
      <c r="H233" s="69"/>
      <c r="I233" s="70"/>
      <c r="J233" s="70"/>
      <c r="K233" s="34" t="s">
        <v>65</v>
      </c>
      <c r="L233" s="77">
        <v>233</v>
      </c>
      <c r="M233" s="77"/>
      <c r="N233" s="72"/>
      <c r="O233" s="79" t="s">
        <v>431</v>
      </c>
      <c r="P233" s="81">
        <v>43689.25604166667</v>
      </c>
      <c r="Q233" s="79" t="s">
        <v>460</v>
      </c>
      <c r="R233" s="79"/>
      <c r="S233" s="79"/>
      <c r="T233" s="79" t="s">
        <v>653</v>
      </c>
      <c r="U233" s="79"/>
      <c r="V233" s="84" t="s">
        <v>847</v>
      </c>
      <c r="W233" s="81">
        <v>43689.25604166667</v>
      </c>
      <c r="X233" s="84" t="s">
        <v>1011</v>
      </c>
      <c r="Y233" s="79"/>
      <c r="Z233" s="79"/>
      <c r="AA233" s="82" t="s">
        <v>1186</v>
      </c>
      <c r="AB233" s="79"/>
      <c r="AC233" s="79" t="b">
        <v>0</v>
      </c>
      <c r="AD233" s="79">
        <v>0</v>
      </c>
      <c r="AE233" s="82" t="s">
        <v>1246</v>
      </c>
      <c r="AF233" s="79" t="b">
        <v>0</v>
      </c>
      <c r="AG233" s="79" t="s">
        <v>1274</v>
      </c>
      <c r="AH233" s="79"/>
      <c r="AI233" s="82" t="s">
        <v>1246</v>
      </c>
      <c r="AJ233" s="79" t="b">
        <v>0</v>
      </c>
      <c r="AK233" s="79">
        <v>0</v>
      </c>
      <c r="AL233" s="82" t="s">
        <v>1216</v>
      </c>
      <c r="AM233" s="79" t="s">
        <v>1296</v>
      </c>
      <c r="AN233" s="79" t="b">
        <v>0</v>
      </c>
      <c r="AO233" s="82" t="s">
        <v>1216</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v>2</v>
      </c>
      <c r="BE233" s="49">
        <v>8</v>
      </c>
      <c r="BF233" s="48">
        <v>1</v>
      </c>
      <c r="BG233" s="49">
        <v>4</v>
      </c>
      <c r="BH233" s="48">
        <v>0</v>
      </c>
      <c r="BI233" s="49">
        <v>0</v>
      </c>
      <c r="BJ233" s="48">
        <v>22</v>
      </c>
      <c r="BK233" s="49">
        <v>88</v>
      </c>
      <c r="BL233" s="48">
        <v>25</v>
      </c>
    </row>
    <row r="234" spans="1:64" ht="15">
      <c r="A234" s="64" t="s">
        <v>337</v>
      </c>
      <c r="B234" s="64" t="s">
        <v>337</v>
      </c>
      <c r="C234" s="65" t="s">
        <v>3900</v>
      </c>
      <c r="D234" s="66">
        <v>3</v>
      </c>
      <c r="E234" s="67" t="s">
        <v>132</v>
      </c>
      <c r="F234" s="68">
        <v>35</v>
      </c>
      <c r="G234" s="65"/>
      <c r="H234" s="69"/>
      <c r="I234" s="70"/>
      <c r="J234" s="70"/>
      <c r="K234" s="34" t="s">
        <v>65</v>
      </c>
      <c r="L234" s="77">
        <v>234</v>
      </c>
      <c r="M234" s="77"/>
      <c r="N234" s="72"/>
      <c r="O234" s="79" t="s">
        <v>176</v>
      </c>
      <c r="P234" s="81">
        <v>43689.336168981485</v>
      </c>
      <c r="Q234" s="79" t="s">
        <v>538</v>
      </c>
      <c r="R234" s="84" t="s">
        <v>610</v>
      </c>
      <c r="S234" s="79" t="s">
        <v>648</v>
      </c>
      <c r="T234" s="79" t="s">
        <v>705</v>
      </c>
      <c r="U234" s="79"/>
      <c r="V234" s="84" t="s">
        <v>848</v>
      </c>
      <c r="W234" s="81">
        <v>43689.336168981485</v>
      </c>
      <c r="X234" s="84" t="s">
        <v>1012</v>
      </c>
      <c r="Y234" s="79"/>
      <c r="Z234" s="79"/>
      <c r="AA234" s="82" t="s">
        <v>1187</v>
      </c>
      <c r="AB234" s="79"/>
      <c r="AC234" s="79" t="b">
        <v>0</v>
      </c>
      <c r="AD234" s="79">
        <v>0</v>
      </c>
      <c r="AE234" s="82" t="s">
        <v>1246</v>
      </c>
      <c r="AF234" s="79" t="b">
        <v>0</v>
      </c>
      <c r="AG234" s="79" t="s">
        <v>1274</v>
      </c>
      <c r="AH234" s="79"/>
      <c r="AI234" s="82" t="s">
        <v>1246</v>
      </c>
      <c r="AJ234" s="79" t="b">
        <v>0</v>
      </c>
      <c r="AK234" s="79">
        <v>0</v>
      </c>
      <c r="AL234" s="82" t="s">
        <v>1246</v>
      </c>
      <c r="AM234" s="79" t="s">
        <v>1288</v>
      </c>
      <c r="AN234" s="79" t="b">
        <v>0</v>
      </c>
      <c r="AO234" s="82" t="s">
        <v>1187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12</v>
      </c>
      <c r="BK234" s="49">
        <v>100</v>
      </c>
      <c r="BL234" s="48">
        <v>12</v>
      </c>
    </row>
    <row r="235" spans="1:64" ht="15">
      <c r="A235" s="64" t="s">
        <v>338</v>
      </c>
      <c r="B235" s="64" t="s">
        <v>338</v>
      </c>
      <c r="C235" s="65" t="s">
        <v>3900</v>
      </c>
      <c r="D235" s="66">
        <v>3</v>
      </c>
      <c r="E235" s="67" t="s">
        <v>132</v>
      </c>
      <c r="F235" s="68">
        <v>35</v>
      </c>
      <c r="G235" s="65"/>
      <c r="H235" s="69"/>
      <c r="I235" s="70"/>
      <c r="J235" s="70"/>
      <c r="K235" s="34" t="s">
        <v>65</v>
      </c>
      <c r="L235" s="77">
        <v>235</v>
      </c>
      <c r="M235" s="77"/>
      <c r="N235" s="72"/>
      <c r="O235" s="79" t="s">
        <v>176</v>
      </c>
      <c r="P235" s="81">
        <v>43689.35170138889</v>
      </c>
      <c r="Q235" s="79" t="s">
        <v>539</v>
      </c>
      <c r="R235" s="84" t="s">
        <v>611</v>
      </c>
      <c r="S235" s="79" t="s">
        <v>649</v>
      </c>
      <c r="T235" s="79" t="s">
        <v>706</v>
      </c>
      <c r="U235" s="79"/>
      <c r="V235" s="84" t="s">
        <v>849</v>
      </c>
      <c r="W235" s="81">
        <v>43689.35170138889</v>
      </c>
      <c r="X235" s="84" t="s">
        <v>1013</v>
      </c>
      <c r="Y235" s="79"/>
      <c r="Z235" s="79"/>
      <c r="AA235" s="82" t="s">
        <v>1188</v>
      </c>
      <c r="AB235" s="79"/>
      <c r="AC235" s="79" t="b">
        <v>0</v>
      </c>
      <c r="AD235" s="79">
        <v>0</v>
      </c>
      <c r="AE235" s="82" t="s">
        <v>1246</v>
      </c>
      <c r="AF235" s="79" t="b">
        <v>0</v>
      </c>
      <c r="AG235" s="79" t="s">
        <v>1277</v>
      </c>
      <c r="AH235" s="79"/>
      <c r="AI235" s="82" t="s">
        <v>1246</v>
      </c>
      <c r="AJ235" s="79" t="b">
        <v>0</v>
      </c>
      <c r="AK235" s="79">
        <v>0</v>
      </c>
      <c r="AL235" s="82" t="s">
        <v>1246</v>
      </c>
      <c r="AM235" s="79" t="s">
        <v>1288</v>
      </c>
      <c r="AN235" s="79" t="b">
        <v>0</v>
      </c>
      <c r="AO235" s="82" t="s">
        <v>1188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0</v>
      </c>
      <c r="BE235" s="49">
        <v>0</v>
      </c>
      <c r="BF235" s="48">
        <v>2</v>
      </c>
      <c r="BG235" s="49">
        <v>15.384615384615385</v>
      </c>
      <c r="BH235" s="48">
        <v>0</v>
      </c>
      <c r="BI235" s="49">
        <v>0</v>
      </c>
      <c r="BJ235" s="48">
        <v>11</v>
      </c>
      <c r="BK235" s="49">
        <v>84.61538461538461</v>
      </c>
      <c r="BL235" s="48">
        <v>13</v>
      </c>
    </row>
    <row r="236" spans="1:64" ht="15">
      <c r="A236" s="64" t="s">
        <v>339</v>
      </c>
      <c r="B236" s="64" t="s">
        <v>342</v>
      </c>
      <c r="C236" s="65" t="s">
        <v>3900</v>
      </c>
      <c r="D236" s="66">
        <v>3</v>
      </c>
      <c r="E236" s="67" t="s">
        <v>132</v>
      </c>
      <c r="F236" s="68">
        <v>35</v>
      </c>
      <c r="G236" s="65"/>
      <c r="H236" s="69"/>
      <c r="I236" s="70"/>
      <c r="J236" s="70"/>
      <c r="K236" s="34" t="s">
        <v>65</v>
      </c>
      <c r="L236" s="77">
        <v>236</v>
      </c>
      <c r="M236" s="77"/>
      <c r="N236" s="72"/>
      <c r="O236" s="79" t="s">
        <v>431</v>
      </c>
      <c r="P236" s="81">
        <v>43689.42298611111</v>
      </c>
      <c r="Q236" s="79" t="s">
        <v>540</v>
      </c>
      <c r="R236" s="79"/>
      <c r="S236" s="79"/>
      <c r="T236" s="79"/>
      <c r="U236" s="79"/>
      <c r="V236" s="84" t="s">
        <v>850</v>
      </c>
      <c r="W236" s="81">
        <v>43689.42298611111</v>
      </c>
      <c r="X236" s="84" t="s">
        <v>1014</v>
      </c>
      <c r="Y236" s="79"/>
      <c r="Z236" s="79"/>
      <c r="AA236" s="82" t="s">
        <v>1189</v>
      </c>
      <c r="AB236" s="79"/>
      <c r="AC236" s="79" t="b">
        <v>0</v>
      </c>
      <c r="AD236" s="79">
        <v>0</v>
      </c>
      <c r="AE236" s="82" t="s">
        <v>1246</v>
      </c>
      <c r="AF236" s="79" t="b">
        <v>0</v>
      </c>
      <c r="AG236" s="79" t="s">
        <v>1274</v>
      </c>
      <c r="AH236" s="79"/>
      <c r="AI236" s="82" t="s">
        <v>1246</v>
      </c>
      <c r="AJ236" s="79" t="b">
        <v>0</v>
      </c>
      <c r="AK236" s="79">
        <v>0</v>
      </c>
      <c r="AL236" s="82" t="s">
        <v>1192</v>
      </c>
      <c r="AM236" s="79" t="s">
        <v>1289</v>
      </c>
      <c r="AN236" s="79" t="b">
        <v>0</v>
      </c>
      <c r="AO236" s="82" t="s">
        <v>1192</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13</v>
      </c>
      <c r="BC236" s="78" t="str">
        <f>REPLACE(INDEX(GroupVertices[Group],MATCH(Edges[[#This Row],[Vertex 2]],GroupVertices[Vertex],0)),1,1,"")</f>
        <v>13</v>
      </c>
      <c r="BD236" s="48">
        <v>0</v>
      </c>
      <c r="BE236" s="49">
        <v>0</v>
      </c>
      <c r="BF236" s="48">
        <v>0</v>
      </c>
      <c r="BG236" s="49">
        <v>0</v>
      </c>
      <c r="BH236" s="48">
        <v>0</v>
      </c>
      <c r="BI236" s="49">
        <v>0</v>
      </c>
      <c r="BJ236" s="48">
        <v>12</v>
      </c>
      <c r="BK236" s="49">
        <v>100</v>
      </c>
      <c r="BL236" s="48">
        <v>12</v>
      </c>
    </row>
    <row r="237" spans="1:64" ht="15">
      <c r="A237" s="64" t="s">
        <v>340</v>
      </c>
      <c r="B237" s="64" t="s">
        <v>363</v>
      </c>
      <c r="C237" s="65" t="s">
        <v>3900</v>
      </c>
      <c r="D237" s="66">
        <v>3</v>
      </c>
      <c r="E237" s="67" t="s">
        <v>132</v>
      </c>
      <c r="F237" s="68">
        <v>35</v>
      </c>
      <c r="G237" s="65"/>
      <c r="H237" s="69"/>
      <c r="I237" s="70"/>
      <c r="J237" s="70"/>
      <c r="K237" s="34" t="s">
        <v>65</v>
      </c>
      <c r="L237" s="77">
        <v>237</v>
      </c>
      <c r="M237" s="77"/>
      <c r="N237" s="72"/>
      <c r="O237" s="79" t="s">
        <v>431</v>
      </c>
      <c r="P237" s="81">
        <v>43649.53395833333</v>
      </c>
      <c r="Q237" s="79" t="s">
        <v>541</v>
      </c>
      <c r="R237" s="84" t="s">
        <v>572</v>
      </c>
      <c r="S237" s="79" t="s">
        <v>627</v>
      </c>
      <c r="T237" s="79" t="s">
        <v>653</v>
      </c>
      <c r="U237" s="79"/>
      <c r="V237" s="84" t="s">
        <v>851</v>
      </c>
      <c r="W237" s="81">
        <v>43649.53395833333</v>
      </c>
      <c r="X237" s="84" t="s">
        <v>1015</v>
      </c>
      <c r="Y237" s="79"/>
      <c r="Z237" s="79"/>
      <c r="AA237" s="82" t="s">
        <v>1190</v>
      </c>
      <c r="AB237" s="79"/>
      <c r="AC237" s="79" t="b">
        <v>0</v>
      </c>
      <c r="AD237" s="79">
        <v>586</v>
      </c>
      <c r="AE237" s="82" t="s">
        <v>1246</v>
      </c>
      <c r="AF237" s="79" t="b">
        <v>0</v>
      </c>
      <c r="AG237" s="79" t="s">
        <v>1274</v>
      </c>
      <c r="AH237" s="79"/>
      <c r="AI237" s="82" t="s">
        <v>1246</v>
      </c>
      <c r="AJ237" s="79" t="b">
        <v>0</v>
      </c>
      <c r="AK237" s="79">
        <v>400</v>
      </c>
      <c r="AL237" s="82" t="s">
        <v>1246</v>
      </c>
      <c r="AM237" s="79" t="s">
        <v>1293</v>
      </c>
      <c r="AN237" s="79" t="b">
        <v>0</v>
      </c>
      <c r="AO237" s="82" t="s">
        <v>1190</v>
      </c>
      <c r="AP237" s="79" t="s">
        <v>1300</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v>1</v>
      </c>
      <c r="BE237" s="49">
        <v>2.380952380952381</v>
      </c>
      <c r="BF237" s="48">
        <v>2</v>
      </c>
      <c r="BG237" s="49">
        <v>4.761904761904762</v>
      </c>
      <c r="BH237" s="48">
        <v>0</v>
      </c>
      <c r="BI237" s="49">
        <v>0</v>
      </c>
      <c r="BJ237" s="48">
        <v>39</v>
      </c>
      <c r="BK237" s="49">
        <v>92.85714285714286</v>
      </c>
      <c r="BL237" s="48">
        <v>42</v>
      </c>
    </row>
    <row r="238" spans="1:64" ht="15">
      <c r="A238" s="64" t="s">
        <v>341</v>
      </c>
      <c r="B238" s="64" t="s">
        <v>340</v>
      </c>
      <c r="C238" s="65" t="s">
        <v>3900</v>
      </c>
      <c r="D238" s="66">
        <v>3</v>
      </c>
      <c r="E238" s="67" t="s">
        <v>132</v>
      </c>
      <c r="F238" s="68">
        <v>35</v>
      </c>
      <c r="G238" s="65"/>
      <c r="H238" s="69"/>
      <c r="I238" s="70"/>
      <c r="J238" s="70"/>
      <c r="K238" s="34" t="s">
        <v>65</v>
      </c>
      <c r="L238" s="77">
        <v>238</v>
      </c>
      <c r="M238" s="77"/>
      <c r="N238" s="72"/>
      <c r="O238" s="79" t="s">
        <v>431</v>
      </c>
      <c r="P238" s="81">
        <v>43689.42390046296</v>
      </c>
      <c r="Q238" s="79" t="s">
        <v>542</v>
      </c>
      <c r="R238" s="79"/>
      <c r="S238" s="79"/>
      <c r="T238" s="79"/>
      <c r="U238" s="79"/>
      <c r="V238" s="84" t="s">
        <v>852</v>
      </c>
      <c r="W238" s="81">
        <v>43689.42390046296</v>
      </c>
      <c r="X238" s="84" t="s">
        <v>1016</v>
      </c>
      <c r="Y238" s="79"/>
      <c r="Z238" s="79"/>
      <c r="AA238" s="82" t="s">
        <v>1191</v>
      </c>
      <c r="AB238" s="79"/>
      <c r="AC238" s="79" t="b">
        <v>0</v>
      </c>
      <c r="AD238" s="79">
        <v>0</v>
      </c>
      <c r="AE238" s="82" t="s">
        <v>1246</v>
      </c>
      <c r="AF238" s="79" t="b">
        <v>0</v>
      </c>
      <c r="AG238" s="79" t="s">
        <v>1274</v>
      </c>
      <c r="AH238" s="79"/>
      <c r="AI238" s="82" t="s">
        <v>1246</v>
      </c>
      <c r="AJ238" s="79" t="b">
        <v>0</v>
      </c>
      <c r="AK238" s="79">
        <v>400</v>
      </c>
      <c r="AL238" s="82" t="s">
        <v>1190</v>
      </c>
      <c r="AM238" s="79" t="s">
        <v>1289</v>
      </c>
      <c r="AN238" s="79" t="b">
        <v>0</v>
      </c>
      <c r="AO238" s="82" t="s">
        <v>1190</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341</v>
      </c>
      <c r="B239" s="64" t="s">
        <v>363</v>
      </c>
      <c r="C239" s="65" t="s">
        <v>3900</v>
      </c>
      <c r="D239" s="66">
        <v>3</v>
      </c>
      <c r="E239" s="67" t="s">
        <v>132</v>
      </c>
      <c r="F239" s="68">
        <v>35</v>
      </c>
      <c r="G239" s="65"/>
      <c r="H239" s="69"/>
      <c r="I239" s="70"/>
      <c r="J239" s="70"/>
      <c r="K239" s="34" t="s">
        <v>65</v>
      </c>
      <c r="L239" s="77">
        <v>239</v>
      </c>
      <c r="M239" s="77"/>
      <c r="N239" s="72"/>
      <c r="O239" s="79" t="s">
        <v>431</v>
      </c>
      <c r="P239" s="81">
        <v>43689.42390046296</v>
      </c>
      <c r="Q239" s="79" t="s">
        <v>542</v>
      </c>
      <c r="R239" s="79"/>
      <c r="S239" s="79"/>
      <c r="T239" s="79"/>
      <c r="U239" s="79"/>
      <c r="V239" s="84" t="s">
        <v>852</v>
      </c>
      <c r="W239" s="81">
        <v>43689.42390046296</v>
      </c>
      <c r="X239" s="84" t="s">
        <v>1016</v>
      </c>
      <c r="Y239" s="79"/>
      <c r="Z239" s="79"/>
      <c r="AA239" s="82" t="s">
        <v>1191</v>
      </c>
      <c r="AB239" s="79"/>
      <c r="AC239" s="79" t="b">
        <v>0</v>
      </c>
      <c r="AD239" s="79">
        <v>0</v>
      </c>
      <c r="AE239" s="82" t="s">
        <v>1246</v>
      </c>
      <c r="AF239" s="79" t="b">
        <v>0</v>
      </c>
      <c r="AG239" s="79" t="s">
        <v>1274</v>
      </c>
      <c r="AH239" s="79"/>
      <c r="AI239" s="82" t="s">
        <v>1246</v>
      </c>
      <c r="AJ239" s="79" t="b">
        <v>0</v>
      </c>
      <c r="AK239" s="79">
        <v>400</v>
      </c>
      <c r="AL239" s="82" t="s">
        <v>1190</v>
      </c>
      <c r="AM239" s="79" t="s">
        <v>1289</v>
      </c>
      <c r="AN239" s="79" t="b">
        <v>0</v>
      </c>
      <c r="AO239" s="82" t="s">
        <v>1190</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v>0</v>
      </c>
      <c r="BE239" s="49">
        <v>0</v>
      </c>
      <c r="BF239" s="48">
        <v>2</v>
      </c>
      <c r="BG239" s="49">
        <v>8.695652173913043</v>
      </c>
      <c r="BH239" s="48">
        <v>0</v>
      </c>
      <c r="BI239" s="49">
        <v>0</v>
      </c>
      <c r="BJ239" s="48">
        <v>21</v>
      </c>
      <c r="BK239" s="49">
        <v>91.30434782608695</v>
      </c>
      <c r="BL239" s="48">
        <v>23</v>
      </c>
    </row>
    <row r="240" spans="1:64" ht="15">
      <c r="A240" s="64" t="s">
        <v>342</v>
      </c>
      <c r="B240" s="64" t="s">
        <v>342</v>
      </c>
      <c r="C240" s="65" t="s">
        <v>3900</v>
      </c>
      <c r="D240" s="66">
        <v>3</v>
      </c>
      <c r="E240" s="67" t="s">
        <v>132</v>
      </c>
      <c r="F240" s="68">
        <v>35</v>
      </c>
      <c r="G240" s="65"/>
      <c r="H240" s="69"/>
      <c r="I240" s="70"/>
      <c r="J240" s="70"/>
      <c r="K240" s="34" t="s">
        <v>65</v>
      </c>
      <c r="L240" s="77">
        <v>240</v>
      </c>
      <c r="M240" s="77"/>
      <c r="N240" s="72"/>
      <c r="O240" s="79" t="s">
        <v>176</v>
      </c>
      <c r="P240" s="81">
        <v>43689.42202546296</v>
      </c>
      <c r="Q240" s="79" t="s">
        <v>543</v>
      </c>
      <c r="R240" s="79"/>
      <c r="S240" s="79"/>
      <c r="T240" s="79"/>
      <c r="U240" s="79"/>
      <c r="V240" s="84" t="s">
        <v>853</v>
      </c>
      <c r="W240" s="81">
        <v>43689.42202546296</v>
      </c>
      <c r="X240" s="84" t="s">
        <v>1017</v>
      </c>
      <c r="Y240" s="79"/>
      <c r="Z240" s="79"/>
      <c r="AA240" s="82" t="s">
        <v>1192</v>
      </c>
      <c r="AB240" s="79"/>
      <c r="AC240" s="79" t="b">
        <v>0</v>
      </c>
      <c r="AD240" s="79">
        <v>0</v>
      </c>
      <c r="AE240" s="82" t="s">
        <v>1246</v>
      </c>
      <c r="AF240" s="79" t="b">
        <v>0</v>
      </c>
      <c r="AG240" s="79" t="s">
        <v>1274</v>
      </c>
      <c r="AH240" s="79"/>
      <c r="AI240" s="82" t="s">
        <v>1246</v>
      </c>
      <c r="AJ240" s="79" t="b">
        <v>0</v>
      </c>
      <c r="AK240" s="79">
        <v>0</v>
      </c>
      <c r="AL240" s="82" t="s">
        <v>1246</v>
      </c>
      <c r="AM240" s="79" t="s">
        <v>1289</v>
      </c>
      <c r="AN240" s="79" t="b">
        <v>0</v>
      </c>
      <c r="AO240" s="82" t="s">
        <v>1192</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13</v>
      </c>
      <c r="BC240" s="78" t="str">
        <f>REPLACE(INDEX(GroupVertices[Group],MATCH(Edges[[#This Row],[Vertex 2]],GroupVertices[Vertex],0)),1,1,"")</f>
        <v>13</v>
      </c>
      <c r="BD240" s="48">
        <v>0</v>
      </c>
      <c r="BE240" s="49">
        <v>0</v>
      </c>
      <c r="BF240" s="48">
        <v>0</v>
      </c>
      <c r="BG240" s="49">
        <v>0</v>
      </c>
      <c r="BH240" s="48">
        <v>0</v>
      </c>
      <c r="BI240" s="49">
        <v>0</v>
      </c>
      <c r="BJ240" s="48">
        <v>10</v>
      </c>
      <c r="BK240" s="49">
        <v>100</v>
      </c>
      <c r="BL240" s="48">
        <v>10</v>
      </c>
    </row>
    <row r="241" spans="1:64" ht="15">
      <c r="A241" s="64" t="s">
        <v>343</v>
      </c>
      <c r="B241" s="64" t="s">
        <v>342</v>
      </c>
      <c r="C241" s="65" t="s">
        <v>3900</v>
      </c>
      <c r="D241" s="66">
        <v>3</v>
      </c>
      <c r="E241" s="67" t="s">
        <v>132</v>
      </c>
      <c r="F241" s="68">
        <v>35</v>
      </c>
      <c r="G241" s="65"/>
      <c r="H241" s="69"/>
      <c r="I241" s="70"/>
      <c r="J241" s="70"/>
      <c r="K241" s="34" t="s">
        <v>65</v>
      </c>
      <c r="L241" s="77">
        <v>241</v>
      </c>
      <c r="M241" s="77"/>
      <c r="N241" s="72"/>
      <c r="O241" s="79" t="s">
        <v>431</v>
      </c>
      <c r="P241" s="81">
        <v>43689.428078703706</v>
      </c>
      <c r="Q241" s="79" t="s">
        <v>540</v>
      </c>
      <c r="R241" s="79"/>
      <c r="S241" s="79"/>
      <c r="T241" s="79"/>
      <c r="U241" s="79"/>
      <c r="V241" s="84" t="s">
        <v>854</v>
      </c>
      <c r="W241" s="81">
        <v>43689.428078703706</v>
      </c>
      <c r="X241" s="84" t="s">
        <v>1018</v>
      </c>
      <c r="Y241" s="79"/>
      <c r="Z241" s="79"/>
      <c r="AA241" s="82" t="s">
        <v>1193</v>
      </c>
      <c r="AB241" s="79"/>
      <c r="AC241" s="79" t="b">
        <v>0</v>
      </c>
      <c r="AD241" s="79">
        <v>0</v>
      </c>
      <c r="AE241" s="82" t="s">
        <v>1246</v>
      </c>
      <c r="AF241" s="79" t="b">
        <v>0</v>
      </c>
      <c r="AG241" s="79" t="s">
        <v>1274</v>
      </c>
      <c r="AH241" s="79"/>
      <c r="AI241" s="82" t="s">
        <v>1246</v>
      </c>
      <c r="AJ241" s="79" t="b">
        <v>0</v>
      </c>
      <c r="AK241" s="79">
        <v>0</v>
      </c>
      <c r="AL241" s="82" t="s">
        <v>1192</v>
      </c>
      <c r="AM241" s="79" t="s">
        <v>1289</v>
      </c>
      <c r="AN241" s="79" t="b">
        <v>0</v>
      </c>
      <c r="AO241" s="82" t="s">
        <v>1192</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13</v>
      </c>
      <c r="BC241" s="78" t="str">
        <f>REPLACE(INDEX(GroupVertices[Group],MATCH(Edges[[#This Row],[Vertex 2]],GroupVertices[Vertex],0)),1,1,"")</f>
        <v>13</v>
      </c>
      <c r="BD241" s="48">
        <v>0</v>
      </c>
      <c r="BE241" s="49">
        <v>0</v>
      </c>
      <c r="BF241" s="48">
        <v>0</v>
      </c>
      <c r="BG241" s="49">
        <v>0</v>
      </c>
      <c r="BH241" s="48">
        <v>0</v>
      </c>
      <c r="BI241" s="49">
        <v>0</v>
      </c>
      <c r="BJ241" s="48">
        <v>12</v>
      </c>
      <c r="BK241" s="49">
        <v>100</v>
      </c>
      <c r="BL241" s="48">
        <v>12</v>
      </c>
    </row>
    <row r="242" spans="1:64" ht="15">
      <c r="A242" s="64" t="s">
        <v>344</v>
      </c>
      <c r="B242" s="64" t="s">
        <v>344</v>
      </c>
      <c r="C242" s="65" t="s">
        <v>3901</v>
      </c>
      <c r="D242" s="66">
        <v>10</v>
      </c>
      <c r="E242" s="67" t="s">
        <v>136</v>
      </c>
      <c r="F242" s="68">
        <v>12</v>
      </c>
      <c r="G242" s="65"/>
      <c r="H242" s="69"/>
      <c r="I242" s="70"/>
      <c r="J242" s="70"/>
      <c r="K242" s="34" t="s">
        <v>65</v>
      </c>
      <c r="L242" s="77">
        <v>242</v>
      </c>
      <c r="M242" s="77"/>
      <c r="N242" s="72"/>
      <c r="O242" s="79" t="s">
        <v>176</v>
      </c>
      <c r="P242" s="81">
        <v>43678.583333333336</v>
      </c>
      <c r="Q242" s="79" t="s">
        <v>544</v>
      </c>
      <c r="R242" s="84" t="s">
        <v>583</v>
      </c>
      <c r="S242" s="79" t="s">
        <v>636</v>
      </c>
      <c r="T242" s="79" t="s">
        <v>653</v>
      </c>
      <c r="U242" s="79"/>
      <c r="V242" s="84" t="s">
        <v>855</v>
      </c>
      <c r="W242" s="81">
        <v>43678.583333333336</v>
      </c>
      <c r="X242" s="84" t="s">
        <v>1019</v>
      </c>
      <c r="Y242" s="79"/>
      <c r="Z242" s="79"/>
      <c r="AA242" s="82" t="s">
        <v>1194</v>
      </c>
      <c r="AB242" s="79"/>
      <c r="AC242" s="79" t="b">
        <v>0</v>
      </c>
      <c r="AD242" s="79">
        <v>1</v>
      </c>
      <c r="AE242" s="82" t="s">
        <v>1246</v>
      </c>
      <c r="AF242" s="79" t="b">
        <v>0</v>
      </c>
      <c r="AG242" s="79" t="s">
        <v>1274</v>
      </c>
      <c r="AH242" s="79"/>
      <c r="AI242" s="82" t="s">
        <v>1246</v>
      </c>
      <c r="AJ242" s="79" t="b">
        <v>0</v>
      </c>
      <c r="AK242" s="79">
        <v>0</v>
      </c>
      <c r="AL242" s="82" t="s">
        <v>1246</v>
      </c>
      <c r="AM242" s="79" t="s">
        <v>1292</v>
      </c>
      <c r="AN242" s="79" t="b">
        <v>0</v>
      </c>
      <c r="AO242" s="82" t="s">
        <v>1194</v>
      </c>
      <c r="AP242" s="79" t="s">
        <v>176</v>
      </c>
      <c r="AQ242" s="79">
        <v>0</v>
      </c>
      <c r="AR242" s="79">
        <v>0</v>
      </c>
      <c r="AS242" s="79"/>
      <c r="AT242" s="79"/>
      <c r="AU242" s="79"/>
      <c r="AV242" s="79"/>
      <c r="AW242" s="79"/>
      <c r="AX242" s="79"/>
      <c r="AY242" s="79"/>
      <c r="AZ242" s="79"/>
      <c r="BA242">
        <v>4</v>
      </c>
      <c r="BB242" s="78" t="str">
        <f>REPLACE(INDEX(GroupVertices[Group],MATCH(Edges[[#This Row],[Vertex 1]],GroupVertices[Vertex],0)),1,1,"")</f>
        <v>35</v>
      </c>
      <c r="BC242" s="78" t="str">
        <f>REPLACE(INDEX(GroupVertices[Group],MATCH(Edges[[#This Row],[Vertex 2]],GroupVertices[Vertex],0)),1,1,"")</f>
        <v>35</v>
      </c>
      <c r="BD242" s="48">
        <v>0</v>
      </c>
      <c r="BE242" s="49">
        <v>0</v>
      </c>
      <c r="BF242" s="48">
        <v>1</v>
      </c>
      <c r="BG242" s="49">
        <v>8.333333333333334</v>
      </c>
      <c r="BH242" s="48">
        <v>0</v>
      </c>
      <c r="BI242" s="49">
        <v>0</v>
      </c>
      <c r="BJ242" s="48">
        <v>11</v>
      </c>
      <c r="BK242" s="49">
        <v>91.66666666666667</v>
      </c>
      <c r="BL242" s="48">
        <v>12</v>
      </c>
    </row>
    <row r="243" spans="1:64" ht="15">
      <c r="A243" s="64" t="s">
        <v>344</v>
      </c>
      <c r="B243" s="64" t="s">
        <v>344</v>
      </c>
      <c r="C243" s="65" t="s">
        <v>3901</v>
      </c>
      <c r="D243" s="66">
        <v>10</v>
      </c>
      <c r="E243" s="67" t="s">
        <v>136</v>
      </c>
      <c r="F243" s="68">
        <v>12</v>
      </c>
      <c r="G243" s="65"/>
      <c r="H243" s="69"/>
      <c r="I243" s="70"/>
      <c r="J243" s="70"/>
      <c r="K243" s="34" t="s">
        <v>65</v>
      </c>
      <c r="L243" s="77">
        <v>243</v>
      </c>
      <c r="M243" s="77"/>
      <c r="N243" s="72"/>
      <c r="O243" s="79" t="s">
        <v>176</v>
      </c>
      <c r="P243" s="81">
        <v>43682.208333333336</v>
      </c>
      <c r="Q243" s="79" t="s">
        <v>545</v>
      </c>
      <c r="R243" s="84" t="s">
        <v>583</v>
      </c>
      <c r="S243" s="79" t="s">
        <v>636</v>
      </c>
      <c r="T243" s="79" t="s">
        <v>653</v>
      </c>
      <c r="U243" s="79"/>
      <c r="V243" s="84" t="s">
        <v>855</v>
      </c>
      <c r="W243" s="81">
        <v>43682.208333333336</v>
      </c>
      <c r="X243" s="84" t="s">
        <v>1020</v>
      </c>
      <c r="Y243" s="79"/>
      <c r="Z243" s="79"/>
      <c r="AA243" s="82" t="s">
        <v>1195</v>
      </c>
      <c r="AB243" s="79"/>
      <c r="AC243" s="79" t="b">
        <v>0</v>
      </c>
      <c r="AD243" s="79">
        <v>1</v>
      </c>
      <c r="AE243" s="82" t="s">
        <v>1246</v>
      </c>
      <c r="AF243" s="79" t="b">
        <v>0</v>
      </c>
      <c r="AG243" s="79" t="s">
        <v>1274</v>
      </c>
      <c r="AH243" s="79"/>
      <c r="AI243" s="82" t="s">
        <v>1246</v>
      </c>
      <c r="AJ243" s="79" t="b">
        <v>0</v>
      </c>
      <c r="AK243" s="79">
        <v>2</v>
      </c>
      <c r="AL243" s="82" t="s">
        <v>1246</v>
      </c>
      <c r="AM243" s="79" t="s">
        <v>1292</v>
      </c>
      <c r="AN243" s="79" t="b">
        <v>0</v>
      </c>
      <c r="AO243" s="82" t="s">
        <v>1195</v>
      </c>
      <c r="AP243" s="79" t="s">
        <v>176</v>
      </c>
      <c r="AQ243" s="79">
        <v>0</v>
      </c>
      <c r="AR243" s="79">
        <v>0</v>
      </c>
      <c r="AS243" s="79"/>
      <c r="AT243" s="79"/>
      <c r="AU243" s="79"/>
      <c r="AV243" s="79"/>
      <c r="AW243" s="79"/>
      <c r="AX243" s="79"/>
      <c r="AY243" s="79"/>
      <c r="AZ243" s="79"/>
      <c r="BA243">
        <v>4</v>
      </c>
      <c r="BB243" s="78" t="str">
        <f>REPLACE(INDEX(GroupVertices[Group],MATCH(Edges[[#This Row],[Vertex 1]],GroupVertices[Vertex],0)),1,1,"")</f>
        <v>35</v>
      </c>
      <c r="BC243" s="78" t="str">
        <f>REPLACE(INDEX(GroupVertices[Group],MATCH(Edges[[#This Row],[Vertex 2]],GroupVertices[Vertex],0)),1,1,"")</f>
        <v>35</v>
      </c>
      <c r="BD243" s="48">
        <v>0</v>
      </c>
      <c r="BE243" s="49">
        <v>0</v>
      </c>
      <c r="BF243" s="48">
        <v>1</v>
      </c>
      <c r="BG243" s="49">
        <v>8.333333333333334</v>
      </c>
      <c r="BH243" s="48">
        <v>0</v>
      </c>
      <c r="BI243" s="49">
        <v>0</v>
      </c>
      <c r="BJ243" s="48">
        <v>11</v>
      </c>
      <c r="BK243" s="49">
        <v>91.66666666666667</v>
      </c>
      <c r="BL243" s="48">
        <v>12</v>
      </c>
    </row>
    <row r="244" spans="1:64" ht="15">
      <c r="A244" s="64" t="s">
        <v>344</v>
      </c>
      <c r="B244" s="64" t="s">
        <v>344</v>
      </c>
      <c r="C244" s="65" t="s">
        <v>3901</v>
      </c>
      <c r="D244" s="66">
        <v>10</v>
      </c>
      <c r="E244" s="67" t="s">
        <v>136</v>
      </c>
      <c r="F244" s="68">
        <v>12</v>
      </c>
      <c r="G244" s="65"/>
      <c r="H244" s="69"/>
      <c r="I244" s="70"/>
      <c r="J244" s="70"/>
      <c r="K244" s="34" t="s">
        <v>65</v>
      </c>
      <c r="L244" s="77">
        <v>244</v>
      </c>
      <c r="M244" s="77"/>
      <c r="N244" s="72"/>
      <c r="O244" s="79" t="s">
        <v>176</v>
      </c>
      <c r="P244" s="81">
        <v>43684.50001157408</v>
      </c>
      <c r="Q244" s="79" t="s">
        <v>546</v>
      </c>
      <c r="R244" s="84" t="s">
        <v>583</v>
      </c>
      <c r="S244" s="79" t="s">
        <v>636</v>
      </c>
      <c r="T244" s="79" t="s">
        <v>653</v>
      </c>
      <c r="U244" s="79"/>
      <c r="V244" s="84" t="s">
        <v>855</v>
      </c>
      <c r="W244" s="81">
        <v>43684.50001157408</v>
      </c>
      <c r="X244" s="84" t="s">
        <v>1021</v>
      </c>
      <c r="Y244" s="79"/>
      <c r="Z244" s="79"/>
      <c r="AA244" s="82" t="s">
        <v>1196</v>
      </c>
      <c r="AB244" s="79"/>
      <c r="AC244" s="79" t="b">
        <v>0</v>
      </c>
      <c r="AD244" s="79">
        <v>0</v>
      </c>
      <c r="AE244" s="82" t="s">
        <v>1246</v>
      </c>
      <c r="AF244" s="79" t="b">
        <v>0</v>
      </c>
      <c r="AG244" s="79" t="s">
        <v>1274</v>
      </c>
      <c r="AH244" s="79"/>
      <c r="AI244" s="82" t="s">
        <v>1246</v>
      </c>
      <c r="AJ244" s="79" t="b">
        <v>0</v>
      </c>
      <c r="AK244" s="79">
        <v>0</v>
      </c>
      <c r="AL244" s="82" t="s">
        <v>1246</v>
      </c>
      <c r="AM244" s="79" t="s">
        <v>1292</v>
      </c>
      <c r="AN244" s="79" t="b">
        <v>0</v>
      </c>
      <c r="AO244" s="82" t="s">
        <v>1196</v>
      </c>
      <c r="AP244" s="79" t="s">
        <v>176</v>
      </c>
      <c r="AQ244" s="79">
        <v>0</v>
      </c>
      <c r="AR244" s="79">
        <v>0</v>
      </c>
      <c r="AS244" s="79"/>
      <c r="AT244" s="79"/>
      <c r="AU244" s="79"/>
      <c r="AV244" s="79"/>
      <c r="AW244" s="79"/>
      <c r="AX244" s="79"/>
      <c r="AY244" s="79"/>
      <c r="AZ244" s="79"/>
      <c r="BA244">
        <v>4</v>
      </c>
      <c r="BB244" s="78" t="str">
        <f>REPLACE(INDEX(GroupVertices[Group],MATCH(Edges[[#This Row],[Vertex 1]],GroupVertices[Vertex],0)),1,1,"")</f>
        <v>35</v>
      </c>
      <c r="BC244" s="78" t="str">
        <f>REPLACE(INDEX(GroupVertices[Group],MATCH(Edges[[#This Row],[Vertex 2]],GroupVertices[Vertex],0)),1,1,"")</f>
        <v>35</v>
      </c>
      <c r="BD244" s="48">
        <v>0</v>
      </c>
      <c r="BE244" s="49">
        <v>0</v>
      </c>
      <c r="BF244" s="48">
        <v>1</v>
      </c>
      <c r="BG244" s="49">
        <v>2.5641025641025643</v>
      </c>
      <c r="BH244" s="48">
        <v>0</v>
      </c>
      <c r="BI244" s="49">
        <v>0</v>
      </c>
      <c r="BJ244" s="48">
        <v>38</v>
      </c>
      <c r="BK244" s="49">
        <v>97.43589743589743</v>
      </c>
      <c r="BL244" s="48">
        <v>39</v>
      </c>
    </row>
    <row r="245" spans="1:64" ht="15">
      <c r="A245" s="64" t="s">
        <v>344</v>
      </c>
      <c r="B245" s="64" t="s">
        <v>344</v>
      </c>
      <c r="C245" s="65" t="s">
        <v>3901</v>
      </c>
      <c r="D245" s="66">
        <v>10</v>
      </c>
      <c r="E245" s="67" t="s">
        <v>136</v>
      </c>
      <c r="F245" s="68">
        <v>12</v>
      </c>
      <c r="G245" s="65"/>
      <c r="H245" s="69"/>
      <c r="I245" s="70"/>
      <c r="J245" s="70"/>
      <c r="K245" s="34" t="s">
        <v>65</v>
      </c>
      <c r="L245" s="77">
        <v>245</v>
      </c>
      <c r="M245" s="77"/>
      <c r="N245" s="72"/>
      <c r="O245" s="79" t="s">
        <v>176</v>
      </c>
      <c r="P245" s="81">
        <v>43689.50001157408</v>
      </c>
      <c r="Q245" s="79" t="s">
        <v>547</v>
      </c>
      <c r="R245" s="84" t="s">
        <v>612</v>
      </c>
      <c r="S245" s="79" t="s">
        <v>625</v>
      </c>
      <c r="T245" s="79"/>
      <c r="U245" s="79"/>
      <c r="V245" s="84" t="s">
        <v>855</v>
      </c>
      <c r="W245" s="81">
        <v>43689.50001157408</v>
      </c>
      <c r="X245" s="84" t="s">
        <v>1022</v>
      </c>
      <c r="Y245" s="79"/>
      <c r="Z245" s="79"/>
      <c r="AA245" s="82" t="s">
        <v>1197</v>
      </c>
      <c r="AB245" s="79"/>
      <c r="AC245" s="79" t="b">
        <v>0</v>
      </c>
      <c r="AD245" s="79">
        <v>0</v>
      </c>
      <c r="AE245" s="82" t="s">
        <v>1246</v>
      </c>
      <c r="AF245" s="79" t="b">
        <v>0</v>
      </c>
      <c r="AG245" s="79" t="s">
        <v>1274</v>
      </c>
      <c r="AH245" s="79"/>
      <c r="AI245" s="82" t="s">
        <v>1246</v>
      </c>
      <c r="AJ245" s="79" t="b">
        <v>0</v>
      </c>
      <c r="AK245" s="79">
        <v>0</v>
      </c>
      <c r="AL245" s="82" t="s">
        <v>1246</v>
      </c>
      <c r="AM245" s="79" t="s">
        <v>1292</v>
      </c>
      <c r="AN245" s="79" t="b">
        <v>1</v>
      </c>
      <c r="AO245" s="82" t="s">
        <v>1197</v>
      </c>
      <c r="AP245" s="79" t="s">
        <v>176</v>
      </c>
      <c r="AQ245" s="79">
        <v>0</v>
      </c>
      <c r="AR245" s="79">
        <v>0</v>
      </c>
      <c r="AS245" s="79"/>
      <c r="AT245" s="79"/>
      <c r="AU245" s="79"/>
      <c r="AV245" s="79"/>
      <c r="AW245" s="79"/>
      <c r="AX245" s="79"/>
      <c r="AY245" s="79"/>
      <c r="AZ245" s="79"/>
      <c r="BA245">
        <v>4</v>
      </c>
      <c r="BB245" s="78" t="str">
        <f>REPLACE(INDEX(GroupVertices[Group],MATCH(Edges[[#This Row],[Vertex 1]],GroupVertices[Vertex],0)),1,1,"")</f>
        <v>35</v>
      </c>
      <c r="BC245" s="78" t="str">
        <f>REPLACE(INDEX(GroupVertices[Group],MATCH(Edges[[#This Row],[Vertex 2]],GroupVertices[Vertex],0)),1,1,"")</f>
        <v>35</v>
      </c>
      <c r="BD245" s="48">
        <v>0</v>
      </c>
      <c r="BE245" s="49">
        <v>0</v>
      </c>
      <c r="BF245" s="48">
        <v>0</v>
      </c>
      <c r="BG245" s="49">
        <v>0</v>
      </c>
      <c r="BH245" s="48">
        <v>0</v>
      </c>
      <c r="BI245" s="49">
        <v>0</v>
      </c>
      <c r="BJ245" s="48">
        <v>19</v>
      </c>
      <c r="BK245" s="49">
        <v>100</v>
      </c>
      <c r="BL245" s="48">
        <v>19</v>
      </c>
    </row>
    <row r="246" spans="1:64" ht="15">
      <c r="A246" s="64" t="s">
        <v>345</v>
      </c>
      <c r="B246" s="64" t="s">
        <v>427</v>
      </c>
      <c r="C246" s="65" t="s">
        <v>3900</v>
      </c>
      <c r="D246" s="66">
        <v>3</v>
      </c>
      <c r="E246" s="67" t="s">
        <v>132</v>
      </c>
      <c r="F246" s="68">
        <v>35</v>
      </c>
      <c r="G246" s="65"/>
      <c r="H246" s="69"/>
      <c r="I246" s="70"/>
      <c r="J246" s="70"/>
      <c r="K246" s="34" t="s">
        <v>65</v>
      </c>
      <c r="L246" s="77">
        <v>246</v>
      </c>
      <c r="M246" s="77"/>
      <c r="N246" s="72"/>
      <c r="O246" s="79" t="s">
        <v>432</v>
      </c>
      <c r="P246" s="81">
        <v>43689.59122685185</v>
      </c>
      <c r="Q246" s="79" t="s">
        <v>548</v>
      </c>
      <c r="R246" s="79"/>
      <c r="S246" s="79"/>
      <c r="T246" s="79" t="s">
        <v>707</v>
      </c>
      <c r="U246" s="79"/>
      <c r="V246" s="84" t="s">
        <v>856</v>
      </c>
      <c r="W246" s="81">
        <v>43689.59122685185</v>
      </c>
      <c r="X246" s="84" t="s">
        <v>1023</v>
      </c>
      <c r="Y246" s="79"/>
      <c r="Z246" s="79"/>
      <c r="AA246" s="82" t="s">
        <v>1198</v>
      </c>
      <c r="AB246" s="82" t="s">
        <v>1244</v>
      </c>
      <c r="AC246" s="79" t="b">
        <v>0</v>
      </c>
      <c r="AD246" s="79">
        <v>1</v>
      </c>
      <c r="AE246" s="82" t="s">
        <v>1271</v>
      </c>
      <c r="AF246" s="79" t="b">
        <v>0</v>
      </c>
      <c r="AG246" s="79" t="s">
        <v>1278</v>
      </c>
      <c r="AH246" s="79"/>
      <c r="AI246" s="82" t="s">
        <v>1246</v>
      </c>
      <c r="AJ246" s="79" t="b">
        <v>0</v>
      </c>
      <c r="AK246" s="79">
        <v>0</v>
      </c>
      <c r="AL246" s="82" t="s">
        <v>1246</v>
      </c>
      <c r="AM246" s="79" t="s">
        <v>1288</v>
      </c>
      <c r="AN246" s="79" t="b">
        <v>0</v>
      </c>
      <c r="AO246" s="82" t="s">
        <v>1244</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27</v>
      </c>
      <c r="BC246" s="78" t="str">
        <f>REPLACE(INDEX(GroupVertices[Group],MATCH(Edges[[#This Row],[Vertex 2]],GroupVertices[Vertex],0)),1,1,"")</f>
        <v>27</v>
      </c>
      <c r="BD246" s="48">
        <v>0</v>
      </c>
      <c r="BE246" s="49">
        <v>0</v>
      </c>
      <c r="BF246" s="48">
        <v>0</v>
      </c>
      <c r="BG246" s="49">
        <v>0</v>
      </c>
      <c r="BH246" s="48">
        <v>0</v>
      </c>
      <c r="BI246" s="49">
        <v>0</v>
      </c>
      <c r="BJ246" s="48">
        <v>21</v>
      </c>
      <c r="BK246" s="49">
        <v>100</v>
      </c>
      <c r="BL246" s="48">
        <v>21</v>
      </c>
    </row>
    <row r="247" spans="1:64" ht="15">
      <c r="A247" s="64" t="s">
        <v>235</v>
      </c>
      <c r="B247" s="64" t="s">
        <v>367</v>
      </c>
      <c r="C247" s="65" t="s">
        <v>3900</v>
      </c>
      <c r="D247" s="66">
        <v>3</v>
      </c>
      <c r="E247" s="67" t="s">
        <v>132</v>
      </c>
      <c r="F247" s="68">
        <v>35</v>
      </c>
      <c r="G247" s="65"/>
      <c r="H247" s="69"/>
      <c r="I247" s="70"/>
      <c r="J247" s="70"/>
      <c r="K247" s="34" t="s">
        <v>65</v>
      </c>
      <c r="L247" s="77">
        <v>247</v>
      </c>
      <c r="M247" s="77"/>
      <c r="N247" s="72"/>
      <c r="O247" s="79" t="s">
        <v>431</v>
      </c>
      <c r="P247" s="81">
        <v>43678.505474537036</v>
      </c>
      <c r="Q247" s="79" t="s">
        <v>458</v>
      </c>
      <c r="R247" s="84" t="s">
        <v>576</v>
      </c>
      <c r="S247" s="79" t="s">
        <v>631</v>
      </c>
      <c r="T247" s="79" t="s">
        <v>661</v>
      </c>
      <c r="U247" s="79"/>
      <c r="V247" s="84" t="s">
        <v>758</v>
      </c>
      <c r="W247" s="81">
        <v>43678.505474537036</v>
      </c>
      <c r="X247" s="84" t="s">
        <v>898</v>
      </c>
      <c r="Y247" s="79"/>
      <c r="Z247" s="79"/>
      <c r="AA247" s="82" t="s">
        <v>1073</v>
      </c>
      <c r="AB247" s="82" t="s">
        <v>1227</v>
      </c>
      <c r="AC247" s="79" t="b">
        <v>0</v>
      </c>
      <c r="AD247" s="79">
        <v>1</v>
      </c>
      <c r="AE247" s="82" t="s">
        <v>1253</v>
      </c>
      <c r="AF247" s="79" t="b">
        <v>0</v>
      </c>
      <c r="AG247" s="79" t="s">
        <v>1274</v>
      </c>
      <c r="AH247" s="79"/>
      <c r="AI247" s="82" t="s">
        <v>1246</v>
      </c>
      <c r="AJ247" s="79" t="b">
        <v>0</v>
      </c>
      <c r="AK247" s="79">
        <v>2</v>
      </c>
      <c r="AL247" s="82" t="s">
        <v>1246</v>
      </c>
      <c r="AM247" s="79" t="s">
        <v>1288</v>
      </c>
      <c r="AN247" s="79" t="b">
        <v>0</v>
      </c>
      <c r="AO247" s="82" t="s">
        <v>1227</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3</v>
      </c>
      <c r="BD247" s="48"/>
      <c r="BE247" s="49"/>
      <c r="BF247" s="48"/>
      <c r="BG247" s="49"/>
      <c r="BH247" s="48"/>
      <c r="BI247" s="49"/>
      <c r="BJ247" s="48"/>
      <c r="BK247" s="49"/>
      <c r="BL247" s="48"/>
    </row>
    <row r="248" spans="1:64" ht="15">
      <c r="A248" s="64" t="s">
        <v>346</v>
      </c>
      <c r="B248" s="64" t="s">
        <v>367</v>
      </c>
      <c r="C248" s="65" t="s">
        <v>3900</v>
      </c>
      <c r="D248" s="66">
        <v>3</v>
      </c>
      <c r="E248" s="67" t="s">
        <v>132</v>
      </c>
      <c r="F248" s="68">
        <v>35</v>
      </c>
      <c r="G248" s="65"/>
      <c r="H248" s="69"/>
      <c r="I248" s="70"/>
      <c r="J248" s="70"/>
      <c r="K248" s="34" t="s">
        <v>65</v>
      </c>
      <c r="L248" s="77">
        <v>248</v>
      </c>
      <c r="M248" s="77"/>
      <c r="N248" s="72"/>
      <c r="O248" s="79" t="s">
        <v>431</v>
      </c>
      <c r="P248" s="81">
        <v>43678.71675925926</v>
      </c>
      <c r="Q248" s="79" t="s">
        <v>452</v>
      </c>
      <c r="R248" s="79"/>
      <c r="S248" s="79"/>
      <c r="T248" s="79"/>
      <c r="U248" s="79"/>
      <c r="V248" s="84" t="s">
        <v>857</v>
      </c>
      <c r="W248" s="81">
        <v>43678.71675925926</v>
      </c>
      <c r="X248" s="84" t="s">
        <v>1024</v>
      </c>
      <c r="Y248" s="79"/>
      <c r="Z248" s="79"/>
      <c r="AA248" s="82" t="s">
        <v>1199</v>
      </c>
      <c r="AB248" s="79"/>
      <c r="AC248" s="79" t="b">
        <v>0</v>
      </c>
      <c r="AD248" s="79">
        <v>0</v>
      </c>
      <c r="AE248" s="82" t="s">
        <v>1246</v>
      </c>
      <c r="AF248" s="79" t="b">
        <v>0</v>
      </c>
      <c r="AG248" s="79" t="s">
        <v>1274</v>
      </c>
      <c r="AH248" s="79"/>
      <c r="AI248" s="82" t="s">
        <v>1246</v>
      </c>
      <c r="AJ248" s="79" t="b">
        <v>0</v>
      </c>
      <c r="AK248" s="79">
        <v>2</v>
      </c>
      <c r="AL248" s="82" t="s">
        <v>1073</v>
      </c>
      <c r="AM248" s="79" t="s">
        <v>1289</v>
      </c>
      <c r="AN248" s="79" t="b">
        <v>0</v>
      </c>
      <c r="AO248" s="82" t="s">
        <v>1073</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3</v>
      </c>
      <c r="BC248" s="78" t="str">
        <f>REPLACE(INDEX(GroupVertices[Group],MATCH(Edges[[#This Row],[Vertex 2]],GroupVertices[Vertex],0)),1,1,"")</f>
        <v>3</v>
      </c>
      <c r="BD248" s="48"/>
      <c r="BE248" s="49"/>
      <c r="BF248" s="48"/>
      <c r="BG248" s="49"/>
      <c r="BH248" s="48"/>
      <c r="BI248" s="49"/>
      <c r="BJ248" s="48"/>
      <c r="BK248" s="49"/>
      <c r="BL248" s="48"/>
    </row>
    <row r="249" spans="1:64" ht="15">
      <c r="A249" s="64" t="s">
        <v>235</v>
      </c>
      <c r="B249" s="64" t="s">
        <v>368</v>
      </c>
      <c r="C249" s="65" t="s">
        <v>3900</v>
      </c>
      <c r="D249" s="66">
        <v>3</v>
      </c>
      <c r="E249" s="67" t="s">
        <v>132</v>
      </c>
      <c r="F249" s="68">
        <v>35</v>
      </c>
      <c r="G249" s="65"/>
      <c r="H249" s="69"/>
      <c r="I249" s="70"/>
      <c r="J249" s="70"/>
      <c r="K249" s="34" t="s">
        <v>65</v>
      </c>
      <c r="L249" s="77">
        <v>249</v>
      </c>
      <c r="M249" s="77"/>
      <c r="N249" s="72"/>
      <c r="O249" s="79" t="s">
        <v>431</v>
      </c>
      <c r="P249" s="81">
        <v>43678.505474537036</v>
      </c>
      <c r="Q249" s="79" t="s">
        <v>458</v>
      </c>
      <c r="R249" s="84" t="s">
        <v>576</v>
      </c>
      <c r="S249" s="79" t="s">
        <v>631</v>
      </c>
      <c r="T249" s="79" t="s">
        <v>661</v>
      </c>
      <c r="U249" s="79"/>
      <c r="V249" s="84" t="s">
        <v>758</v>
      </c>
      <c r="W249" s="81">
        <v>43678.505474537036</v>
      </c>
      <c r="X249" s="84" t="s">
        <v>898</v>
      </c>
      <c r="Y249" s="79"/>
      <c r="Z249" s="79"/>
      <c r="AA249" s="82" t="s">
        <v>1073</v>
      </c>
      <c r="AB249" s="82" t="s">
        <v>1227</v>
      </c>
      <c r="AC249" s="79" t="b">
        <v>0</v>
      </c>
      <c r="AD249" s="79">
        <v>1</v>
      </c>
      <c r="AE249" s="82" t="s">
        <v>1253</v>
      </c>
      <c r="AF249" s="79" t="b">
        <v>0</v>
      </c>
      <c r="AG249" s="79" t="s">
        <v>1274</v>
      </c>
      <c r="AH249" s="79"/>
      <c r="AI249" s="82" t="s">
        <v>1246</v>
      </c>
      <c r="AJ249" s="79" t="b">
        <v>0</v>
      </c>
      <c r="AK249" s="79">
        <v>2</v>
      </c>
      <c r="AL249" s="82" t="s">
        <v>1246</v>
      </c>
      <c r="AM249" s="79" t="s">
        <v>1288</v>
      </c>
      <c r="AN249" s="79" t="b">
        <v>0</v>
      </c>
      <c r="AO249" s="82" t="s">
        <v>1227</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3</v>
      </c>
      <c r="BC249" s="78" t="str">
        <f>REPLACE(INDEX(GroupVertices[Group],MATCH(Edges[[#This Row],[Vertex 2]],GroupVertices[Vertex],0)),1,1,"")</f>
        <v>3</v>
      </c>
      <c r="BD249" s="48"/>
      <c r="BE249" s="49"/>
      <c r="BF249" s="48"/>
      <c r="BG249" s="49"/>
      <c r="BH249" s="48"/>
      <c r="BI249" s="49"/>
      <c r="BJ249" s="48"/>
      <c r="BK249" s="49"/>
      <c r="BL249" s="48"/>
    </row>
    <row r="250" spans="1:64" ht="15">
      <c r="A250" s="64" t="s">
        <v>346</v>
      </c>
      <c r="B250" s="64" t="s">
        <v>368</v>
      </c>
      <c r="C250" s="65" t="s">
        <v>3900</v>
      </c>
      <c r="D250" s="66">
        <v>3</v>
      </c>
      <c r="E250" s="67" t="s">
        <v>132</v>
      </c>
      <c r="F250" s="68">
        <v>35</v>
      </c>
      <c r="G250" s="65"/>
      <c r="H250" s="69"/>
      <c r="I250" s="70"/>
      <c r="J250" s="70"/>
      <c r="K250" s="34" t="s">
        <v>65</v>
      </c>
      <c r="L250" s="77">
        <v>250</v>
      </c>
      <c r="M250" s="77"/>
      <c r="N250" s="72"/>
      <c r="O250" s="79" t="s">
        <v>431</v>
      </c>
      <c r="P250" s="81">
        <v>43678.71675925926</v>
      </c>
      <c r="Q250" s="79" t="s">
        <v>452</v>
      </c>
      <c r="R250" s="79"/>
      <c r="S250" s="79"/>
      <c r="T250" s="79"/>
      <c r="U250" s="79"/>
      <c r="V250" s="84" t="s">
        <v>857</v>
      </c>
      <c r="W250" s="81">
        <v>43678.71675925926</v>
      </c>
      <c r="X250" s="84" t="s">
        <v>1024</v>
      </c>
      <c r="Y250" s="79"/>
      <c r="Z250" s="79"/>
      <c r="AA250" s="82" t="s">
        <v>1199</v>
      </c>
      <c r="AB250" s="79"/>
      <c r="AC250" s="79" t="b">
        <v>0</v>
      </c>
      <c r="AD250" s="79">
        <v>0</v>
      </c>
      <c r="AE250" s="82" t="s">
        <v>1246</v>
      </c>
      <c r="AF250" s="79" t="b">
        <v>0</v>
      </c>
      <c r="AG250" s="79" t="s">
        <v>1274</v>
      </c>
      <c r="AH250" s="79"/>
      <c r="AI250" s="82" t="s">
        <v>1246</v>
      </c>
      <c r="AJ250" s="79" t="b">
        <v>0</v>
      </c>
      <c r="AK250" s="79">
        <v>2</v>
      </c>
      <c r="AL250" s="82" t="s">
        <v>1073</v>
      </c>
      <c r="AM250" s="79" t="s">
        <v>1289</v>
      </c>
      <c r="AN250" s="79" t="b">
        <v>0</v>
      </c>
      <c r="AO250" s="82" t="s">
        <v>1073</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c r="BE250" s="49"/>
      <c r="BF250" s="48"/>
      <c r="BG250" s="49"/>
      <c r="BH250" s="48"/>
      <c r="BI250" s="49"/>
      <c r="BJ250" s="48"/>
      <c r="BK250" s="49"/>
      <c r="BL250" s="48"/>
    </row>
    <row r="251" spans="1:64" ht="15">
      <c r="A251" s="64" t="s">
        <v>235</v>
      </c>
      <c r="B251" s="64" t="s">
        <v>369</v>
      </c>
      <c r="C251" s="65" t="s">
        <v>3900</v>
      </c>
      <c r="D251" s="66">
        <v>3</v>
      </c>
      <c r="E251" s="67" t="s">
        <v>132</v>
      </c>
      <c r="F251" s="68">
        <v>35</v>
      </c>
      <c r="G251" s="65"/>
      <c r="H251" s="69"/>
      <c r="I251" s="70"/>
      <c r="J251" s="70"/>
      <c r="K251" s="34" t="s">
        <v>65</v>
      </c>
      <c r="L251" s="77">
        <v>251</v>
      </c>
      <c r="M251" s="77"/>
      <c r="N251" s="72"/>
      <c r="O251" s="79" t="s">
        <v>431</v>
      </c>
      <c r="P251" s="81">
        <v>43678.505474537036</v>
      </c>
      <c r="Q251" s="79" t="s">
        <v>458</v>
      </c>
      <c r="R251" s="84" t="s">
        <v>576</v>
      </c>
      <c r="S251" s="79" t="s">
        <v>631</v>
      </c>
      <c r="T251" s="79" t="s">
        <v>661</v>
      </c>
      <c r="U251" s="79"/>
      <c r="V251" s="84" t="s">
        <v>758</v>
      </c>
      <c r="W251" s="81">
        <v>43678.505474537036</v>
      </c>
      <c r="X251" s="84" t="s">
        <v>898</v>
      </c>
      <c r="Y251" s="79"/>
      <c r="Z251" s="79"/>
      <c r="AA251" s="82" t="s">
        <v>1073</v>
      </c>
      <c r="AB251" s="82" t="s">
        <v>1227</v>
      </c>
      <c r="AC251" s="79" t="b">
        <v>0</v>
      </c>
      <c r="AD251" s="79">
        <v>1</v>
      </c>
      <c r="AE251" s="82" t="s">
        <v>1253</v>
      </c>
      <c r="AF251" s="79" t="b">
        <v>0</v>
      </c>
      <c r="AG251" s="79" t="s">
        <v>1274</v>
      </c>
      <c r="AH251" s="79"/>
      <c r="AI251" s="82" t="s">
        <v>1246</v>
      </c>
      <c r="AJ251" s="79" t="b">
        <v>0</v>
      </c>
      <c r="AK251" s="79">
        <v>2</v>
      </c>
      <c r="AL251" s="82" t="s">
        <v>1246</v>
      </c>
      <c r="AM251" s="79" t="s">
        <v>1288</v>
      </c>
      <c r="AN251" s="79" t="b">
        <v>0</v>
      </c>
      <c r="AO251" s="82" t="s">
        <v>1227</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3</v>
      </c>
      <c r="BD251" s="48"/>
      <c r="BE251" s="49"/>
      <c r="BF251" s="48"/>
      <c r="BG251" s="49"/>
      <c r="BH251" s="48"/>
      <c r="BI251" s="49"/>
      <c r="BJ251" s="48"/>
      <c r="BK251" s="49"/>
      <c r="BL251" s="48"/>
    </row>
    <row r="252" spans="1:64" ht="15">
      <c r="A252" s="64" t="s">
        <v>346</v>
      </c>
      <c r="B252" s="64" t="s">
        <v>369</v>
      </c>
      <c r="C252" s="65" t="s">
        <v>3900</v>
      </c>
      <c r="D252" s="66">
        <v>3</v>
      </c>
      <c r="E252" s="67" t="s">
        <v>132</v>
      </c>
      <c r="F252" s="68">
        <v>35</v>
      </c>
      <c r="G252" s="65"/>
      <c r="H252" s="69"/>
      <c r="I252" s="70"/>
      <c r="J252" s="70"/>
      <c r="K252" s="34" t="s">
        <v>65</v>
      </c>
      <c r="L252" s="77">
        <v>252</v>
      </c>
      <c r="M252" s="77"/>
      <c r="N252" s="72"/>
      <c r="O252" s="79" t="s">
        <v>431</v>
      </c>
      <c r="P252" s="81">
        <v>43678.71675925926</v>
      </c>
      <c r="Q252" s="79" t="s">
        <v>452</v>
      </c>
      <c r="R252" s="79"/>
      <c r="S252" s="79"/>
      <c r="T252" s="79"/>
      <c r="U252" s="79"/>
      <c r="V252" s="84" t="s">
        <v>857</v>
      </c>
      <c r="W252" s="81">
        <v>43678.71675925926</v>
      </c>
      <c r="X252" s="84" t="s">
        <v>1024</v>
      </c>
      <c r="Y252" s="79"/>
      <c r="Z252" s="79"/>
      <c r="AA252" s="82" t="s">
        <v>1199</v>
      </c>
      <c r="AB252" s="79"/>
      <c r="AC252" s="79" t="b">
        <v>0</v>
      </c>
      <c r="AD252" s="79">
        <v>0</v>
      </c>
      <c r="AE252" s="82" t="s">
        <v>1246</v>
      </c>
      <c r="AF252" s="79" t="b">
        <v>0</v>
      </c>
      <c r="AG252" s="79" t="s">
        <v>1274</v>
      </c>
      <c r="AH252" s="79"/>
      <c r="AI252" s="82" t="s">
        <v>1246</v>
      </c>
      <c r="AJ252" s="79" t="b">
        <v>0</v>
      </c>
      <c r="AK252" s="79">
        <v>2</v>
      </c>
      <c r="AL252" s="82" t="s">
        <v>1073</v>
      </c>
      <c r="AM252" s="79" t="s">
        <v>1289</v>
      </c>
      <c r="AN252" s="79" t="b">
        <v>0</v>
      </c>
      <c r="AO252" s="82" t="s">
        <v>1073</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3</v>
      </c>
      <c r="BD252" s="48"/>
      <c r="BE252" s="49"/>
      <c r="BF252" s="48"/>
      <c r="BG252" s="49"/>
      <c r="BH252" s="48"/>
      <c r="BI252" s="49"/>
      <c r="BJ252" s="48"/>
      <c r="BK252" s="49"/>
      <c r="BL252" s="48"/>
    </row>
    <row r="253" spans="1:64" ht="15">
      <c r="A253" s="64" t="s">
        <v>235</v>
      </c>
      <c r="B253" s="64" t="s">
        <v>370</v>
      </c>
      <c r="C253" s="65" t="s">
        <v>3900</v>
      </c>
      <c r="D253" s="66">
        <v>3</v>
      </c>
      <c r="E253" s="67" t="s">
        <v>132</v>
      </c>
      <c r="F253" s="68">
        <v>35</v>
      </c>
      <c r="G253" s="65"/>
      <c r="H253" s="69"/>
      <c r="I253" s="70"/>
      <c r="J253" s="70"/>
      <c r="K253" s="34" t="s">
        <v>65</v>
      </c>
      <c r="L253" s="77">
        <v>253</v>
      </c>
      <c r="M253" s="77"/>
      <c r="N253" s="72"/>
      <c r="O253" s="79" t="s">
        <v>431</v>
      </c>
      <c r="P253" s="81">
        <v>43678.505474537036</v>
      </c>
      <c r="Q253" s="79" t="s">
        <v>458</v>
      </c>
      <c r="R253" s="84" t="s">
        <v>576</v>
      </c>
      <c r="S253" s="79" t="s">
        <v>631</v>
      </c>
      <c r="T253" s="79" t="s">
        <v>661</v>
      </c>
      <c r="U253" s="79"/>
      <c r="V253" s="84" t="s">
        <v>758</v>
      </c>
      <c r="W253" s="81">
        <v>43678.505474537036</v>
      </c>
      <c r="X253" s="84" t="s">
        <v>898</v>
      </c>
      <c r="Y253" s="79"/>
      <c r="Z253" s="79"/>
      <c r="AA253" s="82" t="s">
        <v>1073</v>
      </c>
      <c r="AB253" s="82" t="s">
        <v>1227</v>
      </c>
      <c r="AC253" s="79" t="b">
        <v>0</v>
      </c>
      <c r="AD253" s="79">
        <v>1</v>
      </c>
      <c r="AE253" s="82" t="s">
        <v>1253</v>
      </c>
      <c r="AF253" s="79" t="b">
        <v>0</v>
      </c>
      <c r="AG253" s="79" t="s">
        <v>1274</v>
      </c>
      <c r="AH253" s="79"/>
      <c r="AI253" s="82" t="s">
        <v>1246</v>
      </c>
      <c r="AJ253" s="79" t="b">
        <v>0</v>
      </c>
      <c r="AK253" s="79">
        <v>2</v>
      </c>
      <c r="AL253" s="82" t="s">
        <v>1246</v>
      </c>
      <c r="AM253" s="79" t="s">
        <v>1288</v>
      </c>
      <c r="AN253" s="79" t="b">
        <v>0</v>
      </c>
      <c r="AO253" s="82" t="s">
        <v>1227</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3</v>
      </c>
      <c r="BD253" s="48"/>
      <c r="BE253" s="49"/>
      <c r="BF253" s="48"/>
      <c r="BG253" s="49"/>
      <c r="BH253" s="48"/>
      <c r="BI253" s="49"/>
      <c r="BJ253" s="48"/>
      <c r="BK253" s="49"/>
      <c r="BL253" s="48"/>
    </row>
    <row r="254" spans="1:64" ht="15">
      <c r="A254" s="64" t="s">
        <v>346</v>
      </c>
      <c r="B254" s="64" t="s">
        <v>370</v>
      </c>
      <c r="C254" s="65" t="s">
        <v>3900</v>
      </c>
      <c r="D254" s="66">
        <v>3</v>
      </c>
      <c r="E254" s="67" t="s">
        <v>132</v>
      </c>
      <c r="F254" s="68">
        <v>35</v>
      </c>
      <c r="G254" s="65"/>
      <c r="H254" s="69"/>
      <c r="I254" s="70"/>
      <c r="J254" s="70"/>
      <c r="K254" s="34" t="s">
        <v>65</v>
      </c>
      <c r="L254" s="77">
        <v>254</v>
      </c>
      <c r="M254" s="77"/>
      <c r="N254" s="72"/>
      <c r="O254" s="79" t="s">
        <v>431</v>
      </c>
      <c r="P254" s="81">
        <v>43678.71675925926</v>
      </c>
      <c r="Q254" s="79" t="s">
        <v>452</v>
      </c>
      <c r="R254" s="79"/>
      <c r="S254" s="79"/>
      <c r="T254" s="79"/>
      <c r="U254" s="79"/>
      <c r="V254" s="84" t="s">
        <v>857</v>
      </c>
      <c r="W254" s="81">
        <v>43678.71675925926</v>
      </c>
      <c r="X254" s="84" t="s">
        <v>1024</v>
      </c>
      <c r="Y254" s="79"/>
      <c r="Z254" s="79"/>
      <c r="AA254" s="82" t="s">
        <v>1199</v>
      </c>
      <c r="AB254" s="79"/>
      <c r="AC254" s="79" t="b">
        <v>0</v>
      </c>
      <c r="AD254" s="79">
        <v>0</v>
      </c>
      <c r="AE254" s="82" t="s">
        <v>1246</v>
      </c>
      <c r="AF254" s="79" t="b">
        <v>0</v>
      </c>
      <c r="AG254" s="79" t="s">
        <v>1274</v>
      </c>
      <c r="AH254" s="79"/>
      <c r="AI254" s="82" t="s">
        <v>1246</v>
      </c>
      <c r="AJ254" s="79" t="b">
        <v>0</v>
      </c>
      <c r="AK254" s="79">
        <v>2</v>
      </c>
      <c r="AL254" s="82" t="s">
        <v>1073</v>
      </c>
      <c r="AM254" s="79" t="s">
        <v>1289</v>
      </c>
      <c r="AN254" s="79" t="b">
        <v>0</v>
      </c>
      <c r="AO254" s="82" t="s">
        <v>1073</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3</v>
      </c>
      <c r="BD254" s="48"/>
      <c r="BE254" s="49"/>
      <c r="BF254" s="48"/>
      <c r="BG254" s="49"/>
      <c r="BH254" s="48"/>
      <c r="BI254" s="49"/>
      <c r="BJ254" s="48"/>
      <c r="BK254" s="49"/>
      <c r="BL254" s="48"/>
    </row>
    <row r="255" spans="1:64" ht="15">
      <c r="A255" s="64" t="s">
        <v>235</v>
      </c>
      <c r="B255" s="64" t="s">
        <v>371</v>
      </c>
      <c r="C255" s="65" t="s">
        <v>3901</v>
      </c>
      <c r="D255" s="66">
        <v>10</v>
      </c>
      <c r="E255" s="67" t="s">
        <v>136</v>
      </c>
      <c r="F255" s="68">
        <v>12</v>
      </c>
      <c r="G255" s="65"/>
      <c r="H255" s="69"/>
      <c r="I255" s="70"/>
      <c r="J255" s="70"/>
      <c r="K255" s="34" t="s">
        <v>65</v>
      </c>
      <c r="L255" s="77">
        <v>255</v>
      </c>
      <c r="M255" s="77"/>
      <c r="N255" s="72"/>
      <c r="O255" s="79" t="s">
        <v>431</v>
      </c>
      <c r="P255" s="81">
        <v>43678.42760416667</v>
      </c>
      <c r="Q255" s="79" t="s">
        <v>455</v>
      </c>
      <c r="R255" s="79" t="s">
        <v>575</v>
      </c>
      <c r="S255" s="79" t="s">
        <v>630</v>
      </c>
      <c r="T255" s="79" t="s">
        <v>661</v>
      </c>
      <c r="U255" s="79"/>
      <c r="V255" s="84" t="s">
        <v>758</v>
      </c>
      <c r="W255" s="81">
        <v>43678.42760416667</v>
      </c>
      <c r="X255" s="84" t="s">
        <v>895</v>
      </c>
      <c r="Y255" s="79"/>
      <c r="Z255" s="79"/>
      <c r="AA255" s="82" t="s">
        <v>1070</v>
      </c>
      <c r="AB255" s="82" t="s">
        <v>1225</v>
      </c>
      <c r="AC255" s="79" t="b">
        <v>0</v>
      </c>
      <c r="AD255" s="79">
        <v>1</v>
      </c>
      <c r="AE255" s="82" t="s">
        <v>1251</v>
      </c>
      <c r="AF255" s="79" t="b">
        <v>0</v>
      </c>
      <c r="AG255" s="79" t="s">
        <v>1274</v>
      </c>
      <c r="AH255" s="79"/>
      <c r="AI255" s="82" t="s">
        <v>1246</v>
      </c>
      <c r="AJ255" s="79" t="b">
        <v>0</v>
      </c>
      <c r="AK255" s="79">
        <v>0</v>
      </c>
      <c r="AL255" s="82" t="s">
        <v>1246</v>
      </c>
      <c r="AM255" s="79" t="s">
        <v>1288</v>
      </c>
      <c r="AN255" s="79" t="b">
        <v>0</v>
      </c>
      <c r="AO255" s="82" t="s">
        <v>1225</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235</v>
      </c>
      <c r="B256" s="64" t="s">
        <v>371</v>
      </c>
      <c r="C256" s="65" t="s">
        <v>3900</v>
      </c>
      <c r="D256" s="66">
        <v>3</v>
      </c>
      <c r="E256" s="67" t="s">
        <v>132</v>
      </c>
      <c r="F256" s="68">
        <v>35</v>
      </c>
      <c r="G256" s="65"/>
      <c r="H256" s="69"/>
      <c r="I256" s="70"/>
      <c r="J256" s="70"/>
      <c r="K256" s="34" t="s">
        <v>65</v>
      </c>
      <c r="L256" s="77">
        <v>256</v>
      </c>
      <c r="M256" s="77"/>
      <c r="N256" s="72"/>
      <c r="O256" s="79" t="s">
        <v>432</v>
      </c>
      <c r="P256" s="81">
        <v>43678.505474537036</v>
      </c>
      <c r="Q256" s="79" t="s">
        <v>458</v>
      </c>
      <c r="R256" s="84" t="s">
        <v>576</v>
      </c>
      <c r="S256" s="79" t="s">
        <v>631</v>
      </c>
      <c r="T256" s="79" t="s">
        <v>661</v>
      </c>
      <c r="U256" s="79"/>
      <c r="V256" s="84" t="s">
        <v>758</v>
      </c>
      <c r="W256" s="81">
        <v>43678.505474537036</v>
      </c>
      <c r="X256" s="84" t="s">
        <v>898</v>
      </c>
      <c r="Y256" s="79"/>
      <c r="Z256" s="79"/>
      <c r="AA256" s="82" t="s">
        <v>1073</v>
      </c>
      <c r="AB256" s="82" t="s">
        <v>1227</v>
      </c>
      <c r="AC256" s="79" t="b">
        <v>0</v>
      </c>
      <c r="AD256" s="79">
        <v>1</v>
      </c>
      <c r="AE256" s="82" t="s">
        <v>1253</v>
      </c>
      <c r="AF256" s="79" t="b">
        <v>0</v>
      </c>
      <c r="AG256" s="79" t="s">
        <v>1274</v>
      </c>
      <c r="AH256" s="79"/>
      <c r="AI256" s="82" t="s">
        <v>1246</v>
      </c>
      <c r="AJ256" s="79" t="b">
        <v>0</v>
      </c>
      <c r="AK256" s="79">
        <v>2</v>
      </c>
      <c r="AL256" s="82" t="s">
        <v>1246</v>
      </c>
      <c r="AM256" s="79" t="s">
        <v>1288</v>
      </c>
      <c r="AN256" s="79" t="b">
        <v>0</v>
      </c>
      <c r="AO256" s="82" t="s">
        <v>1227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c r="BE256" s="49"/>
      <c r="BF256" s="48"/>
      <c r="BG256" s="49"/>
      <c r="BH256" s="48"/>
      <c r="BI256" s="49"/>
      <c r="BJ256" s="48"/>
      <c r="BK256" s="49"/>
      <c r="BL256" s="48"/>
    </row>
    <row r="257" spans="1:64" ht="15">
      <c r="A257" s="64" t="s">
        <v>235</v>
      </c>
      <c r="B257" s="64" t="s">
        <v>371</v>
      </c>
      <c r="C257" s="65" t="s">
        <v>3901</v>
      </c>
      <c r="D257" s="66">
        <v>10</v>
      </c>
      <c r="E257" s="67" t="s">
        <v>136</v>
      </c>
      <c r="F257" s="68">
        <v>12</v>
      </c>
      <c r="G257" s="65"/>
      <c r="H257" s="69"/>
      <c r="I257" s="70"/>
      <c r="J257" s="70"/>
      <c r="K257" s="34" t="s">
        <v>65</v>
      </c>
      <c r="L257" s="77">
        <v>257</v>
      </c>
      <c r="M257" s="77"/>
      <c r="N257" s="72"/>
      <c r="O257" s="79" t="s">
        <v>431</v>
      </c>
      <c r="P257" s="81">
        <v>43678.515231481484</v>
      </c>
      <c r="Q257" s="79" t="s">
        <v>456</v>
      </c>
      <c r="R257" s="84" t="s">
        <v>576</v>
      </c>
      <c r="S257" s="79" t="s">
        <v>631</v>
      </c>
      <c r="T257" s="79" t="s">
        <v>661</v>
      </c>
      <c r="U257" s="79"/>
      <c r="V257" s="84" t="s">
        <v>758</v>
      </c>
      <c r="W257" s="81">
        <v>43678.515231481484</v>
      </c>
      <c r="X257" s="84" t="s">
        <v>896</v>
      </c>
      <c r="Y257" s="79"/>
      <c r="Z257" s="79"/>
      <c r="AA257" s="82" t="s">
        <v>1071</v>
      </c>
      <c r="AB257" s="82" t="s">
        <v>1225</v>
      </c>
      <c r="AC257" s="79" t="b">
        <v>0</v>
      </c>
      <c r="AD257" s="79">
        <v>2</v>
      </c>
      <c r="AE257" s="82" t="s">
        <v>1251</v>
      </c>
      <c r="AF257" s="79" t="b">
        <v>0</v>
      </c>
      <c r="AG257" s="79" t="s">
        <v>1274</v>
      </c>
      <c r="AH257" s="79"/>
      <c r="AI257" s="82" t="s">
        <v>1246</v>
      </c>
      <c r="AJ257" s="79" t="b">
        <v>0</v>
      </c>
      <c r="AK257" s="79">
        <v>1</v>
      </c>
      <c r="AL257" s="82" t="s">
        <v>1246</v>
      </c>
      <c r="AM257" s="79" t="s">
        <v>1288</v>
      </c>
      <c r="AN257" s="79" t="b">
        <v>0</v>
      </c>
      <c r="AO257" s="82" t="s">
        <v>1225</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3</v>
      </c>
      <c r="BC257" s="78" t="str">
        <f>REPLACE(INDEX(GroupVertices[Group],MATCH(Edges[[#This Row],[Vertex 2]],GroupVertices[Vertex],0)),1,1,"")</f>
        <v>3</v>
      </c>
      <c r="BD257" s="48"/>
      <c r="BE257" s="49"/>
      <c r="BF257" s="48"/>
      <c r="BG257" s="49"/>
      <c r="BH257" s="48"/>
      <c r="BI257" s="49"/>
      <c r="BJ257" s="48"/>
      <c r="BK257" s="49"/>
      <c r="BL257" s="48"/>
    </row>
    <row r="258" spans="1:64" ht="15">
      <c r="A258" s="64" t="s">
        <v>346</v>
      </c>
      <c r="B258" s="64" t="s">
        <v>371</v>
      </c>
      <c r="C258" s="65" t="s">
        <v>3900</v>
      </c>
      <c r="D258" s="66">
        <v>3</v>
      </c>
      <c r="E258" s="67" t="s">
        <v>132</v>
      </c>
      <c r="F258" s="68">
        <v>35</v>
      </c>
      <c r="G258" s="65"/>
      <c r="H258" s="69"/>
      <c r="I258" s="70"/>
      <c r="J258" s="70"/>
      <c r="K258" s="34" t="s">
        <v>65</v>
      </c>
      <c r="L258" s="77">
        <v>258</v>
      </c>
      <c r="M258" s="77"/>
      <c r="N258" s="72"/>
      <c r="O258" s="79" t="s">
        <v>431</v>
      </c>
      <c r="P258" s="81">
        <v>43678.71675925926</v>
      </c>
      <c r="Q258" s="79" t="s">
        <v>452</v>
      </c>
      <c r="R258" s="79"/>
      <c r="S258" s="79"/>
      <c r="T258" s="79"/>
      <c r="U258" s="79"/>
      <c r="V258" s="84" t="s">
        <v>857</v>
      </c>
      <c r="W258" s="81">
        <v>43678.71675925926</v>
      </c>
      <c r="X258" s="84" t="s">
        <v>1024</v>
      </c>
      <c r="Y258" s="79"/>
      <c r="Z258" s="79"/>
      <c r="AA258" s="82" t="s">
        <v>1199</v>
      </c>
      <c r="AB258" s="79"/>
      <c r="AC258" s="79" t="b">
        <v>0</v>
      </c>
      <c r="AD258" s="79">
        <v>0</v>
      </c>
      <c r="AE258" s="82" t="s">
        <v>1246</v>
      </c>
      <c r="AF258" s="79" t="b">
        <v>0</v>
      </c>
      <c r="AG258" s="79" t="s">
        <v>1274</v>
      </c>
      <c r="AH258" s="79"/>
      <c r="AI258" s="82" t="s">
        <v>1246</v>
      </c>
      <c r="AJ258" s="79" t="b">
        <v>0</v>
      </c>
      <c r="AK258" s="79">
        <v>2</v>
      </c>
      <c r="AL258" s="82" t="s">
        <v>1073</v>
      </c>
      <c r="AM258" s="79" t="s">
        <v>1289</v>
      </c>
      <c r="AN258" s="79" t="b">
        <v>0</v>
      </c>
      <c r="AO258" s="82" t="s">
        <v>1073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3</v>
      </c>
      <c r="BD258" s="48"/>
      <c r="BE258" s="49"/>
      <c r="BF258" s="48"/>
      <c r="BG258" s="49"/>
      <c r="BH258" s="48"/>
      <c r="BI258" s="49"/>
      <c r="BJ258" s="48"/>
      <c r="BK258" s="49"/>
      <c r="BL258" s="48"/>
    </row>
    <row r="259" spans="1:64" ht="15">
      <c r="A259" s="64" t="s">
        <v>235</v>
      </c>
      <c r="B259" s="64" t="s">
        <v>346</v>
      </c>
      <c r="C259" s="65" t="s">
        <v>3901</v>
      </c>
      <c r="D259" s="66">
        <v>10</v>
      </c>
      <c r="E259" s="67" t="s">
        <v>136</v>
      </c>
      <c r="F259" s="68">
        <v>12</v>
      </c>
      <c r="G259" s="65"/>
      <c r="H259" s="69"/>
      <c r="I259" s="70"/>
      <c r="J259" s="70"/>
      <c r="K259" s="34" t="s">
        <v>66</v>
      </c>
      <c r="L259" s="77">
        <v>259</v>
      </c>
      <c r="M259" s="77"/>
      <c r="N259" s="72"/>
      <c r="O259" s="79" t="s">
        <v>431</v>
      </c>
      <c r="P259" s="81">
        <v>43678.505474537036</v>
      </c>
      <c r="Q259" s="79" t="s">
        <v>458</v>
      </c>
      <c r="R259" s="84" t="s">
        <v>576</v>
      </c>
      <c r="S259" s="79" t="s">
        <v>631</v>
      </c>
      <c r="T259" s="79" t="s">
        <v>661</v>
      </c>
      <c r="U259" s="79"/>
      <c r="V259" s="84" t="s">
        <v>758</v>
      </c>
      <c r="W259" s="81">
        <v>43678.505474537036</v>
      </c>
      <c r="X259" s="84" t="s">
        <v>898</v>
      </c>
      <c r="Y259" s="79"/>
      <c r="Z259" s="79"/>
      <c r="AA259" s="82" t="s">
        <v>1073</v>
      </c>
      <c r="AB259" s="82" t="s">
        <v>1227</v>
      </c>
      <c r="AC259" s="79" t="b">
        <v>0</v>
      </c>
      <c r="AD259" s="79">
        <v>1</v>
      </c>
      <c r="AE259" s="82" t="s">
        <v>1253</v>
      </c>
      <c r="AF259" s="79" t="b">
        <v>0</v>
      </c>
      <c r="AG259" s="79" t="s">
        <v>1274</v>
      </c>
      <c r="AH259" s="79"/>
      <c r="AI259" s="82" t="s">
        <v>1246</v>
      </c>
      <c r="AJ259" s="79" t="b">
        <v>0</v>
      </c>
      <c r="AK259" s="79">
        <v>2</v>
      </c>
      <c r="AL259" s="82" t="s">
        <v>1246</v>
      </c>
      <c r="AM259" s="79" t="s">
        <v>1288</v>
      </c>
      <c r="AN259" s="79" t="b">
        <v>0</v>
      </c>
      <c r="AO259" s="82" t="s">
        <v>1227</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3</v>
      </c>
      <c r="BC259" s="78" t="str">
        <f>REPLACE(INDEX(GroupVertices[Group],MATCH(Edges[[#This Row],[Vertex 2]],GroupVertices[Vertex],0)),1,1,"")</f>
        <v>3</v>
      </c>
      <c r="BD259" s="48"/>
      <c r="BE259" s="49"/>
      <c r="BF259" s="48"/>
      <c r="BG259" s="49"/>
      <c r="BH259" s="48"/>
      <c r="BI259" s="49"/>
      <c r="BJ259" s="48"/>
      <c r="BK259" s="49"/>
      <c r="BL259" s="48"/>
    </row>
    <row r="260" spans="1:64" ht="15">
      <c r="A260" s="64" t="s">
        <v>235</v>
      </c>
      <c r="B260" s="64" t="s">
        <v>346</v>
      </c>
      <c r="C260" s="65" t="s">
        <v>3901</v>
      </c>
      <c r="D260" s="66">
        <v>10</v>
      </c>
      <c r="E260" s="67" t="s">
        <v>136</v>
      </c>
      <c r="F260" s="68">
        <v>12</v>
      </c>
      <c r="G260" s="65"/>
      <c r="H260" s="69"/>
      <c r="I260" s="70"/>
      <c r="J260" s="70"/>
      <c r="K260" s="34" t="s">
        <v>66</v>
      </c>
      <c r="L260" s="77">
        <v>260</v>
      </c>
      <c r="M260" s="77"/>
      <c r="N260" s="72"/>
      <c r="O260" s="79" t="s">
        <v>431</v>
      </c>
      <c r="P260" s="81">
        <v>43678.72966435185</v>
      </c>
      <c r="Q260" s="79" t="s">
        <v>457</v>
      </c>
      <c r="R260" s="84" t="s">
        <v>577</v>
      </c>
      <c r="S260" s="79" t="s">
        <v>631</v>
      </c>
      <c r="T260" s="79" t="s">
        <v>653</v>
      </c>
      <c r="U260" s="79"/>
      <c r="V260" s="84" t="s">
        <v>758</v>
      </c>
      <c r="W260" s="81">
        <v>43678.72966435185</v>
      </c>
      <c r="X260" s="84" t="s">
        <v>897</v>
      </c>
      <c r="Y260" s="79"/>
      <c r="Z260" s="79"/>
      <c r="AA260" s="82" t="s">
        <v>1072</v>
      </c>
      <c r="AB260" s="82" t="s">
        <v>1226</v>
      </c>
      <c r="AC260" s="79" t="b">
        <v>0</v>
      </c>
      <c r="AD260" s="79">
        <v>1</v>
      </c>
      <c r="AE260" s="82" t="s">
        <v>1252</v>
      </c>
      <c r="AF260" s="79" t="b">
        <v>0</v>
      </c>
      <c r="AG260" s="79" t="s">
        <v>1274</v>
      </c>
      <c r="AH260" s="79"/>
      <c r="AI260" s="82" t="s">
        <v>1246</v>
      </c>
      <c r="AJ260" s="79" t="b">
        <v>0</v>
      </c>
      <c r="AK260" s="79">
        <v>0</v>
      </c>
      <c r="AL260" s="82" t="s">
        <v>1246</v>
      </c>
      <c r="AM260" s="79" t="s">
        <v>1288</v>
      </c>
      <c r="AN260" s="79" t="b">
        <v>0</v>
      </c>
      <c r="AO260" s="82" t="s">
        <v>1226</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3</v>
      </c>
      <c r="BC260" s="78" t="str">
        <f>REPLACE(INDEX(GroupVertices[Group],MATCH(Edges[[#This Row],[Vertex 2]],GroupVertices[Vertex],0)),1,1,"")</f>
        <v>3</v>
      </c>
      <c r="BD260" s="48"/>
      <c r="BE260" s="49"/>
      <c r="BF260" s="48"/>
      <c r="BG260" s="49"/>
      <c r="BH260" s="48"/>
      <c r="BI260" s="49"/>
      <c r="BJ260" s="48"/>
      <c r="BK260" s="49"/>
      <c r="BL260" s="48"/>
    </row>
    <row r="261" spans="1:64" ht="15">
      <c r="A261" s="64" t="s">
        <v>346</v>
      </c>
      <c r="B261" s="64" t="s">
        <v>235</v>
      </c>
      <c r="C261" s="65" t="s">
        <v>3900</v>
      </c>
      <c r="D261" s="66">
        <v>3</v>
      </c>
      <c r="E261" s="67" t="s">
        <v>132</v>
      </c>
      <c r="F261" s="68">
        <v>35</v>
      </c>
      <c r="G261" s="65"/>
      <c r="H261" s="69"/>
      <c r="I261" s="70"/>
      <c r="J261" s="70"/>
      <c r="K261" s="34" t="s">
        <v>66</v>
      </c>
      <c r="L261" s="77">
        <v>261</v>
      </c>
      <c r="M261" s="77"/>
      <c r="N261" s="72"/>
      <c r="O261" s="79" t="s">
        <v>431</v>
      </c>
      <c r="P261" s="81">
        <v>43678.71675925926</v>
      </c>
      <c r="Q261" s="79" t="s">
        <v>452</v>
      </c>
      <c r="R261" s="79"/>
      <c r="S261" s="79"/>
      <c r="T261" s="79"/>
      <c r="U261" s="79"/>
      <c r="V261" s="84" t="s">
        <v>857</v>
      </c>
      <c r="W261" s="81">
        <v>43678.71675925926</v>
      </c>
      <c r="X261" s="84" t="s">
        <v>1024</v>
      </c>
      <c r="Y261" s="79"/>
      <c r="Z261" s="79"/>
      <c r="AA261" s="82" t="s">
        <v>1199</v>
      </c>
      <c r="AB261" s="79"/>
      <c r="AC261" s="79" t="b">
        <v>0</v>
      </c>
      <c r="AD261" s="79">
        <v>0</v>
      </c>
      <c r="AE261" s="82" t="s">
        <v>1246</v>
      </c>
      <c r="AF261" s="79" t="b">
        <v>0</v>
      </c>
      <c r="AG261" s="79" t="s">
        <v>1274</v>
      </c>
      <c r="AH261" s="79"/>
      <c r="AI261" s="82" t="s">
        <v>1246</v>
      </c>
      <c r="AJ261" s="79" t="b">
        <v>0</v>
      </c>
      <c r="AK261" s="79">
        <v>2</v>
      </c>
      <c r="AL261" s="82" t="s">
        <v>1073</v>
      </c>
      <c r="AM261" s="79" t="s">
        <v>1289</v>
      </c>
      <c r="AN261" s="79" t="b">
        <v>0</v>
      </c>
      <c r="AO261" s="82" t="s">
        <v>1073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3</v>
      </c>
      <c r="BC261" s="78" t="str">
        <f>REPLACE(INDEX(GroupVertices[Group],MATCH(Edges[[#This Row],[Vertex 2]],GroupVertices[Vertex],0)),1,1,"")</f>
        <v>3</v>
      </c>
      <c r="BD261" s="48">
        <v>0</v>
      </c>
      <c r="BE261" s="49">
        <v>0</v>
      </c>
      <c r="BF261" s="48">
        <v>0</v>
      </c>
      <c r="BG261" s="49">
        <v>0</v>
      </c>
      <c r="BH261" s="48">
        <v>0</v>
      </c>
      <c r="BI261" s="49">
        <v>0</v>
      </c>
      <c r="BJ261" s="48">
        <v>14</v>
      </c>
      <c r="BK261" s="49">
        <v>100</v>
      </c>
      <c r="BL261" s="48">
        <v>14</v>
      </c>
    </row>
    <row r="262" spans="1:64" ht="15">
      <c r="A262" s="64" t="s">
        <v>346</v>
      </c>
      <c r="B262" s="64" t="s">
        <v>348</v>
      </c>
      <c r="C262" s="65" t="s">
        <v>3901</v>
      </c>
      <c r="D262" s="66">
        <v>10</v>
      </c>
      <c r="E262" s="67" t="s">
        <v>136</v>
      </c>
      <c r="F262" s="68">
        <v>12</v>
      </c>
      <c r="G262" s="65"/>
      <c r="H262" s="69"/>
      <c r="I262" s="70"/>
      <c r="J262" s="70"/>
      <c r="K262" s="34" t="s">
        <v>65</v>
      </c>
      <c r="L262" s="77">
        <v>262</v>
      </c>
      <c r="M262" s="77"/>
      <c r="N262" s="72"/>
      <c r="O262" s="79" t="s">
        <v>431</v>
      </c>
      <c r="P262" s="81">
        <v>43683.070497685185</v>
      </c>
      <c r="Q262" s="79" t="s">
        <v>483</v>
      </c>
      <c r="R262" s="79"/>
      <c r="S262" s="79"/>
      <c r="T262" s="79"/>
      <c r="U262" s="79"/>
      <c r="V262" s="84" t="s">
        <v>857</v>
      </c>
      <c r="W262" s="81">
        <v>43683.070497685185</v>
      </c>
      <c r="X262" s="84" t="s">
        <v>1025</v>
      </c>
      <c r="Y262" s="79"/>
      <c r="Z262" s="79"/>
      <c r="AA262" s="82" t="s">
        <v>1200</v>
      </c>
      <c r="AB262" s="79"/>
      <c r="AC262" s="79" t="b">
        <v>0</v>
      </c>
      <c r="AD262" s="79">
        <v>0</v>
      </c>
      <c r="AE262" s="82" t="s">
        <v>1246</v>
      </c>
      <c r="AF262" s="79" t="b">
        <v>0</v>
      </c>
      <c r="AG262" s="79" t="s">
        <v>1274</v>
      </c>
      <c r="AH262" s="79"/>
      <c r="AI262" s="82" t="s">
        <v>1246</v>
      </c>
      <c r="AJ262" s="79" t="b">
        <v>0</v>
      </c>
      <c r="AK262" s="79">
        <v>2</v>
      </c>
      <c r="AL262" s="82" t="s">
        <v>1205</v>
      </c>
      <c r="AM262" s="79" t="s">
        <v>1289</v>
      </c>
      <c r="AN262" s="79" t="b">
        <v>0</v>
      </c>
      <c r="AO262" s="82" t="s">
        <v>1205</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3</v>
      </c>
      <c r="BC262" s="78" t="str">
        <f>REPLACE(INDEX(GroupVertices[Group],MATCH(Edges[[#This Row],[Vertex 2]],GroupVertices[Vertex],0)),1,1,"")</f>
        <v>4</v>
      </c>
      <c r="BD262" s="48">
        <v>0</v>
      </c>
      <c r="BE262" s="49">
        <v>0</v>
      </c>
      <c r="BF262" s="48">
        <v>0</v>
      </c>
      <c r="BG262" s="49">
        <v>0</v>
      </c>
      <c r="BH262" s="48">
        <v>0</v>
      </c>
      <c r="BI262" s="49">
        <v>0</v>
      </c>
      <c r="BJ262" s="48">
        <v>25</v>
      </c>
      <c r="BK262" s="49">
        <v>100</v>
      </c>
      <c r="BL262" s="48">
        <v>25</v>
      </c>
    </row>
    <row r="263" spans="1:64" ht="15">
      <c r="A263" s="64" t="s">
        <v>346</v>
      </c>
      <c r="B263" s="64" t="s">
        <v>348</v>
      </c>
      <c r="C263" s="65" t="s">
        <v>3901</v>
      </c>
      <c r="D263" s="66">
        <v>10</v>
      </c>
      <c r="E263" s="67" t="s">
        <v>136</v>
      </c>
      <c r="F263" s="68">
        <v>12</v>
      </c>
      <c r="G263" s="65"/>
      <c r="H263" s="69"/>
      <c r="I263" s="70"/>
      <c r="J263" s="70"/>
      <c r="K263" s="34" t="s">
        <v>65</v>
      </c>
      <c r="L263" s="77">
        <v>263</v>
      </c>
      <c r="M263" s="77"/>
      <c r="N263" s="72"/>
      <c r="O263" s="79" t="s">
        <v>431</v>
      </c>
      <c r="P263" s="81">
        <v>43690.249814814815</v>
      </c>
      <c r="Q263" s="79" t="s">
        <v>549</v>
      </c>
      <c r="R263" s="79"/>
      <c r="S263" s="79"/>
      <c r="T263" s="79"/>
      <c r="U263" s="79"/>
      <c r="V263" s="84" t="s">
        <v>857</v>
      </c>
      <c r="W263" s="81">
        <v>43690.249814814815</v>
      </c>
      <c r="X263" s="84" t="s">
        <v>1026</v>
      </c>
      <c r="Y263" s="79"/>
      <c r="Z263" s="79"/>
      <c r="AA263" s="82" t="s">
        <v>1201</v>
      </c>
      <c r="AB263" s="79"/>
      <c r="AC263" s="79" t="b">
        <v>0</v>
      </c>
      <c r="AD263" s="79">
        <v>0</v>
      </c>
      <c r="AE263" s="82" t="s">
        <v>1246</v>
      </c>
      <c r="AF263" s="79" t="b">
        <v>0</v>
      </c>
      <c r="AG263" s="79" t="s">
        <v>1274</v>
      </c>
      <c r="AH263" s="79"/>
      <c r="AI263" s="82" t="s">
        <v>1246</v>
      </c>
      <c r="AJ263" s="79" t="b">
        <v>0</v>
      </c>
      <c r="AK263" s="79">
        <v>2</v>
      </c>
      <c r="AL263" s="82" t="s">
        <v>1207</v>
      </c>
      <c r="AM263" s="79" t="s">
        <v>1289</v>
      </c>
      <c r="AN263" s="79" t="b">
        <v>0</v>
      </c>
      <c r="AO263" s="82" t="s">
        <v>1207</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3</v>
      </c>
      <c r="BC263" s="78" t="str">
        <f>REPLACE(INDEX(GroupVertices[Group],MATCH(Edges[[#This Row],[Vertex 2]],GroupVertices[Vertex],0)),1,1,"")</f>
        <v>4</v>
      </c>
      <c r="BD263" s="48">
        <v>1</v>
      </c>
      <c r="BE263" s="49">
        <v>4.545454545454546</v>
      </c>
      <c r="BF263" s="48">
        <v>0</v>
      </c>
      <c r="BG263" s="49">
        <v>0</v>
      </c>
      <c r="BH263" s="48">
        <v>0</v>
      </c>
      <c r="BI263" s="49">
        <v>0</v>
      </c>
      <c r="BJ263" s="48">
        <v>21</v>
      </c>
      <c r="BK263" s="49">
        <v>95.45454545454545</v>
      </c>
      <c r="BL263" s="48">
        <v>22</v>
      </c>
    </row>
    <row r="264" spans="1:64" ht="15">
      <c r="A264" s="64" t="s">
        <v>347</v>
      </c>
      <c r="B264" s="64" t="s">
        <v>347</v>
      </c>
      <c r="C264" s="65" t="s">
        <v>3900</v>
      </c>
      <c r="D264" s="66">
        <v>3</v>
      </c>
      <c r="E264" s="67" t="s">
        <v>132</v>
      </c>
      <c r="F264" s="68">
        <v>35</v>
      </c>
      <c r="G264" s="65"/>
      <c r="H264" s="69"/>
      <c r="I264" s="70"/>
      <c r="J264" s="70"/>
      <c r="K264" s="34" t="s">
        <v>65</v>
      </c>
      <c r="L264" s="77">
        <v>264</v>
      </c>
      <c r="M264" s="77"/>
      <c r="N264" s="72"/>
      <c r="O264" s="79" t="s">
        <v>176</v>
      </c>
      <c r="P264" s="81">
        <v>43679.157013888886</v>
      </c>
      <c r="Q264" s="79" t="s">
        <v>550</v>
      </c>
      <c r="R264" s="84" t="s">
        <v>613</v>
      </c>
      <c r="S264" s="79" t="s">
        <v>650</v>
      </c>
      <c r="T264" s="79" t="s">
        <v>708</v>
      </c>
      <c r="U264" s="79"/>
      <c r="V264" s="84" t="s">
        <v>858</v>
      </c>
      <c r="W264" s="81">
        <v>43679.157013888886</v>
      </c>
      <c r="X264" s="84" t="s">
        <v>1027</v>
      </c>
      <c r="Y264" s="79"/>
      <c r="Z264" s="79"/>
      <c r="AA264" s="82" t="s">
        <v>1202</v>
      </c>
      <c r="AB264" s="79"/>
      <c r="AC264" s="79" t="b">
        <v>0</v>
      </c>
      <c r="AD264" s="79">
        <v>54</v>
      </c>
      <c r="AE264" s="82" t="s">
        <v>1246</v>
      </c>
      <c r="AF264" s="79" t="b">
        <v>0</v>
      </c>
      <c r="AG264" s="79" t="s">
        <v>1274</v>
      </c>
      <c r="AH264" s="79"/>
      <c r="AI264" s="82" t="s">
        <v>1246</v>
      </c>
      <c r="AJ264" s="79" t="b">
        <v>0</v>
      </c>
      <c r="AK264" s="79">
        <v>18</v>
      </c>
      <c r="AL264" s="82" t="s">
        <v>1246</v>
      </c>
      <c r="AM264" s="79" t="s">
        <v>1289</v>
      </c>
      <c r="AN264" s="79" t="b">
        <v>0</v>
      </c>
      <c r="AO264" s="82" t="s">
        <v>1202</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4</v>
      </c>
      <c r="BC264" s="78" t="str">
        <f>REPLACE(INDEX(GroupVertices[Group],MATCH(Edges[[#This Row],[Vertex 2]],GroupVertices[Vertex],0)),1,1,"")</f>
        <v>4</v>
      </c>
      <c r="BD264" s="48">
        <v>0</v>
      </c>
      <c r="BE264" s="49">
        <v>0</v>
      </c>
      <c r="BF264" s="48">
        <v>1</v>
      </c>
      <c r="BG264" s="49">
        <v>2.380952380952381</v>
      </c>
      <c r="BH264" s="48">
        <v>0</v>
      </c>
      <c r="BI264" s="49">
        <v>0</v>
      </c>
      <c r="BJ264" s="48">
        <v>41</v>
      </c>
      <c r="BK264" s="49">
        <v>97.61904761904762</v>
      </c>
      <c r="BL264" s="48">
        <v>42</v>
      </c>
    </row>
    <row r="265" spans="1:64" ht="15">
      <c r="A265" s="64" t="s">
        <v>348</v>
      </c>
      <c r="B265" s="64" t="s">
        <v>347</v>
      </c>
      <c r="C265" s="65" t="s">
        <v>3900</v>
      </c>
      <c r="D265" s="66">
        <v>3</v>
      </c>
      <c r="E265" s="67" t="s">
        <v>132</v>
      </c>
      <c r="F265" s="68">
        <v>35</v>
      </c>
      <c r="G265" s="65"/>
      <c r="H265" s="69"/>
      <c r="I265" s="70"/>
      <c r="J265" s="70"/>
      <c r="K265" s="34" t="s">
        <v>65</v>
      </c>
      <c r="L265" s="77">
        <v>265</v>
      </c>
      <c r="M265" s="77"/>
      <c r="N265" s="72"/>
      <c r="O265" s="79" t="s">
        <v>432</v>
      </c>
      <c r="P265" s="81">
        <v>43682.97752314815</v>
      </c>
      <c r="Q265" s="79" t="s">
        <v>551</v>
      </c>
      <c r="R265" s="79"/>
      <c r="S265" s="79"/>
      <c r="T265" s="79" t="s">
        <v>709</v>
      </c>
      <c r="U265" s="79"/>
      <c r="V265" s="84" t="s">
        <v>859</v>
      </c>
      <c r="W265" s="81">
        <v>43682.97752314815</v>
      </c>
      <c r="X265" s="84" t="s">
        <v>1028</v>
      </c>
      <c r="Y265" s="79"/>
      <c r="Z265" s="79"/>
      <c r="AA265" s="82" t="s">
        <v>1203</v>
      </c>
      <c r="AB265" s="82" t="s">
        <v>1202</v>
      </c>
      <c r="AC265" s="79" t="b">
        <v>0</v>
      </c>
      <c r="AD265" s="79">
        <v>1</v>
      </c>
      <c r="AE265" s="82" t="s">
        <v>1272</v>
      </c>
      <c r="AF265" s="79" t="b">
        <v>0</v>
      </c>
      <c r="AG265" s="79" t="s">
        <v>1274</v>
      </c>
      <c r="AH265" s="79"/>
      <c r="AI265" s="82" t="s">
        <v>1246</v>
      </c>
      <c r="AJ265" s="79" t="b">
        <v>0</v>
      </c>
      <c r="AK265" s="79">
        <v>0</v>
      </c>
      <c r="AL265" s="82" t="s">
        <v>1246</v>
      </c>
      <c r="AM265" s="79" t="s">
        <v>1288</v>
      </c>
      <c r="AN265" s="79" t="b">
        <v>0</v>
      </c>
      <c r="AO265" s="82" t="s">
        <v>1202</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4</v>
      </c>
      <c r="BC265" s="78" t="str">
        <f>REPLACE(INDEX(GroupVertices[Group],MATCH(Edges[[#This Row],[Vertex 2]],GroupVertices[Vertex],0)),1,1,"")</f>
        <v>4</v>
      </c>
      <c r="BD265" s="48">
        <v>1</v>
      </c>
      <c r="BE265" s="49">
        <v>11.11111111111111</v>
      </c>
      <c r="BF265" s="48">
        <v>0</v>
      </c>
      <c r="BG265" s="49">
        <v>0</v>
      </c>
      <c r="BH265" s="48">
        <v>0</v>
      </c>
      <c r="BI265" s="49">
        <v>0</v>
      </c>
      <c r="BJ265" s="48">
        <v>8</v>
      </c>
      <c r="BK265" s="49">
        <v>88.88888888888889</v>
      </c>
      <c r="BL265" s="48">
        <v>9</v>
      </c>
    </row>
    <row r="266" spans="1:64" ht="15">
      <c r="A266" s="64" t="s">
        <v>349</v>
      </c>
      <c r="B266" s="64" t="s">
        <v>347</v>
      </c>
      <c r="C266" s="65" t="s">
        <v>3900</v>
      </c>
      <c r="D266" s="66">
        <v>3</v>
      </c>
      <c r="E266" s="67" t="s">
        <v>132</v>
      </c>
      <c r="F266" s="68">
        <v>35</v>
      </c>
      <c r="G266" s="65"/>
      <c r="H266" s="69"/>
      <c r="I266" s="70"/>
      <c r="J266" s="70"/>
      <c r="K266" s="34" t="s">
        <v>65</v>
      </c>
      <c r="L266" s="77">
        <v>266</v>
      </c>
      <c r="M266" s="77"/>
      <c r="N266" s="72"/>
      <c r="O266" s="79" t="s">
        <v>431</v>
      </c>
      <c r="P266" s="81">
        <v>43679.18791666667</v>
      </c>
      <c r="Q266" s="79" t="s">
        <v>462</v>
      </c>
      <c r="R266" s="79"/>
      <c r="S266" s="79"/>
      <c r="T266" s="79" t="s">
        <v>664</v>
      </c>
      <c r="U266" s="79"/>
      <c r="V266" s="84" t="s">
        <v>860</v>
      </c>
      <c r="W266" s="81">
        <v>43679.18791666667</v>
      </c>
      <c r="X266" s="84" t="s">
        <v>1029</v>
      </c>
      <c r="Y266" s="79"/>
      <c r="Z266" s="79"/>
      <c r="AA266" s="82" t="s">
        <v>1204</v>
      </c>
      <c r="AB266" s="79"/>
      <c r="AC266" s="79" t="b">
        <v>0</v>
      </c>
      <c r="AD266" s="79">
        <v>0</v>
      </c>
      <c r="AE266" s="82" t="s">
        <v>1246</v>
      </c>
      <c r="AF266" s="79" t="b">
        <v>0</v>
      </c>
      <c r="AG266" s="79" t="s">
        <v>1274</v>
      </c>
      <c r="AH266" s="79"/>
      <c r="AI266" s="82" t="s">
        <v>1246</v>
      </c>
      <c r="AJ266" s="79" t="b">
        <v>0</v>
      </c>
      <c r="AK266" s="79">
        <v>18</v>
      </c>
      <c r="AL266" s="82" t="s">
        <v>1202</v>
      </c>
      <c r="AM266" s="79" t="s">
        <v>1289</v>
      </c>
      <c r="AN266" s="79" t="b">
        <v>0</v>
      </c>
      <c r="AO266" s="82" t="s">
        <v>1202</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4</v>
      </c>
      <c r="BC266" s="78" t="str">
        <f>REPLACE(INDEX(GroupVertices[Group],MATCH(Edges[[#This Row],[Vertex 2]],GroupVertices[Vertex],0)),1,1,"")</f>
        <v>4</v>
      </c>
      <c r="BD266" s="48">
        <v>0</v>
      </c>
      <c r="BE266" s="49">
        <v>0</v>
      </c>
      <c r="BF266" s="48">
        <v>1</v>
      </c>
      <c r="BG266" s="49">
        <v>3.8461538461538463</v>
      </c>
      <c r="BH266" s="48">
        <v>0</v>
      </c>
      <c r="BI266" s="49">
        <v>0</v>
      </c>
      <c r="BJ266" s="48">
        <v>25</v>
      </c>
      <c r="BK266" s="49">
        <v>96.15384615384616</v>
      </c>
      <c r="BL266" s="48">
        <v>26</v>
      </c>
    </row>
    <row r="267" spans="1:64" ht="15">
      <c r="A267" s="64" t="s">
        <v>348</v>
      </c>
      <c r="B267" s="64" t="s">
        <v>348</v>
      </c>
      <c r="C267" s="65" t="s">
        <v>3901</v>
      </c>
      <c r="D267" s="66">
        <v>10</v>
      </c>
      <c r="E267" s="67" t="s">
        <v>136</v>
      </c>
      <c r="F267" s="68">
        <v>12</v>
      </c>
      <c r="G267" s="65"/>
      <c r="H267" s="69"/>
      <c r="I267" s="70"/>
      <c r="J267" s="70"/>
      <c r="K267" s="34" t="s">
        <v>65</v>
      </c>
      <c r="L267" s="77">
        <v>267</v>
      </c>
      <c r="M267" s="77"/>
      <c r="N267" s="72"/>
      <c r="O267" s="79" t="s">
        <v>176</v>
      </c>
      <c r="P267" s="81">
        <v>43682.93046296296</v>
      </c>
      <c r="Q267" s="79" t="s">
        <v>552</v>
      </c>
      <c r="R267" s="84" t="s">
        <v>614</v>
      </c>
      <c r="S267" s="79" t="s">
        <v>650</v>
      </c>
      <c r="T267" s="79" t="s">
        <v>653</v>
      </c>
      <c r="U267" s="79"/>
      <c r="V267" s="84" t="s">
        <v>859</v>
      </c>
      <c r="W267" s="81">
        <v>43682.93046296296</v>
      </c>
      <c r="X267" s="84" t="s">
        <v>1030</v>
      </c>
      <c r="Y267" s="79"/>
      <c r="Z267" s="79"/>
      <c r="AA267" s="82" t="s">
        <v>1205</v>
      </c>
      <c r="AB267" s="79"/>
      <c r="AC267" s="79" t="b">
        <v>0</v>
      </c>
      <c r="AD267" s="79">
        <v>1</v>
      </c>
      <c r="AE267" s="82" t="s">
        <v>1246</v>
      </c>
      <c r="AF267" s="79" t="b">
        <v>0</v>
      </c>
      <c r="AG267" s="79" t="s">
        <v>1274</v>
      </c>
      <c r="AH267" s="79"/>
      <c r="AI267" s="82" t="s">
        <v>1246</v>
      </c>
      <c r="AJ267" s="79" t="b">
        <v>0</v>
      </c>
      <c r="AK267" s="79">
        <v>2</v>
      </c>
      <c r="AL267" s="82" t="s">
        <v>1246</v>
      </c>
      <c r="AM267" s="79" t="s">
        <v>1288</v>
      </c>
      <c r="AN267" s="79" t="b">
        <v>0</v>
      </c>
      <c r="AO267" s="82" t="s">
        <v>1205</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4</v>
      </c>
      <c r="BC267" s="78" t="str">
        <f>REPLACE(INDEX(GroupVertices[Group],MATCH(Edges[[#This Row],[Vertex 2]],GroupVertices[Vertex],0)),1,1,"")</f>
        <v>4</v>
      </c>
      <c r="BD267" s="48">
        <v>0</v>
      </c>
      <c r="BE267" s="49">
        <v>0</v>
      </c>
      <c r="BF267" s="48">
        <v>0</v>
      </c>
      <c r="BG267" s="49">
        <v>0</v>
      </c>
      <c r="BH267" s="48">
        <v>0</v>
      </c>
      <c r="BI267" s="49">
        <v>0</v>
      </c>
      <c r="BJ267" s="48">
        <v>28</v>
      </c>
      <c r="BK267" s="49">
        <v>100</v>
      </c>
      <c r="BL267" s="48">
        <v>28</v>
      </c>
    </row>
    <row r="268" spans="1:64" ht="15">
      <c r="A268" s="64" t="s">
        <v>348</v>
      </c>
      <c r="B268" s="64" t="s">
        <v>348</v>
      </c>
      <c r="C268" s="65" t="s">
        <v>3901</v>
      </c>
      <c r="D268" s="66">
        <v>10</v>
      </c>
      <c r="E268" s="67" t="s">
        <v>136</v>
      </c>
      <c r="F268" s="68">
        <v>12</v>
      </c>
      <c r="G268" s="65"/>
      <c r="H268" s="69"/>
      <c r="I268" s="70"/>
      <c r="J268" s="70"/>
      <c r="K268" s="34" t="s">
        <v>65</v>
      </c>
      <c r="L268" s="77">
        <v>268</v>
      </c>
      <c r="M268" s="77"/>
      <c r="N268" s="72"/>
      <c r="O268" s="79" t="s">
        <v>176</v>
      </c>
      <c r="P268" s="81">
        <v>43685.91416666667</v>
      </c>
      <c r="Q268" s="79" t="s">
        <v>553</v>
      </c>
      <c r="R268" s="84" t="s">
        <v>615</v>
      </c>
      <c r="S268" s="79" t="s">
        <v>625</v>
      </c>
      <c r="T268" s="79" t="s">
        <v>710</v>
      </c>
      <c r="U268" s="79"/>
      <c r="V268" s="84" t="s">
        <v>859</v>
      </c>
      <c r="W268" s="81">
        <v>43685.91416666667</v>
      </c>
      <c r="X268" s="84" t="s">
        <v>1031</v>
      </c>
      <c r="Y268" s="79"/>
      <c r="Z268" s="79"/>
      <c r="AA268" s="82" t="s">
        <v>1206</v>
      </c>
      <c r="AB268" s="79"/>
      <c r="AC268" s="79" t="b">
        <v>0</v>
      </c>
      <c r="AD268" s="79">
        <v>0</v>
      </c>
      <c r="AE268" s="82" t="s">
        <v>1246</v>
      </c>
      <c r="AF268" s="79" t="b">
        <v>1</v>
      </c>
      <c r="AG268" s="79" t="s">
        <v>1274</v>
      </c>
      <c r="AH268" s="79"/>
      <c r="AI268" s="82" t="s">
        <v>1286</v>
      </c>
      <c r="AJ268" s="79" t="b">
        <v>0</v>
      </c>
      <c r="AK268" s="79">
        <v>0</v>
      </c>
      <c r="AL268" s="82" t="s">
        <v>1246</v>
      </c>
      <c r="AM268" s="79" t="s">
        <v>1288</v>
      </c>
      <c r="AN268" s="79" t="b">
        <v>0</v>
      </c>
      <c r="AO268" s="82" t="s">
        <v>1206</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4</v>
      </c>
      <c r="BC268" s="78" t="str">
        <f>REPLACE(INDEX(GroupVertices[Group],MATCH(Edges[[#This Row],[Vertex 2]],GroupVertices[Vertex],0)),1,1,"")</f>
        <v>4</v>
      </c>
      <c r="BD268" s="48">
        <v>1</v>
      </c>
      <c r="BE268" s="49">
        <v>3.4482758620689653</v>
      </c>
      <c r="BF268" s="48">
        <v>1</v>
      </c>
      <c r="BG268" s="49">
        <v>3.4482758620689653</v>
      </c>
      <c r="BH268" s="48">
        <v>0</v>
      </c>
      <c r="BI268" s="49">
        <v>0</v>
      </c>
      <c r="BJ268" s="48">
        <v>27</v>
      </c>
      <c r="BK268" s="49">
        <v>93.10344827586206</v>
      </c>
      <c r="BL268" s="48">
        <v>29</v>
      </c>
    </row>
    <row r="269" spans="1:64" ht="15">
      <c r="A269" s="64" t="s">
        <v>348</v>
      </c>
      <c r="B269" s="64" t="s">
        <v>348</v>
      </c>
      <c r="C269" s="65" t="s">
        <v>3901</v>
      </c>
      <c r="D269" s="66">
        <v>10</v>
      </c>
      <c r="E269" s="67" t="s">
        <v>136</v>
      </c>
      <c r="F269" s="68">
        <v>12</v>
      </c>
      <c r="G269" s="65"/>
      <c r="H269" s="69"/>
      <c r="I269" s="70"/>
      <c r="J269" s="70"/>
      <c r="K269" s="34" t="s">
        <v>65</v>
      </c>
      <c r="L269" s="77">
        <v>269</v>
      </c>
      <c r="M269" s="77"/>
      <c r="N269" s="72"/>
      <c r="O269" s="79" t="s">
        <v>176</v>
      </c>
      <c r="P269" s="81">
        <v>43689.9340625</v>
      </c>
      <c r="Q269" s="79" t="s">
        <v>554</v>
      </c>
      <c r="R269" s="84" t="s">
        <v>616</v>
      </c>
      <c r="S269" s="79" t="s">
        <v>625</v>
      </c>
      <c r="T269" s="79"/>
      <c r="U269" s="79"/>
      <c r="V269" s="84" t="s">
        <v>859</v>
      </c>
      <c r="W269" s="81">
        <v>43689.9340625</v>
      </c>
      <c r="X269" s="84" t="s">
        <v>1032</v>
      </c>
      <c r="Y269" s="79"/>
      <c r="Z269" s="79"/>
      <c r="AA269" s="82" t="s">
        <v>1207</v>
      </c>
      <c r="AB269" s="79"/>
      <c r="AC269" s="79" t="b">
        <v>0</v>
      </c>
      <c r="AD269" s="79">
        <v>0</v>
      </c>
      <c r="AE269" s="82" t="s">
        <v>1246</v>
      </c>
      <c r="AF269" s="79" t="b">
        <v>0</v>
      </c>
      <c r="AG269" s="79" t="s">
        <v>1274</v>
      </c>
      <c r="AH269" s="79"/>
      <c r="AI269" s="82" t="s">
        <v>1246</v>
      </c>
      <c r="AJ269" s="79" t="b">
        <v>0</v>
      </c>
      <c r="AK269" s="79">
        <v>0</v>
      </c>
      <c r="AL269" s="82" t="s">
        <v>1246</v>
      </c>
      <c r="AM269" s="79" t="s">
        <v>1288</v>
      </c>
      <c r="AN269" s="79" t="b">
        <v>1</v>
      </c>
      <c r="AO269" s="82" t="s">
        <v>1207</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4</v>
      </c>
      <c r="BC269" s="78" t="str">
        <f>REPLACE(INDEX(GroupVertices[Group],MATCH(Edges[[#This Row],[Vertex 2]],GroupVertices[Vertex],0)),1,1,"")</f>
        <v>4</v>
      </c>
      <c r="BD269" s="48">
        <v>1</v>
      </c>
      <c r="BE269" s="49">
        <v>5</v>
      </c>
      <c r="BF269" s="48">
        <v>0</v>
      </c>
      <c r="BG269" s="49">
        <v>0</v>
      </c>
      <c r="BH269" s="48">
        <v>0</v>
      </c>
      <c r="BI269" s="49">
        <v>0</v>
      </c>
      <c r="BJ269" s="48">
        <v>19</v>
      </c>
      <c r="BK269" s="49">
        <v>95</v>
      </c>
      <c r="BL269" s="48">
        <v>20</v>
      </c>
    </row>
    <row r="270" spans="1:64" ht="15">
      <c r="A270" s="64" t="s">
        <v>349</v>
      </c>
      <c r="B270" s="64" t="s">
        <v>348</v>
      </c>
      <c r="C270" s="65" t="s">
        <v>3900</v>
      </c>
      <c r="D270" s="66">
        <v>3</v>
      </c>
      <c r="E270" s="67" t="s">
        <v>132</v>
      </c>
      <c r="F270" s="68">
        <v>35</v>
      </c>
      <c r="G270" s="65"/>
      <c r="H270" s="69"/>
      <c r="I270" s="70"/>
      <c r="J270" s="70"/>
      <c r="K270" s="34" t="s">
        <v>65</v>
      </c>
      <c r="L270" s="77">
        <v>270</v>
      </c>
      <c r="M270" s="77"/>
      <c r="N270" s="72"/>
      <c r="O270" s="79" t="s">
        <v>431</v>
      </c>
      <c r="P270" s="81">
        <v>43690.31271990741</v>
      </c>
      <c r="Q270" s="79" t="s">
        <v>549</v>
      </c>
      <c r="R270" s="79"/>
      <c r="S270" s="79"/>
      <c r="T270" s="79"/>
      <c r="U270" s="79"/>
      <c r="V270" s="84" t="s">
        <v>860</v>
      </c>
      <c r="W270" s="81">
        <v>43690.31271990741</v>
      </c>
      <c r="X270" s="84" t="s">
        <v>1033</v>
      </c>
      <c r="Y270" s="79"/>
      <c r="Z270" s="79"/>
      <c r="AA270" s="82" t="s">
        <v>1208</v>
      </c>
      <c r="AB270" s="79"/>
      <c r="AC270" s="79" t="b">
        <v>0</v>
      </c>
      <c r="AD270" s="79">
        <v>0</v>
      </c>
      <c r="AE270" s="82" t="s">
        <v>1246</v>
      </c>
      <c r="AF270" s="79" t="b">
        <v>0</v>
      </c>
      <c r="AG270" s="79" t="s">
        <v>1274</v>
      </c>
      <c r="AH270" s="79"/>
      <c r="AI270" s="82" t="s">
        <v>1246</v>
      </c>
      <c r="AJ270" s="79" t="b">
        <v>0</v>
      </c>
      <c r="AK270" s="79">
        <v>2</v>
      </c>
      <c r="AL270" s="82" t="s">
        <v>1207</v>
      </c>
      <c r="AM270" s="79" t="s">
        <v>1289</v>
      </c>
      <c r="AN270" s="79" t="b">
        <v>0</v>
      </c>
      <c r="AO270" s="82" t="s">
        <v>1207</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4</v>
      </c>
      <c r="BD270" s="48">
        <v>1</v>
      </c>
      <c r="BE270" s="49">
        <v>4.545454545454546</v>
      </c>
      <c r="BF270" s="48">
        <v>0</v>
      </c>
      <c r="BG270" s="49">
        <v>0</v>
      </c>
      <c r="BH270" s="48">
        <v>0</v>
      </c>
      <c r="BI270" s="49">
        <v>0</v>
      </c>
      <c r="BJ270" s="48">
        <v>21</v>
      </c>
      <c r="BK270" s="49">
        <v>95.45454545454545</v>
      </c>
      <c r="BL270" s="48">
        <v>22</v>
      </c>
    </row>
    <row r="271" spans="1:64" ht="15">
      <c r="A271" s="64" t="s">
        <v>350</v>
      </c>
      <c r="B271" s="64" t="s">
        <v>360</v>
      </c>
      <c r="C271" s="65" t="s">
        <v>3900</v>
      </c>
      <c r="D271" s="66">
        <v>3</v>
      </c>
      <c r="E271" s="67" t="s">
        <v>132</v>
      </c>
      <c r="F271" s="68">
        <v>35</v>
      </c>
      <c r="G271" s="65"/>
      <c r="H271" s="69"/>
      <c r="I271" s="70"/>
      <c r="J271" s="70"/>
      <c r="K271" s="34" t="s">
        <v>65</v>
      </c>
      <c r="L271" s="77">
        <v>271</v>
      </c>
      <c r="M271" s="77"/>
      <c r="N271" s="72"/>
      <c r="O271" s="79" t="s">
        <v>431</v>
      </c>
      <c r="P271" s="81">
        <v>43690.44907407407</v>
      </c>
      <c r="Q271" s="79" t="s">
        <v>555</v>
      </c>
      <c r="R271" s="79"/>
      <c r="S271" s="79"/>
      <c r="T271" s="79" t="s">
        <v>653</v>
      </c>
      <c r="U271" s="79"/>
      <c r="V271" s="84" t="s">
        <v>861</v>
      </c>
      <c r="W271" s="81">
        <v>43690.44907407407</v>
      </c>
      <c r="X271" s="84" t="s">
        <v>1034</v>
      </c>
      <c r="Y271" s="79"/>
      <c r="Z271" s="79"/>
      <c r="AA271" s="82" t="s">
        <v>1209</v>
      </c>
      <c r="AB271" s="79"/>
      <c r="AC271" s="79" t="b">
        <v>0</v>
      </c>
      <c r="AD271" s="79">
        <v>0</v>
      </c>
      <c r="AE271" s="82" t="s">
        <v>1246</v>
      </c>
      <c r="AF271" s="79" t="b">
        <v>0</v>
      </c>
      <c r="AG271" s="79" t="s">
        <v>1274</v>
      </c>
      <c r="AH271" s="79"/>
      <c r="AI271" s="82" t="s">
        <v>1246</v>
      </c>
      <c r="AJ271" s="79" t="b">
        <v>0</v>
      </c>
      <c r="AK271" s="79">
        <v>0</v>
      </c>
      <c r="AL271" s="82" t="s">
        <v>1220</v>
      </c>
      <c r="AM271" s="79" t="s">
        <v>1296</v>
      </c>
      <c r="AN271" s="79" t="b">
        <v>0</v>
      </c>
      <c r="AO271" s="82" t="s">
        <v>1220</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11</v>
      </c>
      <c r="BC271" s="78" t="str">
        <f>REPLACE(INDEX(GroupVertices[Group],MATCH(Edges[[#This Row],[Vertex 2]],GroupVertices[Vertex],0)),1,1,"")</f>
        <v>11</v>
      </c>
      <c r="BD271" s="48">
        <v>0</v>
      </c>
      <c r="BE271" s="49">
        <v>0</v>
      </c>
      <c r="BF271" s="48">
        <v>0</v>
      </c>
      <c r="BG271" s="49">
        <v>0</v>
      </c>
      <c r="BH271" s="48">
        <v>0</v>
      </c>
      <c r="BI271" s="49">
        <v>0</v>
      </c>
      <c r="BJ271" s="48">
        <v>25</v>
      </c>
      <c r="BK271" s="49">
        <v>100</v>
      </c>
      <c r="BL271" s="48">
        <v>25</v>
      </c>
    </row>
    <row r="272" spans="1:64" ht="15">
      <c r="A272" s="64" t="s">
        <v>351</v>
      </c>
      <c r="B272" s="64" t="s">
        <v>428</v>
      </c>
      <c r="C272" s="65" t="s">
        <v>3900</v>
      </c>
      <c r="D272" s="66">
        <v>3</v>
      </c>
      <c r="E272" s="67" t="s">
        <v>132</v>
      </c>
      <c r="F272" s="68">
        <v>35</v>
      </c>
      <c r="G272" s="65"/>
      <c r="H272" s="69"/>
      <c r="I272" s="70"/>
      <c r="J272" s="70"/>
      <c r="K272" s="34" t="s">
        <v>65</v>
      </c>
      <c r="L272" s="77">
        <v>272</v>
      </c>
      <c r="M272" s="77"/>
      <c r="N272" s="72"/>
      <c r="O272" s="79" t="s">
        <v>432</v>
      </c>
      <c r="P272" s="81">
        <v>43690.499560185184</v>
      </c>
      <c r="Q272" s="79" t="s">
        <v>556</v>
      </c>
      <c r="R272" s="84" t="s">
        <v>617</v>
      </c>
      <c r="S272" s="79" t="s">
        <v>625</v>
      </c>
      <c r="T272" s="79" t="s">
        <v>653</v>
      </c>
      <c r="U272" s="79"/>
      <c r="V272" s="84" t="s">
        <v>862</v>
      </c>
      <c r="W272" s="81">
        <v>43690.499560185184</v>
      </c>
      <c r="X272" s="84" t="s">
        <v>1035</v>
      </c>
      <c r="Y272" s="79"/>
      <c r="Z272" s="79"/>
      <c r="AA272" s="82" t="s">
        <v>1210</v>
      </c>
      <c r="AB272" s="82" t="s">
        <v>1245</v>
      </c>
      <c r="AC272" s="79" t="b">
        <v>0</v>
      </c>
      <c r="AD272" s="79">
        <v>0</v>
      </c>
      <c r="AE272" s="82" t="s">
        <v>1273</v>
      </c>
      <c r="AF272" s="79" t="b">
        <v>1</v>
      </c>
      <c r="AG272" s="79" t="s">
        <v>1274</v>
      </c>
      <c r="AH272" s="79"/>
      <c r="AI272" s="82" t="s">
        <v>1287</v>
      </c>
      <c r="AJ272" s="79" t="b">
        <v>0</v>
      </c>
      <c r="AK272" s="79">
        <v>0</v>
      </c>
      <c r="AL272" s="82" t="s">
        <v>1246</v>
      </c>
      <c r="AM272" s="79" t="s">
        <v>1290</v>
      </c>
      <c r="AN272" s="79" t="b">
        <v>1</v>
      </c>
      <c r="AO272" s="82" t="s">
        <v>1245</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26</v>
      </c>
      <c r="BC272" s="78" t="str">
        <f>REPLACE(INDEX(GroupVertices[Group],MATCH(Edges[[#This Row],[Vertex 2]],GroupVertices[Vertex],0)),1,1,"")</f>
        <v>26</v>
      </c>
      <c r="BD272" s="48">
        <v>1</v>
      </c>
      <c r="BE272" s="49">
        <v>7.6923076923076925</v>
      </c>
      <c r="BF272" s="48">
        <v>0</v>
      </c>
      <c r="BG272" s="49">
        <v>0</v>
      </c>
      <c r="BH272" s="48">
        <v>0</v>
      </c>
      <c r="BI272" s="49">
        <v>0</v>
      </c>
      <c r="BJ272" s="48">
        <v>12</v>
      </c>
      <c r="BK272" s="49">
        <v>92.3076923076923</v>
      </c>
      <c r="BL272" s="48">
        <v>13</v>
      </c>
    </row>
    <row r="273" spans="1:64" ht="15">
      <c r="A273" s="64" t="s">
        <v>352</v>
      </c>
      <c r="B273" s="64" t="s">
        <v>429</v>
      </c>
      <c r="C273" s="65" t="s">
        <v>3900</v>
      </c>
      <c r="D273" s="66">
        <v>3</v>
      </c>
      <c r="E273" s="67" t="s">
        <v>132</v>
      </c>
      <c r="F273" s="68">
        <v>35</v>
      </c>
      <c r="G273" s="65"/>
      <c r="H273" s="69"/>
      <c r="I273" s="70"/>
      <c r="J273" s="70"/>
      <c r="K273" s="34" t="s">
        <v>65</v>
      </c>
      <c r="L273" s="77">
        <v>273</v>
      </c>
      <c r="M273" s="77"/>
      <c r="N273" s="72"/>
      <c r="O273" s="79" t="s">
        <v>431</v>
      </c>
      <c r="P273" s="81">
        <v>43690.55457175926</v>
      </c>
      <c r="Q273" s="79" t="s">
        <v>557</v>
      </c>
      <c r="R273" s="84" t="s">
        <v>618</v>
      </c>
      <c r="S273" s="79" t="s">
        <v>651</v>
      </c>
      <c r="T273" s="79" t="s">
        <v>711</v>
      </c>
      <c r="U273" s="79"/>
      <c r="V273" s="84" t="s">
        <v>863</v>
      </c>
      <c r="W273" s="81">
        <v>43690.55457175926</v>
      </c>
      <c r="X273" s="84" t="s">
        <v>1036</v>
      </c>
      <c r="Y273" s="79"/>
      <c r="Z273" s="79"/>
      <c r="AA273" s="82" t="s">
        <v>1211</v>
      </c>
      <c r="AB273" s="79"/>
      <c r="AC273" s="79" t="b">
        <v>0</v>
      </c>
      <c r="AD273" s="79">
        <v>1</v>
      </c>
      <c r="AE273" s="82" t="s">
        <v>1246</v>
      </c>
      <c r="AF273" s="79" t="b">
        <v>0</v>
      </c>
      <c r="AG273" s="79" t="s">
        <v>1274</v>
      </c>
      <c r="AH273" s="79"/>
      <c r="AI273" s="82" t="s">
        <v>1246</v>
      </c>
      <c r="AJ273" s="79" t="b">
        <v>0</v>
      </c>
      <c r="AK273" s="79">
        <v>0</v>
      </c>
      <c r="AL273" s="82" t="s">
        <v>1246</v>
      </c>
      <c r="AM273" s="79" t="s">
        <v>1288</v>
      </c>
      <c r="AN273" s="79" t="b">
        <v>0</v>
      </c>
      <c r="AO273" s="82" t="s">
        <v>1211</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25</v>
      </c>
      <c r="BC273" s="78" t="str">
        <f>REPLACE(INDEX(GroupVertices[Group],MATCH(Edges[[#This Row],[Vertex 2]],GroupVertices[Vertex],0)),1,1,"")</f>
        <v>25</v>
      </c>
      <c r="BD273" s="48">
        <v>2</v>
      </c>
      <c r="BE273" s="49">
        <v>6.25</v>
      </c>
      <c r="BF273" s="48">
        <v>3</v>
      </c>
      <c r="BG273" s="49">
        <v>9.375</v>
      </c>
      <c r="BH273" s="48">
        <v>0</v>
      </c>
      <c r="BI273" s="49">
        <v>0</v>
      </c>
      <c r="BJ273" s="48">
        <v>27</v>
      </c>
      <c r="BK273" s="49">
        <v>84.375</v>
      </c>
      <c r="BL273" s="48">
        <v>32</v>
      </c>
    </row>
    <row r="274" spans="1:64" ht="15">
      <c r="A274" s="64" t="s">
        <v>353</v>
      </c>
      <c r="B274" s="64" t="s">
        <v>353</v>
      </c>
      <c r="C274" s="65" t="s">
        <v>3901</v>
      </c>
      <c r="D274" s="66">
        <v>10</v>
      </c>
      <c r="E274" s="67" t="s">
        <v>136</v>
      </c>
      <c r="F274" s="68">
        <v>12</v>
      </c>
      <c r="G274" s="65"/>
      <c r="H274" s="69"/>
      <c r="I274" s="70"/>
      <c r="J274" s="70"/>
      <c r="K274" s="34" t="s">
        <v>65</v>
      </c>
      <c r="L274" s="77">
        <v>274</v>
      </c>
      <c r="M274" s="77"/>
      <c r="N274" s="72"/>
      <c r="O274" s="79" t="s">
        <v>176</v>
      </c>
      <c r="P274" s="81">
        <v>43690.694502314815</v>
      </c>
      <c r="Q274" s="79" t="s">
        <v>558</v>
      </c>
      <c r="R274" s="79"/>
      <c r="S274" s="79"/>
      <c r="T274" s="79" t="s">
        <v>712</v>
      </c>
      <c r="U274" s="84" t="s">
        <v>736</v>
      </c>
      <c r="V274" s="84" t="s">
        <v>736</v>
      </c>
      <c r="W274" s="81">
        <v>43690.694502314815</v>
      </c>
      <c r="X274" s="84" t="s">
        <v>1037</v>
      </c>
      <c r="Y274" s="79"/>
      <c r="Z274" s="79"/>
      <c r="AA274" s="82" t="s">
        <v>1212</v>
      </c>
      <c r="AB274" s="79"/>
      <c r="AC274" s="79" t="b">
        <v>0</v>
      </c>
      <c r="AD274" s="79">
        <v>0</v>
      </c>
      <c r="AE274" s="82" t="s">
        <v>1246</v>
      </c>
      <c r="AF274" s="79" t="b">
        <v>0</v>
      </c>
      <c r="AG274" s="79" t="s">
        <v>1274</v>
      </c>
      <c r="AH274" s="79"/>
      <c r="AI274" s="82" t="s">
        <v>1246</v>
      </c>
      <c r="AJ274" s="79" t="b">
        <v>0</v>
      </c>
      <c r="AK274" s="79">
        <v>0</v>
      </c>
      <c r="AL274" s="82" t="s">
        <v>1246</v>
      </c>
      <c r="AM274" s="79" t="s">
        <v>1289</v>
      </c>
      <c r="AN274" s="79" t="b">
        <v>0</v>
      </c>
      <c r="AO274" s="82" t="s">
        <v>1212</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1</v>
      </c>
      <c r="BC274" s="78" t="str">
        <f>REPLACE(INDEX(GroupVertices[Group],MATCH(Edges[[#This Row],[Vertex 2]],GroupVertices[Vertex],0)),1,1,"")</f>
        <v>1</v>
      </c>
      <c r="BD274" s="48">
        <v>0</v>
      </c>
      <c r="BE274" s="49">
        <v>0</v>
      </c>
      <c r="BF274" s="48">
        <v>1</v>
      </c>
      <c r="BG274" s="49">
        <v>7.6923076923076925</v>
      </c>
      <c r="BH274" s="48">
        <v>0</v>
      </c>
      <c r="BI274" s="49">
        <v>0</v>
      </c>
      <c r="BJ274" s="48">
        <v>12</v>
      </c>
      <c r="BK274" s="49">
        <v>92.3076923076923</v>
      </c>
      <c r="BL274" s="48">
        <v>13</v>
      </c>
    </row>
    <row r="275" spans="1:64" ht="15">
      <c r="A275" s="64" t="s">
        <v>353</v>
      </c>
      <c r="B275" s="64" t="s">
        <v>353</v>
      </c>
      <c r="C275" s="65" t="s">
        <v>3901</v>
      </c>
      <c r="D275" s="66">
        <v>10</v>
      </c>
      <c r="E275" s="67" t="s">
        <v>136</v>
      </c>
      <c r="F275" s="68">
        <v>12</v>
      </c>
      <c r="G275" s="65"/>
      <c r="H275" s="69"/>
      <c r="I275" s="70"/>
      <c r="J275" s="70"/>
      <c r="K275" s="34" t="s">
        <v>65</v>
      </c>
      <c r="L275" s="77">
        <v>275</v>
      </c>
      <c r="M275" s="77"/>
      <c r="N275" s="72"/>
      <c r="O275" s="79" t="s">
        <v>176</v>
      </c>
      <c r="P275" s="81">
        <v>43690.697962962964</v>
      </c>
      <c r="Q275" s="79" t="s">
        <v>559</v>
      </c>
      <c r="R275" s="79"/>
      <c r="S275" s="79"/>
      <c r="T275" s="79" t="s">
        <v>712</v>
      </c>
      <c r="U275" s="84" t="s">
        <v>737</v>
      </c>
      <c r="V275" s="84" t="s">
        <v>737</v>
      </c>
      <c r="W275" s="81">
        <v>43690.697962962964</v>
      </c>
      <c r="X275" s="84" t="s">
        <v>1038</v>
      </c>
      <c r="Y275" s="79"/>
      <c r="Z275" s="79"/>
      <c r="AA275" s="82" t="s">
        <v>1213</v>
      </c>
      <c r="AB275" s="79"/>
      <c r="AC275" s="79" t="b">
        <v>0</v>
      </c>
      <c r="AD275" s="79">
        <v>0</v>
      </c>
      <c r="AE275" s="82" t="s">
        <v>1246</v>
      </c>
      <c r="AF275" s="79" t="b">
        <v>0</v>
      </c>
      <c r="AG275" s="79" t="s">
        <v>1274</v>
      </c>
      <c r="AH275" s="79"/>
      <c r="AI275" s="82" t="s">
        <v>1246</v>
      </c>
      <c r="AJ275" s="79" t="b">
        <v>0</v>
      </c>
      <c r="AK275" s="79">
        <v>0</v>
      </c>
      <c r="AL275" s="82" t="s">
        <v>1246</v>
      </c>
      <c r="AM275" s="79" t="s">
        <v>1289</v>
      </c>
      <c r="AN275" s="79" t="b">
        <v>0</v>
      </c>
      <c r="AO275" s="82" t="s">
        <v>1213</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1</v>
      </c>
      <c r="BC275" s="78" t="str">
        <f>REPLACE(INDEX(GroupVertices[Group],MATCH(Edges[[#This Row],[Vertex 2]],GroupVertices[Vertex],0)),1,1,"")</f>
        <v>1</v>
      </c>
      <c r="BD275" s="48">
        <v>1</v>
      </c>
      <c r="BE275" s="49">
        <v>8.333333333333334</v>
      </c>
      <c r="BF275" s="48">
        <v>1</v>
      </c>
      <c r="BG275" s="49">
        <v>8.333333333333334</v>
      </c>
      <c r="BH275" s="48">
        <v>0</v>
      </c>
      <c r="BI275" s="49">
        <v>0</v>
      </c>
      <c r="BJ275" s="48">
        <v>10</v>
      </c>
      <c r="BK275" s="49">
        <v>83.33333333333333</v>
      </c>
      <c r="BL275" s="48">
        <v>12</v>
      </c>
    </row>
    <row r="276" spans="1:64" ht="15">
      <c r="A276" s="64" t="s">
        <v>354</v>
      </c>
      <c r="B276" s="64" t="s">
        <v>354</v>
      </c>
      <c r="C276" s="65" t="s">
        <v>3900</v>
      </c>
      <c r="D276" s="66">
        <v>3</v>
      </c>
      <c r="E276" s="67" t="s">
        <v>132</v>
      </c>
      <c r="F276" s="68">
        <v>35</v>
      </c>
      <c r="G276" s="65"/>
      <c r="H276" s="69"/>
      <c r="I276" s="70"/>
      <c r="J276" s="70"/>
      <c r="K276" s="34" t="s">
        <v>65</v>
      </c>
      <c r="L276" s="77">
        <v>276</v>
      </c>
      <c r="M276" s="77"/>
      <c r="N276" s="72"/>
      <c r="O276" s="79" t="s">
        <v>176</v>
      </c>
      <c r="P276" s="81">
        <v>43690.70858796296</v>
      </c>
      <c r="Q276" s="79" t="s">
        <v>560</v>
      </c>
      <c r="R276" s="84" t="s">
        <v>619</v>
      </c>
      <c r="S276" s="79" t="s">
        <v>625</v>
      </c>
      <c r="T276" s="79" t="s">
        <v>713</v>
      </c>
      <c r="U276" s="79"/>
      <c r="V276" s="84" t="s">
        <v>864</v>
      </c>
      <c r="W276" s="81">
        <v>43690.70858796296</v>
      </c>
      <c r="X276" s="84" t="s">
        <v>1039</v>
      </c>
      <c r="Y276" s="79"/>
      <c r="Z276" s="79"/>
      <c r="AA276" s="82" t="s">
        <v>1214</v>
      </c>
      <c r="AB276" s="79"/>
      <c r="AC276" s="79" t="b">
        <v>0</v>
      </c>
      <c r="AD276" s="79">
        <v>0</v>
      </c>
      <c r="AE276" s="82" t="s">
        <v>1246</v>
      </c>
      <c r="AF276" s="79" t="b">
        <v>0</v>
      </c>
      <c r="AG276" s="79" t="s">
        <v>1274</v>
      </c>
      <c r="AH276" s="79"/>
      <c r="AI276" s="82" t="s">
        <v>1246</v>
      </c>
      <c r="AJ276" s="79" t="b">
        <v>0</v>
      </c>
      <c r="AK276" s="79">
        <v>0</v>
      </c>
      <c r="AL276" s="82" t="s">
        <v>1246</v>
      </c>
      <c r="AM276" s="79" t="s">
        <v>1294</v>
      </c>
      <c r="AN276" s="79" t="b">
        <v>1</v>
      </c>
      <c r="AO276" s="82" t="s">
        <v>1214</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v>0</v>
      </c>
      <c r="BE276" s="49">
        <v>0</v>
      </c>
      <c r="BF276" s="48">
        <v>1</v>
      </c>
      <c r="BG276" s="49">
        <v>5.882352941176471</v>
      </c>
      <c r="BH276" s="48">
        <v>0</v>
      </c>
      <c r="BI276" s="49">
        <v>0</v>
      </c>
      <c r="BJ276" s="48">
        <v>16</v>
      </c>
      <c r="BK276" s="49">
        <v>94.11764705882354</v>
      </c>
      <c r="BL276" s="48">
        <v>17</v>
      </c>
    </row>
    <row r="277" spans="1:64" ht="15">
      <c r="A277" s="64" t="s">
        <v>355</v>
      </c>
      <c r="B277" s="64" t="s">
        <v>355</v>
      </c>
      <c r="C277" s="65" t="s">
        <v>3900</v>
      </c>
      <c r="D277" s="66">
        <v>3</v>
      </c>
      <c r="E277" s="67" t="s">
        <v>132</v>
      </c>
      <c r="F277" s="68">
        <v>35</v>
      </c>
      <c r="G277" s="65"/>
      <c r="H277" s="69"/>
      <c r="I277" s="70"/>
      <c r="J277" s="70"/>
      <c r="K277" s="34" t="s">
        <v>65</v>
      </c>
      <c r="L277" s="77">
        <v>277</v>
      </c>
      <c r="M277" s="77"/>
      <c r="N277" s="72"/>
      <c r="O277" s="79" t="s">
        <v>176</v>
      </c>
      <c r="P277" s="81">
        <v>43690.761516203704</v>
      </c>
      <c r="Q277" s="79" t="s">
        <v>561</v>
      </c>
      <c r="R277" s="84" t="s">
        <v>620</v>
      </c>
      <c r="S277" s="79" t="s">
        <v>625</v>
      </c>
      <c r="T277" s="79"/>
      <c r="U277" s="79"/>
      <c r="V277" s="84" t="s">
        <v>865</v>
      </c>
      <c r="W277" s="81">
        <v>43690.761516203704</v>
      </c>
      <c r="X277" s="84" t="s">
        <v>1040</v>
      </c>
      <c r="Y277" s="79"/>
      <c r="Z277" s="79"/>
      <c r="AA277" s="82" t="s">
        <v>1215</v>
      </c>
      <c r="AB277" s="79"/>
      <c r="AC277" s="79" t="b">
        <v>0</v>
      </c>
      <c r="AD277" s="79">
        <v>0</v>
      </c>
      <c r="AE277" s="82" t="s">
        <v>1246</v>
      </c>
      <c r="AF277" s="79" t="b">
        <v>0</v>
      </c>
      <c r="AG277" s="79" t="s">
        <v>1274</v>
      </c>
      <c r="AH277" s="79"/>
      <c r="AI277" s="82" t="s">
        <v>1246</v>
      </c>
      <c r="AJ277" s="79" t="b">
        <v>0</v>
      </c>
      <c r="AK277" s="79">
        <v>0</v>
      </c>
      <c r="AL277" s="82" t="s">
        <v>1246</v>
      </c>
      <c r="AM277" s="79" t="s">
        <v>1288</v>
      </c>
      <c r="AN277" s="79" t="b">
        <v>1</v>
      </c>
      <c r="AO277" s="82" t="s">
        <v>1215</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v>1</v>
      </c>
      <c r="BE277" s="49">
        <v>4.761904761904762</v>
      </c>
      <c r="BF277" s="48">
        <v>0</v>
      </c>
      <c r="BG277" s="49">
        <v>0</v>
      </c>
      <c r="BH277" s="48">
        <v>0</v>
      </c>
      <c r="BI277" s="49">
        <v>0</v>
      </c>
      <c r="BJ277" s="48">
        <v>20</v>
      </c>
      <c r="BK277" s="49">
        <v>95.23809523809524</v>
      </c>
      <c r="BL277" s="48">
        <v>21</v>
      </c>
    </row>
    <row r="278" spans="1:64" ht="15">
      <c r="A278" s="64" t="s">
        <v>356</v>
      </c>
      <c r="B278" s="64" t="s">
        <v>363</v>
      </c>
      <c r="C278" s="65" t="s">
        <v>3900</v>
      </c>
      <c r="D278" s="66">
        <v>3</v>
      </c>
      <c r="E278" s="67" t="s">
        <v>132</v>
      </c>
      <c r="F278" s="68">
        <v>35</v>
      </c>
      <c r="G278" s="65"/>
      <c r="H278" s="69"/>
      <c r="I278" s="70"/>
      <c r="J278" s="70"/>
      <c r="K278" s="34" t="s">
        <v>65</v>
      </c>
      <c r="L278" s="77">
        <v>278</v>
      </c>
      <c r="M278" s="77"/>
      <c r="N278" s="72"/>
      <c r="O278" s="79" t="s">
        <v>431</v>
      </c>
      <c r="P278" s="81">
        <v>43651.458333333336</v>
      </c>
      <c r="Q278" s="79" t="s">
        <v>562</v>
      </c>
      <c r="R278" s="84" t="s">
        <v>621</v>
      </c>
      <c r="S278" s="79" t="s">
        <v>625</v>
      </c>
      <c r="T278" s="79" t="s">
        <v>653</v>
      </c>
      <c r="U278" s="79"/>
      <c r="V278" s="84" t="s">
        <v>866</v>
      </c>
      <c r="W278" s="81">
        <v>43651.458333333336</v>
      </c>
      <c r="X278" s="84" t="s">
        <v>1041</v>
      </c>
      <c r="Y278" s="79"/>
      <c r="Z278" s="79"/>
      <c r="AA278" s="82" t="s">
        <v>1216</v>
      </c>
      <c r="AB278" s="79"/>
      <c r="AC278" s="79" t="b">
        <v>0</v>
      </c>
      <c r="AD278" s="79">
        <v>286</v>
      </c>
      <c r="AE278" s="82" t="s">
        <v>1246</v>
      </c>
      <c r="AF278" s="79" t="b">
        <v>0</v>
      </c>
      <c r="AG278" s="79" t="s">
        <v>1274</v>
      </c>
      <c r="AH278" s="79"/>
      <c r="AI278" s="82" t="s">
        <v>1246</v>
      </c>
      <c r="AJ278" s="79" t="b">
        <v>0</v>
      </c>
      <c r="AK278" s="79">
        <v>83</v>
      </c>
      <c r="AL278" s="82" t="s">
        <v>1246</v>
      </c>
      <c r="AM278" s="79" t="s">
        <v>1292</v>
      </c>
      <c r="AN278" s="79" t="b">
        <v>1</v>
      </c>
      <c r="AO278" s="82" t="s">
        <v>1216</v>
      </c>
      <c r="AP278" s="79" t="s">
        <v>1300</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v>1</v>
      </c>
      <c r="BE278" s="49">
        <v>4.761904761904762</v>
      </c>
      <c r="BF278" s="48">
        <v>1</v>
      </c>
      <c r="BG278" s="49">
        <v>4.761904761904762</v>
      </c>
      <c r="BH278" s="48">
        <v>0</v>
      </c>
      <c r="BI278" s="49">
        <v>0</v>
      </c>
      <c r="BJ278" s="48">
        <v>19</v>
      </c>
      <c r="BK278" s="49">
        <v>90.47619047619048</v>
      </c>
      <c r="BL278" s="48">
        <v>21</v>
      </c>
    </row>
    <row r="279" spans="1:64" ht="15">
      <c r="A279" s="64" t="s">
        <v>357</v>
      </c>
      <c r="B279" s="64" t="s">
        <v>363</v>
      </c>
      <c r="C279" s="65" t="s">
        <v>3900</v>
      </c>
      <c r="D279" s="66">
        <v>3</v>
      </c>
      <c r="E279" s="67" t="s">
        <v>132</v>
      </c>
      <c r="F279" s="68">
        <v>35</v>
      </c>
      <c r="G279" s="65"/>
      <c r="H279" s="69"/>
      <c r="I279" s="70"/>
      <c r="J279" s="70"/>
      <c r="K279" s="34" t="s">
        <v>65</v>
      </c>
      <c r="L279" s="77">
        <v>279</v>
      </c>
      <c r="M279" s="77"/>
      <c r="N279" s="72"/>
      <c r="O279" s="79" t="s">
        <v>431</v>
      </c>
      <c r="P279" s="81">
        <v>43690.86866898148</v>
      </c>
      <c r="Q279" s="79" t="s">
        <v>460</v>
      </c>
      <c r="R279" s="79"/>
      <c r="S279" s="79"/>
      <c r="T279" s="79" t="s">
        <v>653</v>
      </c>
      <c r="U279" s="79"/>
      <c r="V279" s="84" t="s">
        <v>867</v>
      </c>
      <c r="W279" s="81">
        <v>43690.86866898148</v>
      </c>
      <c r="X279" s="84" t="s">
        <v>1042</v>
      </c>
      <c r="Y279" s="79"/>
      <c r="Z279" s="79"/>
      <c r="AA279" s="82" t="s">
        <v>1217</v>
      </c>
      <c r="AB279" s="79"/>
      <c r="AC279" s="79" t="b">
        <v>0</v>
      </c>
      <c r="AD279" s="79">
        <v>0</v>
      </c>
      <c r="AE279" s="82" t="s">
        <v>1246</v>
      </c>
      <c r="AF279" s="79" t="b">
        <v>0</v>
      </c>
      <c r="AG279" s="79" t="s">
        <v>1274</v>
      </c>
      <c r="AH279" s="79"/>
      <c r="AI279" s="82" t="s">
        <v>1246</v>
      </c>
      <c r="AJ279" s="79" t="b">
        <v>0</v>
      </c>
      <c r="AK279" s="79">
        <v>0</v>
      </c>
      <c r="AL279" s="82" t="s">
        <v>1216</v>
      </c>
      <c r="AM279" s="79" t="s">
        <v>1290</v>
      </c>
      <c r="AN279" s="79" t="b">
        <v>0</v>
      </c>
      <c r="AO279" s="82" t="s">
        <v>1216</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357</v>
      </c>
      <c r="B280" s="64" t="s">
        <v>356</v>
      </c>
      <c r="C280" s="65" t="s">
        <v>3900</v>
      </c>
      <c r="D280" s="66">
        <v>3</v>
      </c>
      <c r="E280" s="67" t="s">
        <v>132</v>
      </c>
      <c r="F280" s="68">
        <v>35</v>
      </c>
      <c r="G280" s="65"/>
      <c r="H280" s="69"/>
      <c r="I280" s="70"/>
      <c r="J280" s="70"/>
      <c r="K280" s="34" t="s">
        <v>65</v>
      </c>
      <c r="L280" s="77">
        <v>280</v>
      </c>
      <c r="M280" s="77"/>
      <c r="N280" s="72"/>
      <c r="O280" s="79" t="s">
        <v>431</v>
      </c>
      <c r="P280" s="81">
        <v>43690.86866898148</v>
      </c>
      <c r="Q280" s="79" t="s">
        <v>460</v>
      </c>
      <c r="R280" s="79"/>
      <c r="S280" s="79"/>
      <c r="T280" s="79" t="s">
        <v>653</v>
      </c>
      <c r="U280" s="79"/>
      <c r="V280" s="84" t="s">
        <v>867</v>
      </c>
      <c r="W280" s="81">
        <v>43690.86866898148</v>
      </c>
      <c r="X280" s="84" t="s">
        <v>1042</v>
      </c>
      <c r="Y280" s="79"/>
      <c r="Z280" s="79"/>
      <c r="AA280" s="82" t="s">
        <v>1217</v>
      </c>
      <c r="AB280" s="79"/>
      <c r="AC280" s="79" t="b">
        <v>0</v>
      </c>
      <c r="AD280" s="79">
        <v>0</v>
      </c>
      <c r="AE280" s="82" t="s">
        <v>1246</v>
      </c>
      <c r="AF280" s="79" t="b">
        <v>0</v>
      </c>
      <c r="AG280" s="79" t="s">
        <v>1274</v>
      </c>
      <c r="AH280" s="79"/>
      <c r="AI280" s="82" t="s">
        <v>1246</v>
      </c>
      <c r="AJ280" s="79" t="b">
        <v>0</v>
      </c>
      <c r="AK280" s="79">
        <v>0</v>
      </c>
      <c r="AL280" s="82" t="s">
        <v>1216</v>
      </c>
      <c r="AM280" s="79" t="s">
        <v>1290</v>
      </c>
      <c r="AN280" s="79" t="b">
        <v>0</v>
      </c>
      <c r="AO280" s="82" t="s">
        <v>1216</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v>2</v>
      </c>
      <c r="BE280" s="49">
        <v>8</v>
      </c>
      <c r="BF280" s="48">
        <v>1</v>
      </c>
      <c r="BG280" s="49">
        <v>4</v>
      </c>
      <c r="BH280" s="48">
        <v>0</v>
      </c>
      <c r="BI280" s="49">
        <v>0</v>
      </c>
      <c r="BJ280" s="48">
        <v>22</v>
      </c>
      <c r="BK280" s="49">
        <v>88</v>
      </c>
      <c r="BL280" s="48">
        <v>25</v>
      </c>
    </row>
    <row r="281" spans="1:64" ht="15">
      <c r="A281" s="64" t="s">
        <v>358</v>
      </c>
      <c r="B281" s="64" t="s">
        <v>430</v>
      </c>
      <c r="C281" s="65" t="s">
        <v>3900</v>
      </c>
      <c r="D281" s="66">
        <v>3</v>
      </c>
      <c r="E281" s="67" t="s">
        <v>132</v>
      </c>
      <c r="F281" s="68">
        <v>35</v>
      </c>
      <c r="G281" s="65"/>
      <c r="H281" s="69"/>
      <c r="I281" s="70"/>
      <c r="J281" s="70"/>
      <c r="K281" s="34" t="s">
        <v>65</v>
      </c>
      <c r="L281" s="77">
        <v>281</v>
      </c>
      <c r="M281" s="77"/>
      <c r="N281" s="72"/>
      <c r="O281" s="79" t="s">
        <v>431</v>
      </c>
      <c r="P281" s="81">
        <v>43690.9062962963</v>
      </c>
      <c r="Q281" s="79" t="s">
        <v>563</v>
      </c>
      <c r="R281" s="79" t="s">
        <v>622</v>
      </c>
      <c r="S281" s="79" t="s">
        <v>652</v>
      </c>
      <c r="T281" s="79" t="s">
        <v>714</v>
      </c>
      <c r="U281" s="79"/>
      <c r="V281" s="84" t="s">
        <v>868</v>
      </c>
      <c r="W281" s="81">
        <v>43690.9062962963</v>
      </c>
      <c r="X281" s="84" t="s">
        <v>1043</v>
      </c>
      <c r="Y281" s="79"/>
      <c r="Z281" s="79"/>
      <c r="AA281" s="82" t="s">
        <v>1218</v>
      </c>
      <c r="AB281" s="79"/>
      <c r="AC281" s="79" t="b">
        <v>0</v>
      </c>
      <c r="AD281" s="79">
        <v>0</v>
      </c>
      <c r="AE281" s="82" t="s">
        <v>1246</v>
      </c>
      <c r="AF281" s="79" t="b">
        <v>0</v>
      </c>
      <c r="AG281" s="79" t="s">
        <v>1274</v>
      </c>
      <c r="AH281" s="79"/>
      <c r="AI281" s="82" t="s">
        <v>1246</v>
      </c>
      <c r="AJ281" s="79" t="b">
        <v>0</v>
      </c>
      <c r="AK281" s="79">
        <v>0</v>
      </c>
      <c r="AL281" s="82" t="s">
        <v>1246</v>
      </c>
      <c r="AM281" s="79" t="s">
        <v>1294</v>
      </c>
      <c r="AN281" s="79" t="b">
        <v>1</v>
      </c>
      <c r="AO281" s="82" t="s">
        <v>1218</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12</v>
      </c>
      <c r="BC281" s="78" t="str">
        <f>REPLACE(INDEX(GroupVertices[Group],MATCH(Edges[[#This Row],[Vertex 2]],GroupVertices[Vertex],0)),1,1,"")</f>
        <v>12</v>
      </c>
      <c r="BD281" s="48">
        <v>0</v>
      </c>
      <c r="BE281" s="49">
        <v>0</v>
      </c>
      <c r="BF281" s="48">
        <v>0</v>
      </c>
      <c r="BG281" s="49">
        <v>0</v>
      </c>
      <c r="BH281" s="48">
        <v>0</v>
      </c>
      <c r="BI281" s="49">
        <v>0</v>
      </c>
      <c r="BJ281" s="48">
        <v>7</v>
      </c>
      <c r="BK281" s="49">
        <v>100</v>
      </c>
      <c r="BL281" s="48">
        <v>7</v>
      </c>
    </row>
    <row r="282" spans="1:64" ht="15">
      <c r="A282" s="64" t="s">
        <v>359</v>
      </c>
      <c r="B282" s="64" t="s">
        <v>430</v>
      </c>
      <c r="C282" s="65" t="s">
        <v>3900</v>
      </c>
      <c r="D282" s="66">
        <v>3</v>
      </c>
      <c r="E282" s="67" t="s">
        <v>132</v>
      </c>
      <c r="F282" s="68">
        <v>35</v>
      </c>
      <c r="G282" s="65"/>
      <c r="H282" s="69"/>
      <c r="I282" s="70"/>
      <c r="J282" s="70"/>
      <c r="K282" s="34" t="s">
        <v>65</v>
      </c>
      <c r="L282" s="77">
        <v>282</v>
      </c>
      <c r="M282" s="77"/>
      <c r="N282" s="72"/>
      <c r="O282" s="79" t="s">
        <v>431</v>
      </c>
      <c r="P282" s="81">
        <v>43690.90635416667</v>
      </c>
      <c r="Q282" s="79" t="s">
        <v>564</v>
      </c>
      <c r="R282" s="79" t="s">
        <v>623</v>
      </c>
      <c r="S282" s="79" t="s">
        <v>652</v>
      </c>
      <c r="T282" s="79" t="s">
        <v>714</v>
      </c>
      <c r="U282" s="79"/>
      <c r="V282" s="84" t="s">
        <v>869</v>
      </c>
      <c r="W282" s="81">
        <v>43690.90635416667</v>
      </c>
      <c r="X282" s="84" t="s">
        <v>1044</v>
      </c>
      <c r="Y282" s="79"/>
      <c r="Z282" s="79"/>
      <c r="AA282" s="82" t="s">
        <v>1219</v>
      </c>
      <c r="AB282" s="79"/>
      <c r="AC282" s="79" t="b">
        <v>0</v>
      </c>
      <c r="AD282" s="79">
        <v>0</v>
      </c>
      <c r="AE282" s="82" t="s">
        <v>1246</v>
      </c>
      <c r="AF282" s="79" t="b">
        <v>0</v>
      </c>
      <c r="AG282" s="79" t="s">
        <v>1274</v>
      </c>
      <c r="AH282" s="79"/>
      <c r="AI282" s="82" t="s">
        <v>1246</v>
      </c>
      <c r="AJ282" s="79" t="b">
        <v>0</v>
      </c>
      <c r="AK282" s="79">
        <v>0</v>
      </c>
      <c r="AL282" s="82" t="s">
        <v>1246</v>
      </c>
      <c r="AM282" s="79" t="s">
        <v>1294</v>
      </c>
      <c r="AN282" s="79" t="b">
        <v>1</v>
      </c>
      <c r="AO282" s="82" t="s">
        <v>1219</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12</v>
      </c>
      <c r="BC282" s="78" t="str">
        <f>REPLACE(INDEX(GroupVertices[Group],MATCH(Edges[[#This Row],[Vertex 2]],GroupVertices[Vertex],0)),1,1,"")</f>
        <v>12</v>
      </c>
      <c r="BD282" s="48">
        <v>0</v>
      </c>
      <c r="BE282" s="49">
        <v>0</v>
      </c>
      <c r="BF282" s="48">
        <v>0</v>
      </c>
      <c r="BG282" s="49">
        <v>0</v>
      </c>
      <c r="BH282" s="48">
        <v>0</v>
      </c>
      <c r="BI282" s="49">
        <v>0</v>
      </c>
      <c r="BJ282" s="48">
        <v>7</v>
      </c>
      <c r="BK282" s="49">
        <v>100</v>
      </c>
      <c r="BL282" s="48">
        <v>7</v>
      </c>
    </row>
    <row r="283" spans="1:64" ht="15">
      <c r="A283" s="64" t="s">
        <v>360</v>
      </c>
      <c r="B283" s="64" t="s">
        <v>360</v>
      </c>
      <c r="C283" s="65" t="s">
        <v>3900</v>
      </c>
      <c r="D283" s="66">
        <v>3</v>
      </c>
      <c r="E283" s="67" t="s">
        <v>132</v>
      </c>
      <c r="F283" s="68">
        <v>35</v>
      </c>
      <c r="G283" s="65"/>
      <c r="H283" s="69"/>
      <c r="I283" s="70"/>
      <c r="J283" s="70"/>
      <c r="K283" s="34" t="s">
        <v>65</v>
      </c>
      <c r="L283" s="77">
        <v>283</v>
      </c>
      <c r="M283" s="77"/>
      <c r="N283" s="72"/>
      <c r="O283" s="79" t="s">
        <v>176</v>
      </c>
      <c r="P283" s="81">
        <v>43690.445925925924</v>
      </c>
      <c r="Q283" s="79" t="s">
        <v>565</v>
      </c>
      <c r="R283" s="84" t="s">
        <v>624</v>
      </c>
      <c r="S283" s="79" t="s">
        <v>625</v>
      </c>
      <c r="T283" s="79" t="s">
        <v>653</v>
      </c>
      <c r="U283" s="79"/>
      <c r="V283" s="84" t="s">
        <v>870</v>
      </c>
      <c r="W283" s="81">
        <v>43690.445925925924</v>
      </c>
      <c r="X283" s="84" t="s">
        <v>1045</v>
      </c>
      <c r="Y283" s="79"/>
      <c r="Z283" s="79"/>
      <c r="AA283" s="82" t="s">
        <v>1220</v>
      </c>
      <c r="AB283" s="79"/>
      <c r="AC283" s="79" t="b">
        <v>0</v>
      </c>
      <c r="AD283" s="79">
        <v>0</v>
      </c>
      <c r="AE283" s="82" t="s">
        <v>1246</v>
      </c>
      <c r="AF283" s="79" t="b">
        <v>0</v>
      </c>
      <c r="AG283" s="79" t="s">
        <v>1274</v>
      </c>
      <c r="AH283" s="79"/>
      <c r="AI283" s="82" t="s">
        <v>1246</v>
      </c>
      <c r="AJ283" s="79" t="b">
        <v>0</v>
      </c>
      <c r="AK283" s="79">
        <v>0</v>
      </c>
      <c r="AL283" s="82" t="s">
        <v>1246</v>
      </c>
      <c r="AM283" s="79" t="s">
        <v>1289</v>
      </c>
      <c r="AN283" s="79" t="b">
        <v>1</v>
      </c>
      <c r="AO283" s="82" t="s">
        <v>1220</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11</v>
      </c>
      <c r="BC283" s="78" t="str">
        <f>REPLACE(INDEX(GroupVertices[Group],MATCH(Edges[[#This Row],[Vertex 2]],GroupVertices[Vertex],0)),1,1,"")</f>
        <v>11</v>
      </c>
      <c r="BD283" s="48">
        <v>0</v>
      </c>
      <c r="BE283" s="49">
        <v>0</v>
      </c>
      <c r="BF283" s="48">
        <v>0</v>
      </c>
      <c r="BG283" s="49">
        <v>0</v>
      </c>
      <c r="BH283" s="48">
        <v>0</v>
      </c>
      <c r="BI283" s="49">
        <v>0</v>
      </c>
      <c r="BJ283" s="48">
        <v>22</v>
      </c>
      <c r="BK283" s="49">
        <v>100</v>
      </c>
      <c r="BL283" s="48">
        <v>22</v>
      </c>
    </row>
    <row r="284" spans="1:64" ht="15">
      <c r="A284" s="64" t="s">
        <v>361</v>
      </c>
      <c r="B284" s="64" t="s">
        <v>360</v>
      </c>
      <c r="C284" s="65" t="s">
        <v>3900</v>
      </c>
      <c r="D284" s="66">
        <v>3</v>
      </c>
      <c r="E284" s="67" t="s">
        <v>132</v>
      </c>
      <c r="F284" s="68">
        <v>35</v>
      </c>
      <c r="G284" s="65"/>
      <c r="H284" s="69"/>
      <c r="I284" s="70"/>
      <c r="J284" s="70"/>
      <c r="K284" s="34" t="s">
        <v>65</v>
      </c>
      <c r="L284" s="77">
        <v>284</v>
      </c>
      <c r="M284" s="77"/>
      <c r="N284" s="72"/>
      <c r="O284" s="79" t="s">
        <v>431</v>
      </c>
      <c r="P284" s="81">
        <v>43690.959861111114</v>
      </c>
      <c r="Q284" s="79" t="s">
        <v>555</v>
      </c>
      <c r="R284" s="79"/>
      <c r="S284" s="79"/>
      <c r="T284" s="79" t="s">
        <v>653</v>
      </c>
      <c r="U284" s="79"/>
      <c r="V284" s="84" t="s">
        <v>871</v>
      </c>
      <c r="W284" s="81">
        <v>43690.959861111114</v>
      </c>
      <c r="X284" s="84" t="s">
        <v>1046</v>
      </c>
      <c r="Y284" s="79"/>
      <c r="Z284" s="79"/>
      <c r="AA284" s="82" t="s">
        <v>1221</v>
      </c>
      <c r="AB284" s="79"/>
      <c r="AC284" s="79" t="b">
        <v>0</v>
      </c>
      <c r="AD284" s="79">
        <v>0</v>
      </c>
      <c r="AE284" s="82" t="s">
        <v>1246</v>
      </c>
      <c r="AF284" s="79" t="b">
        <v>0</v>
      </c>
      <c r="AG284" s="79" t="s">
        <v>1274</v>
      </c>
      <c r="AH284" s="79"/>
      <c r="AI284" s="82" t="s">
        <v>1246</v>
      </c>
      <c r="AJ284" s="79" t="b">
        <v>0</v>
      </c>
      <c r="AK284" s="79">
        <v>0</v>
      </c>
      <c r="AL284" s="82" t="s">
        <v>1220</v>
      </c>
      <c r="AM284" s="79" t="s">
        <v>1289</v>
      </c>
      <c r="AN284" s="79" t="b">
        <v>0</v>
      </c>
      <c r="AO284" s="82" t="s">
        <v>1220</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11</v>
      </c>
      <c r="BC284" s="78" t="str">
        <f>REPLACE(INDEX(GroupVertices[Group],MATCH(Edges[[#This Row],[Vertex 2]],GroupVertices[Vertex],0)),1,1,"")</f>
        <v>11</v>
      </c>
      <c r="BD284" s="48">
        <v>0</v>
      </c>
      <c r="BE284" s="49">
        <v>0</v>
      </c>
      <c r="BF284" s="48">
        <v>0</v>
      </c>
      <c r="BG284" s="49">
        <v>0</v>
      </c>
      <c r="BH284" s="48">
        <v>0</v>
      </c>
      <c r="BI284" s="49">
        <v>0</v>
      </c>
      <c r="BJ284" s="48">
        <v>25</v>
      </c>
      <c r="BK284" s="49">
        <v>100</v>
      </c>
      <c r="BL284" s="48">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4"/>
    <dataValidation allowBlank="1" showErrorMessage="1" sqref="N2:N2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4"/>
    <dataValidation allowBlank="1" showInputMessage="1" promptTitle="Edge Color" prompt="To select an optional edge color, right-click and select Select Color on the right-click menu." sqref="C3:C284"/>
    <dataValidation allowBlank="1" showInputMessage="1" promptTitle="Edge Width" prompt="Enter an optional edge width between 1 and 10." errorTitle="Invalid Edge Width" error="The optional edge width must be a whole number between 1 and 10." sqref="D3:D284"/>
    <dataValidation allowBlank="1" showInputMessage="1" promptTitle="Edge Opacity" prompt="Enter an optional edge opacity between 0 (transparent) and 100 (opaque)." errorTitle="Invalid Edge Opacity" error="The optional edge opacity must be a whole number between 0 and 10." sqref="F3:F2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4">
      <formula1>ValidEdgeVisibilities</formula1>
    </dataValidation>
    <dataValidation allowBlank="1" showInputMessage="1" showErrorMessage="1" promptTitle="Vertex 1 Name" prompt="Enter the name of the edge's first vertex." sqref="A3:A284"/>
    <dataValidation allowBlank="1" showInputMessage="1" showErrorMessage="1" promptTitle="Vertex 2 Name" prompt="Enter the name of the edge's second vertex." sqref="B3:B284"/>
    <dataValidation allowBlank="1" showInputMessage="1" showErrorMessage="1" promptTitle="Edge Label" prompt="Enter an optional edge label." errorTitle="Invalid Edge Visibility" error="You have entered an unrecognized edge visibility.  Try selecting from the drop-down list instead." sqref="H3:H2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4"/>
  </dataValidations>
  <hyperlinks>
    <hyperlink ref="R3" r:id="rId1" display="https://twitter.com/i/web/status/1156028574287065094"/>
    <hyperlink ref="R6" r:id="rId2" display="https://www.theaustralian.com.au/nation/politics/taxes-key-to-good-health-says-ama/news-story/3936c6605d545f58b0e94d16dc22e373"/>
    <hyperlink ref="R9" r:id="rId3" display="https://twitter.com/i/web/status/1156492689468219394"/>
    <hyperlink ref="R11" r:id="rId4" display="https://twitter.com/i/web/status/1156495213835300865"/>
    <hyperlink ref="R13" r:id="rId5" display="https://twitter.com/i/web/status/1156556501789663232"/>
    <hyperlink ref="R14" r:id="rId6" display="https://twitter.com/ecpobesity/status/1156521808084066304"/>
    <hyperlink ref="R15" r:id="rId7" display="https://www.bbc.co.uk/news/uk-politics-48847952"/>
    <hyperlink ref="R17" r:id="rId8" display="http://webreach8-0.co.za/Retail/FMCG/FMCG_Retailer_6_2019/mobile/index.html#p=19"/>
    <hyperlink ref="R23" r:id="rId9" display="http://businessservicesweek.com/do-you-know-the-sugar-tax-facts/?utm_source=twitter&amp;utm_medium=social&amp;utm_campaign=twitter+organic"/>
    <hyperlink ref="R36" r:id="rId10" display="http://www.ministerievantegenspraak.nl/english/no-fruit-juice-and-enough-sleep-a-probe-beyond-a-panacea/"/>
    <hyperlink ref="R38" r:id="rId11" display="http://www.ministerievantegenspraak.nl/english/no-fruit-juice-and-enough-sleep-a-probe-beyond-a-panacea/"/>
    <hyperlink ref="R39" r:id="rId12" display="http://www.ministerievantegenspraak.nl/english/no-fruit-juice-and-enough-sleep-a-probe-beyond-a-panacea/#Amsterdamhealthyweightprogramme"/>
    <hyperlink ref="R40" r:id="rId13" display="http://www.ministerievantegenspraak.nl/english/no-fruit-juice-and-enough-sleep-a-probe-beyond-a-panacea/#Amsterdamhealthyweightprogramme"/>
    <hyperlink ref="R41" r:id="rId14" display="http://www.ministerievantegenspraak.nl/english/no-fruit-juice-and-enough-sleep-a-probe-beyond-a-panacea/#Amsterdamhealthyweightprogramme"/>
    <hyperlink ref="R42" r:id="rId15" display="http://www.ministerievantegenspraak.nl/english/no-fruit-juice-and-enough-sleep-a-probe-beyond-a-panacea/#Amsterdamhealthyweightprogramme"/>
    <hyperlink ref="R44" r:id="rId16" display="http://www.ministerievantegenspraak.nl/english/no-fruit-juice-and-enough-sleep-a-probe-beyond-a-panacea/"/>
    <hyperlink ref="R45" r:id="rId17" display="http://www.ministerievantegenspraak.nl/english/no-fruit-juice-and-enough-sleep-a-probe-beyond-a-panacea/"/>
    <hyperlink ref="R46" r:id="rId18" display="http://www.ministerievantegenspraak.nl/english/no-fruit-juice-and-enough-sleep-a-probe-beyond-a-panacea/#Amsterdamhealthyweightprogramme"/>
    <hyperlink ref="R47" r:id="rId19" display="http://www.ministerievantegenspraak.nl/english/no-fruit-juice-and-enough-sleep-a-probe-beyond-a-panacea/"/>
    <hyperlink ref="R49" r:id="rId20" display="http://www.ministerievantegenspraak.nl/english/no-fruit-juice-and-enough-sleep-a-probe-beyond-a-panacea/"/>
    <hyperlink ref="R50" r:id="rId21" display="http://www.ministerievantegenspraak.nl/english/no-fruit-juice-and-enough-sleep-a-probe-beyond-a-panacea/"/>
    <hyperlink ref="R51" r:id="rId22" display="http://www.ministerievantegenspraak.nl/english/no-fruit-juice-and-enough-sleep-a-probe-beyond-a-panacea/#Amsterdamhealthyweightprogramme"/>
    <hyperlink ref="R52" r:id="rId23" display="http://www.ministerievantegenspraak.nl/english/no-fruit-juice-and-enough-sleep-a-probe-beyond-a-panacea/"/>
    <hyperlink ref="R53" r:id="rId24" display="http://www.ministerievantegenspraak.nl/english/no-fruit-juice-and-enough-sleep-a-probe-beyond-a-panacea/"/>
    <hyperlink ref="R71" r:id="rId25" display="https://www.foodnavigator.com/Article/2019/08/02/Bolder-actions-required-to-tackle-obesity-Are-food-taxes-and-subsidies-the-answer"/>
    <hyperlink ref="R72" r:id="rId26" display="https://www.foodnavigator.com/Article/2019/08/02/Bolder-actions-required-to-tackle-obesity-Are-food-taxes-and-subsidies-the-answer"/>
    <hyperlink ref="R73" r:id="rId27" display="https://www.foodnavigator.com/Article/2019/08/02/Bolder-actions-required-to-tackle-obesity-Are-food-taxes-and-subsidies-the-answer"/>
    <hyperlink ref="R74" r:id="rId28" display="https://www.foodnavigator.com/Article/2019/08/02/Bolder-actions-required-to-tackle-obesity-Are-food-taxes-and-subsidies-the-answer"/>
    <hyperlink ref="R75" r:id="rId29" display="https://www.foodnavigator.com/Article/2019/08/02/Bolder-actions-required-to-tackle-obesity-Are-food-taxes-and-subsidies-the-answer"/>
    <hyperlink ref="R76" r:id="rId30" display="https://www.foodnavigator.com/Article/2019/08/02/Bolder-actions-required-to-tackle-obesity-Are-food-taxes-and-subsidies-the-answer"/>
    <hyperlink ref="R78" r:id="rId31" display="https://www.sciencedaily.com/releases/2019/08/190801093323.htm"/>
    <hyperlink ref="R81" r:id="rId32" display="https://www.theguardian.com/politics/2019/jul/03/boris-johnson-vows-to-review-whether-sugar-tax-improves-health"/>
    <hyperlink ref="R89" r:id="rId33" display="https://twitter.com/libdemvoice/status/1158026255398313984"/>
    <hyperlink ref="R92" r:id="rId34" display="https://www.sciencedirect.com/science/article/pii/S0167527316331515"/>
    <hyperlink ref="R93" r:id="rId35" display="https://www.sciencedirect.com/science/article/pii/S0167527316331515"/>
    <hyperlink ref="R94" r:id="rId36" display="https://www.sciencedirect.com/science/article/pii/S0167527316331515"/>
    <hyperlink ref="R95" r:id="rId37" display="https://www.sciencedirect.com/science/article/pii/S0167527316331515"/>
    <hyperlink ref="R96" r:id="rId38" display="https://www.sciencedirect.com/science/article/pii/S0167527316331515"/>
    <hyperlink ref="R97" r:id="rId39" display="https://www.sciencedirect.com/science/article/pii/S0167527316331515"/>
    <hyperlink ref="R98" r:id="rId40" display="https://www.sciencedirect.com/science/article/pii/S0167527316331515"/>
    <hyperlink ref="R99" r:id="rId41" display="https://www.sciencedirect.com/science/article/pii/S0167527316331515"/>
    <hyperlink ref="R100" r:id="rId42" display="https://www.sciencedirect.com/science/article/pii/S0167527316331515"/>
    <hyperlink ref="R101" r:id="rId43" display="https://www.sciencedirect.com/science/article/pii/S0167527316331515"/>
    <hyperlink ref="R102" r:id="rId44" display="https://www.sciencedirect.com/science/article/pii/S0167527316331515"/>
    <hyperlink ref="R103" r:id="rId45" display="https://www.sciencedirect.com/science/article/pii/S0167527316331515"/>
    <hyperlink ref="R104" r:id="rId46" display="https://www.sciencedirect.com/science/article/pii/S0167527316331515"/>
    <hyperlink ref="R105" r:id="rId47" display="https://www.sciencedirect.com/science/article/pii/S0167527316331515"/>
    <hyperlink ref="R106" r:id="rId48" display="https://www.sciencedirect.com/science/article/pii/S0167527316331515"/>
    <hyperlink ref="R107" r:id="rId49" display="https://www.health-e.org.za/2019/07/15/sugary-drinks-the-tax-declining-sales-new-alarming-research/"/>
    <hyperlink ref="R119" r:id="rId50" display="https://www.health.harvard.edu/blog/are-certain-types-of-sugars-healthier-than-others-2019052916699?utm_sq=g3l66tt94d"/>
    <hyperlink ref="R120" r:id="rId51" display="https://www.health.harvard.edu/blog/are-certain-types-of-sugars-healthier-than-others-2019052916699?utm_sq=g3l66tt94d"/>
    <hyperlink ref="R121" r:id="rId52" display="http://www.ministerievantegenspraak.nl/english/no-fruit-juice-and-enough-sleep-a-probe-beyond-a-panacea/#Amsterdamhealthyweightprogramme"/>
    <hyperlink ref="R124" r:id="rId53" display="https://www.huffingtonpost.co.uk/entry/calorie-levy-campaigners_uk_5d4993bee4b0244052e1a560"/>
    <hyperlink ref="R128" r:id="rId54" display="https://www.foodingredientsfirst.com/news/uk-health-campaigners-call-for-sweeping-calorie-tax-on-processed-foods.html"/>
    <hyperlink ref="R135" r:id="rId55" display="https://www.foodanddrinktechnology.com/news/29006/campaigners-call-for-calorie-levy-on-unhealthy-foods/"/>
    <hyperlink ref="R136" r:id="rId56" display="https://www.eveningexpress.co.uk/news/uk/call-for-calorie-tax-on-food-firms-after-success-of-sugar-levy/amp/?utm_source=twitter&amp;__twitter_impression=true"/>
    <hyperlink ref="R137" r:id="rId57" display="https://news.sky.com/story/call-for-calorie-tax-on-processed-food-after-success-of-sugar-levy-11779137"/>
    <hyperlink ref="R139" r:id="rId58" display="https://twitter.com/TheEconomist/status/1159139054857965568"/>
    <hyperlink ref="R147" r:id="rId59" display="https://news.sky.com/story/call-for-calorie-tax-on-processed-food-after-success-of-sugar-levy-11779137"/>
    <hyperlink ref="R148" r:id="rId60" display="https://www.youtube.com/watch?v=cfl26x1XCwY"/>
    <hyperlink ref="R150" r:id="rId61" display="https://twitter.com/theeconomist/status/1159291624528207873"/>
    <hyperlink ref="R158" r:id="rId62" display="https://www.independent.co.uk/news/health/uk-sugar-addiction-nhs-rotten-teeth-children-operations-cost-food-drink-diet-a8156151.html"/>
    <hyperlink ref="R159" r:id="rId63" display="https://www.theguardian.com/society/2019/jul/18/inadequate-health-response-leaves-35bn-with-poor-dental-care"/>
    <hyperlink ref="R160" r:id="rId64" display="https://www.qmul.ac.uk/media/news/2019/smd/call-for-levy-on-manufacturers-to-reduce-excessive-calories-in-unhealthy-food-.html"/>
    <hyperlink ref="R163" r:id="rId65" display="https://www.qmul.ac.uk/media/news/2019/smd/call-for-levy-on-manufacturers-to-reduce-excessive-calories-in-unhealthy-food-.html"/>
    <hyperlink ref="R164" r:id="rId66" display="https://www.qmul.ac.uk/media/news/2019/smd/call-for-levy-on-manufacturers-to-reduce-excessive-calories-in-unhealthy-food-.html"/>
    <hyperlink ref="R168" r:id="rId67" display="https://news.sky.com/story/call-for-calorie-tax-on-processed-food-after-success-of-sugar-levy-11779137?utm_source=Greenhouse+Morning+News&amp;utm_campaign=925a7e4c19-Greenhouse_Morning_News_GMN__8th_August_2019&amp;utm_medium=email&amp;utm_term=0_e40c447c1a-925a7e4c19-123998953"/>
    <hyperlink ref="R169" r:id="rId68" display="https://soundcloud.com/radiosputnik/obesity-we-believe-liability-here-is-with-the-food-industry-expert"/>
    <hyperlink ref="R170" r:id="rId69" display="https://soundcloud.com/radiosputnik/obesity-we-believe-liability-here-is-with-the-food-industry-expert"/>
    <hyperlink ref="R171" r:id="rId70" display="https://soundcloud.com/radiosputnik/obesity-we-believe-liability-here-is-with-the-food-industry-expert"/>
    <hyperlink ref="R179" r:id="rId71" display="https://www.dailymail.co.uk/health/article-7328077/Campaigners-call-CALORIE-TAX-processed-foods.html"/>
    <hyperlink ref="R185" r:id="rId72" display="https://www.dailymail.co.uk/health/article-7328077/Campaigners-call-CALORIE-TAX-processed-foods.html"/>
    <hyperlink ref="R191" r:id="rId73" display="https://www.foodmatterslive.com/visit/2019-schedule/2019-sessions-details-update-the-calorie-and-sugar-reduction-programme"/>
    <hyperlink ref="R192" r:id="rId74" display="https://www.foodmatterslive.com/visit/2019-schedule/2019-sessions-details-update-the-calorie-and-sugar-reduction-programme"/>
    <hyperlink ref="R193" r:id="rId75" display="https://twitter.com/i/web/status/1156489779275587591"/>
    <hyperlink ref="R194" r:id="rId76" display="https://www.foodmatterslive.com/visit/2019-schedule/2019-sessions-details-update-the-calorie-and-sugar-reduction-programme"/>
    <hyperlink ref="R195" r:id="rId77" display="https://www.foodmatterslive.com/visit/2019-schedule/2019-sessions-details-reformulation-and-portion-size-approaches-to-meeting-calorie-and-sugar-reduction-targets"/>
    <hyperlink ref="R196" r:id="rId78" display="https://twitter.com/burnout_pt/status/1159443259736952833"/>
    <hyperlink ref="R200" r:id="rId79" display="https://twitter.com/i/web/status/1159770741853884419"/>
    <hyperlink ref="R204" r:id="rId80" display="http://childofourtimeblog.org.uk/2017/12/off-the-scales-time-to-act-on-childhood-obesity/"/>
    <hyperlink ref="R205" r:id="rId81" display="http://childofourtimeblog.org.uk/2017/12/off-the-scales-time-to-act-on-childhood-obesity/"/>
    <hyperlink ref="R209" r:id="rId82" display="https://twitter.com/i/web/status/1159868212193964032"/>
    <hyperlink ref="R210" r:id="rId83" display="https://www.icelandreview.com/politics/in-focus-proposed-sugar-tax/"/>
    <hyperlink ref="R211" r:id="rId84" display="https://twitter.com/i/web/status/1159926126522904576"/>
    <hyperlink ref="R231" r:id="rId85" display="https://twitter.com/i/web/status/1160727733208584195"/>
    <hyperlink ref="R234" r:id="rId86" display="https://www.linkedin.com/pulse/sugar-tax-year-simon-elson"/>
    <hyperlink ref="R235" r:id="rId87" display="https://passerbybloggingfun.blogspot.com/2019/08/poem-sugar-and-hypocrites.html"/>
    <hyperlink ref="R237" r:id="rId88" display="https://www.bbc.co.uk/news/uk-politics-48847952"/>
    <hyperlink ref="R242" r:id="rId89" display="https://www.health-e.org.za/2019/07/15/sugary-drinks-the-tax-declining-sales-new-alarming-research/"/>
    <hyperlink ref="R243" r:id="rId90" display="https://www.health-e.org.za/2019/07/15/sugary-drinks-the-tax-declining-sales-new-alarming-research/"/>
    <hyperlink ref="R244" r:id="rId91" display="https://www.health-e.org.za/2019/07/15/sugary-drinks-the-tax-declining-sales-new-alarming-research/"/>
    <hyperlink ref="R245" r:id="rId92" display="https://twitter.com/i/web/status/1160883634892488704"/>
    <hyperlink ref="R247" r:id="rId93" display="http://www.ministerievantegenspraak.nl/english/no-fruit-juice-and-enough-sleep-a-probe-beyond-a-panacea/"/>
    <hyperlink ref="R249" r:id="rId94" display="http://www.ministerievantegenspraak.nl/english/no-fruit-juice-and-enough-sleep-a-probe-beyond-a-panacea/"/>
    <hyperlink ref="R251" r:id="rId95" display="http://www.ministerievantegenspraak.nl/english/no-fruit-juice-and-enough-sleep-a-probe-beyond-a-panacea/"/>
    <hyperlink ref="R253" r:id="rId96" display="http://www.ministerievantegenspraak.nl/english/no-fruit-juice-and-enough-sleep-a-probe-beyond-a-panacea/"/>
    <hyperlink ref="R256" r:id="rId97" display="http://www.ministerievantegenspraak.nl/english/no-fruit-juice-and-enough-sleep-a-probe-beyond-a-panacea/"/>
    <hyperlink ref="R257" r:id="rId98" display="http://www.ministerievantegenspraak.nl/english/no-fruit-juice-and-enough-sleep-a-probe-beyond-a-panacea/"/>
    <hyperlink ref="R259" r:id="rId99" display="http://www.ministerievantegenspraak.nl/english/no-fruit-juice-and-enough-sleep-a-probe-beyond-a-panacea/"/>
    <hyperlink ref="R260" r:id="rId100" display="http://www.ministerievantegenspraak.nl/english/no-fruit-juice-and-enough-sleep-a-probe-beyond-a-panacea/#Amsterdamhealthyweightprogramme"/>
    <hyperlink ref="R264" r:id="rId101" display="http://www.nzherald.co.nz/index.cfm?objectid=12254108&amp;ref=twitter"/>
    <hyperlink ref="R267" r:id="rId102" display="https://www.tvnz.co.nz/one-news/new-zealand/renewed-calls-sugar-tax-help-health-outcomes-m-ori-and-pasifika"/>
    <hyperlink ref="R268" r:id="rId103" display="https://twitter.com/refillnz/status/1159282589255000065"/>
    <hyperlink ref="R269" r:id="rId104" display="https://twitter.com/i/web/status/1161040931501424640"/>
    <hyperlink ref="R272" r:id="rId105" display="https://twitter.com/i/web/status/1161245860488892422"/>
    <hyperlink ref="R273" r:id="rId106" display="https://www.politico.com/agenda/story/2019/08/13/soda-tax-california-public-health-000940"/>
    <hyperlink ref="R276" r:id="rId107" display="https://twitter.com/i/web/status/1161321609019502592"/>
    <hyperlink ref="R277" r:id="rId108" display="https://twitter.com/i/web/status/1161340790251184128"/>
    <hyperlink ref="R278" r:id="rId109" display="https://twitter.com/i/web/status/1147097793204490241"/>
    <hyperlink ref="R283" r:id="rId110" display="https://twitter.com/i/web/status/1161226424889405440"/>
    <hyperlink ref="U17" r:id="rId111" display="https://pbs.twimg.com/media/EA3ABJKW4AAdL-J.jpg"/>
    <hyperlink ref="U23" r:id="rId112" display="https://pbs.twimg.com/media/EA5X68ZXYAI1TaD.jpg"/>
    <hyperlink ref="U31" r:id="rId113" display="https://pbs.twimg.com/media/D-oBIM3WkAAOrH3.jpg"/>
    <hyperlink ref="U91" r:id="rId114" display="https://pbs.twimg.com/tweet_video_thumb/EBJeXWpW4AANa-S.jpg"/>
    <hyperlink ref="U108" r:id="rId115" display="https://pbs.twimg.com/media/EBL39OrWkAEVSXV.jpg"/>
    <hyperlink ref="U111" r:id="rId116" display="https://pbs.twimg.com/media/EBL3SKLX4AA-ZGc.jpg"/>
    <hyperlink ref="U117" r:id="rId117" display="https://pbs.twimg.com/media/EAFVrmiWwAEh1IG.jpg"/>
    <hyperlink ref="U119" r:id="rId118" display="https://pbs.twimg.com/media/D9qgmOEXUAEoD3w.jpg"/>
    <hyperlink ref="U135" r:id="rId119" display="https://pbs.twimg.com/media/EBXxmWvX4AAWg40.jpg"/>
    <hyperlink ref="U137" r:id="rId120" display="https://pbs.twimg.com/media/EBYGTndXYAAOVn4.jpg"/>
    <hyperlink ref="U138" r:id="rId121" display="https://pbs.twimg.com/media/EBYSU8ZX4AEcXAm.jpg"/>
    <hyperlink ref="U147" r:id="rId122" display="https://pbs.twimg.com/media/EBY0qSDWkAAI7a0.jpg"/>
    <hyperlink ref="U149" r:id="rId123" display="https://pbs.twimg.com/ext_tw_video_thumb/1159204138682585091/pu/img/S4SQxer6Or3fhs7R.jpg"/>
    <hyperlink ref="U157" r:id="rId124" display="https://pbs.twimg.com/media/EAxsBD2XsAAeSDk.jpg"/>
    <hyperlink ref="U158" r:id="rId125" display="https://pbs.twimg.com/media/EA-RsjuWkAAafRb.jpg"/>
    <hyperlink ref="U159" r:id="rId126" display="https://pbs.twimg.com/media/EBbgymhWsAA0wE_.jpg"/>
    <hyperlink ref="U160" r:id="rId127" display="https://pbs.twimg.com/media/EBXcNeTXkAAAlLK.jpg"/>
    <hyperlink ref="U163" r:id="rId128" display="https://pbs.twimg.com/media/EBXcNeTXkAAAlLK.jpg"/>
    <hyperlink ref="U164" r:id="rId129" display="https://pbs.twimg.com/media/EBXcNeTXkAAAlLK.jpg"/>
    <hyperlink ref="U191" r:id="rId130" display="https://pbs.twimg.com/media/EBRZSn-WsAAaMtV.png"/>
    <hyperlink ref="U192" r:id="rId131" display="https://pbs.twimg.com/media/EBRZSn-WsAAaMtV.png"/>
    <hyperlink ref="U195" r:id="rId132" display="https://pbs.twimg.com/media/EBcxD-gXYAAbt3x.jpg"/>
    <hyperlink ref="U204" r:id="rId133" display="https://pbs.twimg.com/media/EAD8nE5WwAAkn_U.jpg"/>
    <hyperlink ref="U205" r:id="rId134" display="https://pbs.twimg.com/media/EBNwgFaXkAE_CQ2.jpg"/>
    <hyperlink ref="U274" r:id="rId135" display="https://pbs.twimg.com/media/EB3TM1ZXkAApOsw.jpg"/>
    <hyperlink ref="U275" r:id="rId136" display="https://pbs.twimg.com/media/EB3UV-lXUAAjIrA.jpg"/>
    <hyperlink ref="V3" r:id="rId137" display="http://pbs.twimg.com/profile_images/706685819340222464/R4HfVPqX_normal.jpg"/>
    <hyperlink ref="V4" r:id="rId138" display="http://pbs.twimg.com/profile_images/1100656637612675073/CNUis0Gd_normal.png"/>
    <hyperlink ref="V5" r:id="rId139" display="http://pbs.twimg.com/profile_images/1039093396718190592/qCjk9_pm_normal.jpg"/>
    <hyperlink ref="V6" r:id="rId140" display="http://pbs.twimg.com/profile_images/759918121666785280/ccuwWgmi_normal.jpg"/>
    <hyperlink ref="V7" r:id="rId141" display="http://pbs.twimg.com/profile_images/432368855818571777/yLCJ-DsV_normal.jpeg"/>
    <hyperlink ref="V8" r:id="rId142" display="http://pbs.twimg.com/profile_images/1003486786520313857/GFvO5TTB_normal.jpg"/>
    <hyperlink ref="V9" r:id="rId143" display="http://pbs.twimg.com/profile_images/1125745059901726722/45LGwTc1_normal.jpg"/>
    <hyperlink ref="V10" r:id="rId144" display="http://pbs.twimg.com/profile_images/1006557404627009536/764bE_L1_normal.jpg"/>
    <hyperlink ref="V11" r:id="rId145" display="http://pbs.twimg.com/profile_images/1100341529875542017/CetwEhHT_normal.png"/>
    <hyperlink ref="V12" r:id="rId146" display="http://pbs.twimg.com/profile_images/875708555801894914/Md0akJB7_normal.jpg"/>
    <hyperlink ref="V13" r:id="rId147" display="http://pbs.twimg.com/profile_images/544832623059546112/RQC1kAju_normal.png"/>
    <hyperlink ref="V14" r:id="rId148" display="http://pbs.twimg.com/profile_images/1097962577106210821/eZsBr_Tr_normal.jpg"/>
    <hyperlink ref="V15" r:id="rId149" display="http://pbs.twimg.com/profile_images/1155516935452409856/kcq4AymL_normal.jpg"/>
    <hyperlink ref="V16" r:id="rId150" display="http://abs.twimg.com/sticky/default_profile_images/default_profile_normal.png"/>
    <hyperlink ref="V17" r:id="rId151" display="https://pbs.twimg.com/media/EA3ABJKW4AAdL-J.jpg"/>
    <hyperlink ref="V18" r:id="rId152" display="http://pbs.twimg.com/profile_images/989052143440220161/0_pRUX2H_normal.jpg"/>
    <hyperlink ref="V19" r:id="rId153" display="http://pbs.twimg.com/profile_images/989052143440220161/0_pRUX2H_normal.jpg"/>
    <hyperlink ref="V20" r:id="rId154" display="http://pbs.twimg.com/profile_images/638694424189403136/tIHqFLUB_normal.jpg"/>
    <hyperlink ref="V21" r:id="rId155" display="http://pbs.twimg.com/profile_images/621637473559515136/BPuztyys_normal.jpg"/>
    <hyperlink ref="V22" r:id="rId156" display="http://pbs.twimg.com/profile_images/968973134916476934/bf60Y5uh_normal.jpg"/>
    <hyperlink ref="V23" r:id="rId157" display="https://pbs.twimg.com/media/EA5X68ZXYAI1TaD.jpg"/>
    <hyperlink ref="V24" r:id="rId158" display="http://pbs.twimg.com/profile_images/686032452289183744/SqWDnJ4l_normal.jpg"/>
    <hyperlink ref="V25" r:id="rId159" display="http://pbs.twimg.com/profile_images/686032452289183744/SqWDnJ4l_normal.jpg"/>
    <hyperlink ref="V26" r:id="rId160" display="http://pbs.twimg.com/profile_images/686032452289183744/SqWDnJ4l_normal.jpg"/>
    <hyperlink ref="V27" r:id="rId161" display="http://pbs.twimg.com/profile_images/686032452289183744/SqWDnJ4l_normal.jpg"/>
    <hyperlink ref="V28" r:id="rId162" display="http://pbs.twimg.com/profile_images/686032452289183744/SqWDnJ4l_normal.jpg"/>
    <hyperlink ref="V29" r:id="rId163" display="http://pbs.twimg.com/profile_images/686032452289183744/SqWDnJ4l_normal.jpg"/>
    <hyperlink ref="V30" r:id="rId164" display="http://pbs.twimg.com/profile_images/686032452289183744/SqWDnJ4l_normal.jpg"/>
    <hyperlink ref="V31" r:id="rId165" display="https://pbs.twimg.com/media/D-oBIM3WkAAOrH3.jpg"/>
    <hyperlink ref="V32" r:id="rId166" display="http://pbs.twimg.com/profile_images/829376575/Photo_73_normal.jpg"/>
    <hyperlink ref="V33" r:id="rId167" display="http://pbs.twimg.com/profile_images/829376575/Photo_73_normal.jpg"/>
    <hyperlink ref="V34" r:id="rId168" display="http://pbs.twimg.com/profile_images/1080789983974301696/y0C2Q8bh_normal.jpg"/>
    <hyperlink ref="V35" r:id="rId169" display="http://pbs.twimg.com/profile_images/1080789983974301696/y0C2Q8bh_normal.jpg"/>
    <hyperlink ref="V36" r:id="rId170" display="http://pbs.twimg.com/profile_images/1080789983974301696/y0C2Q8bh_normal.jpg"/>
    <hyperlink ref="V37" r:id="rId171" display="http://pbs.twimg.com/profile_images/1080789983974301696/y0C2Q8bh_normal.jpg"/>
    <hyperlink ref="V38" r:id="rId172" display="http://pbs.twimg.com/profile_images/1080789983974301696/y0C2Q8bh_normal.jpg"/>
    <hyperlink ref="V39" r:id="rId173" display="http://pbs.twimg.com/profile_images/1080789983974301696/y0C2Q8bh_normal.jpg"/>
    <hyperlink ref="V40" r:id="rId174" display="http://pbs.twimg.com/profile_images/1080789983974301696/y0C2Q8bh_normal.jpg"/>
    <hyperlink ref="V41" r:id="rId175" display="http://pbs.twimg.com/profile_images/1080789983974301696/y0C2Q8bh_normal.jpg"/>
    <hyperlink ref="V42" r:id="rId176" display="http://pbs.twimg.com/profile_images/1080789983974301696/y0C2Q8bh_normal.jpg"/>
    <hyperlink ref="V43" r:id="rId177" display="http://pbs.twimg.com/profile_images/1080789983974301696/y0C2Q8bh_normal.jpg"/>
    <hyperlink ref="V44" r:id="rId178" display="http://pbs.twimg.com/profile_images/1080789983974301696/y0C2Q8bh_normal.jpg"/>
    <hyperlink ref="V45" r:id="rId179" display="http://pbs.twimg.com/profile_images/1080789983974301696/y0C2Q8bh_normal.jpg"/>
    <hyperlink ref="V46" r:id="rId180" display="http://pbs.twimg.com/profile_images/1080789983974301696/y0C2Q8bh_normal.jpg"/>
    <hyperlink ref="V47" r:id="rId181" display="http://pbs.twimg.com/profile_images/1080789983974301696/y0C2Q8bh_normal.jpg"/>
    <hyperlink ref="V48" r:id="rId182" display="http://pbs.twimg.com/profile_images/1080789983974301696/y0C2Q8bh_normal.jpg"/>
    <hyperlink ref="V49" r:id="rId183" display="http://pbs.twimg.com/profile_images/1080789983974301696/y0C2Q8bh_normal.jpg"/>
    <hyperlink ref="V50" r:id="rId184" display="http://pbs.twimg.com/profile_images/1080789983974301696/y0C2Q8bh_normal.jpg"/>
    <hyperlink ref="V51" r:id="rId185" display="http://pbs.twimg.com/profile_images/1080789983974301696/y0C2Q8bh_normal.jpg"/>
    <hyperlink ref="V52" r:id="rId186" display="http://pbs.twimg.com/profile_images/1080789983974301696/y0C2Q8bh_normal.jpg"/>
    <hyperlink ref="V53" r:id="rId187" display="http://pbs.twimg.com/profile_images/1080789983974301696/y0C2Q8bh_normal.jpg"/>
    <hyperlink ref="V54" r:id="rId188" display="http://pbs.twimg.com/profile_images/806047860/Cropped_Portrait_Sketch_by_Azerisii_v.2_normal.jpg"/>
    <hyperlink ref="V55" r:id="rId189" display="http://pbs.twimg.com/profile_images/806047860/Cropped_Portrait_Sketch_by_Azerisii_v.2_normal.jpg"/>
    <hyperlink ref="V56" r:id="rId190" display="http://pbs.twimg.com/profile_images/1135594558992146433/NV8kH2wC_normal.jpg"/>
    <hyperlink ref="V57" r:id="rId191" display="http://pbs.twimg.com/profile_images/806799728205664256/QbAu5jpK_normal.png"/>
    <hyperlink ref="V58" r:id="rId192" display="http://pbs.twimg.com/profile_images/1103765048768380928/Z42yVEr0_normal.png"/>
    <hyperlink ref="V59" r:id="rId193" display="http://pbs.twimg.com/profile_images/1141993751000170496/hh18dgHZ_normal.jpg"/>
    <hyperlink ref="V60" r:id="rId194" display="http://pbs.twimg.com/profile_images/757190088484917248/dtziftS0_normal.jpg"/>
    <hyperlink ref="V61" r:id="rId195" display="http://pbs.twimg.com/profile_images/1141611559673712640/KfwMyqpq_normal.png"/>
    <hyperlink ref="V62" r:id="rId196" display="http://pbs.twimg.com/profile_images/378800000456986279/1ec12389e2eb46ed181bffb2445e69ed_normal.jpeg"/>
    <hyperlink ref="V63" r:id="rId197" display="http://pbs.twimg.com/profile_images/1094415934796619776/GGnnBcec_normal.jpg"/>
    <hyperlink ref="V64" r:id="rId198" display="http://pbs.twimg.com/profile_images/1033704253523677184/VEYk6f6M_normal.jpg"/>
    <hyperlink ref="V65" r:id="rId199" display="http://pbs.twimg.com/profile_images/868013648261894146/SVmZcjPK_normal.jpg"/>
    <hyperlink ref="V66" r:id="rId200" display="http://pbs.twimg.com/profile_images/1155248802170753025/DKAM-Pt-_normal.jpg"/>
    <hyperlink ref="V67" r:id="rId201" display="http://pbs.twimg.com/profile_images/1157003477215825920/40pTrmgh_normal.jpg"/>
    <hyperlink ref="V68" r:id="rId202" display="http://pbs.twimg.com/profile_images/2322420151/q2bumcos3tc38h7sg2zm_normal.jpeg"/>
    <hyperlink ref="V69" r:id="rId203" display="http://pbs.twimg.com/profile_images/1159559161580965888/2ataPzd6_normal.jpg"/>
    <hyperlink ref="V70" r:id="rId204" display="http://pbs.twimg.com/profile_images/1007354044162031616/vq52iftL_normal.jpg"/>
    <hyperlink ref="V71" r:id="rId205" display="http://pbs.twimg.com/profile_images/872392591660257281/PA88HUtM_normal.jpg"/>
    <hyperlink ref="V72" r:id="rId206" display="http://pbs.twimg.com/profile_images/872392591660257281/PA88HUtM_normal.jpg"/>
    <hyperlink ref="V73" r:id="rId207" display="http://pbs.twimg.com/profile_images/872392591660257281/PA88HUtM_normal.jpg"/>
    <hyperlink ref="V74" r:id="rId208" display="http://pbs.twimg.com/profile_images/997052533037248512/f8Bss2mO_normal.jpg"/>
    <hyperlink ref="V75" r:id="rId209" display="http://pbs.twimg.com/profile_images/997052533037248512/f8Bss2mO_normal.jpg"/>
    <hyperlink ref="V76" r:id="rId210" display="http://pbs.twimg.com/profile_images/997052533037248512/f8Bss2mO_normal.jpg"/>
    <hyperlink ref="V77" r:id="rId211" display="http://pbs.twimg.com/profile_images/1420193642/3097_David_Buck_bw_normal.jpg"/>
    <hyperlink ref="V78" r:id="rId212" display="http://pbs.twimg.com/profile_images/633104196334518272/-YFl_8Wb_normal.jpg"/>
    <hyperlink ref="V79" r:id="rId213" display="http://pbs.twimg.com/profile_images/1156292822171103232/TRZTZZ-C_normal.jpg"/>
    <hyperlink ref="V80" r:id="rId214" display="http://pbs.twimg.com/profile_images/1156292822171103232/TRZTZZ-C_normal.jpg"/>
    <hyperlink ref="V81" r:id="rId215" display="http://pbs.twimg.com/profile_images/1012643864174350336/ZBnuT1JK_normal.jpg"/>
    <hyperlink ref="V82" r:id="rId216" display="http://pbs.twimg.com/profile_images/887260370007719936/I60TP32L_normal.jpg"/>
    <hyperlink ref="V83" r:id="rId217" display="http://pbs.twimg.com/profile_images/1131675042457235468/2_A4Pmo0_normal.jpg"/>
    <hyperlink ref="V84" r:id="rId218" display="http://pbs.twimg.com/profile_images/887260370007719936/I60TP32L_normal.jpg"/>
    <hyperlink ref="V85" r:id="rId219" display="http://pbs.twimg.com/profile_images/1131675042457235468/2_A4Pmo0_normal.jpg"/>
    <hyperlink ref="V86" r:id="rId220" display="http://pbs.twimg.com/profile_images/1131675042457235468/2_A4Pmo0_normal.jpg"/>
    <hyperlink ref="V87" r:id="rId221" display="http://pbs.twimg.com/profile_images/1157606067829923840/Msjluh5L_normal.jpg"/>
    <hyperlink ref="V88" r:id="rId222" display="http://pbs.twimg.com/profile_images/1222785144/image_normal.jpg"/>
    <hyperlink ref="V89" r:id="rId223" display="http://pbs.twimg.com/profile_images/1155869310809792516/UXs8AA1s_normal.jpg"/>
    <hyperlink ref="V90" r:id="rId224" display="http://pbs.twimg.com/profile_images/1127730694346637312/2EEWPAUp_normal.jpg"/>
    <hyperlink ref="V91" r:id="rId225" display="https://pbs.twimg.com/tweet_video_thumb/EBJeXWpW4AANa-S.jpg"/>
    <hyperlink ref="V92" r:id="rId226" display="http://pbs.twimg.com/profile_images/1091496447529213952/uf76HTVb_normal.jpg"/>
    <hyperlink ref="V93" r:id="rId227" display="http://pbs.twimg.com/profile_images/1091496447529213952/uf76HTVb_normal.jpg"/>
    <hyperlink ref="V94" r:id="rId228" display="http://pbs.twimg.com/profile_images/1091496447529213952/uf76HTVb_normal.jpg"/>
    <hyperlink ref="V95" r:id="rId229" display="http://pbs.twimg.com/profile_images/1091496447529213952/uf76HTVb_normal.jpg"/>
    <hyperlink ref="V96" r:id="rId230" display="http://pbs.twimg.com/profile_images/1091496447529213952/uf76HTVb_normal.jpg"/>
    <hyperlink ref="V97" r:id="rId231" display="http://pbs.twimg.com/profile_images/1091496447529213952/uf76HTVb_normal.jpg"/>
    <hyperlink ref="V98" r:id="rId232" display="http://pbs.twimg.com/profile_images/1091496447529213952/uf76HTVb_normal.jpg"/>
    <hyperlink ref="V99" r:id="rId233" display="http://pbs.twimg.com/profile_images/1091496447529213952/uf76HTVb_normal.jpg"/>
    <hyperlink ref="V100" r:id="rId234" display="http://pbs.twimg.com/profile_images/1091496447529213952/uf76HTVb_normal.jpg"/>
    <hyperlink ref="V101" r:id="rId235" display="http://pbs.twimg.com/profile_images/1091496447529213952/uf76HTVb_normal.jpg"/>
    <hyperlink ref="V102" r:id="rId236" display="http://pbs.twimg.com/profile_images/1091496447529213952/uf76HTVb_normal.jpg"/>
    <hyperlink ref="V103" r:id="rId237" display="http://pbs.twimg.com/profile_images/1091496447529213952/uf76HTVb_normal.jpg"/>
    <hyperlink ref="V104" r:id="rId238" display="http://pbs.twimg.com/profile_images/1091496447529213952/uf76HTVb_normal.jpg"/>
    <hyperlink ref="V105" r:id="rId239" display="http://pbs.twimg.com/profile_images/1091496447529213952/uf76HTVb_normal.jpg"/>
    <hyperlink ref="V106" r:id="rId240" display="http://pbs.twimg.com/profile_images/1091496447529213952/uf76HTVb_normal.jpg"/>
    <hyperlink ref="V107" r:id="rId241" display="http://pbs.twimg.com/profile_images/1151494030242525184/bd_Z09X-_normal.jpg"/>
    <hyperlink ref="V108" r:id="rId242" display="https://pbs.twimg.com/media/EBL39OrWkAEVSXV.jpg"/>
    <hyperlink ref="V109" r:id="rId243" display="http://pbs.twimg.com/profile_images/2546241842/image_normal.jpg"/>
    <hyperlink ref="V110" r:id="rId244" display="http://pbs.twimg.com/profile_images/1123992965570027524/BClWAyAJ_normal.jpg"/>
    <hyperlink ref="V111" r:id="rId245" display="https://pbs.twimg.com/media/EBL3SKLX4AA-ZGc.jpg"/>
    <hyperlink ref="V112" r:id="rId246" display="http://pbs.twimg.com/profile_images/1025666807858962432/5W2VOwPL_normal.jpg"/>
    <hyperlink ref="V113" r:id="rId247" display="http://pbs.twimg.com/profile_images/1317810443/198281_140654779335848_100001739801067_247506_206631_n_normal.jpg"/>
    <hyperlink ref="V114" r:id="rId248" display="http://pbs.twimg.com/profile_images/1317810443/198281_140654779335848_100001739801067_247506_206631_n_normal.jpg"/>
    <hyperlink ref="V115" r:id="rId249" display="http://pbs.twimg.com/profile_images/972341110403227648/ti3fMf_d_normal.jpg"/>
    <hyperlink ref="V116" r:id="rId250" display="http://pbs.twimg.com/profile_images/989152799018668032/Su83f-F6_normal.jpg"/>
    <hyperlink ref="V117" r:id="rId251" display="https://pbs.twimg.com/media/EAFVrmiWwAEh1IG.jpg"/>
    <hyperlink ref="V118" r:id="rId252" display="http://pbs.twimg.com/profile_images/1131875771662966784/SaQ-ZOQE_normal.png"/>
    <hyperlink ref="V119" r:id="rId253" display="https://pbs.twimg.com/media/D9qgmOEXUAEoD3w.jpg"/>
    <hyperlink ref="V120" r:id="rId254" display="http://pbs.twimg.com/profile_images/966688578418987009/DiTR43D__normal.jpg"/>
    <hyperlink ref="V121" r:id="rId255" display="http://pbs.twimg.com/profile_images/1080789983974301696/y0C2Q8bh_normal.jpg"/>
    <hyperlink ref="V122" r:id="rId256" display="http://pbs.twimg.com/profile_images/1043350196665626624/X8YgTZxF_normal.jpg"/>
    <hyperlink ref="V123" r:id="rId257" display="http://pbs.twimg.com/profile_images/1043350196665626624/X8YgTZxF_normal.jpg"/>
    <hyperlink ref="V124" r:id="rId258" display="http://pbs.twimg.com/profile_images/1144220878793842694/gcEKbgMs_normal.png"/>
    <hyperlink ref="V125" r:id="rId259" display="http://pbs.twimg.com/profile_images/907927984253886464/IPfoc5Nj_normal.jpg"/>
    <hyperlink ref="V126" r:id="rId260" display="http://pbs.twimg.com/profile_images/907927984253886464/IPfoc5Nj_normal.jpg"/>
    <hyperlink ref="V127" r:id="rId261" display="http://pbs.twimg.com/profile_images/907927984253886464/IPfoc5Nj_normal.jpg"/>
    <hyperlink ref="V128" r:id="rId262" display="http://pbs.twimg.com/profile_images/710049013966487552/xyQ5j5sJ_normal.jpg"/>
    <hyperlink ref="V129" r:id="rId263" display="http://pbs.twimg.com/profile_images/809039033045254144/66c6aFUg_normal.jpg"/>
    <hyperlink ref="V130" r:id="rId264" display="http://pbs.twimg.com/profile_images/809039033045254144/66c6aFUg_normal.jpg"/>
    <hyperlink ref="V131" r:id="rId265" display="http://pbs.twimg.com/profile_images/809039033045254144/66c6aFUg_normal.jpg"/>
    <hyperlink ref="V132" r:id="rId266" display="http://pbs.twimg.com/profile_images/885764331631243265/D6Ng1RuS_normal.jpg"/>
    <hyperlink ref="V133" r:id="rId267" display="http://pbs.twimg.com/profile_images/885764331631243265/D6Ng1RuS_normal.jpg"/>
    <hyperlink ref="V134" r:id="rId268" display="http://pbs.twimg.com/profile_images/885764331631243265/D6Ng1RuS_normal.jpg"/>
    <hyperlink ref="V135" r:id="rId269" display="https://pbs.twimg.com/media/EBXxmWvX4AAWg40.jpg"/>
    <hyperlink ref="V136" r:id="rId270" display="http://pbs.twimg.com/profile_images/1483076168/Parsley-Liz-2010-296-580x435_normal.jpg"/>
    <hyperlink ref="V137" r:id="rId271" display="https://pbs.twimg.com/media/EBYGTndXYAAOVn4.jpg"/>
    <hyperlink ref="V138" r:id="rId272" display="https://pbs.twimg.com/media/EBYSU8ZX4AEcXAm.jpg"/>
    <hyperlink ref="V139" r:id="rId273" display="http://pbs.twimg.com/profile_images/436081880312471552/edPhioxc_normal.jpeg"/>
    <hyperlink ref="V140" r:id="rId274" display="http://pbs.twimg.com/profile_images/759417800591106049/46CpUYVY_normal.jpg"/>
    <hyperlink ref="V141" r:id="rId275" display="http://pbs.twimg.com/profile_images/1157033141061804032/XPvqx0CR_normal.jpg"/>
    <hyperlink ref="V142" r:id="rId276" display="http://pbs.twimg.com/profile_images/1157033141061804032/XPvqx0CR_normal.jpg"/>
    <hyperlink ref="V143" r:id="rId277" display="http://pbs.twimg.com/profile_images/1157033141061804032/XPvqx0CR_normal.jpg"/>
    <hyperlink ref="V144" r:id="rId278" display="http://pbs.twimg.com/profile_images/1748985727/icon_normal.png"/>
    <hyperlink ref="V145" r:id="rId279" display="http://pbs.twimg.com/profile_images/1748985727/icon_normal.png"/>
    <hyperlink ref="V146" r:id="rId280" display="http://pbs.twimg.com/profile_images/1748985727/icon_normal.png"/>
    <hyperlink ref="V147" r:id="rId281" display="https://pbs.twimg.com/media/EBY0qSDWkAAI7a0.jpg"/>
    <hyperlink ref="V148" r:id="rId282" display="http://pbs.twimg.com/profile_images/1152524355521470464/KPeC-OZH_normal.jpg"/>
    <hyperlink ref="V149" r:id="rId283" display="https://pbs.twimg.com/ext_tw_video_thumb/1159204138682585091/pu/img/S4SQxer6Or3fhs7R.jpg"/>
    <hyperlink ref="V150" r:id="rId284" display="http://pbs.twimg.com/profile_images/1158632615135629312/1FqtJFPB_normal.jpg"/>
    <hyperlink ref="V151" r:id="rId285" display="http://pbs.twimg.com/profile_images/962679440185659392/NjePyPup_normal.jpg"/>
    <hyperlink ref="V152" r:id="rId286" display="http://pbs.twimg.com/profile_images/1158624446040686592/PTuKeDlJ_normal.jpg"/>
    <hyperlink ref="V153" r:id="rId287" display="http://pbs.twimg.com/profile_images/1109762449463480320/E_77MQNg_normal.png"/>
    <hyperlink ref="V154" r:id="rId288" display="http://pbs.twimg.com/profile_images/1109762449463480320/E_77MQNg_normal.png"/>
    <hyperlink ref="V155" r:id="rId289" display="http://pbs.twimg.com/profile_images/1096106570444951554/LJBQN8Az_normal.jpg"/>
    <hyperlink ref="V156" r:id="rId290" display="http://pbs.twimg.com/profile_images/1068922775681884160/504sKo7n_normal.jpg"/>
    <hyperlink ref="V157" r:id="rId291" display="https://pbs.twimg.com/media/EAxsBD2XsAAeSDk.jpg"/>
    <hyperlink ref="V158" r:id="rId292" display="https://pbs.twimg.com/media/EA-RsjuWkAAafRb.jpg"/>
    <hyperlink ref="V159" r:id="rId293" display="https://pbs.twimg.com/media/EBbgymhWsAA0wE_.jpg"/>
    <hyperlink ref="V160" r:id="rId294" display="https://pbs.twimg.com/media/EBXcNeTXkAAAlLK.jpg"/>
    <hyperlink ref="V161" r:id="rId295" display="http://pbs.twimg.com/profile_images/733658106043981825/uJCejYd__normal.jpg"/>
    <hyperlink ref="V162" r:id="rId296" display="http://pbs.twimg.com/profile_images/1063435487451467777/zicDG6bf_normal.jpg"/>
    <hyperlink ref="V163" r:id="rId297" display="https://pbs.twimg.com/media/EBXcNeTXkAAAlLK.jpg"/>
    <hyperlink ref="V164" r:id="rId298" display="https://pbs.twimg.com/media/EBXcNeTXkAAAlLK.jpg"/>
    <hyperlink ref="V165" r:id="rId299" display="http://pbs.twimg.com/profile_images/733658106043981825/uJCejYd__normal.jpg"/>
    <hyperlink ref="V166" r:id="rId300" display="http://pbs.twimg.com/profile_images/1063435487451467777/zicDG6bf_normal.jpg"/>
    <hyperlink ref="V167" r:id="rId301" display="http://pbs.twimg.com/profile_images/3437503375/aad534719456a44f55a04b35bb15ea67_normal.jpeg"/>
    <hyperlink ref="V168" r:id="rId302" display="http://pbs.twimg.com/profile_images/1018542843504103424/ap3rJlxV_normal.jpg"/>
    <hyperlink ref="V169" r:id="rId303" display="http://pbs.twimg.com/profile_images/785207304253763586/P99xvrgG_normal.jpg"/>
    <hyperlink ref="V170" r:id="rId304" display="http://pbs.twimg.com/profile_images/785207304253763586/P99xvrgG_normal.jpg"/>
    <hyperlink ref="V171" r:id="rId305" display="http://pbs.twimg.com/profile_images/785207304253763586/P99xvrgG_normal.jpg"/>
    <hyperlink ref="V172" r:id="rId306" display="http://pbs.twimg.com/profile_images/733658106043981825/uJCejYd__normal.jpg"/>
    <hyperlink ref="V173" r:id="rId307" display="http://pbs.twimg.com/profile_images/1063435487451467777/zicDG6bf_normal.jpg"/>
    <hyperlink ref="V174" r:id="rId308" display="http://pbs.twimg.com/profile_images/865141192194891777/jreOf59z_normal.jpg"/>
    <hyperlink ref="V175" r:id="rId309" display="http://pbs.twimg.com/profile_images/733658106043981825/uJCejYd__normal.jpg"/>
    <hyperlink ref="V176" r:id="rId310" display="http://pbs.twimg.com/profile_images/1063435487451467777/zicDG6bf_normal.jpg"/>
    <hyperlink ref="V177" r:id="rId311" display="http://pbs.twimg.com/profile_images/865141192194891777/jreOf59z_normal.jpg"/>
    <hyperlink ref="V178" r:id="rId312" display="http://pbs.twimg.com/profile_images/865141192194891777/jreOf59z_normal.jpg"/>
    <hyperlink ref="V179" r:id="rId313" display="http://pbs.twimg.com/profile_images/464348596729442305/9-vb9iqc_normal.jpeg"/>
    <hyperlink ref="V180" r:id="rId314" display="http://pbs.twimg.com/profile_images/733658106043981825/uJCejYd__normal.jpg"/>
    <hyperlink ref="V181" r:id="rId315" display="http://pbs.twimg.com/profile_images/733658106043981825/uJCejYd__normal.jpg"/>
    <hyperlink ref="V182" r:id="rId316" display="http://pbs.twimg.com/profile_images/1063435487451467777/zicDG6bf_normal.jpg"/>
    <hyperlink ref="V183" r:id="rId317" display="http://pbs.twimg.com/profile_images/1063435487451467777/zicDG6bf_normal.jpg"/>
    <hyperlink ref="V184" r:id="rId318" display="http://pbs.twimg.com/profile_images/838766542468829184/BUSPSPJV_normal.jpg"/>
    <hyperlink ref="V185" r:id="rId319" display="http://pbs.twimg.com/profile_images/464348596729442305/9-vb9iqc_normal.jpeg"/>
    <hyperlink ref="V186" r:id="rId320" display="http://pbs.twimg.com/profile_images/733658106043981825/uJCejYd__normal.jpg"/>
    <hyperlink ref="V187" r:id="rId321" display="http://pbs.twimg.com/profile_images/733658106043981825/uJCejYd__normal.jpg"/>
    <hyperlink ref="V188" r:id="rId322" display="http://pbs.twimg.com/profile_images/838766542468829184/BUSPSPJV_normal.jpg"/>
    <hyperlink ref="V189" r:id="rId323" display="http://pbs.twimg.com/profile_images/838766542468829184/BUSPSPJV_normal.jpg"/>
    <hyperlink ref="V190" r:id="rId324" display="http://pbs.twimg.com/profile_images/1112975350185803777/iMd4uyfW_normal.png"/>
    <hyperlink ref="V191" r:id="rId325" display="https://pbs.twimg.com/media/EBRZSn-WsAAaMtV.png"/>
    <hyperlink ref="V192" r:id="rId326" display="https://pbs.twimg.com/media/EBRZSn-WsAAaMtV.png"/>
    <hyperlink ref="V193" r:id="rId327" display="http://pbs.twimg.com/profile_images/996346887048499200/3YkUS1WQ_normal.jpg"/>
    <hyperlink ref="V194" r:id="rId328" display="http://pbs.twimg.com/profile_images/996346887048499200/3YkUS1WQ_normal.jpg"/>
    <hyperlink ref="V195" r:id="rId329" display="https://pbs.twimg.com/media/EBcxD-gXYAAbt3x.jpg"/>
    <hyperlink ref="V196" r:id="rId330" display="http://pbs.twimg.com/profile_images/1061998307650756608/5zA5Hz18_normal.jpg"/>
    <hyperlink ref="V197" r:id="rId331" display="http://pbs.twimg.com/profile_images/1118604274764845057/q18erTfz_normal.jpg"/>
    <hyperlink ref="V198" r:id="rId332" display="http://pbs.twimg.com/profile_images/1118604274764845057/q18erTfz_normal.jpg"/>
    <hyperlink ref="V199" r:id="rId333" display="http://pbs.twimg.com/profile_images/1156109294355517440/vTIZl75e_normal.jpg"/>
    <hyperlink ref="V200" r:id="rId334" display="http://pbs.twimg.com/profile_images/545158063317979136/iwFPYmAH_normal.png"/>
    <hyperlink ref="V201" r:id="rId335" display="http://pbs.twimg.com/profile_images/727856505714782208/vTezbnT9_normal.jpg"/>
    <hyperlink ref="V202" r:id="rId336" display="http://pbs.twimg.com/profile_images/1092092033332903938/Ohw571-T_normal.jpg"/>
    <hyperlink ref="V203" r:id="rId337" display="http://pbs.twimg.com/profile_images/1092092033332903938/Ohw571-T_normal.jpg"/>
    <hyperlink ref="V204" r:id="rId338" display="https://pbs.twimg.com/media/EAD8nE5WwAAkn_U.jpg"/>
    <hyperlink ref="V205" r:id="rId339" display="https://pbs.twimg.com/media/EBNwgFaXkAE_CQ2.jpg"/>
    <hyperlink ref="V206" r:id="rId340" display="http://pbs.twimg.com/profile_images/1067361784741261312/-8tBjbWR_normal.jpg"/>
    <hyperlink ref="V207" r:id="rId341" display="http://pbs.twimg.com/profile_images/868603527701987329/CrTHH8sB_normal.jpg"/>
    <hyperlink ref="V208" r:id="rId342" display="http://pbs.twimg.com/profile_images/868603527701987329/CrTHH8sB_normal.jpg"/>
    <hyperlink ref="V209" r:id="rId343" display="http://pbs.twimg.com/profile_images/1122234181386420232/D4fn1vbo_normal.jpg"/>
    <hyperlink ref="V210" r:id="rId344" display="http://pbs.twimg.com/profile_images/1139922058450632704/EPIDlzLs_normal.png"/>
    <hyperlink ref="V211" r:id="rId345" display="http://pbs.twimg.com/profile_images/993959766606172160/SI0Pl_M9_normal.jpg"/>
    <hyperlink ref="V212" r:id="rId346" display="http://pbs.twimg.com/profile_images/1087203156277280768/FgmihCxK_normal.jpg"/>
    <hyperlink ref="V213" r:id="rId347" display="http://pbs.twimg.com/profile_images/1087203156277280768/FgmihCxK_normal.jpg"/>
    <hyperlink ref="V214" r:id="rId348" display="http://pbs.twimg.com/profile_images/1039132095334043648/9NazgPPq_normal.jpg"/>
    <hyperlink ref="V215" r:id="rId349" display="http://pbs.twimg.com/profile_images/1039132095334043648/9NazgPPq_normal.jpg"/>
    <hyperlink ref="V216" r:id="rId350" display="http://pbs.twimg.com/profile_images/1145754178029064192/dcADZQ9D_normal.jpg"/>
    <hyperlink ref="V217" r:id="rId351" display="http://pbs.twimg.com/profile_images/1145754178029064192/dcADZQ9D_normal.jpg"/>
    <hyperlink ref="V218" r:id="rId352" display="http://pbs.twimg.com/profile_images/497767347797512193/__cei3cK_normal.jpeg"/>
    <hyperlink ref="V219" r:id="rId353" display="http://pbs.twimg.com/profile_images/497767347797512193/__cei3cK_normal.jpeg"/>
    <hyperlink ref="V220" r:id="rId354" display="http://pbs.twimg.com/profile_images/972445503655960576/pdfwLCqf_normal.jpg"/>
    <hyperlink ref="V221" r:id="rId355" display="http://pbs.twimg.com/profile_images/972445503655960576/pdfwLCqf_normal.jpg"/>
    <hyperlink ref="V222" r:id="rId356" display="http://pbs.twimg.com/profile_images/1138005517132079104/WgpnmV7I_normal.png"/>
    <hyperlink ref="V223" r:id="rId357" display="http://pbs.twimg.com/profile_images/1138005517132079104/WgpnmV7I_normal.png"/>
    <hyperlink ref="V224" r:id="rId358" display="http://pbs.twimg.com/profile_images/1143777081639280641/2WKhcdOS_normal.jpg"/>
    <hyperlink ref="V225" r:id="rId359" display="http://pbs.twimg.com/profile_images/2753549445/9b3e98ac682442cccbe2e7af03509962_normal.jpeg"/>
    <hyperlink ref="V226" r:id="rId360" display="http://pbs.twimg.com/profile_images/2753549445/9b3e98ac682442cccbe2e7af03509962_normal.jpeg"/>
    <hyperlink ref="V227" r:id="rId361" display="http://pbs.twimg.com/profile_images/1151800029918707712/UjLHb2f6_normal.jpg"/>
    <hyperlink ref="V228" r:id="rId362" display="http://pbs.twimg.com/profile_images/1151800029918707712/UjLHb2f6_normal.jpg"/>
    <hyperlink ref="V229" r:id="rId363" display="http://pbs.twimg.com/profile_images/988816927320694784/QWT87n5y_normal.jpg"/>
    <hyperlink ref="V230" r:id="rId364" display="http://pbs.twimg.com/profile_images/988816927320694784/QWT87n5y_normal.jpg"/>
    <hyperlink ref="V231" r:id="rId365" display="http://pbs.twimg.com/profile_images/854568553143554049/Bp-60kmH_normal.jpg"/>
    <hyperlink ref="V232" r:id="rId366" display="http://pbs.twimg.com/profile_images/1159811165503012864/moXuCFKT_normal.jpg"/>
    <hyperlink ref="V233" r:id="rId367" display="http://pbs.twimg.com/profile_images/1159811165503012864/moXuCFKT_normal.jpg"/>
    <hyperlink ref="V234" r:id="rId368" display="http://pbs.twimg.com/profile_images/492660377637752833/IpU8exBw_normal.jpeg"/>
    <hyperlink ref="V235" r:id="rId369" display="http://pbs.twimg.com/profile_images/950323455236304899/AwbXMaNt_normal.jpg"/>
    <hyperlink ref="V236" r:id="rId370" display="http://pbs.twimg.com/profile_images/1150838150736097287/lt8VDRJ-_normal.jpg"/>
    <hyperlink ref="V237" r:id="rId371" display="http://pbs.twimg.com/profile_images/944746698718547968/ytKCJ256_normal.jpg"/>
    <hyperlink ref="V238" r:id="rId372" display="http://pbs.twimg.com/profile_images/1132745421493813248/tkNXZYYI_normal.jpg"/>
    <hyperlink ref="V239" r:id="rId373" display="http://pbs.twimg.com/profile_images/1132745421493813248/tkNXZYYI_normal.jpg"/>
    <hyperlink ref="V240" r:id="rId374" display="http://pbs.twimg.com/profile_images/1145975316709552128/AHVM0FzC_normal.jpg"/>
    <hyperlink ref="V241" r:id="rId375" display="http://pbs.twimg.com/profile_images/1158974333345259521/ztWlPY6p_normal.jpg"/>
    <hyperlink ref="V242" r:id="rId376" display="http://pbs.twimg.com/profile_images/570860086298300416/u5Jou2Dy_normal.png"/>
    <hyperlink ref="V243" r:id="rId377" display="http://pbs.twimg.com/profile_images/570860086298300416/u5Jou2Dy_normal.png"/>
    <hyperlink ref="V244" r:id="rId378" display="http://pbs.twimg.com/profile_images/570860086298300416/u5Jou2Dy_normal.png"/>
    <hyperlink ref="V245" r:id="rId379" display="http://pbs.twimg.com/profile_images/570860086298300416/u5Jou2Dy_normal.png"/>
    <hyperlink ref="V246" r:id="rId380" display="http://pbs.twimg.com/profile_images/635855810887749636/hBeXEbeu_normal.jpg"/>
    <hyperlink ref="V247" r:id="rId381" display="http://pbs.twimg.com/profile_images/1080789983974301696/y0C2Q8bh_normal.jpg"/>
    <hyperlink ref="V248" r:id="rId382" display="http://pbs.twimg.com/profile_images/832003909648539650/HMmHABwO_normal.jpg"/>
    <hyperlink ref="V249" r:id="rId383" display="http://pbs.twimg.com/profile_images/1080789983974301696/y0C2Q8bh_normal.jpg"/>
    <hyperlink ref="V250" r:id="rId384" display="http://pbs.twimg.com/profile_images/832003909648539650/HMmHABwO_normal.jpg"/>
    <hyperlink ref="V251" r:id="rId385" display="http://pbs.twimg.com/profile_images/1080789983974301696/y0C2Q8bh_normal.jpg"/>
    <hyperlink ref="V252" r:id="rId386" display="http://pbs.twimg.com/profile_images/832003909648539650/HMmHABwO_normal.jpg"/>
    <hyperlink ref="V253" r:id="rId387" display="http://pbs.twimg.com/profile_images/1080789983974301696/y0C2Q8bh_normal.jpg"/>
    <hyperlink ref="V254" r:id="rId388" display="http://pbs.twimg.com/profile_images/832003909648539650/HMmHABwO_normal.jpg"/>
    <hyperlink ref="V255" r:id="rId389" display="http://pbs.twimg.com/profile_images/1080789983974301696/y0C2Q8bh_normal.jpg"/>
    <hyperlink ref="V256" r:id="rId390" display="http://pbs.twimg.com/profile_images/1080789983974301696/y0C2Q8bh_normal.jpg"/>
    <hyperlink ref="V257" r:id="rId391" display="http://pbs.twimg.com/profile_images/1080789983974301696/y0C2Q8bh_normal.jpg"/>
    <hyperlink ref="V258" r:id="rId392" display="http://pbs.twimg.com/profile_images/832003909648539650/HMmHABwO_normal.jpg"/>
    <hyperlink ref="V259" r:id="rId393" display="http://pbs.twimg.com/profile_images/1080789983974301696/y0C2Q8bh_normal.jpg"/>
    <hyperlink ref="V260" r:id="rId394" display="http://pbs.twimg.com/profile_images/1080789983974301696/y0C2Q8bh_normal.jpg"/>
    <hyperlink ref="V261" r:id="rId395" display="http://pbs.twimg.com/profile_images/832003909648539650/HMmHABwO_normal.jpg"/>
    <hyperlink ref="V262" r:id="rId396" display="http://pbs.twimg.com/profile_images/832003909648539650/HMmHABwO_normal.jpg"/>
    <hyperlink ref="V263" r:id="rId397" display="http://pbs.twimg.com/profile_images/832003909648539650/HMmHABwO_normal.jpg"/>
    <hyperlink ref="V264" r:id="rId398" display="http://pbs.twimg.com/profile_images/899373833764839426/ccHkoXYV_normal.jpg"/>
    <hyperlink ref="V265" r:id="rId399" display="http://pbs.twimg.com/profile_images/1156334911826980865/rbIyvyL__normal.jpg"/>
    <hyperlink ref="V266" r:id="rId400" display="http://pbs.twimg.com/profile_images/1071606507848880129/RS4Row2w_normal.jpg"/>
    <hyperlink ref="V267" r:id="rId401" display="http://pbs.twimg.com/profile_images/1156334911826980865/rbIyvyL__normal.jpg"/>
    <hyperlink ref="V268" r:id="rId402" display="http://pbs.twimg.com/profile_images/1156334911826980865/rbIyvyL__normal.jpg"/>
    <hyperlink ref="V269" r:id="rId403" display="http://pbs.twimg.com/profile_images/1156334911826980865/rbIyvyL__normal.jpg"/>
    <hyperlink ref="V270" r:id="rId404" display="http://pbs.twimg.com/profile_images/1071606507848880129/RS4Row2w_normal.jpg"/>
    <hyperlink ref="V271" r:id="rId405" display="http://pbs.twimg.com/profile_images/1149221105720123392/nP2qARd4_normal.jpg"/>
    <hyperlink ref="V272" r:id="rId406" display="http://pbs.twimg.com/profile_images/565014224716304384/K-ZhJmCx_normal.jpeg"/>
    <hyperlink ref="V273" r:id="rId407" display="http://pbs.twimg.com/profile_images/1082347830792966145/WrsAGiKR_normal.jpg"/>
    <hyperlink ref="V274" r:id="rId408" display="https://pbs.twimg.com/media/EB3TM1ZXkAApOsw.jpg"/>
    <hyperlink ref="V275" r:id="rId409" display="https://pbs.twimg.com/media/EB3UV-lXUAAjIrA.jpg"/>
    <hyperlink ref="V276" r:id="rId410" display="http://pbs.twimg.com/profile_images/899570183202889729/UJ9OJ0_7_normal.jpg"/>
    <hyperlink ref="V277" r:id="rId411" display="http://pbs.twimg.com/profile_images/896056294246952972/BEWpvdiE_normal.jpg"/>
    <hyperlink ref="V278" r:id="rId412" display="http://pbs.twimg.com/profile_images/1149025544291389441/b418qn1X_normal.jpg"/>
    <hyperlink ref="V279" r:id="rId413" display="http://pbs.twimg.com/profile_images/1145719580188430336/TezBGxR7_normal.jpg"/>
    <hyperlink ref="V280" r:id="rId414" display="http://pbs.twimg.com/profile_images/1145719580188430336/TezBGxR7_normal.jpg"/>
    <hyperlink ref="V281" r:id="rId415" display="http://pbs.twimg.com/profile_images/1562983855/logo_normal.png"/>
    <hyperlink ref="V282" r:id="rId416" display="http://pbs.twimg.com/profile_images/1020010412555681792/VIbkiNdJ_normal.jpg"/>
    <hyperlink ref="V283" r:id="rId417" display="http://pbs.twimg.com/profile_images/847304243816026112/_MiH1OP-_normal.jpg"/>
    <hyperlink ref="V284" r:id="rId418" display="http://pbs.twimg.com/profile_images/644688630527594496/FU5fyCkj_normal.jpg"/>
    <hyperlink ref="X3" r:id="rId419" display="https://twitter.com/#!/georgeinstitute/status/1156028574287065094"/>
    <hyperlink ref="X4" r:id="rId420" display="https://twitter.com/#!/alikjones/status/1156412007572131840"/>
    <hyperlink ref="X5" r:id="rId421" display="https://twitter.com/#!/hardyramosilei/status/1156468918271270912"/>
    <hyperlink ref="X6" r:id="rId422" display="https://twitter.com/#!/ama_media/status/1154299230996930560"/>
    <hyperlink ref="X7" r:id="rId423" display="https://twitter.com/#!/pppqld/status/1156477791065399297"/>
    <hyperlink ref="X8" r:id="rId424" display="https://twitter.com/#!/sabcnewsonline/status/1156493073712582658"/>
    <hyperlink ref="X9" r:id="rId425" display="https://twitter.com/#!/thabilestella/status/1156492689468219394"/>
    <hyperlink ref="X10" r:id="rId426" display="https://twitter.com/#!/heala_sa/status/1156496094290952192"/>
    <hyperlink ref="X11" r:id="rId427" display="https://twitter.com/#!/foodchoice_work/status/1156495213835300865"/>
    <hyperlink ref="X12" r:id="rId428" display="https://twitter.com/#!/f_geaney/status/1156501007599329280"/>
    <hyperlink ref="X13" r:id="rId429" display="https://twitter.com/#!/newchapterltd/status/1156556501789663232"/>
    <hyperlink ref="X14" r:id="rId430" display="https://twitter.com/#!/fitnesspsych/status/1156568578927165440"/>
    <hyperlink ref="X15" r:id="rId431" display="https://twitter.com/#!/6hillgrove/status/1156600431616897024"/>
    <hyperlink ref="X16" r:id="rId432" display="https://twitter.com/#!/tobiasthole/status/1156688592351178752"/>
    <hyperlink ref="X17" r:id="rId433" display="https://twitter.com/#!/retailsuite/status/1156791808283877377"/>
    <hyperlink ref="X18" r:id="rId434" display="https://twitter.com/#!/melvynhayes/status/1156819066146963456"/>
    <hyperlink ref="X19" r:id="rId435" display="https://twitter.com/#!/melvynhayes/status/1156819066146963456"/>
    <hyperlink ref="X20" r:id="rId436" display="https://twitter.com/#!/platinumeats/status/1156865246369239040"/>
    <hyperlink ref="X21" r:id="rId437" display="https://twitter.com/#!/spazhammer/status/1156905157256503297"/>
    <hyperlink ref="X22" r:id="rId438" display="https://twitter.com/#!/botnarhtim/status/1156935116448550912"/>
    <hyperlink ref="X23" r:id="rId439" display="https://twitter.com/#!/bsw_info/status/1156958826148577280"/>
    <hyperlink ref="X24" r:id="rId440" display="https://twitter.com/#!/yo_martinez/status/1156977054698618880"/>
    <hyperlink ref="X25" r:id="rId441" display="https://twitter.com/#!/yo_martinez/status/1156977054698618880"/>
    <hyperlink ref="X26" r:id="rId442" display="https://twitter.com/#!/yo_martinez/status/1156977054698618880"/>
    <hyperlink ref="X27" r:id="rId443" display="https://twitter.com/#!/yo_martinez/status/1156977054698618880"/>
    <hyperlink ref="X28" r:id="rId444" display="https://twitter.com/#!/yo_martinez/status/1156977054698618880"/>
    <hyperlink ref="X29" r:id="rId445" display="https://twitter.com/#!/yo_martinez/status/1156977054698618880"/>
    <hyperlink ref="X30" r:id="rId446" display="https://twitter.com/#!/yo_martinez/status/1156977054698618880"/>
    <hyperlink ref="X31" r:id="rId447" display="https://twitter.com/#!/brookestimes/status/1146731753123516416"/>
    <hyperlink ref="X32" r:id="rId448" display="https://twitter.com/#!/ellysiumfields/status/1156989849766727680"/>
    <hyperlink ref="X33" r:id="rId449" display="https://twitter.com/#!/ellysiumfields/status/1156989849766727680"/>
    <hyperlink ref="X34" r:id="rId450" display="https://twitter.com/#!/tijdvooreten/status/1156871130399068160"/>
    <hyperlink ref="X35" r:id="rId451" display="https://twitter.com/#!/tijdvooreten/status/1156871130399068160"/>
    <hyperlink ref="X36" r:id="rId452" display="https://twitter.com/#!/tijdvooreten/status/1156902885298528256"/>
    <hyperlink ref="X37" r:id="rId453" display="https://twitter.com/#!/tijdvooreten/status/1156871130399068160"/>
    <hyperlink ref="X38" r:id="rId454" display="https://twitter.com/#!/tijdvooreten/status/1156902885298528256"/>
    <hyperlink ref="X39" r:id="rId455" display="https://twitter.com/#!/tijdvooreten/status/1156980591079899138"/>
    <hyperlink ref="X40" r:id="rId456" display="https://twitter.com/#!/tijdvooreten/status/1156980591079899138"/>
    <hyperlink ref="X41" r:id="rId457" display="https://twitter.com/#!/tijdvooreten/status/1156980591079899138"/>
    <hyperlink ref="X42" r:id="rId458" display="https://twitter.com/#!/tijdvooreten/status/1156980591079899138"/>
    <hyperlink ref="X43" r:id="rId459" display="https://twitter.com/#!/tijdvooreten/status/1156871130399068160"/>
    <hyperlink ref="X44" r:id="rId460" display="https://twitter.com/#!/tijdvooreten/status/1156899350607532032"/>
    <hyperlink ref="X45" r:id="rId461" display="https://twitter.com/#!/tijdvooreten/status/1156902885298528256"/>
    <hyperlink ref="X46" r:id="rId462" display="https://twitter.com/#!/tijdvooreten/status/1156980591079899138"/>
    <hyperlink ref="X47" r:id="rId463" display="https://twitter.com/#!/tijdvooreten/status/1156993113401040898"/>
    <hyperlink ref="X48" r:id="rId464" display="https://twitter.com/#!/tijdvooreten/status/1156871130399068160"/>
    <hyperlink ref="X49" r:id="rId465" display="https://twitter.com/#!/tijdvooreten/status/1156899350607532032"/>
    <hyperlink ref="X50" r:id="rId466" display="https://twitter.com/#!/tijdvooreten/status/1156902885298528256"/>
    <hyperlink ref="X51" r:id="rId467" display="https://twitter.com/#!/tijdvooreten/status/1156980591079899138"/>
    <hyperlink ref="X52" r:id="rId468" display="https://twitter.com/#!/tijdvooreten/status/1156993113401040898"/>
    <hyperlink ref="X53" r:id="rId469" display="https://twitter.com/#!/tijdvooreten/status/1156993113401040898"/>
    <hyperlink ref="X54" r:id="rId470" display="https://twitter.com/#!/serendipitysays/status/1157011704854851589"/>
    <hyperlink ref="X55" r:id="rId471" display="https://twitter.com/#!/serendipitysays/status/1157011704854851589"/>
    <hyperlink ref="X56" r:id="rId472" display="https://twitter.com/#!/rainoraines/status/1157099272136994817"/>
    <hyperlink ref="X57" r:id="rId473" display="https://twitter.com/#!/matt_ros/status/1157135990592458752"/>
    <hyperlink ref="X58" r:id="rId474" display="https://twitter.com/#!/7_clare/status/1157136320575074305"/>
    <hyperlink ref="X59" r:id="rId475" display="https://twitter.com/#!/lolesaiga/status/1157136773488635904"/>
    <hyperlink ref="X60" r:id="rId476" display="https://twitter.com/#!/jkangwagye/status/1157145306581987329"/>
    <hyperlink ref="X61" r:id="rId477" display="https://twitter.com/#!/transparency_a1/status/1157153357854695427"/>
    <hyperlink ref="X62" r:id="rId478" display="https://twitter.com/#!/unite4diabetes/status/1157159424487612418"/>
    <hyperlink ref="X63" r:id="rId479" display="https://twitter.com/#!/guledwiliq/status/1157165812970475520"/>
    <hyperlink ref="X64" r:id="rId480" display="https://twitter.com/#!/sudhvir/status/1157182189945200641"/>
    <hyperlink ref="X65" r:id="rId481" display="https://twitter.com/#!/annvkeeling/status/1157189314721341440"/>
    <hyperlink ref="X66" r:id="rId482" display="https://twitter.com/#!/jpacaba/status/1157200016957558784"/>
    <hyperlink ref="X67" r:id="rId483" display="https://twitter.com/#!/edwardleodavey/status/1157201701671247873"/>
    <hyperlink ref="X68" r:id="rId484" display="https://twitter.com/#!/remanagarajan/status/1157217870146723846"/>
    <hyperlink ref="X69" r:id="rId485" display="https://twitter.com/#!/siddhagautam/status/1157231263939362819"/>
    <hyperlink ref="X70" r:id="rId486" display="https://twitter.com/#!/kaitiakituturu/status/1157269479887273984"/>
    <hyperlink ref="X71" r:id="rId487" display="https://twitter.com/#!/florasouthey/status/1157286537081610246"/>
    <hyperlink ref="X72" r:id="rId488" display="https://twitter.com/#!/florasouthey/status/1157286537081610246"/>
    <hyperlink ref="X73" r:id="rId489" display="https://twitter.com/#!/florasouthey/status/1157286537081610246"/>
    <hyperlink ref="X74" r:id="rId490" display="https://twitter.com/#!/foodnavigator/status/1157286702039351296"/>
    <hyperlink ref="X75" r:id="rId491" display="https://twitter.com/#!/foodnavigator/status/1157286702039351296"/>
    <hyperlink ref="X76" r:id="rId492" display="https://twitter.com/#!/foodnavigator/status/1157286702039351296"/>
    <hyperlink ref="X77" r:id="rId493" display="https://twitter.com/#!/davidjbuck/status/1157334044075528192"/>
    <hyperlink ref="X78" r:id="rId494" display="https://twitter.com/#!/deewhydave/status/1157436067525451778"/>
    <hyperlink ref="X79" r:id="rId495" display="https://twitter.com/#!/simon8banter/status/1157610667429498884"/>
    <hyperlink ref="X80" r:id="rId496" display="https://twitter.com/#!/simon8banter/status/1157610667429498884"/>
    <hyperlink ref="X81" r:id="rId497" display="https://twitter.com/#!/ragussugars/status/1157644938466799616"/>
    <hyperlink ref="X82" r:id="rId498" display="https://twitter.com/#!/sheikh_anvakh/status/1157776901789966336"/>
    <hyperlink ref="X83" r:id="rId499" display="https://twitter.com/#!/michael51846863/status/1157780287448858624"/>
    <hyperlink ref="X84" r:id="rId500" display="https://twitter.com/#!/sheikh_anvakh/status/1157776901789966336"/>
    <hyperlink ref="X85" r:id="rId501" display="https://twitter.com/#!/michael51846863/status/1157780287448858624"/>
    <hyperlink ref="X86" r:id="rId502" display="https://twitter.com/#!/michael51846863/status/1157780287448858624"/>
    <hyperlink ref="X87" r:id="rId503" display="https://twitter.com/#!/osx_ail/status/1157929423867453442"/>
    <hyperlink ref="X88" r:id="rId504" display="https://twitter.com/#!/thepkeffect/status/1157947076216545281"/>
    <hyperlink ref="X89" r:id="rId505" display="https://twitter.com/#!/arnold__simon/status/1158028316835819527"/>
    <hyperlink ref="X90" r:id="rId506" display="https://twitter.com/#!/kekenwealth/status/1158064968362790912"/>
    <hyperlink ref="X91" r:id="rId507" display="https://twitter.com/#!/realistspice/status/1158091817629442048"/>
    <hyperlink ref="X92" r:id="rId508" display="https://twitter.com/#!/anastasiasmihai/status/1158151621408256000"/>
    <hyperlink ref="X93" r:id="rId509" display="https://twitter.com/#!/anastasiasmihai/status/1158151621408256000"/>
    <hyperlink ref="X94" r:id="rId510" display="https://twitter.com/#!/anastasiasmihai/status/1158151621408256000"/>
    <hyperlink ref="X95" r:id="rId511" display="https://twitter.com/#!/anastasiasmihai/status/1158151621408256000"/>
    <hyperlink ref="X96" r:id="rId512" display="https://twitter.com/#!/anastasiasmihai/status/1158151621408256000"/>
    <hyperlink ref="X97" r:id="rId513" display="https://twitter.com/#!/anastasiasmihai/status/1158151621408256000"/>
    <hyperlink ref="X98" r:id="rId514" display="https://twitter.com/#!/anastasiasmihai/status/1158151621408256000"/>
    <hyperlink ref="X99" r:id="rId515" display="https://twitter.com/#!/anastasiasmihai/status/1158151621408256000"/>
    <hyperlink ref="X100" r:id="rId516" display="https://twitter.com/#!/anastasiasmihai/status/1158151621408256000"/>
    <hyperlink ref="X101" r:id="rId517" display="https://twitter.com/#!/anastasiasmihai/status/1158151621408256000"/>
    <hyperlink ref="X102" r:id="rId518" display="https://twitter.com/#!/anastasiasmihai/status/1158151621408256000"/>
    <hyperlink ref="X103" r:id="rId519" display="https://twitter.com/#!/anastasiasmihai/status/1158151621408256000"/>
    <hyperlink ref="X104" r:id="rId520" display="https://twitter.com/#!/anastasiasmihai/status/1158151621408256000"/>
    <hyperlink ref="X105" r:id="rId521" display="https://twitter.com/#!/anastasiasmihai/status/1158151621408256000"/>
    <hyperlink ref="X106" r:id="rId522" display="https://twitter.com/#!/anastasiasmihai/status/1158151621408256000"/>
    <hyperlink ref="X107" r:id="rId523" display="https://twitter.com/#!/msizanosipho/status/1158249616074297345"/>
    <hyperlink ref="X108" r:id="rId524" display="https://twitter.com/#!/brecondental/status/1158260690051850241"/>
    <hyperlink ref="X109" r:id="rId525" display="https://twitter.com/#!/kulzerphil/status/1158299190805630976"/>
    <hyperlink ref="X110" r:id="rId526" display="https://twitter.com/#!/massachewsets/status/1158311400323932162"/>
    <hyperlink ref="X111" r:id="rId527" display="https://twitter.com/#!/cyfarthfadental/status/1158259950587654144"/>
    <hyperlink ref="X112" r:id="rId528" display="https://twitter.com/#!/ballettr/status/1158323441948397568"/>
    <hyperlink ref="X113" r:id="rId529" display="https://twitter.com/#!/amcgown/status/1158356514199015430"/>
    <hyperlink ref="X114" r:id="rId530" display="https://twitter.com/#!/amcgown/status/1158356514199015430"/>
    <hyperlink ref="X115" r:id="rId531" display="https://twitter.com/#!/viazcanv/status/1158567917103058944"/>
    <hyperlink ref="X116" r:id="rId532" display="https://twitter.com/#!/agilechilli/status/1158680362400325632"/>
    <hyperlink ref="X117" r:id="rId533" display="https://twitter.com/#!/publichealthw/status/1153297193484394496"/>
    <hyperlink ref="X118" r:id="rId534" display="https://twitter.com/#!/lisa_dil/status/1158700830507315201"/>
    <hyperlink ref="X119" r:id="rId535" display="https://twitter.com/#!/albertsliving/status/1142402036371263488"/>
    <hyperlink ref="X120" r:id="rId536" display="https://twitter.com/#!/albertsliving/status/1158754796763000832"/>
    <hyperlink ref="X121" r:id="rId537" display="https://twitter.com/#!/tijdvooreten/status/1156980591079899138"/>
    <hyperlink ref="X122" r:id="rId538" display="https://twitter.com/#!/misterjacques/status/1158793511585636352"/>
    <hyperlink ref="X123" r:id="rId539" display="https://twitter.com/#!/misterjacques/status/1158793511585636352"/>
    <hyperlink ref="X124" r:id="rId540" display="https://twitter.com/#!/havasjust/status/1159035974120353799"/>
    <hyperlink ref="X125" r:id="rId541" display="https://twitter.com/#!/klimkowa1/status/1159063221061464064"/>
    <hyperlink ref="X126" r:id="rId542" display="https://twitter.com/#!/klimkowa1/status/1159063221061464064"/>
    <hyperlink ref="X127" r:id="rId543" display="https://twitter.com/#!/klimkowa1/status/1159063221061464064"/>
    <hyperlink ref="X128" r:id="rId544" display="https://twitter.com/#!/fooding1st/status/1159063895945949184"/>
    <hyperlink ref="X129" r:id="rId545" display="https://twitter.com/#!/qmulnews/status/1159074641891201025"/>
    <hyperlink ref="X130" r:id="rId546" display="https://twitter.com/#!/qmulnews/status/1159074641891201025"/>
    <hyperlink ref="X131" r:id="rId547" display="https://twitter.com/#!/qmulnews/status/1159074641891201025"/>
    <hyperlink ref="X132" r:id="rId548" display="https://twitter.com/#!/jaffor10/status/1159085408954802187"/>
    <hyperlink ref="X133" r:id="rId549" display="https://twitter.com/#!/jaffor10/status/1159085408954802187"/>
    <hyperlink ref="X134" r:id="rId550" display="https://twitter.com/#!/jaffor10/status/1159085408954802187"/>
    <hyperlink ref="X135" r:id="rId551" display="https://twitter.com/#!/foodanddrinktec/status/1159098138206101510"/>
    <hyperlink ref="X136" r:id="rId552" display="https://twitter.com/#!/caramelparsley/status/1159100769871642624"/>
    <hyperlink ref="X137" r:id="rId553" display="https://twitter.com/#!/theprobemag/status/1159120890476580865"/>
    <hyperlink ref="X138" r:id="rId554" display="https://twitter.com/#!/jamesdrabble/status/1159134106220974080"/>
    <hyperlink ref="X139" r:id="rId555" display="https://twitter.com/#!/lexalimentaria/status/1159140934749175808"/>
    <hyperlink ref="X140" r:id="rId556" display="https://twitter.com/#!/mxoolong/status/1159142278134472704"/>
    <hyperlink ref="X141" r:id="rId557" display="https://twitter.com/#!/bha___tti/status/1159159395483340800"/>
    <hyperlink ref="X142" r:id="rId558" display="https://twitter.com/#!/bha___tti/status/1159159395483340800"/>
    <hyperlink ref="X143" r:id="rId559" display="https://twitter.com/#!/bha___tti/status/1159159395483340800"/>
    <hyperlink ref="X144" r:id="rId560" display="https://twitter.com/#!/drbelgingunay/status/1159161899633782787"/>
    <hyperlink ref="X145" r:id="rId561" display="https://twitter.com/#!/drbelgingunay/status/1159161899633782787"/>
    <hyperlink ref="X146" r:id="rId562" display="https://twitter.com/#!/drbelgingunay/status/1159161899633782787"/>
    <hyperlink ref="X147" r:id="rId563" display="https://twitter.com/#!/smileohmmag/status/1159171856831827968"/>
    <hyperlink ref="X148" r:id="rId564" display="https://twitter.com/#!/tim_mcnulty/status/1159186146557157376"/>
    <hyperlink ref="X149" r:id="rId565" display="https://twitter.com/#!/cledgerwood/status/1159204162674053120"/>
    <hyperlink ref="X150" r:id="rId566" display="https://twitter.com/#!/atluri31/status/1159297434113204224"/>
    <hyperlink ref="X151" r:id="rId567" display="https://twitter.com/#!/zacroger1/status/985881520505319424"/>
    <hyperlink ref="X152" r:id="rId568" display="https://twitter.com/#!/realbabyytif/status/1159317978720215043"/>
    <hyperlink ref="X153" r:id="rId569" display="https://twitter.com/#!/sw19_womble/status/1159342690028281861"/>
    <hyperlink ref="X154" r:id="rId570" display="https://twitter.com/#!/sw19_womble/status/1159342690028281861"/>
    <hyperlink ref="X155" r:id="rId571" display="https://twitter.com/#!/liveandll/status/1159348115582967809"/>
    <hyperlink ref="X156" r:id="rId572" display="https://twitter.com/#!/oldmudgie/status/1159352616985513985"/>
    <hyperlink ref="X157" r:id="rId573" display="https://twitter.com/#!/calcivis/status/1156417972044554240"/>
    <hyperlink ref="X158" r:id="rId574" display="https://twitter.com/#!/calcivis/status/1157303825759428608"/>
    <hyperlink ref="X159" r:id="rId575" display="https://twitter.com/#!/calcivis/status/1159361115916263424"/>
    <hyperlink ref="X160" r:id="rId576" display="https://twitter.com/#!/qmulbartsthelon/status/1159074606671638531"/>
    <hyperlink ref="X161" r:id="rId577" display="https://twitter.com/#!/actiononsugar/status/1159091937984602112"/>
    <hyperlink ref="X162" r:id="rId578" display="https://twitter.com/#!/actiononsalt/status/1159101264577384448"/>
    <hyperlink ref="X163" r:id="rId579" display="https://twitter.com/#!/qmulbartsthelon/status/1159074606671638531"/>
    <hyperlink ref="X164" r:id="rId580" display="https://twitter.com/#!/qmulbartsthelon/status/1159074606671638531"/>
    <hyperlink ref="X165" r:id="rId581" display="https://twitter.com/#!/actiononsugar/status/1159091937984602112"/>
    <hyperlink ref="X166" r:id="rId582" display="https://twitter.com/#!/actiononsalt/status/1159101264577384448"/>
    <hyperlink ref="X167" r:id="rId583" display="https://twitter.com/#!/mediawisemelb/status/1159393480864456705"/>
    <hyperlink ref="X168" r:id="rId584" display="https://twitter.com/#!/tessatricks/status/1159393896339841025"/>
    <hyperlink ref="X169" r:id="rId585" display="https://twitter.com/#!/holly_gabe/status/1159374414468833281"/>
    <hyperlink ref="X170" r:id="rId586" display="https://twitter.com/#!/holly_gabe/status/1159374414468833281"/>
    <hyperlink ref="X171" r:id="rId587" display="https://twitter.com/#!/holly_gabe/status/1159374414468833281"/>
    <hyperlink ref="X172" r:id="rId588" display="https://twitter.com/#!/actiononsugar/status/1159374958361006082"/>
    <hyperlink ref="X173" r:id="rId589" display="https://twitter.com/#!/actiononsalt/status/1159388821068406791"/>
    <hyperlink ref="X174" r:id="rId590" display="https://twitter.com/#!/sputniknewsuk/status/1159398932411310081"/>
    <hyperlink ref="X175" r:id="rId591" display="https://twitter.com/#!/actiononsugar/status/1159374958361006082"/>
    <hyperlink ref="X176" r:id="rId592" display="https://twitter.com/#!/actiononsalt/status/1159388821068406791"/>
    <hyperlink ref="X177" r:id="rId593" display="https://twitter.com/#!/sputniknewsuk/status/1159398932411310081"/>
    <hyperlink ref="X178" r:id="rId594" display="https://twitter.com/#!/sputniknewsuk/status/1159398932411310081"/>
    <hyperlink ref="X179" r:id="rId595" display="https://twitter.com/#!/dentalhealthorg/status/1159021374268157952"/>
    <hyperlink ref="X180" r:id="rId596" display="https://twitter.com/#!/actiononsugar/status/1159025478122070017"/>
    <hyperlink ref="X181" r:id="rId597" display="https://twitter.com/#!/actiononsugar/status/1159374958361006082"/>
    <hyperlink ref="X182" r:id="rId598" display="https://twitter.com/#!/actiononsalt/status/1159101264577384448"/>
    <hyperlink ref="X183" r:id="rId599" display="https://twitter.com/#!/actiononsalt/status/1159388821068406791"/>
    <hyperlink ref="X184" r:id="rId600" display="https://twitter.com/#!/teethteam/status/1159420636802035712"/>
    <hyperlink ref="X185" r:id="rId601" display="https://twitter.com/#!/dentalhealthorg/status/1159021374268157952"/>
    <hyperlink ref="X186" r:id="rId602" display="https://twitter.com/#!/actiononsugar/status/1158651925430243329"/>
    <hyperlink ref="X187" r:id="rId603" display="https://twitter.com/#!/actiononsugar/status/1159025478122070017"/>
    <hyperlink ref="X188" r:id="rId604" display="https://twitter.com/#!/teethteam/status/1159420636802035712"/>
    <hyperlink ref="X189" r:id="rId605" display="https://twitter.com/#!/teethteam/status/1159420636802035712"/>
    <hyperlink ref="X190" r:id="rId606" display="https://twitter.com/#!/k_worldpanel/status/1156828843765829632"/>
    <hyperlink ref="X191" r:id="rId607" display="https://twitter.com/#!/foodmatterslive/status/1158649182334410752"/>
    <hyperlink ref="X192" r:id="rId608" display="https://twitter.com/#!/foodmatterslive/status/1158649182334410752"/>
    <hyperlink ref="X193" r:id="rId609" display="https://twitter.com/#!/foodmatterslive/status/1156489779275587591"/>
    <hyperlink ref="X194" r:id="rId610" display="https://twitter.com/#!/foodmatterslive/status/1157214722468585472"/>
    <hyperlink ref="X195" r:id="rId611" display="https://twitter.com/#!/foodmatterslive/status/1159449377666142211"/>
    <hyperlink ref="X196" r:id="rId612" display="https://twitter.com/#!/burnout_pt/status/1159490864537886720"/>
    <hyperlink ref="X197" r:id="rId613" display="https://twitter.com/#!/jimmbobs/status/1159506970816188420"/>
    <hyperlink ref="X198" r:id="rId614" display="https://twitter.com/#!/jimmbobs/status/1159506970816188420"/>
    <hyperlink ref="X199" r:id="rId615" display="https://twitter.com/#!/bell_publishing/status/1159776098743476226"/>
    <hyperlink ref="X200" r:id="rId616" display="https://twitter.com/#!/confectionprod/status/1159770741853884419"/>
    <hyperlink ref="X201" r:id="rId617" display="https://twitter.com/#!/sweetsnsavoury/status/1159776119085834242"/>
    <hyperlink ref="X202" r:id="rId618" display="https://twitter.com/#!/justint035/status/1159804753796325376"/>
    <hyperlink ref="X203" r:id="rId619" display="https://twitter.com/#!/justint035/status/1159804753796325376"/>
    <hyperlink ref="X204" r:id="rId620" display="https://twitter.com/#!/childofourtime/status/1153199254946615296"/>
    <hyperlink ref="X205" r:id="rId621" display="https://twitter.com/#!/childofourtime/status/1158393228422471681"/>
    <hyperlink ref="X206" r:id="rId622" display="https://twitter.com/#!/worriedmum3/status/1159806009054916608"/>
    <hyperlink ref="X207" r:id="rId623" display="https://twitter.com/#!/wendyj08/status/1159866603821043712"/>
    <hyperlink ref="X208" r:id="rId624" display="https://twitter.com/#!/wendyj08/status/1159866603821043712"/>
    <hyperlink ref="X209" r:id="rId625" display="https://twitter.com/#!/lovatoletsitgo/status/1159868212193964032"/>
    <hyperlink ref="X210" r:id="rId626" display="https://twitter.com/#!/allcorgis/status/1159874501888188416"/>
    <hyperlink ref="X211" r:id="rId627" display="https://twitter.com/#!/dipbrig11/status/1159926126522904576"/>
    <hyperlink ref="X212" r:id="rId628" display="https://twitter.com/#!/delta9mufc/status/1160123347121950721"/>
    <hyperlink ref="X213" r:id="rId629" display="https://twitter.com/#!/delta9mufc/status/1160123347121950721"/>
    <hyperlink ref="X214" r:id="rId630" display="https://twitter.com/#!/ihaterocket/status/1160468388193415179"/>
    <hyperlink ref="X215" r:id="rId631" display="https://twitter.com/#!/ihaterocket/status/1160468388193415179"/>
    <hyperlink ref="X216" r:id="rId632" display="https://twitter.com/#!/almightypod/status/1160487921763438594"/>
    <hyperlink ref="X217" r:id="rId633" display="https://twitter.com/#!/almightypod/status/1160487921763438594"/>
    <hyperlink ref="X218" r:id="rId634" display="https://twitter.com/#!/drawntopixels/status/1160491894322999296"/>
    <hyperlink ref="X219" r:id="rId635" display="https://twitter.com/#!/drawntopixels/status/1160491894322999296"/>
    <hyperlink ref="X220" r:id="rId636" display="https://twitter.com/#!/martsmarts72/status/1160580057368317952"/>
    <hyperlink ref="X221" r:id="rId637" display="https://twitter.com/#!/martsmarts72/status/1160580057368317952"/>
    <hyperlink ref="X222" r:id="rId638" display="https://twitter.com/#!/hugorelly/status/1160607251788369920"/>
    <hyperlink ref="X223" r:id="rId639" display="https://twitter.com/#!/hugorelly/status/1160607251788369920"/>
    <hyperlink ref="X224" r:id="rId640" display="https://twitter.com/#!/blancogogo/status/1160619746418544640"/>
    <hyperlink ref="X225" r:id="rId641" display="https://twitter.com/#!/nickthefiddler/status/1160672665822224389"/>
    <hyperlink ref="X226" r:id="rId642" display="https://twitter.com/#!/nickthefiddler/status/1160672665822224389"/>
    <hyperlink ref="X227" r:id="rId643" display="https://twitter.com/#!/edmxonds/status/1160677021795721220"/>
    <hyperlink ref="X228" r:id="rId644" display="https://twitter.com/#!/edmxonds/status/1160677021795721220"/>
    <hyperlink ref="X229" r:id="rId645" display="https://twitter.com/#!/tlifeuk/status/1160677151785607171"/>
    <hyperlink ref="X230" r:id="rId646" display="https://twitter.com/#!/tlifeuk/status/1160677151785607171"/>
    <hyperlink ref="X231" r:id="rId647" display="https://twitter.com/#!/rogontheleft/status/1160727733208584195"/>
    <hyperlink ref="X232" r:id="rId648" display="https://twitter.com/#!/sue834/status/1160795225356460032"/>
    <hyperlink ref="X233" r:id="rId649" display="https://twitter.com/#!/sue834/status/1160795225356460032"/>
    <hyperlink ref="X234" r:id="rId650" display="https://twitter.com/#!/sugarbeatbook/status/1160824262141317120"/>
    <hyperlink ref="X235" r:id="rId651" display="https://twitter.com/#!/xtremekoool/status/1160829891387912192"/>
    <hyperlink ref="X236" r:id="rId652" display="https://twitter.com/#!/mrkgyamfi/status/1160855720595734529"/>
    <hyperlink ref="X237" r:id="rId653" display="https://twitter.com/#!/admbriggs/status/1146400424519512065"/>
    <hyperlink ref="X238" r:id="rId654" display="https://twitter.com/#!/battleforbrexit/status/1160856054785368064"/>
    <hyperlink ref="X239" r:id="rId655" display="https://twitter.com/#!/battleforbrexit/status/1160856054785368064"/>
    <hyperlink ref="X240" r:id="rId656" display="https://twitter.com/#!/jayyangelo/status/1160855375576481792"/>
    <hyperlink ref="X241" r:id="rId657" display="https://twitter.com/#!/tamalam_/status/1160857567440097280"/>
    <hyperlink ref="X242" r:id="rId658" display="https://twitter.com/#!/healthenews/status/1156927564906192896"/>
    <hyperlink ref="X243" r:id="rId659" display="https://twitter.com/#!/healthenews/status/1158241219815723008"/>
    <hyperlink ref="X244" r:id="rId660" display="https://twitter.com/#!/healthenews/status/1159071694214041600"/>
    <hyperlink ref="X245" r:id="rId661" display="https://twitter.com/#!/healthenews/status/1160883634892488704"/>
    <hyperlink ref="X246" r:id="rId662" display="https://twitter.com/#!/marcin_medink/status/1160916689543974912"/>
    <hyperlink ref="X247" r:id="rId663" display="https://twitter.com/#!/tijdvooreten/status/1156899350607532032"/>
    <hyperlink ref="X248" r:id="rId664" display="https://twitter.com/#!/enjoy_diabetes/status/1156975915194302464"/>
    <hyperlink ref="X249" r:id="rId665" display="https://twitter.com/#!/tijdvooreten/status/1156899350607532032"/>
    <hyperlink ref="X250" r:id="rId666" display="https://twitter.com/#!/enjoy_diabetes/status/1156975915194302464"/>
    <hyperlink ref="X251" r:id="rId667" display="https://twitter.com/#!/tijdvooreten/status/1156899350607532032"/>
    <hyperlink ref="X252" r:id="rId668" display="https://twitter.com/#!/enjoy_diabetes/status/1156975915194302464"/>
    <hyperlink ref="X253" r:id="rId669" display="https://twitter.com/#!/tijdvooreten/status/1156899350607532032"/>
    <hyperlink ref="X254" r:id="rId670" display="https://twitter.com/#!/enjoy_diabetes/status/1156975915194302464"/>
    <hyperlink ref="X255" r:id="rId671" display="https://twitter.com/#!/tijdvooreten/status/1156871130399068160"/>
    <hyperlink ref="X256" r:id="rId672" display="https://twitter.com/#!/tijdvooreten/status/1156899350607532032"/>
    <hyperlink ref="X257" r:id="rId673" display="https://twitter.com/#!/tijdvooreten/status/1156902885298528256"/>
    <hyperlink ref="X258" r:id="rId674" display="https://twitter.com/#!/enjoy_diabetes/status/1156975915194302464"/>
    <hyperlink ref="X259" r:id="rId675" display="https://twitter.com/#!/tijdvooreten/status/1156899350607532032"/>
    <hyperlink ref="X260" r:id="rId676" display="https://twitter.com/#!/tijdvooreten/status/1156980591079899138"/>
    <hyperlink ref="X261" r:id="rId677" display="https://twitter.com/#!/enjoy_diabetes/status/1156975915194302464"/>
    <hyperlink ref="X262" r:id="rId678" display="https://twitter.com/#!/enjoy_diabetes/status/1158553655974535173"/>
    <hyperlink ref="X263" r:id="rId679" display="https://twitter.com/#!/enjoy_diabetes/status/1161155353653981184"/>
    <hyperlink ref="X264" r:id="rId680" display="https://twitter.com/#!/helenclarknz/status/1157135457764818944"/>
    <hyperlink ref="X265" r:id="rId681" display="https://twitter.com/#!/fizz_nz/status/1158519965902757888"/>
    <hyperlink ref="X266" r:id="rId682" display="https://twitter.com/#!/rourouvakautona/status/1157146658557136897"/>
    <hyperlink ref="X267" r:id="rId683" display="https://twitter.com/#!/fizz_nz/status/1158502912084942849"/>
    <hyperlink ref="X268" r:id="rId684" display="https://twitter.com/#!/fizz_nz/status/1159584168180740096"/>
    <hyperlink ref="X269" r:id="rId685" display="https://twitter.com/#!/fizz_nz/status/1161040931501424640"/>
    <hyperlink ref="X270" r:id="rId686" display="https://twitter.com/#!/rourouvakautona/status/1161178152380448769"/>
    <hyperlink ref="X271" r:id="rId687" display="https://twitter.com/#!/discostew66/status/1161227565798813696"/>
    <hyperlink ref="X272" r:id="rId688" display="https://twitter.com/#!/syawal/status/1161245860488892422"/>
    <hyperlink ref="X273" r:id="rId689" display="https://twitter.com/#!/terrahall/status/1161265794954588161"/>
    <hyperlink ref="X274" r:id="rId690" display="https://twitter.com/#!/sammertang/status/1161316502500511744"/>
    <hyperlink ref="X275" r:id="rId691" display="https://twitter.com/#!/sammertang/status/1161317758946172930"/>
    <hyperlink ref="X276" r:id="rId692" display="https://twitter.com/#!/bandwaccounting/status/1161321609019502592"/>
    <hyperlink ref="X277" r:id="rId693" display="https://twitter.com/#!/maritahennessy/status/1161340790251184128"/>
    <hyperlink ref="X278" r:id="rId694" display="https://twitter.com/#!/louhaigh/status/1147097793204490241"/>
    <hyperlink ref="X279" r:id="rId695" display="https://twitter.com/#!/kevthecheff/status/1161379621448880128"/>
    <hyperlink ref="X280" r:id="rId696" display="https://twitter.com/#!/kevthecheff/status/1161379621448880128"/>
    <hyperlink ref="X281" r:id="rId697" display="https://twitter.com/#!/healcities/status/1161393255650603008"/>
    <hyperlink ref="X282" r:id="rId698" display="https://twitter.com/#!/wearepha/status/1161393277402320897"/>
    <hyperlink ref="X283" r:id="rId699" display="https://twitter.com/#!/louisestephen9/status/1161226424889405440"/>
    <hyperlink ref="X284" r:id="rId700" display="https://twitter.com/#!/mister_hunt/status/1161412667350769664"/>
    <hyperlink ref="AZ9" r:id="rId701" display="https://api.twitter.com/1.1/geo/id/e564d30dc173d2a8.json"/>
    <hyperlink ref="AZ122" r:id="rId702" display="https://api.twitter.com/1.1/geo/id/af4757dac9bdd1d9.json"/>
    <hyperlink ref="AZ123" r:id="rId703" display="https://api.twitter.com/1.1/geo/id/af4757dac9bdd1d9.json"/>
  </hyperlinks>
  <printOptions/>
  <pageMargins left="0.7" right="0.7" top="0.75" bottom="0.75" header="0.3" footer="0.3"/>
  <pageSetup horizontalDpi="600" verticalDpi="600" orientation="portrait" r:id="rId707"/>
  <legacyDrawing r:id="rId705"/>
  <tableParts>
    <tablePart r:id="rId70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3807</v>
      </c>
      <c r="B1" s="13" t="s">
        <v>3808</v>
      </c>
      <c r="C1" s="13" t="s">
        <v>3801</v>
      </c>
      <c r="D1" s="13" t="s">
        <v>3802</v>
      </c>
      <c r="E1" s="13" t="s">
        <v>3809</v>
      </c>
      <c r="F1" s="13" t="s">
        <v>144</v>
      </c>
      <c r="G1" s="13" t="s">
        <v>3810</v>
      </c>
      <c r="H1" s="13" t="s">
        <v>3811</v>
      </c>
      <c r="I1" s="13" t="s">
        <v>3812</v>
      </c>
      <c r="J1" s="13" t="s">
        <v>3813</v>
      </c>
      <c r="K1" s="13" t="s">
        <v>3814</v>
      </c>
      <c r="L1" s="13" t="s">
        <v>3815</v>
      </c>
    </row>
    <row r="2" spans="1:12" ht="15">
      <c r="A2" s="85" t="s">
        <v>3000</v>
      </c>
      <c r="B2" s="85" t="s">
        <v>3001</v>
      </c>
      <c r="C2" s="85">
        <v>16</v>
      </c>
      <c r="D2" s="118">
        <v>0.006596305181145204</v>
      </c>
      <c r="E2" s="118">
        <v>2.139693925672828</v>
      </c>
      <c r="F2" s="85" t="s">
        <v>3803</v>
      </c>
      <c r="G2" s="85" t="b">
        <v>0</v>
      </c>
      <c r="H2" s="85" t="b">
        <v>1</v>
      </c>
      <c r="I2" s="85" t="b">
        <v>0</v>
      </c>
      <c r="J2" s="85" t="b">
        <v>0</v>
      </c>
      <c r="K2" s="85" t="b">
        <v>0</v>
      </c>
      <c r="L2" s="85" t="b">
        <v>0</v>
      </c>
    </row>
    <row r="3" spans="1:12" ht="15">
      <c r="A3" s="85" t="s">
        <v>3001</v>
      </c>
      <c r="B3" s="85" t="s">
        <v>3002</v>
      </c>
      <c r="C3" s="85">
        <v>16</v>
      </c>
      <c r="D3" s="118">
        <v>0.006596305181145204</v>
      </c>
      <c r="E3" s="118">
        <v>2.139693925672828</v>
      </c>
      <c r="F3" s="85" t="s">
        <v>3803</v>
      </c>
      <c r="G3" s="85" t="b">
        <v>0</v>
      </c>
      <c r="H3" s="85" t="b">
        <v>0</v>
      </c>
      <c r="I3" s="85" t="b">
        <v>0</v>
      </c>
      <c r="J3" s="85" t="b">
        <v>0</v>
      </c>
      <c r="K3" s="85" t="b">
        <v>0</v>
      </c>
      <c r="L3" s="85" t="b">
        <v>0</v>
      </c>
    </row>
    <row r="4" spans="1:12" ht="15">
      <c r="A4" s="85" t="s">
        <v>3002</v>
      </c>
      <c r="B4" s="85" t="s">
        <v>3003</v>
      </c>
      <c r="C4" s="85">
        <v>16</v>
      </c>
      <c r="D4" s="118">
        <v>0.006596305181145204</v>
      </c>
      <c r="E4" s="118">
        <v>2.139693925672828</v>
      </c>
      <c r="F4" s="85" t="s">
        <v>3803</v>
      </c>
      <c r="G4" s="85" t="b">
        <v>0</v>
      </c>
      <c r="H4" s="85" t="b">
        <v>0</v>
      </c>
      <c r="I4" s="85" t="b">
        <v>0</v>
      </c>
      <c r="J4" s="85" t="b">
        <v>0</v>
      </c>
      <c r="K4" s="85" t="b">
        <v>0</v>
      </c>
      <c r="L4" s="85" t="b">
        <v>0</v>
      </c>
    </row>
    <row r="5" spans="1:12" ht="15">
      <c r="A5" s="85" t="s">
        <v>3003</v>
      </c>
      <c r="B5" s="85" t="s">
        <v>3004</v>
      </c>
      <c r="C5" s="85">
        <v>16</v>
      </c>
      <c r="D5" s="118">
        <v>0.006596305181145204</v>
      </c>
      <c r="E5" s="118">
        <v>2.0913892460982733</v>
      </c>
      <c r="F5" s="85" t="s">
        <v>3803</v>
      </c>
      <c r="G5" s="85" t="b">
        <v>0</v>
      </c>
      <c r="H5" s="85" t="b">
        <v>0</v>
      </c>
      <c r="I5" s="85" t="b">
        <v>0</v>
      </c>
      <c r="J5" s="85" t="b">
        <v>0</v>
      </c>
      <c r="K5" s="85" t="b">
        <v>0</v>
      </c>
      <c r="L5" s="85" t="b">
        <v>0</v>
      </c>
    </row>
    <row r="6" spans="1:12" ht="15">
      <c r="A6" s="85" t="s">
        <v>3004</v>
      </c>
      <c r="B6" s="85" t="s">
        <v>3005</v>
      </c>
      <c r="C6" s="85">
        <v>16</v>
      </c>
      <c r="D6" s="118">
        <v>0.006596305181145204</v>
      </c>
      <c r="E6" s="118">
        <v>2.0913892460982733</v>
      </c>
      <c r="F6" s="85" t="s">
        <v>3803</v>
      </c>
      <c r="G6" s="85" t="b">
        <v>0</v>
      </c>
      <c r="H6" s="85" t="b">
        <v>0</v>
      </c>
      <c r="I6" s="85" t="b">
        <v>0</v>
      </c>
      <c r="J6" s="85" t="b">
        <v>0</v>
      </c>
      <c r="K6" s="85" t="b">
        <v>0</v>
      </c>
      <c r="L6" s="85" t="b">
        <v>0</v>
      </c>
    </row>
    <row r="7" spans="1:12" ht="15">
      <c r="A7" s="85" t="s">
        <v>3005</v>
      </c>
      <c r="B7" s="85" t="s">
        <v>3006</v>
      </c>
      <c r="C7" s="85">
        <v>16</v>
      </c>
      <c r="D7" s="118">
        <v>0.006596305181145204</v>
      </c>
      <c r="E7" s="118">
        <v>2.1660228643951775</v>
      </c>
      <c r="F7" s="85" t="s">
        <v>3803</v>
      </c>
      <c r="G7" s="85" t="b">
        <v>0</v>
      </c>
      <c r="H7" s="85" t="b">
        <v>0</v>
      </c>
      <c r="I7" s="85" t="b">
        <v>0</v>
      </c>
      <c r="J7" s="85" t="b">
        <v>0</v>
      </c>
      <c r="K7" s="85" t="b">
        <v>0</v>
      </c>
      <c r="L7" s="85" t="b">
        <v>0</v>
      </c>
    </row>
    <row r="8" spans="1:12" ht="15">
      <c r="A8" s="85" t="s">
        <v>3006</v>
      </c>
      <c r="B8" s="85" t="s">
        <v>3030</v>
      </c>
      <c r="C8" s="85">
        <v>16</v>
      </c>
      <c r="D8" s="118">
        <v>0.006596305181145204</v>
      </c>
      <c r="E8" s="118">
        <v>2.0479235523171826</v>
      </c>
      <c r="F8" s="85" t="s">
        <v>3803</v>
      </c>
      <c r="G8" s="85" t="b">
        <v>0</v>
      </c>
      <c r="H8" s="85" t="b">
        <v>0</v>
      </c>
      <c r="I8" s="85" t="b">
        <v>0</v>
      </c>
      <c r="J8" s="85" t="b">
        <v>0</v>
      </c>
      <c r="K8" s="85" t="b">
        <v>0</v>
      </c>
      <c r="L8" s="85" t="b">
        <v>0</v>
      </c>
    </row>
    <row r="9" spans="1:12" ht="15">
      <c r="A9" s="85" t="s">
        <v>3030</v>
      </c>
      <c r="B9" s="85" t="s">
        <v>2974</v>
      </c>
      <c r="C9" s="85">
        <v>16</v>
      </c>
      <c r="D9" s="118">
        <v>0.006596305181145204</v>
      </c>
      <c r="E9" s="118">
        <v>1.7468935566532016</v>
      </c>
      <c r="F9" s="85" t="s">
        <v>3803</v>
      </c>
      <c r="G9" s="85" t="b">
        <v>0</v>
      </c>
      <c r="H9" s="85" t="b">
        <v>0</v>
      </c>
      <c r="I9" s="85" t="b">
        <v>0</v>
      </c>
      <c r="J9" s="85" t="b">
        <v>0</v>
      </c>
      <c r="K9" s="85" t="b">
        <v>0</v>
      </c>
      <c r="L9" s="85" t="b">
        <v>0</v>
      </c>
    </row>
    <row r="10" spans="1:12" ht="15">
      <c r="A10" s="85" t="s">
        <v>2974</v>
      </c>
      <c r="B10" s="85" t="s">
        <v>3526</v>
      </c>
      <c r="C10" s="85">
        <v>16</v>
      </c>
      <c r="D10" s="118">
        <v>0.006596305181145204</v>
      </c>
      <c r="E10" s="118">
        <v>1.864992868731196</v>
      </c>
      <c r="F10" s="85" t="s">
        <v>3803</v>
      </c>
      <c r="G10" s="85" t="b">
        <v>0</v>
      </c>
      <c r="H10" s="85" t="b">
        <v>0</v>
      </c>
      <c r="I10" s="85" t="b">
        <v>0</v>
      </c>
      <c r="J10" s="85" t="b">
        <v>0</v>
      </c>
      <c r="K10" s="85" t="b">
        <v>0</v>
      </c>
      <c r="L10" s="85" t="b">
        <v>0</v>
      </c>
    </row>
    <row r="11" spans="1:12" ht="15">
      <c r="A11" s="85" t="s">
        <v>3526</v>
      </c>
      <c r="B11" s="85" t="s">
        <v>2999</v>
      </c>
      <c r="C11" s="85">
        <v>16</v>
      </c>
      <c r="D11" s="118">
        <v>0.006596305181145204</v>
      </c>
      <c r="E11" s="118">
        <v>2.008415011033509</v>
      </c>
      <c r="F11" s="85" t="s">
        <v>3803</v>
      </c>
      <c r="G11" s="85" t="b">
        <v>0</v>
      </c>
      <c r="H11" s="85" t="b">
        <v>0</v>
      </c>
      <c r="I11" s="85" t="b">
        <v>0</v>
      </c>
      <c r="J11" s="85" t="b">
        <v>0</v>
      </c>
      <c r="K11" s="85" t="b">
        <v>0</v>
      </c>
      <c r="L11" s="85" t="b">
        <v>0</v>
      </c>
    </row>
    <row r="12" spans="1:12" ht="15">
      <c r="A12" s="85" t="s">
        <v>2999</v>
      </c>
      <c r="B12" s="85" t="s">
        <v>3527</v>
      </c>
      <c r="C12" s="85">
        <v>16</v>
      </c>
      <c r="D12" s="118">
        <v>0.006596305181145204</v>
      </c>
      <c r="E12" s="118">
        <v>2.008415011033509</v>
      </c>
      <c r="F12" s="85" t="s">
        <v>3803</v>
      </c>
      <c r="G12" s="85" t="b">
        <v>0</v>
      </c>
      <c r="H12" s="85" t="b">
        <v>0</v>
      </c>
      <c r="I12" s="85" t="b">
        <v>0</v>
      </c>
      <c r="J12" s="85" t="b">
        <v>0</v>
      </c>
      <c r="K12" s="85" t="b">
        <v>0</v>
      </c>
      <c r="L12" s="85" t="b">
        <v>0</v>
      </c>
    </row>
    <row r="13" spans="1:12" ht="15">
      <c r="A13" s="85" t="s">
        <v>3527</v>
      </c>
      <c r="B13" s="85" t="s">
        <v>3528</v>
      </c>
      <c r="C13" s="85">
        <v>16</v>
      </c>
      <c r="D13" s="118">
        <v>0.006596305181145204</v>
      </c>
      <c r="E13" s="118">
        <v>2.1660228643951775</v>
      </c>
      <c r="F13" s="85" t="s">
        <v>3803</v>
      </c>
      <c r="G13" s="85" t="b">
        <v>0</v>
      </c>
      <c r="H13" s="85" t="b">
        <v>0</v>
      </c>
      <c r="I13" s="85" t="b">
        <v>0</v>
      </c>
      <c r="J13" s="85" t="b">
        <v>0</v>
      </c>
      <c r="K13" s="85" t="b">
        <v>0</v>
      </c>
      <c r="L13" s="85" t="b">
        <v>0</v>
      </c>
    </row>
    <row r="14" spans="1:12" ht="15">
      <c r="A14" s="85" t="s">
        <v>3528</v>
      </c>
      <c r="B14" s="85" t="s">
        <v>2974</v>
      </c>
      <c r="C14" s="85">
        <v>16</v>
      </c>
      <c r="D14" s="118">
        <v>0.006596305181145204</v>
      </c>
      <c r="E14" s="118">
        <v>1.864992868731196</v>
      </c>
      <c r="F14" s="85" t="s">
        <v>3803</v>
      </c>
      <c r="G14" s="85" t="b">
        <v>0</v>
      </c>
      <c r="H14" s="85" t="b">
        <v>0</v>
      </c>
      <c r="I14" s="85" t="b">
        <v>0</v>
      </c>
      <c r="J14" s="85" t="b">
        <v>0</v>
      </c>
      <c r="K14" s="85" t="b">
        <v>0</v>
      </c>
      <c r="L14" s="85" t="b">
        <v>0</v>
      </c>
    </row>
    <row r="15" spans="1:12" ht="15">
      <c r="A15" s="85" t="s">
        <v>2974</v>
      </c>
      <c r="B15" s="85" t="s">
        <v>3524</v>
      </c>
      <c r="C15" s="85">
        <v>16</v>
      </c>
      <c r="D15" s="118">
        <v>0.006596305181145204</v>
      </c>
      <c r="E15" s="118">
        <v>1.790359250434292</v>
      </c>
      <c r="F15" s="85" t="s">
        <v>3803</v>
      </c>
      <c r="G15" s="85" t="b">
        <v>0</v>
      </c>
      <c r="H15" s="85" t="b">
        <v>0</v>
      </c>
      <c r="I15" s="85" t="b">
        <v>0</v>
      </c>
      <c r="J15" s="85" t="b">
        <v>0</v>
      </c>
      <c r="K15" s="85" t="b">
        <v>0</v>
      </c>
      <c r="L15" s="85" t="b">
        <v>0</v>
      </c>
    </row>
    <row r="16" spans="1:12" ht="15">
      <c r="A16" s="85" t="s">
        <v>347</v>
      </c>
      <c r="B16" s="85" t="s">
        <v>3000</v>
      </c>
      <c r="C16" s="85">
        <v>15</v>
      </c>
      <c r="D16" s="118">
        <v>0.006350873747801268</v>
      </c>
      <c r="E16" s="118">
        <v>2.166022864395177</v>
      </c>
      <c r="F16" s="85" t="s">
        <v>3803</v>
      </c>
      <c r="G16" s="85" t="b">
        <v>0</v>
      </c>
      <c r="H16" s="85" t="b">
        <v>0</v>
      </c>
      <c r="I16" s="85" t="b">
        <v>0</v>
      </c>
      <c r="J16" s="85" t="b">
        <v>0</v>
      </c>
      <c r="K16" s="85" t="b">
        <v>1</v>
      </c>
      <c r="L16" s="85" t="b">
        <v>0</v>
      </c>
    </row>
    <row r="17" spans="1:12" ht="15">
      <c r="A17" s="85" t="s">
        <v>3524</v>
      </c>
      <c r="B17" s="85" t="s">
        <v>3529</v>
      </c>
      <c r="C17" s="85">
        <v>15</v>
      </c>
      <c r="D17" s="118">
        <v>0.006350873747801268</v>
      </c>
      <c r="E17" s="118">
        <v>2.0913892460982733</v>
      </c>
      <c r="F17" s="85" t="s">
        <v>3803</v>
      </c>
      <c r="G17" s="85" t="b">
        <v>0</v>
      </c>
      <c r="H17" s="85" t="b">
        <v>0</v>
      </c>
      <c r="I17" s="85" t="b">
        <v>0</v>
      </c>
      <c r="J17" s="85" t="b">
        <v>0</v>
      </c>
      <c r="K17" s="85" t="b">
        <v>0</v>
      </c>
      <c r="L17" s="85" t="b">
        <v>0</v>
      </c>
    </row>
    <row r="18" spans="1:12" ht="15">
      <c r="A18" s="85" t="s">
        <v>2928</v>
      </c>
      <c r="B18" s="85" t="s">
        <v>2973</v>
      </c>
      <c r="C18" s="85">
        <v>14</v>
      </c>
      <c r="D18" s="118">
        <v>0.006465871125770387</v>
      </c>
      <c r="E18" s="118">
        <v>1.3567036894957198</v>
      </c>
      <c r="F18" s="85" t="s">
        <v>3803</v>
      </c>
      <c r="G18" s="85" t="b">
        <v>0</v>
      </c>
      <c r="H18" s="85" t="b">
        <v>0</v>
      </c>
      <c r="I18" s="85" t="b">
        <v>0</v>
      </c>
      <c r="J18" s="85" t="b">
        <v>0</v>
      </c>
      <c r="K18" s="85" t="b">
        <v>0</v>
      </c>
      <c r="L18" s="85" t="b">
        <v>0</v>
      </c>
    </row>
    <row r="19" spans="1:12" ht="15">
      <c r="A19" s="85" t="s">
        <v>2972</v>
      </c>
      <c r="B19" s="85" t="s">
        <v>2984</v>
      </c>
      <c r="C19" s="85">
        <v>14</v>
      </c>
      <c r="D19" s="118">
        <v>0.006093944516711425</v>
      </c>
      <c r="E19" s="118">
        <v>1.4111014547300085</v>
      </c>
      <c r="F19" s="85" t="s">
        <v>3803</v>
      </c>
      <c r="G19" s="85" t="b">
        <v>0</v>
      </c>
      <c r="H19" s="85" t="b">
        <v>0</v>
      </c>
      <c r="I19" s="85" t="b">
        <v>0</v>
      </c>
      <c r="J19" s="85" t="b">
        <v>0</v>
      </c>
      <c r="K19" s="85" t="b">
        <v>0</v>
      </c>
      <c r="L19" s="85" t="b">
        <v>0</v>
      </c>
    </row>
    <row r="20" spans="1:12" ht="15">
      <c r="A20" s="85" t="s">
        <v>2984</v>
      </c>
      <c r="B20" s="85" t="s">
        <v>2985</v>
      </c>
      <c r="C20" s="85">
        <v>14</v>
      </c>
      <c r="D20" s="118">
        <v>0.006093944516711425</v>
      </c>
      <c r="E20" s="118">
        <v>2.1940515879954208</v>
      </c>
      <c r="F20" s="85" t="s">
        <v>3803</v>
      </c>
      <c r="G20" s="85" t="b">
        <v>0</v>
      </c>
      <c r="H20" s="85" t="b">
        <v>0</v>
      </c>
      <c r="I20" s="85" t="b">
        <v>0</v>
      </c>
      <c r="J20" s="85" t="b">
        <v>0</v>
      </c>
      <c r="K20" s="85" t="b">
        <v>1</v>
      </c>
      <c r="L20" s="85" t="b">
        <v>0</v>
      </c>
    </row>
    <row r="21" spans="1:12" ht="15">
      <c r="A21" s="85" t="s">
        <v>2985</v>
      </c>
      <c r="B21" s="85" t="s">
        <v>2986</v>
      </c>
      <c r="C21" s="85">
        <v>14</v>
      </c>
      <c r="D21" s="118">
        <v>0.006093944516711425</v>
      </c>
      <c r="E21" s="118">
        <v>2.136059641017734</v>
      </c>
      <c r="F21" s="85" t="s">
        <v>3803</v>
      </c>
      <c r="G21" s="85" t="b">
        <v>0</v>
      </c>
      <c r="H21" s="85" t="b">
        <v>1</v>
      </c>
      <c r="I21" s="85" t="b">
        <v>0</v>
      </c>
      <c r="J21" s="85" t="b">
        <v>0</v>
      </c>
      <c r="K21" s="85" t="b">
        <v>0</v>
      </c>
      <c r="L21" s="85" t="b">
        <v>0</v>
      </c>
    </row>
    <row r="22" spans="1:12" ht="15">
      <c r="A22" s="85" t="s">
        <v>2986</v>
      </c>
      <c r="B22" s="85" t="s">
        <v>363</v>
      </c>
      <c r="C22" s="85">
        <v>14</v>
      </c>
      <c r="D22" s="118">
        <v>0.006093944516711425</v>
      </c>
      <c r="E22" s="118">
        <v>2.0333972991205864</v>
      </c>
      <c r="F22" s="85" t="s">
        <v>3803</v>
      </c>
      <c r="G22" s="85" t="b">
        <v>0</v>
      </c>
      <c r="H22" s="85" t="b">
        <v>0</v>
      </c>
      <c r="I22" s="85" t="b">
        <v>0</v>
      </c>
      <c r="J22" s="85" t="b">
        <v>0</v>
      </c>
      <c r="K22" s="85" t="b">
        <v>0</v>
      </c>
      <c r="L22" s="85" t="b">
        <v>0</v>
      </c>
    </row>
    <row r="23" spans="1:12" ht="15">
      <c r="A23" s="85" t="s">
        <v>363</v>
      </c>
      <c r="B23" s="85" t="s">
        <v>2987</v>
      </c>
      <c r="C23" s="85">
        <v>14</v>
      </c>
      <c r="D23" s="118">
        <v>0.006093944516711425</v>
      </c>
      <c r="E23" s="118">
        <v>2.0913892460982733</v>
      </c>
      <c r="F23" s="85" t="s">
        <v>3803</v>
      </c>
      <c r="G23" s="85" t="b">
        <v>0</v>
      </c>
      <c r="H23" s="85" t="b">
        <v>0</v>
      </c>
      <c r="I23" s="85" t="b">
        <v>0</v>
      </c>
      <c r="J23" s="85" t="b">
        <v>0</v>
      </c>
      <c r="K23" s="85" t="b">
        <v>0</v>
      </c>
      <c r="L23" s="85" t="b">
        <v>0</v>
      </c>
    </row>
    <row r="24" spans="1:12" ht="15">
      <c r="A24" s="85" t="s">
        <v>2987</v>
      </c>
      <c r="B24" s="85" t="s">
        <v>2988</v>
      </c>
      <c r="C24" s="85">
        <v>14</v>
      </c>
      <c r="D24" s="118">
        <v>0.006093944516711425</v>
      </c>
      <c r="E24" s="118">
        <v>2.224014811372864</v>
      </c>
      <c r="F24" s="85" t="s">
        <v>3803</v>
      </c>
      <c r="G24" s="85" t="b">
        <v>0</v>
      </c>
      <c r="H24" s="85" t="b">
        <v>0</v>
      </c>
      <c r="I24" s="85" t="b">
        <v>0</v>
      </c>
      <c r="J24" s="85" t="b">
        <v>0</v>
      </c>
      <c r="K24" s="85" t="b">
        <v>0</v>
      </c>
      <c r="L24" s="85" t="b">
        <v>0</v>
      </c>
    </row>
    <row r="25" spans="1:12" ht="15">
      <c r="A25" s="85" t="s">
        <v>2988</v>
      </c>
      <c r="B25" s="85" t="s">
        <v>2989</v>
      </c>
      <c r="C25" s="85">
        <v>14</v>
      </c>
      <c r="D25" s="118">
        <v>0.006093944516711425</v>
      </c>
      <c r="E25" s="118">
        <v>2.114870341947796</v>
      </c>
      <c r="F25" s="85" t="s">
        <v>3803</v>
      </c>
      <c r="G25" s="85" t="b">
        <v>0</v>
      </c>
      <c r="H25" s="85" t="b">
        <v>0</v>
      </c>
      <c r="I25" s="85" t="b">
        <v>0</v>
      </c>
      <c r="J25" s="85" t="b">
        <v>0</v>
      </c>
      <c r="K25" s="85" t="b">
        <v>0</v>
      </c>
      <c r="L25" s="85" t="b">
        <v>0</v>
      </c>
    </row>
    <row r="26" spans="1:12" ht="15">
      <c r="A26" s="85" t="s">
        <v>2989</v>
      </c>
      <c r="B26" s="85" t="s">
        <v>2990</v>
      </c>
      <c r="C26" s="85">
        <v>14</v>
      </c>
      <c r="D26" s="118">
        <v>0.006093944516711425</v>
      </c>
      <c r="E26" s="118">
        <v>2.114870341947796</v>
      </c>
      <c r="F26" s="85" t="s">
        <v>3803</v>
      </c>
      <c r="G26" s="85" t="b">
        <v>0</v>
      </c>
      <c r="H26" s="85" t="b">
        <v>0</v>
      </c>
      <c r="I26" s="85" t="b">
        <v>0</v>
      </c>
      <c r="J26" s="85" t="b">
        <v>0</v>
      </c>
      <c r="K26" s="85" t="b">
        <v>0</v>
      </c>
      <c r="L26" s="85" t="b">
        <v>0</v>
      </c>
    </row>
    <row r="27" spans="1:12" ht="15">
      <c r="A27" s="85" t="s">
        <v>356</v>
      </c>
      <c r="B27" s="85" t="s">
        <v>2972</v>
      </c>
      <c r="C27" s="85">
        <v>13</v>
      </c>
      <c r="D27" s="118">
        <v>0.00582469486227498</v>
      </c>
      <c r="E27" s="118">
        <v>1.3573056223459299</v>
      </c>
      <c r="F27" s="85" t="s">
        <v>3803</v>
      </c>
      <c r="G27" s="85" t="b">
        <v>0</v>
      </c>
      <c r="H27" s="85" t="b">
        <v>0</v>
      </c>
      <c r="I27" s="85" t="b">
        <v>0</v>
      </c>
      <c r="J27" s="85" t="b">
        <v>0</v>
      </c>
      <c r="K27" s="85" t="b">
        <v>0</v>
      </c>
      <c r="L27" s="85" t="b">
        <v>0</v>
      </c>
    </row>
    <row r="28" spans="1:12" ht="15">
      <c r="A28" s="85" t="s">
        <v>2990</v>
      </c>
      <c r="B28" s="85" t="s">
        <v>3530</v>
      </c>
      <c r="C28" s="85">
        <v>13</v>
      </c>
      <c r="D28" s="118">
        <v>0.00582469486227498</v>
      </c>
      <c r="E28" s="118">
        <v>2.224014811372864</v>
      </c>
      <c r="F28" s="85" t="s">
        <v>3803</v>
      </c>
      <c r="G28" s="85" t="b">
        <v>0</v>
      </c>
      <c r="H28" s="85" t="b">
        <v>0</v>
      </c>
      <c r="I28" s="85" t="b">
        <v>0</v>
      </c>
      <c r="J28" s="85" t="b">
        <v>1</v>
      </c>
      <c r="K28" s="85" t="b">
        <v>0</v>
      </c>
      <c r="L28" s="85" t="b">
        <v>0</v>
      </c>
    </row>
    <row r="29" spans="1:12" ht="15">
      <c r="A29" s="85" t="s">
        <v>3530</v>
      </c>
      <c r="B29" s="85" t="s">
        <v>3531</v>
      </c>
      <c r="C29" s="85">
        <v>13</v>
      </c>
      <c r="D29" s="118">
        <v>0.00582469486227498</v>
      </c>
      <c r="E29" s="118">
        <v>2.256199494744265</v>
      </c>
      <c r="F29" s="85" t="s">
        <v>3803</v>
      </c>
      <c r="G29" s="85" t="b">
        <v>1</v>
      </c>
      <c r="H29" s="85" t="b">
        <v>0</v>
      </c>
      <c r="I29" s="85" t="b">
        <v>0</v>
      </c>
      <c r="J29" s="85" t="b">
        <v>0</v>
      </c>
      <c r="K29" s="85" t="b">
        <v>0</v>
      </c>
      <c r="L29" s="85" t="b">
        <v>0</v>
      </c>
    </row>
    <row r="30" spans="1:12" ht="15">
      <c r="A30" s="85" t="s">
        <v>303</v>
      </c>
      <c r="B30" s="85" t="s">
        <v>304</v>
      </c>
      <c r="C30" s="85">
        <v>10</v>
      </c>
      <c r="D30" s="118">
        <v>0.004932690669390057</v>
      </c>
      <c r="E30" s="118">
        <v>2.1940515879954208</v>
      </c>
      <c r="F30" s="85" t="s">
        <v>3803</v>
      </c>
      <c r="G30" s="85" t="b">
        <v>0</v>
      </c>
      <c r="H30" s="85" t="b">
        <v>0</v>
      </c>
      <c r="I30" s="85" t="b">
        <v>0</v>
      </c>
      <c r="J30" s="85" t="b">
        <v>0</v>
      </c>
      <c r="K30" s="85" t="b">
        <v>0</v>
      </c>
      <c r="L30" s="85" t="b">
        <v>0</v>
      </c>
    </row>
    <row r="31" spans="1:12" ht="15">
      <c r="A31" s="85" t="s">
        <v>3010</v>
      </c>
      <c r="B31" s="85" t="s">
        <v>3009</v>
      </c>
      <c r="C31" s="85">
        <v>8</v>
      </c>
      <c r="D31" s="118">
        <v>0.0042538033704582565</v>
      </c>
      <c r="E31" s="118">
        <v>1.928840560357935</v>
      </c>
      <c r="F31" s="85" t="s">
        <v>3803</v>
      </c>
      <c r="G31" s="85" t="b">
        <v>0</v>
      </c>
      <c r="H31" s="85" t="b">
        <v>0</v>
      </c>
      <c r="I31" s="85" t="b">
        <v>0</v>
      </c>
      <c r="J31" s="85" t="b">
        <v>0</v>
      </c>
      <c r="K31" s="85" t="b">
        <v>0</v>
      </c>
      <c r="L31" s="85" t="b">
        <v>0</v>
      </c>
    </row>
    <row r="32" spans="1:12" ht="15">
      <c r="A32" s="85" t="s">
        <v>2993</v>
      </c>
      <c r="B32" s="85" t="s">
        <v>2994</v>
      </c>
      <c r="C32" s="85">
        <v>6</v>
      </c>
      <c r="D32" s="118">
        <v>0.003487825710244407</v>
      </c>
      <c r="E32" s="118">
        <v>2.328750161892877</v>
      </c>
      <c r="F32" s="85" t="s">
        <v>3803</v>
      </c>
      <c r="G32" s="85" t="b">
        <v>0</v>
      </c>
      <c r="H32" s="85" t="b">
        <v>0</v>
      </c>
      <c r="I32" s="85" t="b">
        <v>0</v>
      </c>
      <c r="J32" s="85" t="b">
        <v>0</v>
      </c>
      <c r="K32" s="85" t="b">
        <v>0</v>
      </c>
      <c r="L32" s="85" t="b">
        <v>0</v>
      </c>
    </row>
    <row r="33" spans="1:12" ht="15">
      <c r="A33" s="85" t="s">
        <v>3067</v>
      </c>
      <c r="B33" s="85" t="s">
        <v>3067</v>
      </c>
      <c r="C33" s="85">
        <v>6</v>
      </c>
      <c r="D33" s="118">
        <v>0.0036763524865482755</v>
      </c>
      <c r="E33" s="118">
        <v>1.9551694990802841</v>
      </c>
      <c r="F33" s="85" t="s">
        <v>3803</v>
      </c>
      <c r="G33" s="85" t="b">
        <v>0</v>
      </c>
      <c r="H33" s="85" t="b">
        <v>0</v>
      </c>
      <c r="I33" s="85" t="b">
        <v>0</v>
      </c>
      <c r="J33" s="85" t="b">
        <v>0</v>
      </c>
      <c r="K33" s="85" t="b">
        <v>0</v>
      </c>
      <c r="L33" s="85" t="b">
        <v>0</v>
      </c>
    </row>
    <row r="34" spans="1:12" ht="15">
      <c r="A34" s="85" t="s">
        <v>3538</v>
      </c>
      <c r="B34" s="85" t="s">
        <v>3535</v>
      </c>
      <c r="C34" s="85">
        <v>5</v>
      </c>
      <c r="D34" s="118">
        <v>0.0030636270721235625</v>
      </c>
      <c r="E34" s="118">
        <v>2.269772301933539</v>
      </c>
      <c r="F34" s="85" t="s">
        <v>3803</v>
      </c>
      <c r="G34" s="85" t="b">
        <v>0</v>
      </c>
      <c r="H34" s="85" t="b">
        <v>0</v>
      </c>
      <c r="I34" s="85" t="b">
        <v>0</v>
      </c>
      <c r="J34" s="85" t="b">
        <v>0</v>
      </c>
      <c r="K34" s="85" t="b">
        <v>0</v>
      </c>
      <c r="L34" s="85" t="b">
        <v>0</v>
      </c>
    </row>
    <row r="35" spans="1:12" ht="15">
      <c r="A35" s="85" t="s">
        <v>3026</v>
      </c>
      <c r="B35" s="85" t="s">
        <v>3027</v>
      </c>
      <c r="C35" s="85">
        <v>5</v>
      </c>
      <c r="D35" s="118">
        <v>0.0030636270721235625</v>
      </c>
      <c r="E35" s="118">
        <v>2.5919915966674583</v>
      </c>
      <c r="F35" s="85" t="s">
        <v>3803</v>
      </c>
      <c r="G35" s="85" t="b">
        <v>0</v>
      </c>
      <c r="H35" s="85" t="b">
        <v>0</v>
      </c>
      <c r="I35" s="85" t="b">
        <v>0</v>
      </c>
      <c r="J35" s="85" t="b">
        <v>0</v>
      </c>
      <c r="K35" s="85" t="b">
        <v>0</v>
      </c>
      <c r="L35" s="85" t="b">
        <v>0</v>
      </c>
    </row>
    <row r="36" spans="1:12" ht="15">
      <c r="A36" s="85" t="s">
        <v>3027</v>
      </c>
      <c r="B36" s="85" t="s">
        <v>3028</v>
      </c>
      <c r="C36" s="85">
        <v>5</v>
      </c>
      <c r="D36" s="118">
        <v>0.0030636270721235625</v>
      </c>
      <c r="E36" s="118">
        <v>2.6711728427150834</v>
      </c>
      <c r="F36" s="85" t="s">
        <v>3803</v>
      </c>
      <c r="G36" s="85" t="b">
        <v>0</v>
      </c>
      <c r="H36" s="85" t="b">
        <v>0</v>
      </c>
      <c r="I36" s="85" t="b">
        <v>0</v>
      </c>
      <c r="J36" s="85" t="b">
        <v>0</v>
      </c>
      <c r="K36" s="85" t="b">
        <v>0</v>
      </c>
      <c r="L36" s="85" t="b">
        <v>0</v>
      </c>
    </row>
    <row r="37" spans="1:12" ht="15">
      <c r="A37" s="85" t="s">
        <v>3028</v>
      </c>
      <c r="B37" s="85" t="s">
        <v>3025</v>
      </c>
      <c r="C37" s="85">
        <v>5</v>
      </c>
      <c r="D37" s="118">
        <v>0.0030636270721235625</v>
      </c>
      <c r="E37" s="118">
        <v>2.370142847051102</v>
      </c>
      <c r="F37" s="85" t="s">
        <v>3803</v>
      </c>
      <c r="G37" s="85" t="b">
        <v>0</v>
      </c>
      <c r="H37" s="85" t="b">
        <v>0</v>
      </c>
      <c r="I37" s="85" t="b">
        <v>0</v>
      </c>
      <c r="J37" s="85" t="b">
        <v>0</v>
      </c>
      <c r="K37" s="85" t="b">
        <v>0</v>
      </c>
      <c r="L37" s="85" t="b">
        <v>0</v>
      </c>
    </row>
    <row r="38" spans="1:12" ht="15">
      <c r="A38" s="85" t="s">
        <v>3025</v>
      </c>
      <c r="B38" s="85" t="s">
        <v>3029</v>
      </c>
      <c r="C38" s="85">
        <v>5</v>
      </c>
      <c r="D38" s="118">
        <v>0.0030636270721235625</v>
      </c>
      <c r="E38" s="118">
        <v>2.4159003376117774</v>
      </c>
      <c r="F38" s="85" t="s">
        <v>3803</v>
      </c>
      <c r="G38" s="85" t="b">
        <v>0</v>
      </c>
      <c r="H38" s="85" t="b">
        <v>0</v>
      </c>
      <c r="I38" s="85" t="b">
        <v>0</v>
      </c>
      <c r="J38" s="85" t="b">
        <v>0</v>
      </c>
      <c r="K38" s="85" t="b">
        <v>0</v>
      </c>
      <c r="L38" s="85" t="b">
        <v>0</v>
      </c>
    </row>
    <row r="39" spans="1:12" ht="15">
      <c r="A39" s="85" t="s">
        <v>3029</v>
      </c>
      <c r="B39" s="85" t="s">
        <v>3030</v>
      </c>
      <c r="C39" s="85">
        <v>5</v>
      </c>
      <c r="D39" s="118">
        <v>0.0030636270721235625</v>
      </c>
      <c r="E39" s="118">
        <v>2.0479235523171826</v>
      </c>
      <c r="F39" s="85" t="s">
        <v>3803</v>
      </c>
      <c r="G39" s="85" t="b">
        <v>0</v>
      </c>
      <c r="H39" s="85" t="b">
        <v>0</v>
      </c>
      <c r="I39" s="85" t="b">
        <v>0</v>
      </c>
      <c r="J39" s="85" t="b">
        <v>0</v>
      </c>
      <c r="K39" s="85" t="b">
        <v>0</v>
      </c>
      <c r="L39" s="85" t="b">
        <v>0</v>
      </c>
    </row>
    <row r="40" spans="1:12" ht="15">
      <c r="A40" s="85" t="s">
        <v>3030</v>
      </c>
      <c r="B40" s="85" t="s">
        <v>2999</v>
      </c>
      <c r="C40" s="85">
        <v>5</v>
      </c>
      <c r="D40" s="118">
        <v>0.0030636270721235625</v>
      </c>
      <c r="E40" s="118">
        <v>1.3851657206356087</v>
      </c>
      <c r="F40" s="85" t="s">
        <v>3803</v>
      </c>
      <c r="G40" s="85" t="b">
        <v>0</v>
      </c>
      <c r="H40" s="85" t="b">
        <v>0</v>
      </c>
      <c r="I40" s="85" t="b">
        <v>0</v>
      </c>
      <c r="J40" s="85" t="b">
        <v>0</v>
      </c>
      <c r="K40" s="85" t="b">
        <v>0</v>
      </c>
      <c r="L40" s="85" t="b">
        <v>0</v>
      </c>
    </row>
    <row r="41" spans="1:12" ht="15">
      <c r="A41" s="85" t="s">
        <v>2999</v>
      </c>
      <c r="B41" s="85" t="s">
        <v>3031</v>
      </c>
      <c r="C41" s="85">
        <v>5</v>
      </c>
      <c r="D41" s="118">
        <v>0.0030636270721235625</v>
      </c>
      <c r="E41" s="118">
        <v>2.008415011033509</v>
      </c>
      <c r="F41" s="85" t="s">
        <v>3803</v>
      </c>
      <c r="G41" s="85" t="b">
        <v>0</v>
      </c>
      <c r="H41" s="85" t="b">
        <v>0</v>
      </c>
      <c r="I41" s="85" t="b">
        <v>0</v>
      </c>
      <c r="J41" s="85" t="b">
        <v>0</v>
      </c>
      <c r="K41" s="85" t="b">
        <v>0</v>
      </c>
      <c r="L41" s="85" t="b">
        <v>0</v>
      </c>
    </row>
    <row r="42" spans="1:12" ht="15">
      <c r="A42" s="85" t="s">
        <v>304</v>
      </c>
      <c r="B42" s="85" t="s">
        <v>3011</v>
      </c>
      <c r="C42" s="85">
        <v>5</v>
      </c>
      <c r="D42" s="118">
        <v>0.0030636270721235625</v>
      </c>
      <c r="E42" s="118">
        <v>2.114870341947796</v>
      </c>
      <c r="F42" s="85" t="s">
        <v>3803</v>
      </c>
      <c r="G42" s="85" t="b">
        <v>0</v>
      </c>
      <c r="H42" s="85" t="b">
        <v>0</v>
      </c>
      <c r="I42" s="85" t="b">
        <v>0</v>
      </c>
      <c r="J42" s="85" t="b">
        <v>0</v>
      </c>
      <c r="K42" s="85" t="b">
        <v>0</v>
      </c>
      <c r="L42" s="85" t="b">
        <v>0</v>
      </c>
    </row>
    <row r="43" spans="1:12" ht="15">
      <c r="A43" s="85" t="s">
        <v>3011</v>
      </c>
      <c r="B43" s="85" t="s">
        <v>2972</v>
      </c>
      <c r="C43" s="85">
        <v>5</v>
      </c>
      <c r="D43" s="118">
        <v>0.0030636270721235625</v>
      </c>
      <c r="E43" s="118">
        <v>1.1020331172426239</v>
      </c>
      <c r="F43" s="85" t="s">
        <v>3803</v>
      </c>
      <c r="G43" s="85" t="b">
        <v>0</v>
      </c>
      <c r="H43" s="85" t="b">
        <v>0</v>
      </c>
      <c r="I43" s="85" t="b">
        <v>0</v>
      </c>
      <c r="J43" s="85" t="b">
        <v>0</v>
      </c>
      <c r="K43" s="85" t="b">
        <v>0</v>
      </c>
      <c r="L43" s="85" t="b">
        <v>0</v>
      </c>
    </row>
    <row r="44" spans="1:12" ht="15">
      <c r="A44" s="85" t="s">
        <v>2972</v>
      </c>
      <c r="B44" s="85" t="s">
        <v>3013</v>
      </c>
      <c r="C44" s="85">
        <v>5</v>
      </c>
      <c r="D44" s="118">
        <v>0.0030636270721235625</v>
      </c>
      <c r="E44" s="118">
        <v>1.1558289496267025</v>
      </c>
      <c r="F44" s="85" t="s">
        <v>3803</v>
      </c>
      <c r="G44" s="85" t="b">
        <v>0</v>
      </c>
      <c r="H44" s="85" t="b">
        <v>0</v>
      </c>
      <c r="I44" s="85" t="b">
        <v>0</v>
      </c>
      <c r="J44" s="85" t="b">
        <v>0</v>
      </c>
      <c r="K44" s="85" t="b">
        <v>0</v>
      </c>
      <c r="L44" s="85" t="b">
        <v>0</v>
      </c>
    </row>
    <row r="45" spans="1:12" ht="15">
      <c r="A45" s="85" t="s">
        <v>3013</v>
      </c>
      <c r="B45" s="85" t="s">
        <v>3014</v>
      </c>
      <c r="C45" s="85">
        <v>5</v>
      </c>
      <c r="D45" s="118">
        <v>0.0030636270721235625</v>
      </c>
      <c r="E45" s="118">
        <v>1.836116740994967</v>
      </c>
      <c r="F45" s="85" t="s">
        <v>3803</v>
      </c>
      <c r="G45" s="85" t="b">
        <v>0</v>
      </c>
      <c r="H45" s="85" t="b">
        <v>0</v>
      </c>
      <c r="I45" s="85" t="b">
        <v>0</v>
      </c>
      <c r="J45" s="85" t="b">
        <v>0</v>
      </c>
      <c r="K45" s="85" t="b">
        <v>0</v>
      </c>
      <c r="L45" s="85" t="b">
        <v>0</v>
      </c>
    </row>
    <row r="46" spans="1:12" ht="15">
      <c r="A46" s="85" t="s">
        <v>3014</v>
      </c>
      <c r="B46" s="85" t="s">
        <v>3015</v>
      </c>
      <c r="C46" s="85">
        <v>5</v>
      </c>
      <c r="D46" s="118">
        <v>0.0030636270721235625</v>
      </c>
      <c r="E46" s="118">
        <v>2.0868416183475524</v>
      </c>
      <c r="F46" s="85" t="s">
        <v>3803</v>
      </c>
      <c r="G46" s="85" t="b">
        <v>0</v>
      </c>
      <c r="H46" s="85" t="b">
        <v>0</v>
      </c>
      <c r="I46" s="85" t="b">
        <v>0</v>
      </c>
      <c r="J46" s="85" t="b">
        <v>0</v>
      </c>
      <c r="K46" s="85" t="b">
        <v>0</v>
      </c>
      <c r="L46" s="85" t="b">
        <v>0</v>
      </c>
    </row>
    <row r="47" spans="1:12" ht="15">
      <c r="A47" s="85" t="s">
        <v>3015</v>
      </c>
      <c r="B47" s="85" t="s">
        <v>3554</v>
      </c>
      <c r="C47" s="85">
        <v>5</v>
      </c>
      <c r="D47" s="118">
        <v>0.0030636270721235625</v>
      </c>
      <c r="E47" s="118">
        <v>2.5919915966674583</v>
      </c>
      <c r="F47" s="85" t="s">
        <v>3803</v>
      </c>
      <c r="G47" s="85" t="b">
        <v>0</v>
      </c>
      <c r="H47" s="85" t="b">
        <v>0</v>
      </c>
      <c r="I47" s="85" t="b">
        <v>0</v>
      </c>
      <c r="J47" s="85" t="b">
        <v>0</v>
      </c>
      <c r="K47" s="85" t="b">
        <v>0</v>
      </c>
      <c r="L47" s="85" t="b">
        <v>0</v>
      </c>
    </row>
    <row r="48" spans="1:12" ht="15">
      <c r="A48" s="85" t="s">
        <v>2977</v>
      </c>
      <c r="B48" s="85" t="s">
        <v>3009</v>
      </c>
      <c r="C48" s="85">
        <v>5</v>
      </c>
      <c r="D48" s="118">
        <v>0.0030636270721235625</v>
      </c>
      <c r="E48" s="118">
        <v>1.759482683961222</v>
      </c>
      <c r="F48" s="85" t="s">
        <v>3803</v>
      </c>
      <c r="G48" s="85" t="b">
        <v>0</v>
      </c>
      <c r="H48" s="85" t="b">
        <v>0</v>
      </c>
      <c r="I48" s="85" t="b">
        <v>0</v>
      </c>
      <c r="J48" s="85" t="b">
        <v>0</v>
      </c>
      <c r="K48" s="85" t="b">
        <v>0</v>
      </c>
      <c r="L48" s="85" t="b">
        <v>0</v>
      </c>
    </row>
    <row r="49" spans="1:12" ht="15">
      <c r="A49" s="85" t="s">
        <v>3009</v>
      </c>
      <c r="B49" s="85" t="s">
        <v>3547</v>
      </c>
      <c r="C49" s="85">
        <v>5</v>
      </c>
      <c r="D49" s="118">
        <v>0.0030636270721235625</v>
      </c>
      <c r="E49" s="118">
        <v>2.0868416183475524</v>
      </c>
      <c r="F49" s="85" t="s">
        <v>3803</v>
      </c>
      <c r="G49" s="85" t="b">
        <v>0</v>
      </c>
      <c r="H49" s="85" t="b">
        <v>0</v>
      </c>
      <c r="I49" s="85" t="b">
        <v>0</v>
      </c>
      <c r="J49" s="85" t="b">
        <v>0</v>
      </c>
      <c r="K49" s="85" t="b">
        <v>0</v>
      </c>
      <c r="L49" s="85" t="b">
        <v>0</v>
      </c>
    </row>
    <row r="50" spans="1:12" ht="15">
      <c r="A50" s="85" t="s">
        <v>3547</v>
      </c>
      <c r="B50" s="85" t="s">
        <v>3012</v>
      </c>
      <c r="C50" s="85">
        <v>5</v>
      </c>
      <c r="D50" s="118">
        <v>0.0030636270721235625</v>
      </c>
      <c r="E50" s="118">
        <v>2.2117803549558523</v>
      </c>
      <c r="F50" s="85" t="s">
        <v>3803</v>
      </c>
      <c r="G50" s="85" t="b">
        <v>0</v>
      </c>
      <c r="H50" s="85" t="b">
        <v>0</v>
      </c>
      <c r="I50" s="85" t="b">
        <v>0</v>
      </c>
      <c r="J50" s="85" t="b">
        <v>0</v>
      </c>
      <c r="K50" s="85" t="b">
        <v>0</v>
      </c>
      <c r="L50" s="85" t="b">
        <v>0</v>
      </c>
    </row>
    <row r="51" spans="1:12" ht="15">
      <c r="A51" s="85" t="s">
        <v>3012</v>
      </c>
      <c r="B51" s="85" t="s">
        <v>3556</v>
      </c>
      <c r="C51" s="85">
        <v>5</v>
      </c>
      <c r="D51" s="118">
        <v>0.0030636270721235625</v>
      </c>
      <c r="E51" s="118">
        <v>2.290961601003477</v>
      </c>
      <c r="F51" s="85" t="s">
        <v>3803</v>
      </c>
      <c r="G51" s="85" t="b">
        <v>0</v>
      </c>
      <c r="H51" s="85" t="b">
        <v>0</v>
      </c>
      <c r="I51" s="85" t="b">
        <v>0</v>
      </c>
      <c r="J51" s="85" t="b">
        <v>0</v>
      </c>
      <c r="K51" s="85" t="b">
        <v>1</v>
      </c>
      <c r="L51" s="85" t="b">
        <v>0</v>
      </c>
    </row>
    <row r="52" spans="1:12" ht="15">
      <c r="A52" s="85" t="s">
        <v>3556</v>
      </c>
      <c r="B52" s="85" t="s">
        <v>3548</v>
      </c>
      <c r="C52" s="85">
        <v>5</v>
      </c>
      <c r="D52" s="118">
        <v>0.0030636270721235625</v>
      </c>
      <c r="E52" s="118">
        <v>2.5919915966674583</v>
      </c>
      <c r="F52" s="85" t="s">
        <v>3803</v>
      </c>
      <c r="G52" s="85" t="b">
        <v>0</v>
      </c>
      <c r="H52" s="85" t="b">
        <v>1</v>
      </c>
      <c r="I52" s="85" t="b">
        <v>0</v>
      </c>
      <c r="J52" s="85" t="b">
        <v>0</v>
      </c>
      <c r="K52" s="85" t="b">
        <v>0</v>
      </c>
      <c r="L52" s="85" t="b">
        <v>0</v>
      </c>
    </row>
    <row r="53" spans="1:12" ht="15">
      <c r="A53" s="85" t="s">
        <v>3548</v>
      </c>
      <c r="B53" s="85" t="s">
        <v>2933</v>
      </c>
      <c r="C53" s="85">
        <v>5</v>
      </c>
      <c r="D53" s="118">
        <v>0.0030636270721235625</v>
      </c>
      <c r="E53" s="118">
        <v>2.3878716140115337</v>
      </c>
      <c r="F53" s="85" t="s">
        <v>3803</v>
      </c>
      <c r="G53" s="85" t="b">
        <v>0</v>
      </c>
      <c r="H53" s="85" t="b">
        <v>0</v>
      </c>
      <c r="I53" s="85" t="b">
        <v>0</v>
      </c>
      <c r="J53" s="85" t="b">
        <v>0</v>
      </c>
      <c r="K53" s="85" t="b">
        <v>1</v>
      </c>
      <c r="L53" s="85" t="b">
        <v>0</v>
      </c>
    </row>
    <row r="54" spans="1:12" ht="15">
      <c r="A54" s="85" t="s">
        <v>2933</v>
      </c>
      <c r="B54" s="85" t="s">
        <v>2980</v>
      </c>
      <c r="C54" s="85">
        <v>5</v>
      </c>
      <c r="D54" s="118">
        <v>0.0030636270721235625</v>
      </c>
      <c r="E54" s="118">
        <v>1.989931605339496</v>
      </c>
      <c r="F54" s="85" t="s">
        <v>3803</v>
      </c>
      <c r="G54" s="85" t="b">
        <v>0</v>
      </c>
      <c r="H54" s="85" t="b">
        <v>1</v>
      </c>
      <c r="I54" s="85" t="b">
        <v>0</v>
      </c>
      <c r="J54" s="85" t="b">
        <v>0</v>
      </c>
      <c r="K54" s="85" t="b">
        <v>0</v>
      </c>
      <c r="L54" s="85" t="b">
        <v>0</v>
      </c>
    </row>
    <row r="55" spans="1:12" ht="15">
      <c r="A55" s="85" t="s">
        <v>2980</v>
      </c>
      <c r="B55" s="85" t="s">
        <v>3557</v>
      </c>
      <c r="C55" s="85">
        <v>5</v>
      </c>
      <c r="D55" s="118">
        <v>0.0030636270721235625</v>
      </c>
      <c r="E55" s="118">
        <v>2.224014811372864</v>
      </c>
      <c r="F55" s="85" t="s">
        <v>3803</v>
      </c>
      <c r="G55" s="85" t="b">
        <v>0</v>
      </c>
      <c r="H55" s="85" t="b">
        <v>0</v>
      </c>
      <c r="I55" s="85" t="b">
        <v>0</v>
      </c>
      <c r="J55" s="85" t="b">
        <v>0</v>
      </c>
      <c r="K55" s="85" t="b">
        <v>0</v>
      </c>
      <c r="L55" s="85" t="b">
        <v>0</v>
      </c>
    </row>
    <row r="56" spans="1:12" ht="15">
      <c r="A56" s="85" t="s">
        <v>3557</v>
      </c>
      <c r="B56" s="85" t="s">
        <v>303</v>
      </c>
      <c r="C56" s="85">
        <v>5</v>
      </c>
      <c r="D56" s="118">
        <v>0.0030636270721235625</v>
      </c>
      <c r="E56" s="118">
        <v>2.224014811372864</v>
      </c>
      <c r="F56" s="85" t="s">
        <v>3803</v>
      </c>
      <c r="G56" s="85" t="b">
        <v>0</v>
      </c>
      <c r="H56" s="85" t="b">
        <v>0</v>
      </c>
      <c r="I56" s="85" t="b">
        <v>0</v>
      </c>
      <c r="J56" s="85" t="b">
        <v>0</v>
      </c>
      <c r="K56" s="85" t="b">
        <v>0</v>
      </c>
      <c r="L56" s="85" t="b">
        <v>0</v>
      </c>
    </row>
    <row r="57" spans="1:12" ht="15">
      <c r="A57" s="85" t="s">
        <v>2995</v>
      </c>
      <c r="B57" s="85" t="s">
        <v>2929</v>
      </c>
      <c r="C57" s="85">
        <v>5</v>
      </c>
      <c r="D57" s="118">
        <v>0.0030636270721235625</v>
      </c>
      <c r="E57" s="118">
        <v>1.9551694990802841</v>
      </c>
      <c r="F57" s="85" t="s">
        <v>3803</v>
      </c>
      <c r="G57" s="85" t="b">
        <v>0</v>
      </c>
      <c r="H57" s="85" t="b">
        <v>0</v>
      </c>
      <c r="I57" s="85" t="b">
        <v>0</v>
      </c>
      <c r="J57" s="85" t="b">
        <v>0</v>
      </c>
      <c r="K57" s="85" t="b">
        <v>0</v>
      </c>
      <c r="L57" s="85" t="b">
        <v>0</v>
      </c>
    </row>
    <row r="58" spans="1:12" ht="15">
      <c r="A58" s="85" t="s">
        <v>2929</v>
      </c>
      <c r="B58" s="85" t="s">
        <v>2996</v>
      </c>
      <c r="C58" s="85">
        <v>5</v>
      </c>
      <c r="D58" s="118">
        <v>0.0030636270721235625</v>
      </c>
      <c r="E58" s="118">
        <v>1.9387790828921148</v>
      </c>
      <c r="F58" s="85" t="s">
        <v>3803</v>
      </c>
      <c r="G58" s="85" t="b">
        <v>0</v>
      </c>
      <c r="H58" s="85" t="b">
        <v>0</v>
      </c>
      <c r="I58" s="85" t="b">
        <v>0</v>
      </c>
      <c r="J58" s="85" t="b">
        <v>0</v>
      </c>
      <c r="K58" s="85" t="b">
        <v>0</v>
      </c>
      <c r="L58" s="85" t="b">
        <v>0</v>
      </c>
    </row>
    <row r="59" spans="1:12" ht="15">
      <c r="A59" s="85" t="s">
        <v>2996</v>
      </c>
      <c r="B59" s="85" t="s">
        <v>2997</v>
      </c>
      <c r="C59" s="85">
        <v>5</v>
      </c>
      <c r="D59" s="118">
        <v>0.0030636270721235625</v>
      </c>
      <c r="E59" s="118">
        <v>2.6711728427150834</v>
      </c>
      <c r="F59" s="85" t="s">
        <v>3803</v>
      </c>
      <c r="G59" s="85" t="b">
        <v>0</v>
      </c>
      <c r="H59" s="85" t="b">
        <v>0</v>
      </c>
      <c r="I59" s="85" t="b">
        <v>0</v>
      </c>
      <c r="J59" s="85" t="b">
        <v>0</v>
      </c>
      <c r="K59" s="85" t="b">
        <v>0</v>
      </c>
      <c r="L59" s="85" t="b">
        <v>0</v>
      </c>
    </row>
    <row r="60" spans="1:12" ht="15">
      <c r="A60" s="85" t="s">
        <v>2997</v>
      </c>
      <c r="B60" s="85" t="s">
        <v>381</v>
      </c>
      <c r="C60" s="85">
        <v>5</v>
      </c>
      <c r="D60" s="118">
        <v>0.0030636270721235625</v>
      </c>
      <c r="E60" s="118">
        <v>2.6711728427150834</v>
      </c>
      <c r="F60" s="85" t="s">
        <v>3803</v>
      </c>
      <c r="G60" s="85" t="b">
        <v>0</v>
      </c>
      <c r="H60" s="85" t="b">
        <v>0</v>
      </c>
      <c r="I60" s="85" t="b">
        <v>0</v>
      </c>
      <c r="J60" s="85" t="b">
        <v>0</v>
      </c>
      <c r="K60" s="85" t="b">
        <v>0</v>
      </c>
      <c r="L60" s="85" t="b">
        <v>0</v>
      </c>
    </row>
    <row r="61" spans="1:12" ht="15">
      <c r="A61" s="85" t="s">
        <v>381</v>
      </c>
      <c r="B61" s="85" t="s">
        <v>3558</v>
      </c>
      <c r="C61" s="85">
        <v>5</v>
      </c>
      <c r="D61" s="118">
        <v>0.0030636270721235625</v>
      </c>
      <c r="E61" s="118">
        <v>2.6711728427150834</v>
      </c>
      <c r="F61" s="85" t="s">
        <v>3803</v>
      </c>
      <c r="G61" s="85" t="b">
        <v>0</v>
      </c>
      <c r="H61" s="85" t="b">
        <v>0</v>
      </c>
      <c r="I61" s="85" t="b">
        <v>0</v>
      </c>
      <c r="J61" s="85" t="b">
        <v>0</v>
      </c>
      <c r="K61" s="85" t="b">
        <v>0</v>
      </c>
      <c r="L61" s="85" t="b">
        <v>0</v>
      </c>
    </row>
    <row r="62" spans="1:12" ht="15">
      <c r="A62" s="85" t="s">
        <v>3558</v>
      </c>
      <c r="B62" s="85" t="s">
        <v>3559</v>
      </c>
      <c r="C62" s="85">
        <v>5</v>
      </c>
      <c r="D62" s="118">
        <v>0.0030636270721235625</v>
      </c>
      <c r="E62" s="118">
        <v>2.6711728427150834</v>
      </c>
      <c r="F62" s="85" t="s">
        <v>3803</v>
      </c>
      <c r="G62" s="85" t="b">
        <v>0</v>
      </c>
      <c r="H62" s="85" t="b">
        <v>0</v>
      </c>
      <c r="I62" s="85" t="b">
        <v>0</v>
      </c>
      <c r="J62" s="85" t="b">
        <v>0</v>
      </c>
      <c r="K62" s="85" t="b">
        <v>1</v>
      </c>
      <c r="L62" s="85" t="b">
        <v>0</v>
      </c>
    </row>
    <row r="63" spans="1:12" ht="15">
      <c r="A63" s="85" t="s">
        <v>380</v>
      </c>
      <c r="B63" s="85" t="s">
        <v>2992</v>
      </c>
      <c r="C63" s="85">
        <v>5</v>
      </c>
      <c r="D63" s="118">
        <v>0.0030636270721235625</v>
      </c>
      <c r="E63" s="118">
        <v>2.4670528600591584</v>
      </c>
      <c r="F63" s="85" t="s">
        <v>3803</v>
      </c>
      <c r="G63" s="85" t="b">
        <v>0</v>
      </c>
      <c r="H63" s="85" t="b">
        <v>0</v>
      </c>
      <c r="I63" s="85" t="b">
        <v>0</v>
      </c>
      <c r="J63" s="85" t="b">
        <v>0</v>
      </c>
      <c r="K63" s="85" t="b">
        <v>0</v>
      </c>
      <c r="L63" s="85" t="b">
        <v>0</v>
      </c>
    </row>
    <row r="64" spans="1:12" ht="15">
      <c r="A64" s="85" t="s">
        <v>3041</v>
      </c>
      <c r="B64" s="85" t="s">
        <v>2979</v>
      </c>
      <c r="C64" s="85">
        <v>4</v>
      </c>
      <c r="D64" s="118">
        <v>0.0026047270751719557</v>
      </c>
      <c r="E64" s="118">
        <v>1.9722028383790644</v>
      </c>
      <c r="F64" s="85" t="s">
        <v>3803</v>
      </c>
      <c r="G64" s="85" t="b">
        <v>0</v>
      </c>
      <c r="H64" s="85" t="b">
        <v>0</v>
      </c>
      <c r="I64" s="85" t="b">
        <v>0</v>
      </c>
      <c r="J64" s="85" t="b">
        <v>0</v>
      </c>
      <c r="K64" s="85" t="b">
        <v>0</v>
      </c>
      <c r="L64" s="85" t="b">
        <v>0</v>
      </c>
    </row>
    <row r="65" spans="1:12" ht="15">
      <c r="A65" s="85" t="s">
        <v>3541</v>
      </c>
      <c r="B65" s="85" t="s">
        <v>3014</v>
      </c>
      <c r="C65" s="85">
        <v>4</v>
      </c>
      <c r="D65" s="118">
        <v>0.0026047270751719557</v>
      </c>
      <c r="E65" s="118">
        <v>1.915297987042592</v>
      </c>
      <c r="F65" s="85" t="s">
        <v>3803</v>
      </c>
      <c r="G65" s="85" t="b">
        <v>0</v>
      </c>
      <c r="H65" s="85" t="b">
        <v>0</v>
      </c>
      <c r="I65" s="85" t="b">
        <v>0</v>
      </c>
      <c r="J65" s="85" t="b">
        <v>0</v>
      </c>
      <c r="K65" s="85" t="b">
        <v>0</v>
      </c>
      <c r="L65" s="85" t="b">
        <v>0</v>
      </c>
    </row>
    <row r="66" spans="1:12" ht="15">
      <c r="A66" s="85" t="s">
        <v>3037</v>
      </c>
      <c r="B66" s="85" t="s">
        <v>3014</v>
      </c>
      <c r="C66" s="85">
        <v>4</v>
      </c>
      <c r="D66" s="118">
        <v>0.0026047270751719557</v>
      </c>
      <c r="E66" s="118">
        <v>1.9944792330902168</v>
      </c>
      <c r="F66" s="85" t="s">
        <v>3803</v>
      </c>
      <c r="G66" s="85" t="b">
        <v>1</v>
      </c>
      <c r="H66" s="85" t="b">
        <v>0</v>
      </c>
      <c r="I66" s="85" t="b">
        <v>0</v>
      </c>
      <c r="J66" s="85" t="b">
        <v>0</v>
      </c>
      <c r="K66" s="85" t="b">
        <v>0</v>
      </c>
      <c r="L66" s="85" t="b">
        <v>0</v>
      </c>
    </row>
    <row r="67" spans="1:12" ht="15">
      <c r="A67" s="85" t="s">
        <v>3539</v>
      </c>
      <c r="B67" s="85" t="s">
        <v>3011</v>
      </c>
      <c r="C67" s="85">
        <v>4</v>
      </c>
      <c r="D67" s="118">
        <v>0.0026047270751719557</v>
      </c>
      <c r="E67" s="118">
        <v>2.172862288925483</v>
      </c>
      <c r="F67" s="85" t="s">
        <v>3803</v>
      </c>
      <c r="G67" s="85" t="b">
        <v>0</v>
      </c>
      <c r="H67" s="85" t="b">
        <v>0</v>
      </c>
      <c r="I67" s="85" t="b">
        <v>0</v>
      </c>
      <c r="J67" s="85" t="b">
        <v>0</v>
      </c>
      <c r="K67" s="85" t="b">
        <v>0</v>
      </c>
      <c r="L67" s="85" t="b">
        <v>0</v>
      </c>
    </row>
    <row r="68" spans="1:12" ht="15">
      <c r="A68" s="85" t="s">
        <v>3011</v>
      </c>
      <c r="B68" s="85" t="s">
        <v>3544</v>
      </c>
      <c r="C68" s="85">
        <v>4</v>
      </c>
      <c r="D68" s="118">
        <v>0.0026047270751719557</v>
      </c>
      <c r="E68" s="118">
        <v>2.239809078556096</v>
      </c>
      <c r="F68" s="85" t="s">
        <v>3803</v>
      </c>
      <c r="G68" s="85" t="b">
        <v>0</v>
      </c>
      <c r="H68" s="85" t="b">
        <v>0</v>
      </c>
      <c r="I68" s="85" t="b">
        <v>0</v>
      </c>
      <c r="J68" s="85" t="b">
        <v>0</v>
      </c>
      <c r="K68" s="85" t="b">
        <v>0</v>
      </c>
      <c r="L68" s="85" t="b">
        <v>0</v>
      </c>
    </row>
    <row r="69" spans="1:12" ht="15">
      <c r="A69" s="85" t="s">
        <v>3544</v>
      </c>
      <c r="B69" s="85" t="s">
        <v>3545</v>
      </c>
      <c r="C69" s="85">
        <v>4</v>
      </c>
      <c r="D69" s="118">
        <v>0.0026047270751719557</v>
      </c>
      <c r="E69" s="118">
        <v>2.415900337611777</v>
      </c>
      <c r="F69" s="85" t="s">
        <v>3803</v>
      </c>
      <c r="G69" s="85" t="b">
        <v>0</v>
      </c>
      <c r="H69" s="85" t="b">
        <v>0</v>
      </c>
      <c r="I69" s="85" t="b">
        <v>0</v>
      </c>
      <c r="J69" s="85" t="b">
        <v>0</v>
      </c>
      <c r="K69" s="85" t="b">
        <v>0</v>
      </c>
      <c r="L69" s="85" t="b">
        <v>0</v>
      </c>
    </row>
    <row r="70" spans="1:12" ht="15">
      <c r="A70" s="85" t="s">
        <v>3545</v>
      </c>
      <c r="B70" s="85" t="s">
        <v>3010</v>
      </c>
      <c r="C70" s="85">
        <v>4</v>
      </c>
      <c r="D70" s="118">
        <v>0.0026047270751719557</v>
      </c>
      <c r="E70" s="118">
        <v>1.989931605339496</v>
      </c>
      <c r="F70" s="85" t="s">
        <v>3803</v>
      </c>
      <c r="G70" s="85" t="b">
        <v>0</v>
      </c>
      <c r="H70" s="85" t="b">
        <v>0</v>
      </c>
      <c r="I70" s="85" t="b">
        <v>0</v>
      </c>
      <c r="J70" s="85" t="b">
        <v>0</v>
      </c>
      <c r="K70" s="85" t="b">
        <v>0</v>
      </c>
      <c r="L70" s="85" t="b">
        <v>0</v>
      </c>
    </row>
    <row r="71" spans="1:12" ht="15">
      <c r="A71" s="85" t="s">
        <v>3009</v>
      </c>
      <c r="B71" s="85" t="s">
        <v>3538</v>
      </c>
      <c r="C71" s="85">
        <v>4</v>
      </c>
      <c r="D71" s="118">
        <v>0.0026047270751719557</v>
      </c>
      <c r="E71" s="118">
        <v>1.922984815708883</v>
      </c>
      <c r="F71" s="85" t="s">
        <v>3803</v>
      </c>
      <c r="G71" s="85" t="b">
        <v>0</v>
      </c>
      <c r="H71" s="85" t="b">
        <v>0</v>
      </c>
      <c r="I71" s="85" t="b">
        <v>0</v>
      </c>
      <c r="J71" s="85" t="b">
        <v>0</v>
      </c>
      <c r="K71" s="85" t="b">
        <v>0</v>
      </c>
      <c r="L71" s="85" t="b">
        <v>0</v>
      </c>
    </row>
    <row r="72" spans="1:12" ht="15">
      <c r="A72" s="85" t="s">
        <v>3535</v>
      </c>
      <c r="B72" s="85" t="s">
        <v>3571</v>
      </c>
      <c r="C72" s="85">
        <v>4</v>
      </c>
      <c r="D72" s="118">
        <v>0.0026047270751719557</v>
      </c>
      <c r="E72" s="118">
        <v>2.4159003376117774</v>
      </c>
      <c r="F72" s="85" t="s">
        <v>3803</v>
      </c>
      <c r="G72" s="85" t="b">
        <v>0</v>
      </c>
      <c r="H72" s="85" t="b">
        <v>0</v>
      </c>
      <c r="I72" s="85" t="b">
        <v>0</v>
      </c>
      <c r="J72" s="85" t="b">
        <v>0</v>
      </c>
      <c r="K72" s="85" t="b">
        <v>0</v>
      </c>
      <c r="L72" s="85" t="b">
        <v>0</v>
      </c>
    </row>
    <row r="73" spans="1:12" ht="15">
      <c r="A73" s="85" t="s">
        <v>3571</v>
      </c>
      <c r="B73" s="85" t="s">
        <v>3012</v>
      </c>
      <c r="C73" s="85">
        <v>4</v>
      </c>
      <c r="D73" s="118">
        <v>0.0026047270751719557</v>
      </c>
      <c r="E73" s="118">
        <v>2.290961601003477</v>
      </c>
      <c r="F73" s="85" t="s">
        <v>3803</v>
      </c>
      <c r="G73" s="85" t="b">
        <v>0</v>
      </c>
      <c r="H73" s="85" t="b">
        <v>0</v>
      </c>
      <c r="I73" s="85" t="b">
        <v>0</v>
      </c>
      <c r="J73" s="85" t="b">
        <v>0</v>
      </c>
      <c r="K73" s="85" t="b">
        <v>0</v>
      </c>
      <c r="L73" s="85" t="b">
        <v>0</v>
      </c>
    </row>
    <row r="74" spans="1:12" ht="15">
      <c r="A74" s="85" t="s">
        <v>3012</v>
      </c>
      <c r="B74" s="85" t="s">
        <v>3572</v>
      </c>
      <c r="C74" s="85">
        <v>4</v>
      </c>
      <c r="D74" s="118">
        <v>0.0026047270751719557</v>
      </c>
      <c r="E74" s="118">
        <v>2.290961601003477</v>
      </c>
      <c r="F74" s="85" t="s">
        <v>3803</v>
      </c>
      <c r="G74" s="85" t="b">
        <v>0</v>
      </c>
      <c r="H74" s="85" t="b">
        <v>0</v>
      </c>
      <c r="I74" s="85" t="b">
        <v>0</v>
      </c>
      <c r="J74" s="85" t="b">
        <v>0</v>
      </c>
      <c r="K74" s="85" t="b">
        <v>0</v>
      </c>
      <c r="L74" s="85" t="b">
        <v>0</v>
      </c>
    </row>
    <row r="75" spans="1:12" ht="15">
      <c r="A75" s="85" t="s">
        <v>3031</v>
      </c>
      <c r="B75" s="85" t="s">
        <v>3025</v>
      </c>
      <c r="C75" s="85">
        <v>4</v>
      </c>
      <c r="D75" s="118">
        <v>0.0026047270751719557</v>
      </c>
      <c r="E75" s="118">
        <v>2.2732328340430454</v>
      </c>
      <c r="F75" s="85" t="s">
        <v>3803</v>
      </c>
      <c r="G75" s="85" t="b">
        <v>0</v>
      </c>
      <c r="H75" s="85" t="b">
        <v>0</v>
      </c>
      <c r="I75" s="85" t="b">
        <v>0</v>
      </c>
      <c r="J75" s="85" t="b">
        <v>0</v>
      </c>
      <c r="K75" s="85" t="b">
        <v>0</v>
      </c>
      <c r="L75" s="85" t="b">
        <v>0</v>
      </c>
    </row>
    <row r="76" spans="1:12" ht="15">
      <c r="A76" s="85" t="s">
        <v>2972</v>
      </c>
      <c r="B76" s="85" t="s">
        <v>3032</v>
      </c>
      <c r="C76" s="85">
        <v>4</v>
      </c>
      <c r="D76" s="118">
        <v>0.0026047270751719557</v>
      </c>
      <c r="E76" s="118">
        <v>1.314191441721952</v>
      </c>
      <c r="F76" s="85" t="s">
        <v>3803</v>
      </c>
      <c r="G76" s="85" t="b">
        <v>0</v>
      </c>
      <c r="H76" s="85" t="b">
        <v>0</v>
      </c>
      <c r="I76" s="85" t="b">
        <v>0</v>
      </c>
      <c r="J76" s="85" t="b">
        <v>0</v>
      </c>
      <c r="K76" s="85" t="b">
        <v>0</v>
      </c>
      <c r="L76" s="85" t="b">
        <v>0</v>
      </c>
    </row>
    <row r="77" spans="1:12" ht="15">
      <c r="A77" s="85" t="s">
        <v>309</v>
      </c>
      <c r="B77" s="85" t="s">
        <v>303</v>
      </c>
      <c r="C77" s="85">
        <v>4</v>
      </c>
      <c r="D77" s="118">
        <v>0.0026047270751719557</v>
      </c>
      <c r="E77" s="118">
        <v>2.224014811372864</v>
      </c>
      <c r="F77" s="85" t="s">
        <v>3803</v>
      </c>
      <c r="G77" s="85" t="b">
        <v>0</v>
      </c>
      <c r="H77" s="85" t="b">
        <v>0</v>
      </c>
      <c r="I77" s="85" t="b">
        <v>0</v>
      </c>
      <c r="J77" s="85" t="b">
        <v>0</v>
      </c>
      <c r="K77" s="85" t="b">
        <v>0</v>
      </c>
      <c r="L77" s="85" t="b">
        <v>0</v>
      </c>
    </row>
    <row r="78" spans="1:12" ht="15">
      <c r="A78" s="85" t="s">
        <v>3554</v>
      </c>
      <c r="B78" s="85" t="s">
        <v>3010</v>
      </c>
      <c r="C78" s="85">
        <v>4</v>
      </c>
      <c r="D78" s="118">
        <v>0.0026047270751719557</v>
      </c>
      <c r="E78" s="118">
        <v>2.069112851387121</v>
      </c>
      <c r="F78" s="85" t="s">
        <v>3803</v>
      </c>
      <c r="G78" s="85" t="b">
        <v>0</v>
      </c>
      <c r="H78" s="85" t="b">
        <v>0</v>
      </c>
      <c r="I78" s="85" t="b">
        <v>0</v>
      </c>
      <c r="J78" s="85" t="b">
        <v>0</v>
      </c>
      <c r="K78" s="85" t="b">
        <v>0</v>
      </c>
      <c r="L78" s="85" t="b">
        <v>0</v>
      </c>
    </row>
    <row r="79" spans="1:12" ht="15">
      <c r="A79" s="85" t="s">
        <v>3574</v>
      </c>
      <c r="B79" s="85" t="s">
        <v>308</v>
      </c>
      <c r="C79" s="85">
        <v>4</v>
      </c>
      <c r="D79" s="118">
        <v>0.0026047270751719557</v>
      </c>
      <c r="E79" s="118">
        <v>2.7680828557231396</v>
      </c>
      <c r="F79" s="85" t="s">
        <v>3803</v>
      </c>
      <c r="G79" s="85" t="b">
        <v>0</v>
      </c>
      <c r="H79" s="85" t="b">
        <v>0</v>
      </c>
      <c r="I79" s="85" t="b">
        <v>0</v>
      </c>
      <c r="J79" s="85" t="b">
        <v>0</v>
      </c>
      <c r="K79" s="85" t="b">
        <v>0</v>
      </c>
      <c r="L79" s="85" t="b">
        <v>0</v>
      </c>
    </row>
    <row r="80" spans="1:12" ht="15">
      <c r="A80" s="85" t="s">
        <v>308</v>
      </c>
      <c r="B80" s="85" t="s">
        <v>3575</v>
      </c>
      <c r="C80" s="85">
        <v>4</v>
      </c>
      <c r="D80" s="118">
        <v>0.0026047270751719557</v>
      </c>
      <c r="E80" s="118">
        <v>2.7680828557231396</v>
      </c>
      <c r="F80" s="85" t="s">
        <v>3803</v>
      </c>
      <c r="G80" s="85" t="b">
        <v>0</v>
      </c>
      <c r="H80" s="85" t="b">
        <v>0</v>
      </c>
      <c r="I80" s="85" t="b">
        <v>0</v>
      </c>
      <c r="J80" s="85" t="b">
        <v>0</v>
      </c>
      <c r="K80" s="85" t="b">
        <v>0</v>
      </c>
      <c r="L80" s="85" t="b">
        <v>0</v>
      </c>
    </row>
    <row r="81" spans="1:12" ht="15">
      <c r="A81" s="85" t="s">
        <v>3575</v>
      </c>
      <c r="B81" s="85" t="s">
        <v>303</v>
      </c>
      <c r="C81" s="85">
        <v>4</v>
      </c>
      <c r="D81" s="118">
        <v>0.0026047270751719557</v>
      </c>
      <c r="E81" s="118">
        <v>2.224014811372864</v>
      </c>
      <c r="F81" s="85" t="s">
        <v>3803</v>
      </c>
      <c r="G81" s="85" t="b">
        <v>0</v>
      </c>
      <c r="H81" s="85" t="b">
        <v>0</v>
      </c>
      <c r="I81" s="85" t="b">
        <v>0</v>
      </c>
      <c r="J81" s="85" t="b">
        <v>0</v>
      </c>
      <c r="K81" s="85" t="b">
        <v>0</v>
      </c>
      <c r="L81" s="85" t="b">
        <v>0</v>
      </c>
    </row>
    <row r="82" spans="1:12" ht="15">
      <c r="A82" s="85" t="s">
        <v>304</v>
      </c>
      <c r="B82" s="85" t="s">
        <v>3010</v>
      </c>
      <c r="C82" s="85">
        <v>4</v>
      </c>
      <c r="D82" s="118">
        <v>0.0026047270751719557</v>
      </c>
      <c r="E82" s="118">
        <v>1.7680828557231396</v>
      </c>
      <c r="F82" s="85" t="s">
        <v>3803</v>
      </c>
      <c r="G82" s="85" t="b">
        <v>0</v>
      </c>
      <c r="H82" s="85" t="b">
        <v>0</v>
      </c>
      <c r="I82" s="85" t="b">
        <v>0</v>
      </c>
      <c r="J82" s="85" t="b">
        <v>0</v>
      </c>
      <c r="K82" s="85" t="b">
        <v>0</v>
      </c>
      <c r="L82" s="85" t="b">
        <v>0</v>
      </c>
    </row>
    <row r="83" spans="1:12" ht="15">
      <c r="A83" s="85" t="s">
        <v>3009</v>
      </c>
      <c r="B83" s="85" t="s">
        <v>3576</v>
      </c>
      <c r="C83" s="85">
        <v>4</v>
      </c>
      <c r="D83" s="118">
        <v>0.0026047270751719557</v>
      </c>
      <c r="E83" s="118">
        <v>2.1660228643951775</v>
      </c>
      <c r="F83" s="85" t="s">
        <v>3803</v>
      </c>
      <c r="G83" s="85" t="b">
        <v>0</v>
      </c>
      <c r="H83" s="85" t="b">
        <v>0</v>
      </c>
      <c r="I83" s="85" t="b">
        <v>0</v>
      </c>
      <c r="J83" s="85" t="b">
        <v>0</v>
      </c>
      <c r="K83" s="85" t="b">
        <v>0</v>
      </c>
      <c r="L83" s="85" t="b">
        <v>0</v>
      </c>
    </row>
    <row r="84" spans="1:12" ht="15">
      <c r="A84" s="85" t="s">
        <v>3576</v>
      </c>
      <c r="B84" s="85" t="s">
        <v>3577</v>
      </c>
      <c r="C84" s="85">
        <v>4</v>
      </c>
      <c r="D84" s="118">
        <v>0.0026047270751719557</v>
      </c>
      <c r="E84" s="118">
        <v>2.7680828557231396</v>
      </c>
      <c r="F84" s="85" t="s">
        <v>3803</v>
      </c>
      <c r="G84" s="85" t="b">
        <v>0</v>
      </c>
      <c r="H84" s="85" t="b">
        <v>0</v>
      </c>
      <c r="I84" s="85" t="b">
        <v>0</v>
      </c>
      <c r="J84" s="85" t="b">
        <v>0</v>
      </c>
      <c r="K84" s="85" t="b">
        <v>0</v>
      </c>
      <c r="L84" s="85" t="b">
        <v>0</v>
      </c>
    </row>
    <row r="85" spans="1:12" ht="15">
      <c r="A85" s="85" t="s">
        <v>3577</v>
      </c>
      <c r="B85" s="85" t="s">
        <v>3578</v>
      </c>
      <c r="C85" s="85">
        <v>4</v>
      </c>
      <c r="D85" s="118">
        <v>0.0026047270751719557</v>
      </c>
      <c r="E85" s="118">
        <v>2.7680828557231396</v>
      </c>
      <c r="F85" s="85" t="s">
        <v>3803</v>
      </c>
      <c r="G85" s="85" t="b">
        <v>0</v>
      </c>
      <c r="H85" s="85" t="b">
        <v>0</v>
      </c>
      <c r="I85" s="85" t="b">
        <v>0</v>
      </c>
      <c r="J85" s="85" t="b">
        <v>0</v>
      </c>
      <c r="K85" s="85" t="b">
        <v>0</v>
      </c>
      <c r="L85" s="85" t="b">
        <v>0</v>
      </c>
    </row>
    <row r="86" spans="1:12" ht="15">
      <c r="A86" s="85" t="s">
        <v>3578</v>
      </c>
      <c r="B86" s="85" t="s">
        <v>3579</v>
      </c>
      <c r="C86" s="85">
        <v>4</v>
      </c>
      <c r="D86" s="118">
        <v>0.0026047270751719557</v>
      </c>
      <c r="E86" s="118">
        <v>2.7680828557231396</v>
      </c>
      <c r="F86" s="85" t="s">
        <v>3803</v>
      </c>
      <c r="G86" s="85" t="b">
        <v>0</v>
      </c>
      <c r="H86" s="85" t="b">
        <v>0</v>
      </c>
      <c r="I86" s="85" t="b">
        <v>0</v>
      </c>
      <c r="J86" s="85" t="b">
        <v>0</v>
      </c>
      <c r="K86" s="85" t="b">
        <v>0</v>
      </c>
      <c r="L86" s="85" t="b">
        <v>0</v>
      </c>
    </row>
    <row r="87" spans="1:12" ht="15">
      <c r="A87" s="85" t="s">
        <v>3014</v>
      </c>
      <c r="B87" s="85" t="s">
        <v>2927</v>
      </c>
      <c r="C87" s="85">
        <v>4</v>
      </c>
      <c r="D87" s="118">
        <v>0.0026047270751719557</v>
      </c>
      <c r="E87" s="118">
        <v>1.989931605339496</v>
      </c>
      <c r="F87" s="85" t="s">
        <v>3803</v>
      </c>
      <c r="G87" s="85" t="b">
        <v>0</v>
      </c>
      <c r="H87" s="85" t="b">
        <v>0</v>
      </c>
      <c r="I87" s="85" t="b">
        <v>0</v>
      </c>
      <c r="J87" s="85" t="b">
        <v>0</v>
      </c>
      <c r="K87" s="85" t="b">
        <v>0</v>
      </c>
      <c r="L87" s="85" t="b">
        <v>0</v>
      </c>
    </row>
    <row r="88" spans="1:12" ht="15">
      <c r="A88" s="85" t="s">
        <v>302</v>
      </c>
      <c r="B88" s="85" t="s">
        <v>2977</v>
      </c>
      <c r="C88" s="85">
        <v>4</v>
      </c>
      <c r="D88" s="118">
        <v>0.0026047270751719557</v>
      </c>
      <c r="E88" s="118">
        <v>2.4159003376117774</v>
      </c>
      <c r="F88" s="85" t="s">
        <v>3803</v>
      </c>
      <c r="G88" s="85" t="b">
        <v>0</v>
      </c>
      <c r="H88" s="85" t="b">
        <v>0</v>
      </c>
      <c r="I88" s="85" t="b">
        <v>0</v>
      </c>
      <c r="J88" s="85" t="b">
        <v>0</v>
      </c>
      <c r="K88" s="85" t="b">
        <v>0</v>
      </c>
      <c r="L88" s="85" t="b">
        <v>0</v>
      </c>
    </row>
    <row r="89" spans="1:12" ht="15">
      <c r="A89" s="85" t="s">
        <v>2994</v>
      </c>
      <c r="B89" s="85" t="s">
        <v>2995</v>
      </c>
      <c r="C89" s="85">
        <v>4</v>
      </c>
      <c r="D89" s="118">
        <v>0.0026047270751719557</v>
      </c>
      <c r="E89" s="118">
        <v>2.495081583659402</v>
      </c>
      <c r="F89" s="85" t="s">
        <v>3803</v>
      </c>
      <c r="G89" s="85" t="b">
        <v>0</v>
      </c>
      <c r="H89" s="85" t="b">
        <v>0</v>
      </c>
      <c r="I89" s="85" t="b">
        <v>0</v>
      </c>
      <c r="J89" s="85" t="b">
        <v>0</v>
      </c>
      <c r="K89" s="85" t="b">
        <v>0</v>
      </c>
      <c r="L89" s="85" t="b">
        <v>0</v>
      </c>
    </row>
    <row r="90" spans="1:12" ht="15">
      <c r="A90" s="85" t="s">
        <v>2992</v>
      </c>
      <c r="B90" s="85" t="s">
        <v>3583</v>
      </c>
      <c r="C90" s="85">
        <v>4</v>
      </c>
      <c r="D90" s="118">
        <v>0.0026047270751719557</v>
      </c>
      <c r="E90" s="118">
        <v>2.4670528600591584</v>
      </c>
      <c r="F90" s="85" t="s">
        <v>3803</v>
      </c>
      <c r="G90" s="85" t="b">
        <v>0</v>
      </c>
      <c r="H90" s="85" t="b">
        <v>0</v>
      </c>
      <c r="I90" s="85" t="b">
        <v>0</v>
      </c>
      <c r="J90" s="85" t="b">
        <v>0</v>
      </c>
      <c r="K90" s="85" t="b">
        <v>0</v>
      </c>
      <c r="L90" s="85" t="b">
        <v>0</v>
      </c>
    </row>
    <row r="91" spans="1:12" ht="15">
      <c r="A91" s="85" t="s">
        <v>3583</v>
      </c>
      <c r="B91" s="85" t="s">
        <v>3560</v>
      </c>
      <c r="C91" s="85">
        <v>4</v>
      </c>
      <c r="D91" s="118">
        <v>0.0026047270751719557</v>
      </c>
      <c r="E91" s="118">
        <v>2.6711728427150834</v>
      </c>
      <c r="F91" s="85" t="s">
        <v>3803</v>
      </c>
      <c r="G91" s="85" t="b">
        <v>0</v>
      </c>
      <c r="H91" s="85" t="b">
        <v>0</v>
      </c>
      <c r="I91" s="85" t="b">
        <v>0</v>
      </c>
      <c r="J91" s="85" t="b">
        <v>0</v>
      </c>
      <c r="K91" s="85" t="b">
        <v>0</v>
      </c>
      <c r="L91" s="85" t="b">
        <v>0</v>
      </c>
    </row>
    <row r="92" spans="1:12" ht="15">
      <c r="A92" s="85" t="s">
        <v>3560</v>
      </c>
      <c r="B92" s="85" t="s">
        <v>3584</v>
      </c>
      <c r="C92" s="85">
        <v>4</v>
      </c>
      <c r="D92" s="118">
        <v>0.0026047270751719557</v>
      </c>
      <c r="E92" s="118">
        <v>2.6711728427150834</v>
      </c>
      <c r="F92" s="85" t="s">
        <v>3803</v>
      </c>
      <c r="G92" s="85" t="b">
        <v>0</v>
      </c>
      <c r="H92" s="85" t="b">
        <v>0</v>
      </c>
      <c r="I92" s="85" t="b">
        <v>0</v>
      </c>
      <c r="J92" s="85" t="b">
        <v>0</v>
      </c>
      <c r="K92" s="85" t="b">
        <v>0</v>
      </c>
      <c r="L92" s="85" t="b">
        <v>0</v>
      </c>
    </row>
    <row r="93" spans="1:12" ht="15">
      <c r="A93" s="85" t="s">
        <v>3585</v>
      </c>
      <c r="B93" s="85" t="s">
        <v>2972</v>
      </c>
      <c r="C93" s="85">
        <v>4</v>
      </c>
      <c r="D93" s="118">
        <v>0.0026047270751719557</v>
      </c>
      <c r="E93" s="118">
        <v>1.3573056223459299</v>
      </c>
      <c r="F93" s="85" t="s">
        <v>3803</v>
      </c>
      <c r="G93" s="85" t="b">
        <v>0</v>
      </c>
      <c r="H93" s="85" t="b">
        <v>0</v>
      </c>
      <c r="I93" s="85" t="b">
        <v>0</v>
      </c>
      <c r="J93" s="85" t="b">
        <v>0</v>
      </c>
      <c r="K93" s="85" t="b">
        <v>0</v>
      </c>
      <c r="L93" s="85" t="b">
        <v>0</v>
      </c>
    </row>
    <row r="94" spans="1:12" ht="15">
      <c r="A94" s="85" t="s">
        <v>3533</v>
      </c>
      <c r="B94" s="85" t="s">
        <v>3588</v>
      </c>
      <c r="C94" s="85">
        <v>4</v>
      </c>
      <c r="D94" s="118">
        <v>0.0026047270751719557</v>
      </c>
      <c r="E94" s="118">
        <v>2.4159003376117774</v>
      </c>
      <c r="F94" s="85" t="s">
        <v>3803</v>
      </c>
      <c r="G94" s="85" t="b">
        <v>0</v>
      </c>
      <c r="H94" s="85" t="b">
        <v>0</v>
      </c>
      <c r="I94" s="85" t="b">
        <v>0</v>
      </c>
      <c r="J94" s="85" t="b">
        <v>0</v>
      </c>
      <c r="K94" s="85" t="b">
        <v>0</v>
      </c>
      <c r="L94" s="85" t="b">
        <v>0</v>
      </c>
    </row>
    <row r="95" spans="1:12" ht="15">
      <c r="A95" s="85" t="s">
        <v>3588</v>
      </c>
      <c r="B95" s="85" t="s">
        <v>3536</v>
      </c>
      <c r="C95" s="85">
        <v>4</v>
      </c>
      <c r="D95" s="118">
        <v>0.0026047270751719557</v>
      </c>
      <c r="E95" s="118">
        <v>2.4670528600591584</v>
      </c>
      <c r="F95" s="85" t="s">
        <v>3803</v>
      </c>
      <c r="G95" s="85" t="b">
        <v>0</v>
      </c>
      <c r="H95" s="85" t="b">
        <v>0</v>
      </c>
      <c r="I95" s="85" t="b">
        <v>0</v>
      </c>
      <c r="J95" s="85" t="b">
        <v>0</v>
      </c>
      <c r="K95" s="85" t="b">
        <v>0</v>
      </c>
      <c r="L95" s="85" t="b">
        <v>0</v>
      </c>
    </row>
    <row r="96" spans="1:12" ht="15">
      <c r="A96" s="85" t="s">
        <v>3536</v>
      </c>
      <c r="B96" s="85" t="s">
        <v>3589</v>
      </c>
      <c r="C96" s="85">
        <v>4</v>
      </c>
      <c r="D96" s="118">
        <v>0.0026047270751719557</v>
      </c>
      <c r="E96" s="118">
        <v>2.4159003376117774</v>
      </c>
      <c r="F96" s="85" t="s">
        <v>3803</v>
      </c>
      <c r="G96" s="85" t="b">
        <v>0</v>
      </c>
      <c r="H96" s="85" t="b">
        <v>0</v>
      </c>
      <c r="I96" s="85" t="b">
        <v>0</v>
      </c>
      <c r="J96" s="85" t="b">
        <v>0</v>
      </c>
      <c r="K96" s="85" t="b">
        <v>0</v>
      </c>
      <c r="L96" s="85" t="b">
        <v>0</v>
      </c>
    </row>
    <row r="97" spans="1:12" ht="15">
      <c r="A97" s="85" t="s">
        <v>3589</v>
      </c>
      <c r="B97" s="85" t="s">
        <v>3590</v>
      </c>
      <c r="C97" s="85">
        <v>4</v>
      </c>
      <c r="D97" s="118">
        <v>0.0026047270751719557</v>
      </c>
      <c r="E97" s="118">
        <v>2.7680828557231396</v>
      </c>
      <c r="F97" s="85" t="s">
        <v>3803</v>
      </c>
      <c r="G97" s="85" t="b">
        <v>0</v>
      </c>
      <c r="H97" s="85" t="b">
        <v>0</v>
      </c>
      <c r="I97" s="85" t="b">
        <v>0</v>
      </c>
      <c r="J97" s="85" t="b">
        <v>0</v>
      </c>
      <c r="K97" s="85" t="b">
        <v>0</v>
      </c>
      <c r="L97" s="85" t="b">
        <v>0</v>
      </c>
    </row>
    <row r="98" spans="1:12" ht="15">
      <c r="A98" s="85" t="s">
        <v>3590</v>
      </c>
      <c r="B98" s="85" t="s">
        <v>3067</v>
      </c>
      <c r="C98" s="85">
        <v>4</v>
      </c>
      <c r="D98" s="118">
        <v>0.0026047270751719557</v>
      </c>
      <c r="E98" s="118">
        <v>2.256199494744265</v>
      </c>
      <c r="F98" s="85" t="s">
        <v>3803</v>
      </c>
      <c r="G98" s="85" t="b">
        <v>0</v>
      </c>
      <c r="H98" s="85" t="b">
        <v>0</v>
      </c>
      <c r="I98" s="85" t="b">
        <v>0</v>
      </c>
      <c r="J98" s="85" t="b">
        <v>0</v>
      </c>
      <c r="K98" s="85" t="b">
        <v>0</v>
      </c>
      <c r="L98" s="85" t="b">
        <v>0</v>
      </c>
    </row>
    <row r="99" spans="1:12" ht="15">
      <c r="A99" s="85" t="s">
        <v>3067</v>
      </c>
      <c r="B99" s="85" t="s">
        <v>3591</v>
      </c>
      <c r="C99" s="85">
        <v>4</v>
      </c>
      <c r="D99" s="118">
        <v>0.0026047270751719557</v>
      </c>
      <c r="E99" s="118">
        <v>2.290961601003477</v>
      </c>
      <c r="F99" s="85" t="s">
        <v>3803</v>
      </c>
      <c r="G99" s="85" t="b">
        <v>0</v>
      </c>
      <c r="H99" s="85" t="b">
        <v>0</v>
      </c>
      <c r="I99" s="85" t="b">
        <v>0</v>
      </c>
      <c r="J99" s="85" t="b">
        <v>0</v>
      </c>
      <c r="K99" s="85" t="b">
        <v>0</v>
      </c>
      <c r="L99" s="85" t="b">
        <v>0</v>
      </c>
    </row>
    <row r="100" spans="1:12" ht="15">
      <c r="A100" s="85" t="s">
        <v>3591</v>
      </c>
      <c r="B100" s="85" t="s">
        <v>3592</v>
      </c>
      <c r="C100" s="85">
        <v>4</v>
      </c>
      <c r="D100" s="118">
        <v>0.0026047270751719557</v>
      </c>
      <c r="E100" s="118">
        <v>2.7680828557231396</v>
      </c>
      <c r="F100" s="85" t="s">
        <v>3803</v>
      </c>
      <c r="G100" s="85" t="b">
        <v>0</v>
      </c>
      <c r="H100" s="85" t="b">
        <v>0</v>
      </c>
      <c r="I100" s="85" t="b">
        <v>0</v>
      </c>
      <c r="J100" s="85" t="b">
        <v>0</v>
      </c>
      <c r="K100" s="85" t="b">
        <v>0</v>
      </c>
      <c r="L100" s="85" t="b">
        <v>0</v>
      </c>
    </row>
    <row r="101" spans="1:12" ht="15">
      <c r="A101" s="85" t="s">
        <v>3592</v>
      </c>
      <c r="B101" s="85" t="s">
        <v>3593</v>
      </c>
      <c r="C101" s="85">
        <v>4</v>
      </c>
      <c r="D101" s="118">
        <v>0.0026047270751719557</v>
      </c>
      <c r="E101" s="118">
        <v>2.7680828557231396</v>
      </c>
      <c r="F101" s="85" t="s">
        <v>3803</v>
      </c>
      <c r="G101" s="85" t="b">
        <v>0</v>
      </c>
      <c r="H101" s="85" t="b">
        <v>0</v>
      </c>
      <c r="I101" s="85" t="b">
        <v>0</v>
      </c>
      <c r="J101" s="85" t="b">
        <v>0</v>
      </c>
      <c r="K101" s="85" t="b">
        <v>0</v>
      </c>
      <c r="L101" s="85" t="b">
        <v>0</v>
      </c>
    </row>
    <row r="102" spans="1:12" ht="15">
      <c r="A102" s="85" t="s">
        <v>3593</v>
      </c>
      <c r="B102" s="85" t="s">
        <v>3537</v>
      </c>
      <c r="C102" s="85">
        <v>4</v>
      </c>
      <c r="D102" s="118">
        <v>0.0026047270751719557</v>
      </c>
      <c r="E102" s="118">
        <v>2.4670528600591584</v>
      </c>
      <c r="F102" s="85" t="s">
        <v>3803</v>
      </c>
      <c r="G102" s="85" t="b">
        <v>0</v>
      </c>
      <c r="H102" s="85" t="b">
        <v>0</v>
      </c>
      <c r="I102" s="85" t="b">
        <v>0</v>
      </c>
      <c r="J102" s="85" t="b">
        <v>0</v>
      </c>
      <c r="K102" s="85" t="b">
        <v>0</v>
      </c>
      <c r="L102" s="85" t="b">
        <v>0</v>
      </c>
    </row>
    <row r="103" spans="1:12" ht="15">
      <c r="A103" s="85" t="s">
        <v>3537</v>
      </c>
      <c r="B103" s="85" t="s">
        <v>3594</v>
      </c>
      <c r="C103" s="85">
        <v>4</v>
      </c>
      <c r="D103" s="118">
        <v>0.0026047270751719557</v>
      </c>
      <c r="E103" s="118">
        <v>2.525044807036845</v>
      </c>
      <c r="F103" s="85" t="s">
        <v>3803</v>
      </c>
      <c r="G103" s="85" t="b">
        <v>0</v>
      </c>
      <c r="H103" s="85" t="b">
        <v>0</v>
      </c>
      <c r="I103" s="85" t="b">
        <v>0</v>
      </c>
      <c r="J103" s="85" t="b">
        <v>0</v>
      </c>
      <c r="K103" s="85" t="b">
        <v>0</v>
      </c>
      <c r="L103" s="85" t="b">
        <v>0</v>
      </c>
    </row>
    <row r="104" spans="1:12" ht="15">
      <c r="A104" s="85" t="s">
        <v>3594</v>
      </c>
      <c r="B104" s="85" t="s">
        <v>3595</v>
      </c>
      <c r="C104" s="85">
        <v>4</v>
      </c>
      <c r="D104" s="118">
        <v>0.0026047270751719557</v>
      </c>
      <c r="E104" s="118">
        <v>2.7680828557231396</v>
      </c>
      <c r="F104" s="85" t="s">
        <v>3803</v>
      </c>
      <c r="G104" s="85" t="b">
        <v>0</v>
      </c>
      <c r="H104" s="85" t="b">
        <v>0</v>
      </c>
      <c r="I104" s="85" t="b">
        <v>0</v>
      </c>
      <c r="J104" s="85" t="b">
        <v>0</v>
      </c>
      <c r="K104" s="85" t="b">
        <v>0</v>
      </c>
      <c r="L104" s="85" t="b">
        <v>0</v>
      </c>
    </row>
    <row r="105" spans="1:12" ht="15">
      <c r="A105" s="85" t="s">
        <v>2973</v>
      </c>
      <c r="B105" s="85" t="s">
        <v>2928</v>
      </c>
      <c r="C105" s="85">
        <v>4</v>
      </c>
      <c r="D105" s="118">
        <v>0.0026047270751719557</v>
      </c>
      <c r="E105" s="118">
        <v>0.8248357305852779</v>
      </c>
      <c r="F105" s="85" t="s">
        <v>3803</v>
      </c>
      <c r="G105" s="85" t="b">
        <v>0</v>
      </c>
      <c r="H105" s="85" t="b">
        <v>0</v>
      </c>
      <c r="I105" s="85" t="b">
        <v>0</v>
      </c>
      <c r="J105" s="85" t="b">
        <v>0</v>
      </c>
      <c r="K105" s="85" t="b">
        <v>0</v>
      </c>
      <c r="L105" s="85" t="b">
        <v>0</v>
      </c>
    </row>
    <row r="106" spans="1:12" ht="15">
      <c r="A106" s="85" t="s">
        <v>3562</v>
      </c>
      <c r="B106" s="85" t="s">
        <v>3013</v>
      </c>
      <c r="C106" s="85">
        <v>4</v>
      </c>
      <c r="D106" s="118">
        <v>0.0030825524651147827</v>
      </c>
      <c r="E106" s="118">
        <v>2.3189903246037207</v>
      </c>
      <c r="F106" s="85" t="s">
        <v>3803</v>
      </c>
      <c r="G106" s="85" t="b">
        <v>0</v>
      </c>
      <c r="H106" s="85" t="b">
        <v>0</v>
      </c>
      <c r="I106" s="85" t="b">
        <v>0</v>
      </c>
      <c r="J106" s="85" t="b">
        <v>0</v>
      </c>
      <c r="K106" s="85" t="b">
        <v>0</v>
      </c>
      <c r="L106" s="85" t="b">
        <v>0</v>
      </c>
    </row>
    <row r="107" spans="1:12" ht="15">
      <c r="A107" s="85" t="s">
        <v>2978</v>
      </c>
      <c r="B107" s="85" t="s">
        <v>3041</v>
      </c>
      <c r="C107" s="85">
        <v>3</v>
      </c>
      <c r="D107" s="118">
        <v>0.002102281897579324</v>
      </c>
      <c r="E107" s="118">
        <v>1.944174114778821</v>
      </c>
      <c r="F107" s="85" t="s">
        <v>3803</v>
      </c>
      <c r="G107" s="85" t="b">
        <v>0</v>
      </c>
      <c r="H107" s="85" t="b">
        <v>0</v>
      </c>
      <c r="I107" s="85" t="b">
        <v>0</v>
      </c>
      <c r="J107" s="85" t="b">
        <v>0</v>
      </c>
      <c r="K107" s="85" t="b">
        <v>0</v>
      </c>
      <c r="L107" s="85" t="b">
        <v>0</v>
      </c>
    </row>
    <row r="108" spans="1:12" ht="15">
      <c r="A108" s="85" t="s">
        <v>2979</v>
      </c>
      <c r="B108" s="85" t="s">
        <v>2972</v>
      </c>
      <c r="C108" s="85">
        <v>3</v>
      </c>
      <c r="D108" s="118">
        <v>0.002102281897579324</v>
      </c>
      <c r="E108" s="118">
        <v>0.8801843676262675</v>
      </c>
      <c r="F108" s="85" t="s">
        <v>3803</v>
      </c>
      <c r="G108" s="85" t="b">
        <v>0</v>
      </c>
      <c r="H108" s="85" t="b">
        <v>0</v>
      </c>
      <c r="I108" s="85" t="b">
        <v>0</v>
      </c>
      <c r="J108" s="85" t="b">
        <v>0</v>
      </c>
      <c r="K108" s="85" t="b">
        <v>0</v>
      </c>
      <c r="L108" s="85" t="b">
        <v>0</v>
      </c>
    </row>
    <row r="109" spans="1:12" ht="15">
      <c r="A109" s="85" t="s">
        <v>2972</v>
      </c>
      <c r="B109" s="85" t="s">
        <v>3563</v>
      </c>
      <c r="C109" s="85">
        <v>3</v>
      </c>
      <c r="D109" s="118">
        <v>0.002102281897579324</v>
      </c>
      <c r="E109" s="118">
        <v>1.2861627181217086</v>
      </c>
      <c r="F109" s="85" t="s">
        <v>3803</v>
      </c>
      <c r="G109" s="85" t="b">
        <v>0</v>
      </c>
      <c r="H109" s="85" t="b">
        <v>0</v>
      </c>
      <c r="I109" s="85" t="b">
        <v>0</v>
      </c>
      <c r="J109" s="85" t="b">
        <v>0</v>
      </c>
      <c r="K109" s="85" t="b">
        <v>0</v>
      </c>
      <c r="L109" s="85" t="b">
        <v>0</v>
      </c>
    </row>
    <row r="110" spans="1:12" ht="15">
      <c r="A110" s="85" t="s">
        <v>3563</v>
      </c>
      <c r="B110" s="85" t="s">
        <v>3600</v>
      </c>
      <c r="C110" s="85">
        <v>3</v>
      </c>
      <c r="D110" s="118">
        <v>0.002102281897579324</v>
      </c>
      <c r="E110" s="118">
        <v>2.7680828557231396</v>
      </c>
      <c r="F110" s="85" t="s">
        <v>3803</v>
      </c>
      <c r="G110" s="85" t="b">
        <v>0</v>
      </c>
      <c r="H110" s="85" t="b">
        <v>0</v>
      </c>
      <c r="I110" s="85" t="b">
        <v>0</v>
      </c>
      <c r="J110" s="85" t="b">
        <v>0</v>
      </c>
      <c r="K110" s="85" t="b">
        <v>0</v>
      </c>
      <c r="L110" s="85" t="b">
        <v>0</v>
      </c>
    </row>
    <row r="111" spans="1:12" ht="15">
      <c r="A111" s="85" t="s">
        <v>3600</v>
      </c>
      <c r="B111" s="85" t="s">
        <v>2929</v>
      </c>
      <c r="C111" s="85">
        <v>3</v>
      </c>
      <c r="D111" s="118">
        <v>0.002102281897579324</v>
      </c>
      <c r="E111" s="118">
        <v>1.9551694990802841</v>
      </c>
      <c r="F111" s="85" t="s">
        <v>3803</v>
      </c>
      <c r="G111" s="85" t="b">
        <v>0</v>
      </c>
      <c r="H111" s="85" t="b">
        <v>0</v>
      </c>
      <c r="I111" s="85" t="b">
        <v>0</v>
      </c>
      <c r="J111" s="85" t="b">
        <v>0</v>
      </c>
      <c r="K111" s="85" t="b">
        <v>0</v>
      </c>
      <c r="L111" s="85" t="b">
        <v>0</v>
      </c>
    </row>
    <row r="112" spans="1:12" ht="15">
      <c r="A112" s="85" t="s">
        <v>2929</v>
      </c>
      <c r="B112" s="85" t="s">
        <v>3601</v>
      </c>
      <c r="C112" s="85">
        <v>3</v>
      </c>
      <c r="D112" s="118">
        <v>0.002102281897579324</v>
      </c>
      <c r="E112" s="118">
        <v>1.9387790828921148</v>
      </c>
      <c r="F112" s="85" t="s">
        <v>3803</v>
      </c>
      <c r="G112" s="85" t="b">
        <v>0</v>
      </c>
      <c r="H112" s="85" t="b">
        <v>0</v>
      </c>
      <c r="I112" s="85" t="b">
        <v>0</v>
      </c>
      <c r="J112" s="85" t="b">
        <v>0</v>
      </c>
      <c r="K112" s="85" t="b">
        <v>0</v>
      </c>
      <c r="L112" s="85" t="b">
        <v>0</v>
      </c>
    </row>
    <row r="113" spans="1:12" ht="15">
      <c r="A113" s="85" t="s">
        <v>3601</v>
      </c>
      <c r="B113" s="85" t="s">
        <v>3602</v>
      </c>
      <c r="C113" s="85">
        <v>3</v>
      </c>
      <c r="D113" s="118">
        <v>0.002102281897579324</v>
      </c>
      <c r="E113" s="118">
        <v>2.8930215923314395</v>
      </c>
      <c r="F113" s="85" t="s">
        <v>3803</v>
      </c>
      <c r="G113" s="85" t="b">
        <v>0</v>
      </c>
      <c r="H113" s="85" t="b">
        <v>0</v>
      </c>
      <c r="I113" s="85" t="b">
        <v>0</v>
      </c>
      <c r="J113" s="85" t="b">
        <v>0</v>
      </c>
      <c r="K113" s="85" t="b">
        <v>0</v>
      </c>
      <c r="L113" s="85" t="b">
        <v>0</v>
      </c>
    </row>
    <row r="114" spans="1:12" ht="15">
      <c r="A114" s="85" t="s">
        <v>3602</v>
      </c>
      <c r="B114" s="85" t="s">
        <v>3603</v>
      </c>
      <c r="C114" s="85">
        <v>3</v>
      </c>
      <c r="D114" s="118">
        <v>0.002102281897579324</v>
      </c>
      <c r="E114" s="118">
        <v>2.8930215923314395</v>
      </c>
      <c r="F114" s="85" t="s">
        <v>3803</v>
      </c>
      <c r="G114" s="85" t="b">
        <v>0</v>
      </c>
      <c r="H114" s="85" t="b">
        <v>0</v>
      </c>
      <c r="I114" s="85" t="b">
        <v>0</v>
      </c>
      <c r="J114" s="85" t="b">
        <v>0</v>
      </c>
      <c r="K114" s="85" t="b">
        <v>0</v>
      </c>
      <c r="L114" s="85" t="b">
        <v>0</v>
      </c>
    </row>
    <row r="115" spans="1:12" ht="15">
      <c r="A115" s="85" t="s">
        <v>3603</v>
      </c>
      <c r="B115" s="85" t="s">
        <v>3564</v>
      </c>
      <c r="C115" s="85">
        <v>3</v>
      </c>
      <c r="D115" s="118">
        <v>0.002102281897579324</v>
      </c>
      <c r="E115" s="118">
        <v>2.7680828557231396</v>
      </c>
      <c r="F115" s="85" t="s">
        <v>3803</v>
      </c>
      <c r="G115" s="85" t="b">
        <v>0</v>
      </c>
      <c r="H115" s="85" t="b">
        <v>0</v>
      </c>
      <c r="I115" s="85" t="b">
        <v>0</v>
      </c>
      <c r="J115" s="85" t="b">
        <v>0</v>
      </c>
      <c r="K115" s="85" t="b">
        <v>0</v>
      </c>
      <c r="L115" s="85" t="b">
        <v>0</v>
      </c>
    </row>
    <row r="116" spans="1:12" ht="15">
      <c r="A116" s="85" t="s">
        <v>3608</v>
      </c>
      <c r="B116" s="85" t="s">
        <v>3543</v>
      </c>
      <c r="C116" s="85">
        <v>3</v>
      </c>
      <c r="D116" s="118">
        <v>0.002102281897579324</v>
      </c>
      <c r="E116" s="118">
        <v>2.5919915966674583</v>
      </c>
      <c r="F116" s="85" t="s">
        <v>3803</v>
      </c>
      <c r="G116" s="85" t="b">
        <v>0</v>
      </c>
      <c r="H116" s="85" t="b">
        <v>0</v>
      </c>
      <c r="I116" s="85" t="b">
        <v>0</v>
      </c>
      <c r="J116" s="85" t="b">
        <v>0</v>
      </c>
      <c r="K116" s="85" t="b">
        <v>0</v>
      </c>
      <c r="L116" s="85" t="b">
        <v>0</v>
      </c>
    </row>
    <row r="117" spans="1:12" ht="15">
      <c r="A117" s="85" t="s">
        <v>3543</v>
      </c>
      <c r="B117" s="85" t="s">
        <v>3609</v>
      </c>
      <c r="C117" s="85">
        <v>3</v>
      </c>
      <c r="D117" s="118">
        <v>0.002102281897579324</v>
      </c>
      <c r="E117" s="118">
        <v>2.5919915966674583</v>
      </c>
      <c r="F117" s="85" t="s">
        <v>3803</v>
      </c>
      <c r="G117" s="85" t="b">
        <v>0</v>
      </c>
      <c r="H117" s="85" t="b">
        <v>0</v>
      </c>
      <c r="I117" s="85" t="b">
        <v>0</v>
      </c>
      <c r="J117" s="85" t="b">
        <v>0</v>
      </c>
      <c r="K117" s="85" t="b">
        <v>0</v>
      </c>
      <c r="L117" s="85" t="b">
        <v>0</v>
      </c>
    </row>
    <row r="118" spans="1:12" ht="15">
      <c r="A118" s="85" t="s">
        <v>3609</v>
      </c>
      <c r="B118" s="85" t="s">
        <v>3610</v>
      </c>
      <c r="C118" s="85">
        <v>3</v>
      </c>
      <c r="D118" s="118">
        <v>0.002102281897579324</v>
      </c>
      <c r="E118" s="118">
        <v>2.8930215923314395</v>
      </c>
      <c r="F118" s="85" t="s">
        <v>3803</v>
      </c>
      <c r="G118" s="85" t="b">
        <v>0</v>
      </c>
      <c r="H118" s="85" t="b">
        <v>0</v>
      </c>
      <c r="I118" s="85" t="b">
        <v>0</v>
      </c>
      <c r="J118" s="85" t="b">
        <v>0</v>
      </c>
      <c r="K118" s="85" t="b">
        <v>0</v>
      </c>
      <c r="L118" s="85" t="b">
        <v>0</v>
      </c>
    </row>
    <row r="119" spans="1:12" ht="15">
      <c r="A119" s="85" t="s">
        <v>3610</v>
      </c>
      <c r="B119" s="85" t="s">
        <v>3611</v>
      </c>
      <c r="C119" s="85">
        <v>3</v>
      </c>
      <c r="D119" s="118">
        <v>0.002102281897579324</v>
      </c>
      <c r="E119" s="118">
        <v>2.8930215923314395</v>
      </c>
      <c r="F119" s="85" t="s">
        <v>3803</v>
      </c>
      <c r="G119" s="85" t="b">
        <v>0</v>
      </c>
      <c r="H119" s="85" t="b">
        <v>0</v>
      </c>
      <c r="I119" s="85" t="b">
        <v>0</v>
      </c>
      <c r="J119" s="85" t="b">
        <v>0</v>
      </c>
      <c r="K119" s="85" t="b">
        <v>0</v>
      </c>
      <c r="L119" s="85" t="b">
        <v>0</v>
      </c>
    </row>
    <row r="120" spans="1:12" ht="15">
      <c r="A120" s="85" t="s">
        <v>3611</v>
      </c>
      <c r="B120" s="85" t="s">
        <v>3565</v>
      </c>
      <c r="C120" s="85">
        <v>3</v>
      </c>
      <c r="D120" s="118">
        <v>0.002102281897579324</v>
      </c>
      <c r="E120" s="118">
        <v>2.7680828557231396</v>
      </c>
      <c r="F120" s="85" t="s">
        <v>3803</v>
      </c>
      <c r="G120" s="85" t="b">
        <v>0</v>
      </c>
      <c r="H120" s="85" t="b">
        <v>0</v>
      </c>
      <c r="I120" s="85" t="b">
        <v>0</v>
      </c>
      <c r="J120" s="85" t="b">
        <v>1</v>
      </c>
      <c r="K120" s="85" t="b">
        <v>0</v>
      </c>
      <c r="L120" s="85" t="b">
        <v>0</v>
      </c>
    </row>
    <row r="121" spans="1:12" ht="15">
      <c r="A121" s="85" t="s">
        <v>3565</v>
      </c>
      <c r="B121" s="85" t="s">
        <v>3566</v>
      </c>
      <c r="C121" s="85">
        <v>3</v>
      </c>
      <c r="D121" s="118">
        <v>0.002102281897579324</v>
      </c>
      <c r="E121" s="118">
        <v>2.6431441191148397</v>
      </c>
      <c r="F121" s="85" t="s">
        <v>3803</v>
      </c>
      <c r="G121" s="85" t="b">
        <v>1</v>
      </c>
      <c r="H121" s="85" t="b">
        <v>0</v>
      </c>
      <c r="I121" s="85" t="b">
        <v>0</v>
      </c>
      <c r="J121" s="85" t="b">
        <v>0</v>
      </c>
      <c r="K121" s="85" t="b">
        <v>0</v>
      </c>
      <c r="L121" s="85" t="b">
        <v>0</v>
      </c>
    </row>
    <row r="122" spans="1:12" ht="15">
      <c r="A122" s="85" t="s">
        <v>3566</v>
      </c>
      <c r="B122" s="85" t="s">
        <v>3567</v>
      </c>
      <c r="C122" s="85">
        <v>3</v>
      </c>
      <c r="D122" s="118">
        <v>0.002102281897579324</v>
      </c>
      <c r="E122" s="118">
        <v>2.6431441191148397</v>
      </c>
      <c r="F122" s="85" t="s">
        <v>3803</v>
      </c>
      <c r="G122" s="85" t="b">
        <v>0</v>
      </c>
      <c r="H122" s="85" t="b">
        <v>0</v>
      </c>
      <c r="I122" s="85" t="b">
        <v>0</v>
      </c>
      <c r="J122" s="85" t="b">
        <v>0</v>
      </c>
      <c r="K122" s="85" t="b">
        <v>0</v>
      </c>
      <c r="L122" s="85" t="b">
        <v>0</v>
      </c>
    </row>
    <row r="123" spans="1:12" ht="15">
      <c r="A123" s="85" t="s">
        <v>3567</v>
      </c>
      <c r="B123" s="85" t="s">
        <v>2929</v>
      </c>
      <c r="C123" s="85">
        <v>3</v>
      </c>
      <c r="D123" s="118">
        <v>0.002102281897579324</v>
      </c>
      <c r="E123" s="118">
        <v>1.8302307624719842</v>
      </c>
      <c r="F123" s="85" t="s">
        <v>3803</v>
      </c>
      <c r="G123" s="85" t="b">
        <v>0</v>
      </c>
      <c r="H123" s="85" t="b">
        <v>0</v>
      </c>
      <c r="I123" s="85" t="b">
        <v>0</v>
      </c>
      <c r="J123" s="85" t="b">
        <v>0</v>
      </c>
      <c r="K123" s="85" t="b">
        <v>0</v>
      </c>
      <c r="L123" s="85" t="b">
        <v>0</v>
      </c>
    </row>
    <row r="124" spans="1:12" ht="15">
      <c r="A124" s="85" t="s">
        <v>2929</v>
      </c>
      <c r="B124" s="85" t="s">
        <v>3612</v>
      </c>
      <c r="C124" s="85">
        <v>3</v>
      </c>
      <c r="D124" s="118">
        <v>0.002102281897579324</v>
      </c>
      <c r="E124" s="118">
        <v>1.9387790828921148</v>
      </c>
      <c r="F124" s="85" t="s">
        <v>3803</v>
      </c>
      <c r="G124" s="85" t="b">
        <v>0</v>
      </c>
      <c r="H124" s="85" t="b">
        <v>0</v>
      </c>
      <c r="I124" s="85" t="b">
        <v>0</v>
      </c>
      <c r="J124" s="85" t="b">
        <v>0</v>
      </c>
      <c r="K124" s="85" t="b">
        <v>0</v>
      </c>
      <c r="L124" s="85" t="b">
        <v>0</v>
      </c>
    </row>
    <row r="125" spans="1:12" ht="15">
      <c r="A125" s="85" t="s">
        <v>3612</v>
      </c>
      <c r="B125" s="85" t="s">
        <v>3613</v>
      </c>
      <c r="C125" s="85">
        <v>3</v>
      </c>
      <c r="D125" s="118">
        <v>0.002102281897579324</v>
      </c>
      <c r="E125" s="118">
        <v>2.8930215923314395</v>
      </c>
      <c r="F125" s="85" t="s">
        <v>3803</v>
      </c>
      <c r="G125" s="85" t="b">
        <v>0</v>
      </c>
      <c r="H125" s="85" t="b">
        <v>0</v>
      </c>
      <c r="I125" s="85" t="b">
        <v>0</v>
      </c>
      <c r="J125" s="85" t="b">
        <v>0</v>
      </c>
      <c r="K125" s="85" t="b">
        <v>0</v>
      </c>
      <c r="L125" s="85" t="b">
        <v>0</v>
      </c>
    </row>
    <row r="126" spans="1:12" ht="15">
      <c r="A126" s="85" t="s">
        <v>3613</v>
      </c>
      <c r="B126" s="85" t="s">
        <v>3614</v>
      </c>
      <c r="C126" s="85">
        <v>3</v>
      </c>
      <c r="D126" s="118">
        <v>0.002102281897579324</v>
      </c>
      <c r="E126" s="118">
        <v>2.8930215923314395</v>
      </c>
      <c r="F126" s="85" t="s">
        <v>3803</v>
      </c>
      <c r="G126" s="85" t="b">
        <v>0</v>
      </c>
      <c r="H126" s="85" t="b">
        <v>0</v>
      </c>
      <c r="I126" s="85" t="b">
        <v>0</v>
      </c>
      <c r="J126" s="85" t="b">
        <v>0</v>
      </c>
      <c r="K126" s="85" t="b">
        <v>0</v>
      </c>
      <c r="L126" s="85" t="b">
        <v>0</v>
      </c>
    </row>
    <row r="127" spans="1:12" ht="15">
      <c r="A127" s="85" t="s">
        <v>3615</v>
      </c>
      <c r="B127" s="85" t="s">
        <v>653</v>
      </c>
      <c r="C127" s="85">
        <v>3</v>
      </c>
      <c r="D127" s="118">
        <v>0.002102281897579324</v>
      </c>
      <c r="E127" s="118">
        <v>2.7680828557231396</v>
      </c>
      <c r="F127" s="85" t="s">
        <v>3803</v>
      </c>
      <c r="G127" s="85" t="b">
        <v>0</v>
      </c>
      <c r="H127" s="85" t="b">
        <v>0</v>
      </c>
      <c r="I127" s="85" t="b">
        <v>0</v>
      </c>
      <c r="J127" s="85" t="b">
        <v>0</v>
      </c>
      <c r="K127" s="85" t="b">
        <v>0</v>
      </c>
      <c r="L127" s="85" t="b">
        <v>0</v>
      </c>
    </row>
    <row r="128" spans="1:12" ht="15">
      <c r="A128" s="85" t="s">
        <v>653</v>
      </c>
      <c r="B128" s="85" t="s">
        <v>3616</v>
      </c>
      <c r="C128" s="85">
        <v>3</v>
      </c>
      <c r="D128" s="118">
        <v>0.002102281897579324</v>
      </c>
      <c r="E128" s="118">
        <v>2.7680828557231396</v>
      </c>
      <c r="F128" s="85" t="s">
        <v>3803</v>
      </c>
      <c r="G128" s="85" t="b">
        <v>0</v>
      </c>
      <c r="H128" s="85" t="b">
        <v>0</v>
      </c>
      <c r="I128" s="85" t="b">
        <v>0</v>
      </c>
      <c r="J128" s="85" t="b">
        <v>0</v>
      </c>
      <c r="K128" s="85" t="b">
        <v>0</v>
      </c>
      <c r="L128" s="85" t="b">
        <v>0</v>
      </c>
    </row>
    <row r="129" spans="1:12" ht="15">
      <c r="A129" s="85" t="s">
        <v>3616</v>
      </c>
      <c r="B129" s="85" t="s">
        <v>3617</v>
      </c>
      <c r="C129" s="85">
        <v>3</v>
      </c>
      <c r="D129" s="118">
        <v>0.002102281897579324</v>
      </c>
      <c r="E129" s="118">
        <v>2.8930215923314395</v>
      </c>
      <c r="F129" s="85" t="s">
        <v>3803</v>
      </c>
      <c r="G129" s="85" t="b">
        <v>0</v>
      </c>
      <c r="H129" s="85" t="b">
        <v>0</v>
      </c>
      <c r="I129" s="85" t="b">
        <v>0</v>
      </c>
      <c r="J129" s="85" t="b">
        <v>0</v>
      </c>
      <c r="K129" s="85" t="b">
        <v>0</v>
      </c>
      <c r="L129" s="85" t="b">
        <v>0</v>
      </c>
    </row>
    <row r="130" spans="1:12" ht="15">
      <c r="A130" s="85" t="s">
        <v>3617</v>
      </c>
      <c r="B130" s="85" t="s">
        <v>3618</v>
      </c>
      <c r="C130" s="85">
        <v>3</v>
      </c>
      <c r="D130" s="118">
        <v>0.002102281897579324</v>
      </c>
      <c r="E130" s="118">
        <v>2.8930215923314395</v>
      </c>
      <c r="F130" s="85" t="s">
        <v>3803</v>
      </c>
      <c r="G130" s="85" t="b">
        <v>0</v>
      </c>
      <c r="H130" s="85" t="b">
        <v>0</v>
      </c>
      <c r="I130" s="85" t="b">
        <v>0</v>
      </c>
      <c r="J130" s="85" t="b">
        <v>0</v>
      </c>
      <c r="K130" s="85" t="b">
        <v>0</v>
      </c>
      <c r="L130" s="85" t="b">
        <v>0</v>
      </c>
    </row>
    <row r="131" spans="1:12" ht="15">
      <c r="A131" s="85" t="s">
        <v>3618</v>
      </c>
      <c r="B131" s="85" t="s">
        <v>3619</v>
      </c>
      <c r="C131" s="85">
        <v>3</v>
      </c>
      <c r="D131" s="118">
        <v>0.002102281897579324</v>
      </c>
      <c r="E131" s="118">
        <v>2.8930215923314395</v>
      </c>
      <c r="F131" s="85" t="s">
        <v>3803</v>
      </c>
      <c r="G131" s="85" t="b">
        <v>0</v>
      </c>
      <c r="H131" s="85" t="b">
        <v>0</v>
      </c>
      <c r="I131" s="85" t="b">
        <v>0</v>
      </c>
      <c r="J131" s="85" t="b">
        <v>0</v>
      </c>
      <c r="K131" s="85" t="b">
        <v>0</v>
      </c>
      <c r="L131" s="85" t="b">
        <v>0</v>
      </c>
    </row>
    <row r="132" spans="1:12" ht="15">
      <c r="A132" s="85" t="s">
        <v>2933</v>
      </c>
      <c r="B132" s="85" t="s">
        <v>3535</v>
      </c>
      <c r="C132" s="85">
        <v>3</v>
      </c>
      <c r="D132" s="118">
        <v>0.002102281897579324</v>
      </c>
      <c r="E132" s="118">
        <v>1.989931605339496</v>
      </c>
      <c r="F132" s="85" t="s">
        <v>3803</v>
      </c>
      <c r="G132" s="85" t="b">
        <v>0</v>
      </c>
      <c r="H132" s="85" t="b">
        <v>1</v>
      </c>
      <c r="I132" s="85" t="b">
        <v>0</v>
      </c>
      <c r="J132" s="85" t="b">
        <v>0</v>
      </c>
      <c r="K132" s="85" t="b">
        <v>0</v>
      </c>
      <c r="L132" s="85" t="b">
        <v>0</v>
      </c>
    </row>
    <row r="133" spans="1:12" ht="15">
      <c r="A133" s="85" t="s">
        <v>3009</v>
      </c>
      <c r="B133" s="85" t="s">
        <v>2972</v>
      </c>
      <c r="C133" s="85">
        <v>3</v>
      </c>
      <c r="D133" s="118">
        <v>0.002102281897579324</v>
      </c>
      <c r="E133" s="118">
        <v>0.6303068944096676</v>
      </c>
      <c r="F133" s="85" t="s">
        <v>3803</v>
      </c>
      <c r="G133" s="85" t="b">
        <v>0</v>
      </c>
      <c r="H133" s="85" t="b">
        <v>0</v>
      </c>
      <c r="I133" s="85" t="b">
        <v>0</v>
      </c>
      <c r="J133" s="85" t="b">
        <v>0</v>
      </c>
      <c r="K133" s="85" t="b">
        <v>0</v>
      </c>
      <c r="L133" s="85" t="b">
        <v>0</v>
      </c>
    </row>
    <row r="134" spans="1:12" ht="15">
      <c r="A134" s="85" t="s">
        <v>3627</v>
      </c>
      <c r="B134" s="85" t="s">
        <v>3569</v>
      </c>
      <c r="C134" s="85">
        <v>3</v>
      </c>
      <c r="D134" s="118">
        <v>0.002102281897579324</v>
      </c>
      <c r="E134" s="118">
        <v>2.7680828557231396</v>
      </c>
      <c r="F134" s="85" t="s">
        <v>3803</v>
      </c>
      <c r="G134" s="85" t="b">
        <v>0</v>
      </c>
      <c r="H134" s="85" t="b">
        <v>0</v>
      </c>
      <c r="I134" s="85" t="b">
        <v>0</v>
      </c>
      <c r="J134" s="85" t="b">
        <v>0</v>
      </c>
      <c r="K134" s="85" t="b">
        <v>0</v>
      </c>
      <c r="L134" s="85" t="b">
        <v>0</v>
      </c>
    </row>
    <row r="135" spans="1:12" ht="15">
      <c r="A135" s="85" t="s">
        <v>312</v>
      </c>
      <c r="B135" s="85" t="s">
        <v>3026</v>
      </c>
      <c r="C135" s="85">
        <v>3</v>
      </c>
      <c r="D135" s="118">
        <v>0.002102281897579324</v>
      </c>
      <c r="E135" s="118">
        <v>2.7680828557231396</v>
      </c>
      <c r="F135" s="85" t="s">
        <v>3803</v>
      </c>
      <c r="G135" s="85" t="b">
        <v>0</v>
      </c>
      <c r="H135" s="85" t="b">
        <v>0</v>
      </c>
      <c r="I135" s="85" t="b">
        <v>0</v>
      </c>
      <c r="J135" s="85" t="b">
        <v>0</v>
      </c>
      <c r="K135" s="85" t="b">
        <v>0</v>
      </c>
      <c r="L135" s="85" t="b">
        <v>0</v>
      </c>
    </row>
    <row r="136" spans="1:12" ht="15">
      <c r="A136" s="85" t="s">
        <v>307</v>
      </c>
      <c r="B136" s="85" t="s">
        <v>3574</v>
      </c>
      <c r="C136" s="85">
        <v>3</v>
      </c>
      <c r="D136" s="118">
        <v>0.002102281897579324</v>
      </c>
      <c r="E136" s="118">
        <v>2.8930215923314395</v>
      </c>
      <c r="F136" s="85" t="s">
        <v>3803</v>
      </c>
      <c r="G136" s="85" t="b">
        <v>0</v>
      </c>
      <c r="H136" s="85" t="b">
        <v>0</v>
      </c>
      <c r="I136" s="85" t="b">
        <v>0</v>
      </c>
      <c r="J136" s="85" t="b">
        <v>0</v>
      </c>
      <c r="K136" s="85" t="b">
        <v>0</v>
      </c>
      <c r="L136" s="85" t="b">
        <v>0</v>
      </c>
    </row>
    <row r="137" spans="1:12" ht="15">
      <c r="A137" s="85" t="s">
        <v>2977</v>
      </c>
      <c r="B137" s="85" t="s">
        <v>3629</v>
      </c>
      <c r="C137" s="85">
        <v>3</v>
      </c>
      <c r="D137" s="118">
        <v>0.002102281897579324</v>
      </c>
      <c r="E137" s="118">
        <v>2.290961601003477</v>
      </c>
      <c r="F137" s="85" t="s">
        <v>3803</v>
      </c>
      <c r="G137" s="85" t="b">
        <v>0</v>
      </c>
      <c r="H137" s="85" t="b">
        <v>0</v>
      </c>
      <c r="I137" s="85" t="b">
        <v>0</v>
      </c>
      <c r="J137" s="85" t="b">
        <v>0</v>
      </c>
      <c r="K137" s="85" t="b">
        <v>0</v>
      </c>
      <c r="L137" s="85" t="b">
        <v>0</v>
      </c>
    </row>
    <row r="138" spans="1:12" ht="15">
      <c r="A138" s="85" t="s">
        <v>3629</v>
      </c>
      <c r="B138" s="85" t="s">
        <v>3630</v>
      </c>
      <c r="C138" s="85">
        <v>3</v>
      </c>
      <c r="D138" s="118">
        <v>0.002102281897579324</v>
      </c>
      <c r="E138" s="118">
        <v>2.8930215923314395</v>
      </c>
      <c r="F138" s="85" t="s">
        <v>3803</v>
      </c>
      <c r="G138" s="85" t="b">
        <v>0</v>
      </c>
      <c r="H138" s="85" t="b">
        <v>0</v>
      </c>
      <c r="I138" s="85" t="b">
        <v>0</v>
      </c>
      <c r="J138" s="85" t="b">
        <v>0</v>
      </c>
      <c r="K138" s="85" t="b">
        <v>0</v>
      </c>
      <c r="L138" s="85" t="b">
        <v>0</v>
      </c>
    </row>
    <row r="139" spans="1:12" ht="15">
      <c r="A139" s="85" t="s">
        <v>2981</v>
      </c>
      <c r="B139" s="85" t="s">
        <v>2928</v>
      </c>
      <c r="C139" s="85">
        <v>3</v>
      </c>
      <c r="D139" s="118">
        <v>0.002102281897579324</v>
      </c>
      <c r="E139" s="118">
        <v>1.688901609675515</v>
      </c>
      <c r="F139" s="85" t="s">
        <v>3803</v>
      </c>
      <c r="G139" s="85" t="b">
        <v>1</v>
      </c>
      <c r="H139" s="85" t="b">
        <v>0</v>
      </c>
      <c r="I139" s="85" t="b">
        <v>0</v>
      </c>
      <c r="J139" s="85" t="b">
        <v>0</v>
      </c>
      <c r="K139" s="85" t="b">
        <v>0</v>
      </c>
      <c r="L139" s="85" t="b">
        <v>0</v>
      </c>
    </row>
    <row r="140" spans="1:12" ht="15">
      <c r="A140" s="85" t="s">
        <v>3034</v>
      </c>
      <c r="B140" s="85" t="s">
        <v>3035</v>
      </c>
      <c r="C140" s="85">
        <v>3</v>
      </c>
      <c r="D140" s="118">
        <v>0.002102281897579324</v>
      </c>
      <c r="E140" s="118">
        <v>2.8930215923314395</v>
      </c>
      <c r="F140" s="85" t="s">
        <v>3803</v>
      </c>
      <c r="G140" s="85" t="b">
        <v>0</v>
      </c>
      <c r="H140" s="85" t="b">
        <v>0</v>
      </c>
      <c r="I140" s="85" t="b">
        <v>0</v>
      </c>
      <c r="J140" s="85" t="b">
        <v>0</v>
      </c>
      <c r="K140" s="85" t="b">
        <v>0</v>
      </c>
      <c r="L140" s="85" t="b">
        <v>0</v>
      </c>
    </row>
    <row r="141" spans="1:12" ht="15">
      <c r="A141" s="85" t="s">
        <v>3035</v>
      </c>
      <c r="B141" s="85" t="s">
        <v>3036</v>
      </c>
      <c r="C141" s="85">
        <v>3</v>
      </c>
      <c r="D141" s="118">
        <v>0.002102281897579324</v>
      </c>
      <c r="E141" s="118">
        <v>2.8930215923314395</v>
      </c>
      <c r="F141" s="85" t="s">
        <v>3803</v>
      </c>
      <c r="G141" s="85" t="b">
        <v>0</v>
      </c>
      <c r="H141" s="85" t="b">
        <v>0</v>
      </c>
      <c r="I141" s="85" t="b">
        <v>0</v>
      </c>
      <c r="J141" s="85" t="b">
        <v>0</v>
      </c>
      <c r="K141" s="85" t="b">
        <v>0</v>
      </c>
      <c r="L141" s="85" t="b">
        <v>0</v>
      </c>
    </row>
    <row r="142" spans="1:12" ht="15">
      <c r="A142" s="85" t="s">
        <v>3036</v>
      </c>
      <c r="B142" s="85" t="s">
        <v>3037</v>
      </c>
      <c r="C142" s="85">
        <v>3</v>
      </c>
      <c r="D142" s="118">
        <v>0.002102281897579324</v>
      </c>
      <c r="E142" s="118">
        <v>2.6711728427150834</v>
      </c>
      <c r="F142" s="85" t="s">
        <v>3803</v>
      </c>
      <c r="G142" s="85" t="b">
        <v>0</v>
      </c>
      <c r="H142" s="85" t="b">
        <v>0</v>
      </c>
      <c r="I142" s="85" t="b">
        <v>0</v>
      </c>
      <c r="J142" s="85" t="b">
        <v>1</v>
      </c>
      <c r="K142" s="85" t="b">
        <v>0</v>
      </c>
      <c r="L142" s="85" t="b">
        <v>0</v>
      </c>
    </row>
    <row r="143" spans="1:12" ht="15">
      <c r="A143" s="85" t="s">
        <v>2927</v>
      </c>
      <c r="B143" s="85" t="s">
        <v>3038</v>
      </c>
      <c r="C143" s="85">
        <v>3</v>
      </c>
      <c r="D143" s="118">
        <v>0.002102281897579324</v>
      </c>
      <c r="E143" s="118">
        <v>2.4001060704285453</v>
      </c>
      <c r="F143" s="85" t="s">
        <v>3803</v>
      </c>
      <c r="G143" s="85" t="b">
        <v>0</v>
      </c>
      <c r="H143" s="85" t="b">
        <v>0</v>
      </c>
      <c r="I143" s="85" t="b">
        <v>0</v>
      </c>
      <c r="J143" s="85" t="b">
        <v>0</v>
      </c>
      <c r="K143" s="85" t="b">
        <v>1</v>
      </c>
      <c r="L143" s="85" t="b">
        <v>0</v>
      </c>
    </row>
    <row r="144" spans="1:12" ht="15">
      <c r="A144" s="85" t="s">
        <v>3038</v>
      </c>
      <c r="B144" s="85" t="s">
        <v>3039</v>
      </c>
      <c r="C144" s="85">
        <v>3</v>
      </c>
      <c r="D144" s="118">
        <v>0.002102281897579324</v>
      </c>
      <c r="E144" s="118">
        <v>2.8930215923314395</v>
      </c>
      <c r="F144" s="85" t="s">
        <v>3803</v>
      </c>
      <c r="G144" s="85" t="b">
        <v>0</v>
      </c>
      <c r="H144" s="85" t="b">
        <v>1</v>
      </c>
      <c r="I144" s="85" t="b">
        <v>0</v>
      </c>
      <c r="J144" s="85" t="b">
        <v>0</v>
      </c>
      <c r="K144" s="85" t="b">
        <v>0</v>
      </c>
      <c r="L144" s="85" t="b">
        <v>0</v>
      </c>
    </row>
    <row r="145" spans="1:12" ht="15">
      <c r="A145" s="85" t="s">
        <v>3039</v>
      </c>
      <c r="B145" s="85" t="s">
        <v>3040</v>
      </c>
      <c r="C145" s="85">
        <v>3</v>
      </c>
      <c r="D145" s="118">
        <v>0.002102281897579324</v>
      </c>
      <c r="E145" s="118">
        <v>2.6711728427150834</v>
      </c>
      <c r="F145" s="85" t="s">
        <v>3803</v>
      </c>
      <c r="G145" s="85" t="b">
        <v>0</v>
      </c>
      <c r="H145" s="85" t="b">
        <v>0</v>
      </c>
      <c r="I145" s="85" t="b">
        <v>0</v>
      </c>
      <c r="J145" s="85" t="b">
        <v>0</v>
      </c>
      <c r="K145" s="85" t="b">
        <v>0</v>
      </c>
      <c r="L145" s="85" t="b">
        <v>0</v>
      </c>
    </row>
    <row r="146" spans="1:12" ht="15">
      <c r="A146" s="85" t="s">
        <v>3040</v>
      </c>
      <c r="B146" s="85" t="s">
        <v>3041</v>
      </c>
      <c r="C146" s="85">
        <v>3</v>
      </c>
      <c r="D146" s="118">
        <v>0.002102281897579324</v>
      </c>
      <c r="E146" s="118">
        <v>2.148294097434746</v>
      </c>
      <c r="F146" s="85" t="s">
        <v>3803</v>
      </c>
      <c r="G146" s="85" t="b">
        <v>0</v>
      </c>
      <c r="H146" s="85" t="b">
        <v>0</v>
      </c>
      <c r="I146" s="85" t="b">
        <v>0</v>
      </c>
      <c r="J146" s="85" t="b">
        <v>0</v>
      </c>
      <c r="K146" s="85" t="b">
        <v>0</v>
      </c>
      <c r="L146" s="85" t="b">
        <v>0</v>
      </c>
    </row>
    <row r="147" spans="1:12" ht="15">
      <c r="A147" s="85" t="s">
        <v>3041</v>
      </c>
      <c r="B147" s="85" t="s">
        <v>3631</v>
      </c>
      <c r="C147" s="85">
        <v>3</v>
      </c>
      <c r="D147" s="118">
        <v>0.002102281897579324</v>
      </c>
      <c r="E147" s="118">
        <v>2.370142847051102</v>
      </c>
      <c r="F147" s="85" t="s">
        <v>3803</v>
      </c>
      <c r="G147" s="85" t="b">
        <v>0</v>
      </c>
      <c r="H147" s="85" t="b">
        <v>0</v>
      </c>
      <c r="I147" s="85" t="b">
        <v>0</v>
      </c>
      <c r="J147" s="85" t="b">
        <v>0</v>
      </c>
      <c r="K147" s="85" t="b">
        <v>0</v>
      </c>
      <c r="L147" s="85" t="b">
        <v>0</v>
      </c>
    </row>
    <row r="148" spans="1:12" ht="15">
      <c r="A148" s="85" t="s">
        <v>3631</v>
      </c>
      <c r="B148" s="85" t="s">
        <v>3632</v>
      </c>
      <c r="C148" s="85">
        <v>3</v>
      </c>
      <c r="D148" s="118">
        <v>0.002102281897579324</v>
      </c>
      <c r="E148" s="118">
        <v>2.8930215923314395</v>
      </c>
      <c r="F148" s="85" t="s">
        <v>3803</v>
      </c>
      <c r="G148" s="85" t="b">
        <v>0</v>
      </c>
      <c r="H148" s="85" t="b">
        <v>0</v>
      </c>
      <c r="I148" s="85" t="b">
        <v>0</v>
      </c>
      <c r="J148" s="85" t="b">
        <v>0</v>
      </c>
      <c r="K148" s="85" t="b">
        <v>0</v>
      </c>
      <c r="L148" s="85" t="b">
        <v>0</v>
      </c>
    </row>
    <row r="149" spans="1:12" ht="15">
      <c r="A149" s="85" t="s">
        <v>3539</v>
      </c>
      <c r="B149" s="85" t="s">
        <v>2977</v>
      </c>
      <c r="C149" s="85">
        <v>3</v>
      </c>
      <c r="D149" s="118">
        <v>0.002102281897579324</v>
      </c>
      <c r="E149" s="118">
        <v>2.047923552317183</v>
      </c>
      <c r="F149" s="85" t="s">
        <v>3803</v>
      </c>
      <c r="G149" s="85" t="b">
        <v>0</v>
      </c>
      <c r="H149" s="85" t="b">
        <v>0</v>
      </c>
      <c r="I149" s="85" t="b">
        <v>0</v>
      </c>
      <c r="J149" s="85" t="b">
        <v>0</v>
      </c>
      <c r="K149" s="85" t="b">
        <v>0</v>
      </c>
      <c r="L149" s="85" t="b">
        <v>0</v>
      </c>
    </row>
    <row r="150" spans="1:12" ht="15">
      <c r="A150" s="85" t="s">
        <v>303</v>
      </c>
      <c r="B150" s="85" t="s">
        <v>3204</v>
      </c>
      <c r="C150" s="85">
        <v>3</v>
      </c>
      <c r="D150" s="118">
        <v>0.002102281897579324</v>
      </c>
      <c r="E150" s="118">
        <v>2.1940515879954208</v>
      </c>
      <c r="F150" s="85" t="s">
        <v>3803</v>
      </c>
      <c r="G150" s="85" t="b">
        <v>0</v>
      </c>
      <c r="H150" s="85" t="b">
        <v>0</v>
      </c>
      <c r="I150" s="85" t="b">
        <v>0</v>
      </c>
      <c r="J150" s="85" t="b">
        <v>0</v>
      </c>
      <c r="K150" s="85" t="b">
        <v>0</v>
      </c>
      <c r="L150" s="85" t="b">
        <v>0</v>
      </c>
    </row>
    <row r="151" spans="1:12" ht="15">
      <c r="A151" s="85" t="s">
        <v>2972</v>
      </c>
      <c r="B151" s="85" t="s">
        <v>3637</v>
      </c>
      <c r="C151" s="85">
        <v>3</v>
      </c>
      <c r="D151" s="118">
        <v>0.002102281897579324</v>
      </c>
      <c r="E151" s="118">
        <v>1.4111014547300085</v>
      </c>
      <c r="F151" s="85" t="s">
        <v>3803</v>
      </c>
      <c r="G151" s="85" t="b">
        <v>0</v>
      </c>
      <c r="H151" s="85" t="b">
        <v>0</v>
      </c>
      <c r="I151" s="85" t="b">
        <v>0</v>
      </c>
      <c r="J151" s="85" t="b">
        <v>0</v>
      </c>
      <c r="K151" s="85" t="b">
        <v>0</v>
      </c>
      <c r="L151" s="85" t="b">
        <v>0</v>
      </c>
    </row>
    <row r="152" spans="1:12" ht="15">
      <c r="A152" s="85" t="s">
        <v>2972</v>
      </c>
      <c r="B152" s="85" t="s">
        <v>2976</v>
      </c>
      <c r="C152" s="85">
        <v>3</v>
      </c>
      <c r="D152" s="118">
        <v>0.002102281897579324</v>
      </c>
      <c r="E152" s="118">
        <v>0.7121314503939897</v>
      </c>
      <c r="F152" s="85" t="s">
        <v>3803</v>
      </c>
      <c r="G152" s="85" t="b">
        <v>0</v>
      </c>
      <c r="H152" s="85" t="b">
        <v>0</v>
      </c>
      <c r="I152" s="85" t="b">
        <v>0</v>
      </c>
      <c r="J152" s="85" t="b">
        <v>0</v>
      </c>
      <c r="K152" s="85" t="b">
        <v>0</v>
      </c>
      <c r="L152" s="85" t="b">
        <v>0</v>
      </c>
    </row>
    <row r="153" spans="1:12" ht="15">
      <c r="A153" s="85" t="s">
        <v>3020</v>
      </c>
      <c r="B153" s="85" t="s">
        <v>2976</v>
      </c>
      <c r="C153" s="85">
        <v>3</v>
      </c>
      <c r="D153" s="118">
        <v>0.002102281897579324</v>
      </c>
      <c r="E153" s="118">
        <v>2.069112851387121</v>
      </c>
      <c r="F153" s="85" t="s">
        <v>3803</v>
      </c>
      <c r="G153" s="85" t="b">
        <v>0</v>
      </c>
      <c r="H153" s="85" t="b">
        <v>0</v>
      </c>
      <c r="I153" s="85" t="b">
        <v>0</v>
      </c>
      <c r="J153" s="85" t="b">
        <v>0</v>
      </c>
      <c r="K153" s="85" t="b">
        <v>0</v>
      </c>
      <c r="L153" s="85" t="b">
        <v>0</v>
      </c>
    </row>
    <row r="154" spans="1:12" ht="15">
      <c r="A154" s="85" t="s">
        <v>3559</v>
      </c>
      <c r="B154" s="85" t="s">
        <v>3551</v>
      </c>
      <c r="C154" s="85">
        <v>3</v>
      </c>
      <c r="D154" s="118">
        <v>0.002102281897579324</v>
      </c>
      <c r="E154" s="118">
        <v>2.449324093098727</v>
      </c>
      <c r="F154" s="85" t="s">
        <v>3803</v>
      </c>
      <c r="G154" s="85" t="b">
        <v>0</v>
      </c>
      <c r="H154" s="85" t="b">
        <v>1</v>
      </c>
      <c r="I154" s="85" t="b">
        <v>0</v>
      </c>
      <c r="J154" s="85" t="b">
        <v>1</v>
      </c>
      <c r="K154" s="85" t="b">
        <v>0</v>
      </c>
      <c r="L154" s="85" t="b">
        <v>0</v>
      </c>
    </row>
    <row r="155" spans="1:12" ht="15">
      <c r="A155" s="85" t="s">
        <v>3551</v>
      </c>
      <c r="B155" s="85" t="s">
        <v>380</v>
      </c>
      <c r="C155" s="85">
        <v>3</v>
      </c>
      <c r="D155" s="118">
        <v>0.002102281897579324</v>
      </c>
      <c r="E155" s="118">
        <v>2.449324093098727</v>
      </c>
      <c r="F155" s="85" t="s">
        <v>3803</v>
      </c>
      <c r="G155" s="85" t="b">
        <v>1</v>
      </c>
      <c r="H155" s="85" t="b">
        <v>0</v>
      </c>
      <c r="I155" s="85" t="b">
        <v>0</v>
      </c>
      <c r="J155" s="85" t="b">
        <v>0</v>
      </c>
      <c r="K155" s="85" t="b">
        <v>0</v>
      </c>
      <c r="L155" s="85" t="b">
        <v>0</v>
      </c>
    </row>
    <row r="156" spans="1:12" ht="15">
      <c r="A156" s="85" t="s">
        <v>3584</v>
      </c>
      <c r="B156" s="85" t="s">
        <v>3585</v>
      </c>
      <c r="C156" s="85">
        <v>3</v>
      </c>
      <c r="D156" s="118">
        <v>0.002102281897579324</v>
      </c>
      <c r="E156" s="118">
        <v>2.6431441191148397</v>
      </c>
      <c r="F156" s="85" t="s">
        <v>3803</v>
      </c>
      <c r="G156" s="85" t="b">
        <v>0</v>
      </c>
      <c r="H156" s="85" t="b">
        <v>0</v>
      </c>
      <c r="I156" s="85" t="b">
        <v>0</v>
      </c>
      <c r="J156" s="85" t="b">
        <v>0</v>
      </c>
      <c r="K156" s="85" t="b">
        <v>0</v>
      </c>
      <c r="L156" s="85" t="b">
        <v>0</v>
      </c>
    </row>
    <row r="157" spans="1:12" ht="15">
      <c r="A157" s="85" t="s">
        <v>2972</v>
      </c>
      <c r="B157" s="85" t="s">
        <v>3582</v>
      </c>
      <c r="C157" s="85">
        <v>3</v>
      </c>
      <c r="D157" s="118">
        <v>0.002102281897579324</v>
      </c>
      <c r="E157" s="118">
        <v>1.4111014547300085</v>
      </c>
      <c r="F157" s="85" t="s">
        <v>3803</v>
      </c>
      <c r="G157" s="85" t="b">
        <v>0</v>
      </c>
      <c r="H157" s="85" t="b">
        <v>0</v>
      </c>
      <c r="I157" s="85" t="b">
        <v>0</v>
      </c>
      <c r="J157" s="85" t="b">
        <v>0</v>
      </c>
      <c r="K157" s="85" t="b">
        <v>0</v>
      </c>
      <c r="L157" s="85" t="b">
        <v>0</v>
      </c>
    </row>
    <row r="158" spans="1:12" ht="15">
      <c r="A158" s="85" t="s">
        <v>3582</v>
      </c>
      <c r="B158" s="85" t="s">
        <v>3639</v>
      </c>
      <c r="C158" s="85">
        <v>3</v>
      </c>
      <c r="D158" s="118">
        <v>0.002102281897579324</v>
      </c>
      <c r="E158" s="118">
        <v>2.7680828557231396</v>
      </c>
      <c r="F158" s="85" t="s">
        <v>3803</v>
      </c>
      <c r="G158" s="85" t="b">
        <v>0</v>
      </c>
      <c r="H158" s="85" t="b">
        <v>0</v>
      </c>
      <c r="I158" s="85" t="b">
        <v>0</v>
      </c>
      <c r="J158" s="85" t="b">
        <v>0</v>
      </c>
      <c r="K158" s="85" t="b">
        <v>0</v>
      </c>
      <c r="L158" s="85" t="b">
        <v>0</v>
      </c>
    </row>
    <row r="159" spans="1:12" ht="15">
      <c r="A159" s="85" t="s">
        <v>3639</v>
      </c>
      <c r="B159" s="85" t="s">
        <v>2992</v>
      </c>
      <c r="C159" s="85">
        <v>3</v>
      </c>
      <c r="D159" s="118">
        <v>0.002102281897579324</v>
      </c>
      <c r="E159" s="118">
        <v>2.4670528600591584</v>
      </c>
      <c r="F159" s="85" t="s">
        <v>3803</v>
      </c>
      <c r="G159" s="85" t="b">
        <v>0</v>
      </c>
      <c r="H159" s="85" t="b">
        <v>0</v>
      </c>
      <c r="I159" s="85" t="b">
        <v>0</v>
      </c>
      <c r="J159" s="85" t="b">
        <v>0</v>
      </c>
      <c r="K159" s="85" t="b">
        <v>0</v>
      </c>
      <c r="L159" s="85" t="b">
        <v>0</v>
      </c>
    </row>
    <row r="160" spans="1:12" ht="15">
      <c r="A160" s="85" t="s">
        <v>2992</v>
      </c>
      <c r="B160" s="85" t="s">
        <v>2928</v>
      </c>
      <c r="C160" s="85">
        <v>3</v>
      </c>
      <c r="D160" s="118">
        <v>0.002102281897579324</v>
      </c>
      <c r="E160" s="118">
        <v>1.3878716140115337</v>
      </c>
      <c r="F160" s="85" t="s">
        <v>3803</v>
      </c>
      <c r="G160" s="85" t="b">
        <v>0</v>
      </c>
      <c r="H160" s="85" t="b">
        <v>0</v>
      </c>
      <c r="I160" s="85" t="b">
        <v>0</v>
      </c>
      <c r="J160" s="85" t="b">
        <v>0</v>
      </c>
      <c r="K160" s="85" t="b">
        <v>0</v>
      </c>
      <c r="L160" s="85" t="b">
        <v>0</v>
      </c>
    </row>
    <row r="161" spans="1:12" ht="15">
      <c r="A161" s="85" t="s">
        <v>2973</v>
      </c>
      <c r="B161" s="85" t="s">
        <v>3641</v>
      </c>
      <c r="C161" s="85">
        <v>3</v>
      </c>
      <c r="D161" s="118">
        <v>0.002102281897579324</v>
      </c>
      <c r="E161" s="118">
        <v>1.7790782400246028</v>
      </c>
      <c r="F161" s="85" t="s">
        <v>3803</v>
      </c>
      <c r="G161" s="85" t="b">
        <v>0</v>
      </c>
      <c r="H161" s="85" t="b">
        <v>0</v>
      </c>
      <c r="I161" s="85" t="b">
        <v>0</v>
      </c>
      <c r="J161" s="85" t="b">
        <v>0</v>
      </c>
      <c r="K161" s="85" t="b">
        <v>0</v>
      </c>
      <c r="L161" s="85" t="b">
        <v>0</v>
      </c>
    </row>
    <row r="162" spans="1:12" ht="15">
      <c r="A162" s="85" t="s">
        <v>3641</v>
      </c>
      <c r="B162" s="85" t="s">
        <v>3642</v>
      </c>
      <c r="C162" s="85">
        <v>3</v>
      </c>
      <c r="D162" s="118">
        <v>0.002102281897579324</v>
      </c>
      <c r="E162" s="118">
        <v>2.8930215923314395</v>
      </c>
      <c r="F162" s="85" t="s">
        <v>3803</v>
      </c>
      <c r="G162" s="85" t="b">
        <v>0</v>
      </c>
      <c r="H162" s="85" t="b">
        <v>0</v>
      </c>
      <c r="I162" s="85" t="b">
        <v>0</v>
      </c>
      <c r="J162" s="85" t="b">
        <v>0</v>
      </c>
      <c r="K162" s="85" t="b">
        <v>0</v>
      </c>
      <c r="L162" s="85" t="b">
        <v>0</v>
      </c>
    </row>
    <row r="163" spans="1:12" ht="15">
      <c r="A163" s="85" t="s">
        <v>3642</v>
      </c>
      <c r="B163" s="85" t="s">
        <v>3552</v>
      </c>
      <c r="C163" s="85">
        <v>3</v>
      </c>
      <c r="D163" s="118">
        <v>0.002102281897579324</v>
      </c>
      <c r="E163" s="118">
        <v>2.6711728427150834</v>
      </c>
      <c r="F163" s="85" t="s">
        <v>3803</v>
      </c>
      <c r="G163" s="85" t="b">
        <v>0</v>
      </c>
      <c r="H163" s="85" t="b">
        <v>0</v>
      </c>
      <c r="I163" s="85" t="b">
        <v>0</v>
      </c>
      <c r="J163" s="85" t="b">
        <v>1</v>
      </c>
      <c r="K163" s="85" t="b">
        <v>0</v>
      </c>
      <c r="L163" s="85" t="b">
        <v>0</v>
      </c>
    </row>
    <row r="164" spans="1:12" ht="15">
      <c r="A164" s="85" t="s">
        <v>3552</v>
      </c>
      <c r="B164" s="85" t="s">
        <v>3643</v>
      </c>
      <c r="C164" s="85">
        <v>3</v>
      </c>
      <c r="D164" s="118">
        <v>0.002102281897579324</v>
      </c>
      <c r="E164" s="118">
        <v>2.6711728427150834</v>
      </c>
      <c r="F164" s="85" t="s">
        <v>3803</v>
      </c>
      <c r="G164" s="85" t="b">
        <v>1</v>
      </c>
      <c r="H164" s="85" t="b">
        <v>0</v>
      </c>
      <c r="I164" s="85" t="b">
        <v>0</v>
      </c>
      <c r="J164" s="85" t="b">
        <v>0</v>
      </c>
      <c r="K164" s="85" t="b">
        <v>0</v>
      </c>
      <c r="L164" s="85" t="b">
        <v>0</v>
      </c>
    </row>
    <row r="165" spans="1:12" ht="15">
      <c r="A165" s="85" t="s">
        <v>3643</v>
      </c>
      <c r="B165" s="85" t="s">
        <v>2929</v>
      </c>
      <c r="C165" s="85">
        <v>3</v>
      </c>
      <c r="D165" s="118">
        <v>0.002102281897579324</v>
      </c>
      <c r="E165" s="118">
        <v>1.9551694990802841</v>
      </c>
      <c r="F165" s="85" t="s">
        <v>3803</v>
      </c>
      <c r="G165" s="85" t="b">
        <v>0</v>
      </c>
      <c r="H165" s="85" t="b">
        <v>0</v>
      </c>
      <c r="I165" s="85" t="b">
        <v>0</v>
      </c>
      <c r="J165" s="85" t="b">
        <v>0</v>
      </c>
      <c r="K165" s="85" t="b">
        <v>0</v>
      </c>
      <c r="L165" s="85" t="b">
        <v>0</v>
      </c>
    </row>
    <row r="166" spans="1:12" ht="15">
      <c r="A166" s="85" t="s">
        <v>2929</v>
      </c>
      <c r="B166" s="85" t="s">
        <v>3586</v>
      </c>
      <c r="C166" s="85">
        <v>3</v>
      </c>
      <c r="D166" s="118">
        <v>0.002102281897579324</v>
      </c>
      <c r="E166" s="118">
        <v>1.8138403462838149</v>
      </c>
      <c r="F166" s="85" t="s">
        <v>3803</v>
      </c>
      <c r="G166" s="85" t="b">
        <v>0</v>
      </c>
      <c r="H166" s="85" t="b">
        <v>0</v>
      </c>
      <c r="I166" s="85" t="b">
        <v>0</v>
      </c>
      <c r="J166" s="85" t="b">
        <v>1</v>
      </c>
      <c r="K166" s="85" t="b">
        <v>0</v>
      </c>
      <c r="L166" s="85" t="b">
        <v>0</v>
      </c>
    </row>
    <row r="167" spans="1:12" ht="15">
      <c r="A167" s="85" t="s">
        <v>3586</v>
      </c>
      <c r="B167" s="85" t="s">
        <v>2973</v>
      </c>
      <c r="C167" s="85">
        <v>3</v>
      </c>
      <c r="D167" s="118">
        <v>0.002102281897579324</v>
      </c>
      <c r="E167" s="118">
        <v>1.665420513825992</v>
      </c>
      <c r="F167" s="85" t="s">
        <v>3803</v>
      </c>
      <c r="G167" s="85" t="b">
        <v>1</v>
      </c>
      <c r="H167" s="85" t="b">
        <v>0</v>
      </c>
      <c r="I167" s="85" t="b">
        <v>0</v>
      </c>
      <c r="J167" s="85" t="b">
        <v>0</v>
      </c>
      <c r="K167" s="85" t="b">
        <v>0</v>
      </c>
      <c r="L167" s="85" t="b">
        <v>0</v>
      </c>
    </row>
    <row r="168" spans="1:12" ht="15">
      <c r="A168" s="85" t="s">
        <v>2973</v>
      </c>
      <c r="B168" s="85" t="s">
        <v>3644</v>
      </c>
      <c r="C168" s="85">
        <v>3</v>
      </c>
      <c r="D168" s="118">
        <v>0.002102281897579324</v>
      </c>
      <c r="E168" s="118">
        <v>1.7790782400246028</v>
      </c>
      <c r="F168" s="85" t="s">
        <v>3803</v>
      </c>
      <c r="G168" s="85" t="b">
        <v>0</v>
      </c>
      <c r="H168" s="85" t="b">
        <v>0</v>
      </c>
      <c r="I168" s="85" t="b">
        <v>0</v>
      </c>
      <c r="J168" s="85" t="b">
        <v>0</v>
      </c>
      <c r="K168" s="85" t="b">
        <v>0</v>
      </c>
      <c r="L168" s="85" t="b">
        <v>0</v>
      </c>
    </row>
    <row r="169" spans="1:12" ht="15">
      <c r="A169" s="85" t="s">
        <v>3644</v>
      </c>
      <c r="B169" s="85" t="s">
        <v>3534</v>
      </c>
      <c r="C169" s="85">
        <v>3</v>
      </c>
      <c r="D169" s="118">
        <v>0.002102281897579324</v>
      </c>
      <c r="E169" s="118">
        <v>2.4159003376117774</v>
      </c>
      <c r="F169" s="85" t="s">
        <v>3803</v>
      </c>
      <c r="G169" s="85" t="b">
        <v>0</v>
      </c>
      <c r="H169" s="85" t="b">
        <v>0</v>
      </c>
      <c r="I169" s="85" t="b">
        <v>0</v>
      </c>
      <c r="J169" s="85" t="b">
        <v>0</v>
      </c>
      <c r="K169" s="85" t="b">
        <v>0</v>
      </c>
      <c r="L169" s="85" t="b">
        <v>0</v>
      </c>
    </row>
    <row r="170" spans="1:12" ht="15">
      <c r="A170" s="85" t="s">
        <v>3534</v>
      </c>
      <c r="B170" s="85" t="s">
        <v>3645</v>
      </c>
      <c r="C170" s="85">
        <v>3</v>
      </c>
      <c r="D170" s="118">
        <v>0.002102281897579324</v>
      </c>
      <c r="E170" s="118">
        <v>2.4159003376117774</v>
      </c>
      <c r="F170" s="85" t="s">
        <v>3803</v>
      </c>
      <c r="G170" s="85" t="b">
        <v>0</v>
      </c>
      <c r="H170" s="85" t="b">
        <v>0</v>
      </c>
      <c r="I170" s="85" t="b">
        <v>0</v>
      </c>
      <c r="J170" s="85" t="b">
        <v>1</v>
      </c>
      <c r="K170" s="85" t="b">
        <v>0</v>
      </c>
      <c r="L170" s="85" t="b">
        <v>0</v>
      </c>
    </row>
    <row r="171" spans="1:12" ht="15">
      <c r="A171" s="85" t="s">
        <v>3532</v>
      </c>
      <c r="B171" s="85" t="s">
        <v>3647</v>
      </c>
      <c r="C171" s="85">
        <v>3</v>
      </c>
      <c r="D171" s="118">
        <v>0.002102281897579324</v>
      </c>
      <c r="E171" s="118">
        <v>2.4670528600591584</v>
      </c>
      <c r="F171" s="85" t="s">
        <v>3803</v>
      </c>
      <c r="G171" s="85" t="b">
        <v>0</v>
      </c>
      <c r="H171" s="85" t="b">
        <v>0</v>
      </c>
      <c r="I171" s="85" t="b">
        <v>0</v>
      </c>
      <c r="J171" s="85" t="b">
        <v>0</v>
      </c>
      <c r="K171" s="85" t="b">
        <v>0</v>
      </c>
      <c r="L171" s="85" t="b">
        <v>0</v>
      </c>
    </row>
    <row r="172" spans="1:12" ht="15">
      <c r="A172" s="85" t="s">
        <v>3647</v>
      </c>
      <c r="B172" s="85" t="s">
        <v>3546</v>
      </c>
      <c r="C172" s="85">
        <v>3</v>
      </c>
      <c r="D172" s="118">
        <v>0.002102281897579324</v>
      </c>
      <c r="E172" s="118">
        <v>2.5919915966674583</v>
      </c>
      <c r="F172" s="85" t="s">
        <v>3803</v>
      </c>
      <c r="G172" s="85" t="b">
        <v>0</v>
      </c>
      <c r="H172" s="85" t="b">
        <v>0</v>
      </c>
      <c r="I172" s="85" t="b">
        <v>0</v>
      </c>
      <c r="J172" s="85" t="b">
        <v>0</v>
      </c>
      <c r="K172" s="85" t="b">
        <v>0</v>
      </c>
      <c r="L172" s="85" t="b">
        <v>0</v>
      </c>
    </row>
    <row r="173" spans="1:12" ht="15">
      <c r="A173" s="85" t="s">
        <v>3546</v>
      </c>
      <c r="B173" s="85" t="s">
        <v>3648</v>
      </c>
      <c r="C173" s="85">
        <v>3</v>
      </c>
      <c r="D173" s="118">
        <v>0.002102281897579324</v>
      </c>
      <c r="E173" s="118">
        <v>2.6711728427150834</v>
      </c>
      <c r="F173" s="85" t="s">
        <v>3803</v>
      </c>
      <c r="G173" s="85" t="b">
        <v>0</v>
      </c>
      <c r="H173" s="85" t="b">
        <v>0</v>
      </c>
      <c r="I173" s="85" t="b">
        <v>0</v>
      </c>
      <c r="J173" s="85" t="b">
        <v>0</v>
      </c>
      <c r="K173" s="85" t="b">
        <v>0</v>
      </c>
      <c r="L173" s="85" t="b">
        <v>0</v>
      </c>
    </row>
    <row r="174" spans="1:12" ht="15">
      <c r="A174" s="85" t="s">
        <v>3648</v>
      </c>
      <c r="B174" s="85" t="s">
        <v>3649</v>
      </c>
      <c r="C174" s="85">
        <v>3</v>
      </c>
      <c r="D174" s="118">
        <v>0.002102281897579324</v>
      </c>
      <c r="E174" s="118">
        <v>2.8930215923314395</v>
      </c>
      <c r="F174" s="85" t="s">
        <v>3803</v>
      </c>
      <c r="G174" s="85" t="b">
        <v>0</v>
      </c>
      <c r="H174" s="85" t="b">
        <v>0</v>
      </c>
      <c r="I174" s="85" t="b">
        <v>0</v>
      </c>
      <c r="J174" s="85" t="b">
        <v>0</v>
      </c>
      <c r="K174" s="85" t="b">
        <v>0</v>
      </c>
      <c r="L174" s="85" t="b">
        <v>0</v>
      </c>
    </row>
    <row r="175" spans="1:12" ht="15">
      <c r="A175" s="85" t="s">
        <v>3649</v>
      </c>
      <c r="B175" s="85" t="s">
        <v>3650</v>
      </c>
      <c r="C175" s="85">
        <v>3</v>
      </c>
      <c r="D175" s="118">
        <v>0.002102281897579324</v>
      </c>
      <c r="E175" s="118">
        <v>2.8930215923314395</v>
      </c>
      <c r="F175" s="85" t="s">
        <v>3803</v>
      </c>
      <c r="G175" s="85" t="b">
        <v>0</v>
      </c>
      <c r="H175" s="85" t="b">
        <v>0</v>
      </c>
      <c r="I175" s="85" t="b">
        <v>0</v>
      </c>
      <c r="J175" s="85" t="b">
        <v>0</v>
      </c>
      <c r="K175" s="85" t="b">
        <v>0</v>
      </c>
      <c r="L175" s="85" t="b">
        <v>0</v>
      </c>
    </row>
    <row r="176" spans="1:12" ht="15">
      <c r="A176" s="85" t="s">
        <v>3650</v>
      </c>
      <c r="B176" s="85" t="s">
        <v>3651</v>
      </c>
      <c r="C176" s="85">
        <v>3</v>
      </c>
      <c r="D176" s="118">
        <v>0.002102281897579324</v>
      </c>
      <c r="E176" s="118">
        <v>2.8930215923314395</v>
      </c>
      <c r="F176" s="85" t="s">
        <v>3803</v>
      </c>
      <c r="G176" s="85" t="b">
        <v>0</v>
      </c>
      <c r="H176" s="85" t="b">
        <v>0</v>
      </c>
      <c r="I176" s="85" t="b">
        <v>0</v>
      </c>
      <c r="J176" s="85" t="b">
        <v>0</v>
      </c>
      <c r="K176" s="85" t="b">
        <v>0</v>
      </c>
      <c r="L176" s="85" t="b">
        <v>0</v>
      </c>
    </row>
    <row r="177" spans="1:12" ht="15">
      <c r="A177" s="85" t="s">
        <v>3651</v>
      </c>
      <c r="B177" s="85" t="s">
        <v>3533</v>
      </c>
      <c r="C177" s="85">
        <v>3</v>
      </c>
      <c r="D177" s="118">
        <v>0.002102281897579324</v>
      </c>
      <c r="E177" s="118">
        <v>2.525044807036845</v>
      </c>
      <c r="F177" s="85" t="s">
        <v>3803</v>
      </c>
      <c r="G177" s="85" t="b">
        <v>0</v>
      </c>
      <c r="H177" s="85" t="b">
        <v>0</v>
      </c>
      <c r="I177" s="85" t="b">
        <v>0</v>
      </c>
      <c r="J177" s="85" t="b">
        <v>0</v>
      </c>
      <c r="K177" s="85" t="b">
        <v>0</v>
      </c>
      <c r="L177" s="85" t="b">
        <v>0</v>
      </c>
    </row>
    <row r="178" spans="1:12" ht="15">
      <c r="A178" s="85" t="s">
        <v>3533</v>
      </c>
      <c r="B178" s="85" t="s">
        <v>3652</v>
      </c>
      <c r="C178" s="85">
        <v>3</v>
      </c>
      <c r="D178" s="118">
        <v>0.002102281897579324</v>
      </c>
      <c r="E178" s="118">
        <v>2.4159003376117774</v>
      </c>
      <c r="F178" s="85" t="s">
        <v>3803</v>
      </c>
      <c r="G178" s="85" t="b">
        <v>0</v>
      </c>
      <c r="H178" s="85" t="b">
        <v>0</v>
      </c>
      <c r="I178" s="85" t="b">
        <v>0</v>
      </c>
      <c r="J178" s="85" t="b">
        <v>0</v>
      </c>
      <c r="K178" s="85" t="b">
        <v>0</v>
      </c>
      <c r="L178" s="85" t="b">
        <v>0</v>
      </c>
    </row>
    <row r="179" spans="1:12" ht="15">
      <c r="A179" s="85" t="s">
        <v>3652</v>
      </c>
      <c r="B179" s="85" t="s">
        <v>3653</v>
      </c>
      <c r="C179" s="85">
        <v>3</v>
      </c>
      <c r="D179" s="118">
        <v>0.002102281897579324</v>
      </c>
      <c r="E179" s="118">
        <v>2.8930215923314395</v>
      </c>
      <c r="F179" s="85" t="s">
        <v>3803</v>
      </c>
      <c r="G179" s="85" t="b">
        <v>0</v>
      </c>
      <c r="H179" s="85" t="b">
        <v>0</v>
      </c>
      <c r="I179" s="85" t="b">
        <v>0</v>
      </c>
      <c r="J179" s="85" t="b">
        <v>0</v>
      </c>
      <c r="K179" s="85" t="b">
        <v>0</v>
      </c>
      <c r="L179" s="85" t="b">
        <v>0</v>
      </c>
    </row>
    <row r="180" spans="1:12" ht="15">
      <c r="A180" s="85" t="s">
        <v>3653</v>
      </c>
      <c r="B180" s="85" t="s">
        <v>3654</v>
      </c>
      <c r="C180" s="85">
        <v>3</v>
      </c>
      <c r="D180" s="118">
        <v>0.002102281897579324</v>
      </c>
      <c r="E180" s="118">
        <v>2.8930215923314395</v>
      </c>
      <c r="F180" s="85" t="s">
        <v>3803</v>
      </c>
      <c r="G180" s="85" t="b">
        <v>0</v>
      </c>
      <c r="H180" s="85" t="b">
        <v>0</v>
      </c>
      <c r="I180" s="85" t="b">
        <v>0</v>
      </c>
      <c r="J180" s="85" t="b">
        <v>0</v>
      </c>
      <c r="K180" s="85" t="b">
        <v>0</v>
      </c>
      <c r="L180" s="85" t="b">
        <v>0</v>
      </c>
    </row>
    <row r="181" spans="1:12" ht="15">
      <c r="A181" s="85" t="s">
        <v>3654</v>
      </c>
      <c r="B181" s="85" t="s">
        <v>2928</v>
      </c>
      <c r="C181" s="85">
        <v>3</v>
      </c>
      <c r="D181" s="118">
        <v>0.002102281897579324</v>
      </c>
      <c r="E181" s="118">
        <v>1.8138403462838149</v>
      </c>
      <c r="F181" s="85" t="s">
        <v>3803</v>
      </c>
      <c r="G181" s="85" t="b">
        <v>0</v>
      </c>
      <c r="H181" s="85" t="b">
        <v>0</v>
      </c>
      <c r="I181" s="85" t="b">
        <v>0</v>
      </c>
      <c r="J181" s="85" t="b">
        <v>0</v>
      </c>
      <c r="K181" s="85" t="b">
        <v>0</v>
      </c>
      <c r="L181" s="85" t="b">
        <v>0</v>
      </c>
    </row>
    <row r="182" spans="1:12" ht="15">
      <c r="A182" s="85" t="s">
        <v>2928</v>
      </c>
      <c r="B182" s="85" t="s">
        <v>3655</v>
      </c>
      <c r="C182" s="85">
        <v>3</v>
      </c>
      <c r="D182" s="118">
        <v>0.002102281897579324</v>
      </c>
      <c r="E182" s="118">
        <v>1.790359250434292</v>
      </c>
      <c r="F182" s="85" t="s">
        <v>3803</v>
      </c>
      <c r="G182" s="85" t="b">
        <v>0</v>
      </c>
      <c r="H182" s="85" t="b">
        <v>0</v>
      </c>
      <c r="I182" s="85" t="b">
        <v>0</v>
      </c>
      <c r="J182" s="85" t="b">
        <v>0</v>
      </c>
      <c r="K182" s="85" t="b">
        <v>0</v>
      </c>
      <c r="L182" s="85" t="b">
        <v>0</v>
      </c>
    </row>
    <row r="183" spans="1:12" ht="15">
      <c r="A183" s="85" t="s">
        <v>3655</v>
      </c>
      <c r="B183" s="85" t="s">
        <v>3541</v>
      </c>
      <c r="C183" s="85">
        <v>3</v>
      </c>
      <c r="D183" s="118">
        <v>0.002102281897579324</v>
      </c>
      <c r="E183" s="118">
        <v>2.5919915966674583</v>
      </c>
      <c r="F183" s="85" t="s">
        <v>3803</v>
      </c>
      <c r="G183" s="85" t="b">
        <v>0</v>
      </c>
      <c r="H183" s="85" t="b">
        <v>0</v>
      </c>
      <c r="I183" s="85" t="b">
        <v>0</v>
      </c>
      <c r="J183" s="85" t="b">
        <v>0</v>
      </c>
      <c r="K183" s="85" t="b">
        <v>0</v>
      </c>
      <c r="L183" s="85" t="b">
        <v>0</v>
      </c>
    </row>
    <row r="184" spans="1:12" ht="15">
      <c r="A184" s="85" t="s">
        <v>2972</v>
      </c>
      <c r="B184" s="85" t="s">
        <v>2989</v>
      </c>
      <c r="C184" s="85">
        <v>3</v>
      </c>
      <c r="D184" s="118">
        <v>0.002102281897579324</v>
      </c>
      <c r="E184" s="118">
        <v>0.6329502043463648</v>
      </c>
      <c r="F184" s="85" t="s">
        <v>3803</v>
      </c>
      <c r="G184" s="85" t="b">
        <v>0</v>
      </c>
      <c r="H184" s="85" t="b">
        <v>0</v>
      </c>
      <c r="I184" s="85" t="b">
        <v>0</v>
      </c>
      <c r="J184" s="85" t="b">
        <v>0</v>
      </c>
      <c r="K184" s="85" t="b">
        <v>0</v>
      </c>
      <c r="L184" s="85" t="b">
        <v>0</v>
      </c>
    </row>
    <row r="185" spans="1:12" ht="15">
      <c r="A185" s="85" t="s">
        <v>2989</v>
      </c>
      <c r="B185" s="85" t="s">
        <v>3658</v>
      </c>
      <c r="C185" s="85">
        <v>3</v>
      </c>
      <c r="D185" s="118">
        <v>0.002102281897579324</v>
      </c>
      <c r="E185" s="118">
        <v>2.114870341947796</v>
      </c>
      <c r="F185" s="85" t="s">
        <v>3803</v>
      </c>
      <c r="G185" s="85" t="b">
        <v>0</v>
      </c>
      <c r="H185" s="85" t="b">
        <v>0</v>
      </c>
      <c r="I185" s="85" t="b">
        <v>0</v>
      </c>
      <c r="J185" s="85" t="b">
        <v>0</v>
      </c>
      <c r="K185" s="85" t="b">
        <v>1</v>
      </c>
      <c r="L185" s="85" t="b">
        <v>0</v>
      </c>
    </row>
    <row r="186" spans="1:12" ht="15">
      <c r="A186" s="85" t="s">
        <v>3658</v>
      </c>
      <c r="B186" s="85" t="s">
        <v>3543</v>
      </c>
      <c r="C186" s="85">
        <v>3</v>
      </c>
      <c r="D186" s="118">
        <v>0.002102281897579324</v>
      </c>
      <c r="E186" s="118">
        <v>2.5919915966674583</v>
      </c>
      <c r="F186" s="85" t="s">
        <v>3803</v>
      </c>
      <c r="G186" s="85" t="b">
        <v>0</v>
      </c>
      <c r="H186" s="85" t="b">
        <v>1</v>
      </c>
      <c r="I186" s="85" t="b">
        <v>0</v>
      </c>
      <c r="J186" s="85" t="b">
        <v>0</v>
      </c>
      <c r="K186" s="85" t="b">
        <v>0</v>
      </c>
      <c r="L186" s="85" t="b">
        <v>0</v>
      </c>
    </row>
    <row r="187" spans="1:12" ht="15">
      <c r="A187" s="85" t="s">
        <v>3543</v>
      </c>
      <c r="B187" s="85" t="s">
        <v>3659</v>
      </c>
      <c r="C187" s="85">
        <v>3</v>
      </c>
      <c r="D187" s="118">
        <v>0.002102281897579324</v>
      </c>
      <c r="E187" s="118">
        <v>2.5919915966674583</v>
      </c>
      <c r="F187" s="85" t="s">
        <v>3803</v>
      </c>
      <c r="G187" s="85" t="b">
        <v>0</v>
      </c>
      <c r="H187" s="85" t="b">
        <v>0</v>
      </c>
      <c r="I187" s="85" t="b">
        <v>0</v>
      </c>
      <c r="J187" s="85" t="b">
        <v>0</v>
      </c>
      <c r="K187" s="85" t="b">
        <v>0</v>
      </c>
      <c r="L187" s="85" t="b">
        <v>0</v>
      </c>
    </row>
    <row r="188" spans="1:12" ht="15">
      <c r="A188" s="85" t="s">
        <v>3659</v>
      </c>
      <c r="B188" s="85" t="s">
        <v>3014</v>
      </c>
      <c r="C188" s="85">
        <v>3</v>
      </c>
      <c r="D188" s="118">
        <v>0.002102281897579324</v>
      </c>
      <c r="E188" s="118">
        <v>2.0913892460982733</v>
      </c>
      <c r="F188" s="85" t="s">
        <v>3803</v>
      </c>
      <c r="G188" s="85" t="b">
        <v>0</v>
      </c>
      <c r="H188" s="85" t="b">
        <v>0</v>
      </c>
      <c r="I188" s="85" t="b">
        <v>0</v>
      </c>
      <c r="J188" s="85" t="b">
        <v>0</v>
      </c>
      <c r="K188" s="85" t="b">
        <v>0</v>
      </c>
      <c r="L188" s="85" t="b">
        <v>0</v>
      </c>
    </row>
    <row r="189" spans="1:12" ht="15">
      <c r="A189" s="85" t="s">
        <v>2973</v>
      </c>
      <c r="B189" s="85" t="s">
        <v>2973</v>
      </c>
      <c r="C189" s="85">
        <v>3</v>
      </c>
      <c r="D189" s="118">
        <v>0.0026702833912932078</v>
      </c>
      <c r="E189" s="118">
        <v>0.6764158981274552</v>
      </c>
      <c r="F189" s="85" t="s">
        <v>3803</v>
      </c>
      <c r="G189" s="85" t="b">
        <v>0</v>
      </c>
      <c r="H189" s="85" t="b">
        <v>0</v>
      </c>
      <c r="I189" s="85" t="b">
        <v>0</v>
      </c>
      <c r="J189" s="85" t="b">
        <v>0</v>
      </c>
      <c r="K189" s="85" t="b">
        <v>0</v>
      </c>
      <c r="L189" s="85" t="b">
        <v>0</v>
      </c>
    </row>
    <row r="190" spans="1:12" ht="15">
      <c r="A190" s="85" t="s">
        <v>371</v>
      </c>
      <c r="B190" s="85" t="s">
        <v>370</v>
      </c>
      <c r="C190" s="85">
        <v>3</v>
      </c>
      <c r="D190" s="118">
        <v>0.002102281897579324</v>
      </c>
      <c r="E190" s="118">
        <v>2.7680828557231396</v>
      </c>
      <c r="F190" s="85" t="s">
        <v>3803</v>
      </c>
      <c r="G190" s="85" t="b">
        <v>0</v>
      </c>
      <c r="H190" s="85" t="b">
        <v>0</v>
      </c>
      <c r="I190" s="85" t="b">
        <v>0</v>
      </c>
      <c r="J190" s="85" t="b">
        <v>0</v>
      </c>
      <c r="K190" s="85" t="b">
        <v>0</v>
      </c>
      <c r="L190" s="85" t="b">
        <v>0</v>
      </c>
    </row>
    <row r="191" spans="1:12" ht="15">
      <c r="A191" s="85" t="s">
        <v>370</v>
      </c>
      <c r="B191" s="85" t="s">
        <v>346</v>
      </c>
      <c r="C191" s="85">
        <v>3</v>
      </c>
      <c r="D191" s="118">
        <v>0.002102281897579324</v>
      </c>
      <c r="E191" s="118">
        <v>2.7680828557231396</v>
      </c>
      <c r="F191" s="85" t="s">
        <v>3803</v>
      </c>
      <c r="G191" s="85" t="b">
        <v>0</v>
      </c>
      <c r="H191" s="85" t="b">
        <v>0</v>
      </c>
      <c r="I191" s="85" t="b">
        <v>0</v>
      </c>
      <c r="J191" s="85" t="b">
        <v>0</v>
      </c>
      <c r="K191" s="85" t="b">
        <v>0</v>
      </c>
      <c r="L191" s="85" t="b">
        <v>0</v>
      </c>
    </row>
    <row r="192" spans="1:12" ht="15">
      <c r="A192" s="85" t="s">
        <v>346</v>
      </c>
      <c r="B192" s="85" t="s">
        <v>369</v>
      </c>
      <c r="C192" s="85">
        <v>3</v>
      </c>
      <c r="D192" s="118">
        <v>0.002102281897579324</v>
      </c>
      <c r="E192" s="118">
        <v>2.7680828557231396</v>
      </c>
      <c r="F192" s="85" t="s">
        <v>3803</v>
      </c>
      <c r="G192" s="85" t="b">
        <v>0</v>
      </c>
      <c r="H192" s="85" t="b">
        <v>0</v>
      </c>
      <c r="I192" s="85" t="b">
        <v>0</v>
      </c>
      <c r="J192" s="85" t="b">
        <v>0</v>
      </c>
      <c r="K192" s="85" t="b">
        <v>0</v>
      </c>
      <c r="L192" s="85" t="b">
        <v>0</v>
      </c>
    </row>
    <row r="193" spans="1:12" ht="15">
      <c r="A193" s="85" t="s">
        <v>369</v>
      </c>
      <c r="B193" s="85" t="s">
        <v>368</v>
      </c>
      <c r="C193" s="85">
        <v>3</v>
      </c>
      <c r="D193" s="118">
        <v>0.002102281897579324</v>
      </c>
      <c r="E193" s="118">
        <v>2.8930215923314395</v>
      </c>
      <c r="F193" s="85" t="s">
        <v>3803</v>
      </c>
      <c r="G193" s="85" t="b">
        <v>0</v>
      </c>
      <c r="H193" s="85" t="b">
        <v>0</v>
      </c>
      <c r="I193" s="85" t="b">
        <v>0</v>
      </c>
      <c r="J193" s="85" t="b">
        <v>0</v>
      </c>
      <c r="K193" s="85" t="b">
        <v>0</v>
      </c>
      <c r="L193" s="85" t="b">
        <v>0</v>
      </c>
    </row>
    <row r="194" spans="1:12" ht="15">
      <c r="A194" s="85" t="s">
        <v>368</v>
      </c>
      <c r="B194" s="85" t="s">
        <v>367</v>
      </c>
      <c r="C194" s="85">
        <v>3</v>
      </c>
      <c r="D194" s="118">
        <v>0.002102281897579324</v>
      </c>
      <c r="E194" s="118">
        <v>2.8930215923314395</v>
      </c>
      <c r="F194" s="85" t="s">
        <v>3803</v>
      </c>
      <c r="G194" s="85" t="b">
        <v>0</v>
      </c>
      <c r="H194" s="85" t="b">
        <v>0</v>
      </c>
      <c r="I194" s="85" t="b">
        <v>0</v>
      </c>
      <c r="J194" s="85" t="b">
        <v>0</v>
      </c>
      <c r="K194" s="85" t="b">
        <v>0</v>
      </c>
      <c r="L194" s="85" t="b">
        <v>0</v>
      </c>
    </row>
    <row r="195" spans="1:12" ht="15">
      <c r="A195" s="85" t="s">
        <v>367</v>
      </c>
      <c r="B195" s="85" t="s">
        <v>2993</v>
      </c>
      <c r="C195" s="85">
        <v>3</v>
      </c>
      <c r="D195" s="118">
        <v>0.002102281897579324</v>
      </c>
      <c r="E195" s="118">
        <v>2.370142847051102</v>
      </c>
      <c r="F195" s="85" t="s">
        <v>3803</v>
      </c>
      <c r="G195" s="85" t="b">
        <v>0</v>
      </c>
      <c r="H195" s="85" t="b">
        <v>0</v>
      </c>
      <c r="I195" s="85" t="b">
        <v>0</v>
      </c>
      <c r="J195" s="85" t="b">
        <v>0</v>
      </c>
      <c r="K195" s="85" t="b">
        <v>0</v>
      </c>
      <c r="L195" s="85" t="b">
        <v>0</v>
      </c>
    </row>
    <row r="196" spans="1:12" ht="15">
      <c r="A196" s="85" t="s">
        <v>2929</v>
      </c>
      <c r="B196" s="85" t="s">
        <v>3553</v>
      </c>
      <c r="C196" s="85">
        <v>3</v>
      </c>
      <c r="D196" s="118">
        <v>0.002102281897579324</v>
      </c>
      <c r="E196" s="118">
        <v>1.7169303332757584</v>
      </c>
      <c r="F196" s="85" t="s">
        <v>3803</v>
      </c>
      <c r="G196" s="85" t="b">
        <v>0</v>
      </c>
      <c r="H196" s="85" t="b">
        <v>0</v>
      </c>
      <c r="I196" s="85" t="b">
        <v>0</v>
      </c>
      <c r="J196" s="85" t="b">
        <v>0</v>
      </c>
      <c r="K196" s="85" t="b">
        <v>0</v>
      </c>
      <c r="L196" s="85" t="b">
        <v>0</v>
      </c>
    </row>
    <row r="197" spans="1:12" ht="15">
      <c r="A197" s="85" t="s">
        <v>3553</v>
      </c>
      <c r="B197" s="85" t="s">
        <v>3525</v>
      </c>
      <c r="C197" s="85">
        <v>3</v>
      </c>
      <c r="D197" s="118">
        <v>0.002102281897579324</v>
      </c>
      <c r="E197" s="118">
        <v>1.8930215923314397</v>
      </c>
      <c r="F197" s="85" t="s">
        <v>3803</v>
      </c>
      <c r="G197" s="85" t="b">
        <v>0</v>
      </c>
      <c r="H197" s="85" t="b">
        <v>0</v>
      </c>
      <c r="I197" s="85" t="b">
        <v>0</v>
      </c>
      <c r="J197" s="85" t="b">
        <v>0</v>
      </c>
      <c r="K197" s="85" t="b">
        <v>0</v>
      </c>
      <c r="L197" s="85" t="b">
        <v>0</v>
      </c>
    </row>
    <row r="198" spans="1:12" ht="15">
      <c r="A198" s="85" t="s">
        <v>3525</v>
      </c>
      <c r="B198" s="85" t="s">
        <v>3661</v>
      </c>
      <c r="C198" s="85">
        <v>3</v>
      </c>
      <c r="D198" s="118">
        <v>0.002102281897579324</v>
      </c>
      <c r="E198" s="118">
        <v>2.1940515879954208</v>
      </c>
      <c r="F198" s="85" t="s">
        <v>3803</v>
      </c>
      <c r="G198" s="85" t="b">
        <v>0</v>
      </c>
      <c r="H198" s="85" t="b">
        <v>0</v>
      </c>
      <c r="I198" s="85" t="b">
        <v>0</v>
      </c>
      <c r="J198" s="85" t="b">
        <v>0</v>
      </c>
      <c r="K198" s="85" t="b">
        <v>0</v>
      </c>
      <c r="L198" s="85" t="b">
        <v>0</v>
      </c>
    </row>
    <row r="199" spans="1:12" ht="15">
      <c r="A199" s="85" t="s">
        <v>3661</v>
      </c>
      <c r="B199" s="85" t="s">
        <v>3662</v>
      </c>
      <c r="C199" s="85">
        <v>3</v>
      </c>
      <c r="D199" s="118">
        <v>0.002102281897579324</v>
      </c>
      <c r="E199" s="118">
        <v>2.8930215923314395</v>
      </c>
      <c r="F199" s="85" t="s">
        <v>3803</v>
      </c>
      <c r="G199" s="85" t="b">
        <v>0</v>
      </c>
      <c r="H199" s="85" t="b">
        <v>0</v>
      </c>
      <c r="I199" s="85" t="b">
        <v>0</v>
      </c>
      <c r="J199" s="85" t="b">
        <v>0</v>
      </c>
      <c r="K199" s="85" t="b">
        <v>0</v>
      </c>
      <c r="L199" s="85" t="b">
        <v>0</v>
      </c>
    </row>
    <row r="200" spans="1:12" ht="15">
      <c r="A200" s="85" t="s">
        <v>3662</v>
      </c>
      <c r="B200" s="85" t="s">
        <v>2957</v>
      </c>
      <c r="C200" s="85">
        <v>3</v>
      </c>
      <c r="D200" s="118">
        <v>0.002102281897579324</v>
      </c>
      <c r="E200" s="118">
        <v>2.5919915966674583</v>
      </c>
      <c r="F200" s="85" t="s">
        <v>3803</v>
      </c>
      <c r="G200" s="85" t="b">
        <v>0</v>
      </c>
      <c r="H200" s="85" t="b">
        <v>0</v>
      </c>
      <c r="I200" s="85" t="b">
        <v>0</v>
      </c>
      <c r="J200" s="85" t="b">
        <v>1</v>
      </c>
      <c r="K200" s="85" t="b">
        <v>0</v>
      </c>
      <c r="L200" s="85" t="b">
        <v>0</v>
      </c>
    </row>
    <row r="201" spans="1:12" ht="15">
      <c r="A201" s="85" t="s">
        <v>2957</v>
      </c>
      <c r="B201" s="85" t="s">
        <v>3663</v>
      </c>
      <c r="C201" s="85">
        <v>3</v>
      </c>
      <c r="D201" s="118">
        <v>0.002102281897579324</v>
      </c>
      <c r="E201" s="118">
        <v>2.5919915966674583</v>
      </c>
      <c r="F201" s="85" t="s">
        <v>3803</v>
      </c>
      <c r="G201" s="85" t="b">
        <v>1</v>
      </c>
      <c r="H201" s="85" t="b">
        <v>0</v>
      </c>
      <c r="I201" s="85" t="b">
        <v>0</v>
      </c>
      <c r="J201" s="85" t="b">
        <v>0</v>
      </c>
      <c r="K201" s="85" t="b">
        <v>0</v>
      </c>
      <c r="L201" s="85" t="b">
        <v>0</v>
      </c>
    </row>
    <row r="202" spans="1:12" ht="15">
      <c r="A202" s="85" t="s">
        <v>3663</v>
      </c>
      <c r="B202" s="85" t="s">
        <v>3664</v>
      </c>
      <c r="C202" s="85">
        <v>3</v>
      </c>
      <c r="D202" s="118">
        <v>0.002102281897579324</v>
      </c>
      <c r="E202" s="118">
        <v>2.8930215923314395</v>
      </c>
      <c r="F202" s="85" t="s">
        <v>3803</v>
      </c>
      <c r="G202" s="85" t="b">
        <v>0</v>
      </c>
      <c r="H202" s="85" t="b">
        <v>0</v>
      </c>
      <c r="I202" s="85" t="b">
        <v>0</v>
      </c>
      <c r="J202" s="85" t="b">
        <v>0</v>
      </c>
      <c r="K202" s="85" t="b">
        <v>0</v>
      </c>
      <c r="L202" s="85" t="b">
        <v>0</v>
      </c>
    </row>
    <row r="203" spans="1:12" ht="15">
      <c r="A203" s="85" t="s">
        <v>3664</v>
      </c>
      <c r="B203" s="85" t="s">
        <v>3525</v>
      </c>
      <c r="C203" s="85">
        <v>3</v>
      </c>
      <c r="D203" s="118">
        <v>0.002102281897579324</v>
      </c>
      <c r="E203" s="118">
        <v>2.114870341947796</v>
      </c>
      <c r="F203" s="85" t="s">
        <v>3803</v>
      </c>
      <c r="G203" s="85" t="b">
        <v>0</v>
      </c>
      <c r="H203" s="85" t="b">
        <v>0</v>
      </c>
      <c r="I203" s="85" t="b">
        <v>0</v>
      </c>
      <c r="J203" s="85" t="b">
        <v>0</v>
      </c>
      <c r="K203" s="85" t="b">
        <v>0</v>
      </c>
      <c r="L203" s="85" t="b">
        <v>0</v>
      </c>
    </row>
    <row r="204" spans="1:12" ht="15">
      <c r="A204" s="85" t="s">
        <v>3525</v>
      </c>
      <c r="B204" s="85" t="s">
        <v>3665</v>
      </c>
      <c r="C204" s="85">
        <v>3</v>
      </c>
      <c r="D204" s="118">
        <v>0.002102281897579324</v>
      </c>
      <c r="E204" s="118">
        <v>2.1940515879954208</v>
      </c>
      <c r="F204" s="85" t="s">
        <v>3803</v>
      </c>
      <c r="G204" s="85" t="b">
        <v>0</v>
      </c>
      <c r="H204" s="85" t="b">
        <v>0</v>
      </c>
      <c r="I204" s="85" t="b">
        <v>0</v>
      </c>
      <c r="J204" s="85" t="b">
        <v>0</v>
      </c>
      <c r="K204" s="85" t="b">
        <v>0</v>
      </c>
      <c r="L204" s="85" t="b">
        <v>0</v>
      </c>
    </row>
    <row r="205" spans="1:12" ht="15">
      <c r="A205" s="85" t="s">
        <v>3665</v>
      </c>
      <c r="B205" s="85" t="s">
        <v>3666</v>
      </c>
      <c r="C205" s="85">
        <v>3</v>
      </c>
      <c r="D205" s="118">
        <v>0.002102281897579324</v>
      </c>
      <c r="E205" s="118">
        <v>2.8930215923314395</v>
      </c>
      <c r="F205" s="85" t="s">
        <v>3803</v>
      </c>
      <c r="G205" s="85" t="b">
        <v>0</v>
      </c>
      <c r="H205" s="85" t="b">
        <v>0</v>
      </c>
      <c r="I205" s="85" t="b">
        <v>0</v>
      </c>
      <c r="J205" s="85" t="b">
        <v>0</v>
      </c>
      <c r="K205" s="85" t="b">
        <v>0</v>
      </c>
      <c r="L205" s="85" t="b">
        <v>0</v>
      </c>
    </row>
    <row r="206" spans="1:12" ht="15">
      <c r="A206" s="85" t="s">
        <v>3666</v>
      </c>
      <c r="B206" s="85" t="s">
        <v>3667</v>
      </c>
      <c r="C206" s="85">
        <v>3</v>
      </c>
      <c r="D206" s="118">
        <v>0.002102281897579324</v>
      </c>
      <c r="E206" s="118">
        <v>2.8930215923314395</v>
      </c>
      <c r="F206" s="85" t="s">
        <v>3803</v>
      </c>
      <c r="G206" s="85" t="b">
        <v>0</v>
      </c>
      <c r="H206" s="85" t="b">
        <v>0</v>
      </c>
      <c r="I206" s="85" t="b">
        <v>0</v>
      </c>
      <c r="J206" s="85" t="b">
        <v>0</v>
      </c>
      <c r="K206" s="85" t="b">
        <v>0</v>
      </c>
      <c r="L206" s="85" t="b">
        <v>0</v>
      </c>
    </row>
    <row r="207" spans="1:12" ht="15">
      <c r="A207" s="85" t="s">
        <v>3667</v>
      </c>
      <c r="B207" s="85" t="s">
        <v>2929</v>
      </c>
      <c r="C207" s="85">
        <v>3</v>
      </c>
      <c r="D207" s="118">
        <v>0.002102281897579324</v>
      </c>
      <c r="E207" s="118">
        <v>1.9551694990802841</v>
      </c>
      <c r="F207" s="85" t="s">
        <v>3803</v>
      </c>
      <c r="G207" s="85" t="b">
        <v>0</v>
      </c>
      <c r="H207" s="85" t="b">
        <v>0</v>
      </c>
      <c r="I207" s="85" t="b">
        <v>0</v>
      </c>
      <c r="J207" s="85" t="b">
        <v>0</v>
      </c>
      <c r="K207" s="85" t="b">
        <v>0</v>
      </c>
      <c r="L207" s="85" t="b">
        <v>0</v>
      </c>
    </row>
    <row r="208" spans="1:12" ht="15">
      <c r="A208" s="85" t="s">
        <v>2929</v>
      </c>
      <c r="B208" s="85" t="s">
        <v>3668</v>
      </c>
      <c r="C208" s="85">
        <v>3</v>
      </c>
      <c r="D208" s="118">
        <v>0.002102281897579324</v>
      </c>
      <c r="E208" s="118">
        <v>1.9387790828921148</v>
      </c>
      <c r="F208" s="85" t="s">
        <v>3803</v>
      </c>
      <c r="G208" s="85" t="b">
        <v>0</v>
      </c>
      <c r="H208" s="85" t="b">
        <v>0</v>
      </c>
      <c r="I208" s="85" t="b">
        <v>0</v>
      </c>
      <c r="J208" s="85" t="b">
        <v>0</v>
      </c>
      <c r="K208" s="85" t="b">
        <v>0</v>
      </c>
      <c r="L208" s="85" t="b">
        <v>0</v>
      </c>
    </row>
    <row r="209" spans="1:12" ht="15">
      <c r="A209" s="85" t="s">
        <v>3668</v>
      </c>
      <c r="B209" s="85" t="s">
        <v>3525</v>
      </c>
      <c r="C209" s="85">
        <v>3</v>
      </c>
      <c r="D209" s="118">
        <v>0.002102281897579324</v>
      </c>
      <c r="E209" s="118">
        <v>2.114870341947796</v>
      </c>
      <c r="F209" s="85" t="s">
        <v>3803</v>
      </c>
      <c r="G209" s="85" t="b">
        <v>0</v>
      </c>
      <c r="H209" s="85" t="b">
        <v>0</v>
      </c>
      <c r="I209" s="85" t="b">
        <v>0</v>
      </c>
      <c r="J209" s="85" t="b">
        <v>0</v>
      </c>
      <c r="K209" s="85" t="b">
        <v>0</v>
      </c>
      <c r="L209" s="85" t="b">
        <v>0</v>
      </c>
    </row>
    <row r="210" spans="1:12" ht="15">
      <c r="A210" s="85" t="s">
        <v>3525</v>
      </c>
      <c r="B210" s="85" t="s">
        <v>3669</v>
      </c>
      <c r="C210" s="85">
        <v>3</v>
      </c>
      <c r="D210" s="118">
        <v>0.002102281897579324</v>
      </c>
      <c r="E210" s="118">
        <v>2.1940515879954208</v>
      </c>
      <c r="F210" s="85" t="s">
        <v>3803</v>
      </c>
      <c r="G210" s="85" t="b">
        <v>0</v>
      </c>
      <c r="H210" s="85" t="b">
        <v>0</v>
      </c>
      <c r="I210" s="85" t="b">
        <v>0</v>
      </c>
      <c r="J210" s="85" t="b">
        <v>0</v>
      </c>
      <c r="K210" s="85" t="b">
        <v>0</v>
      </c>
      <c r="L210" s="85" t="b">
        <v>0</v>
      </c>
    </row>
    <row r="211" spans="1:12" ht="15">
      <c r="A211" s="85" t="s">
        <v>3669</v>
      </c>
      <c r="B211" s="85" t="s">
        <v>3670</v>
      </c>
      <c r="C211" s="85">
        <v>3</v>
      </c>
      <c r="D211" s="118">
        <v>0.002102281897579324</v>
      </c>
      <c r="E211" s="118">
        <v>2.8930215923314395</v>
      </c>
      <c r="F211" s="85" t="s">
        <v>3803</v>
      </c>
      <c r="G211" s="85" t="b">
        <v>0</v>
      </c>
      <c r="H211" s="85" t="b">
        <v>0</v>
      </c>
      <c r="I211" s="85" t="b">
        <v>0</v>
      </c>
      <c r="J211" s="85" t="b">
        <v>0</v>
      </c>
      <c r="K211" s="85" t="b">
        <v>0</v>
      </c>
      <c r="L211" s="85" t="b">
        <v>0</v>
      </c>
    </row>
    <row r="212" spans="1:12" ht="15">
      <c r="A212" s="85" t="s">
        <v>3670</v>
      </c>
      <c r="B212" s="85" t="s">
        <v>3671</v>
      </c>
      <c r="C212" s="85">
        <v>3</v>
      </c>
      <c r="D212" s="118">
        <v>0.002102281897579324</v>
      </c>
      <c r="E212" s="118">
        <v>2.8930215923314395</v>
      </c>
      <c r="F212" s="85" t="s">
        <v>3803</v>
      </c>
      <c r="G212" s="85" t="b">
        <v>0</v>
      </c>
      <c r="H212" s="85" t="b">
        <v>0</v>
      </c>
      <c r="I212" s="85" t="b">
        <v>0</v>
      </c>
      <c r="J212" s="85" t="b">
        <v>1</v>
      </c>
      <c r="K212" s="85" t="b">
        <v>0</v>
      </c>
      <c r="L212" s="85" t="b">
        <v>0</v>
      </c>
    </row>
    <row r="213" spans="1:12" ht="15">
      <c r="A213" s="85" t="s">
        <v>3671</v>
      </c>
      <c r="B213" s="85" t="s">
        <v>3596</v>
      </c>
      <c r="C213" s="85">
        <v>3</v>
      </c>
      <c r="D213" s="118">
        <v>0.002102281897579324</v>
      </c>
      <c r="E213" s="118">
        <v>2.7680828557231396</v>
      </c>
      <c r="F213" s="85" t="s">
        <v>3803</v>
      </c>
      <c r="G213" s="85" t="b">
        <v>1</v>
      </c>
      <c r="H213" s="85" t="b">
        <v>0</v>
      </c>
      <c r="I213" s="85" t="b">
        <v>0</v>
      </c>
      <c r="J213" s="85" t="b">
        <v>0</v>
      </c>
      <c r="K213" s="85" t="b">
        <v>0</v>
      </c>
      <c r="L213" s="85" t="b">
        <v>0</v>
      </c>
    </row>
    <row r="214" spans="1:12" ht="15">
      <c r="A214" s="85" t="s">
        <v>3596</v>
      </c>
      <c r="B214" s="85" t="s">
        <v>3525</v>
      </c>
      <c r="C214" s="85">
        <v>3</v>
      </c>
      <c r="D214" s="118">
        <v>0.002102281897579324</v>
      </c>
      <c r="E214" s="118">
        <v>2.114870341947796</v>
      </c>
      <c r="F214" s="85" t="s">
        <v>3803</v>
      </c>
      <c r="G214" s="85" t="b">
        <v>0</v>
      </c>
      <c r="H214" s="85" t="b">
        <v>0</v>
      </c>
      <c r="I214" s="85" t="b">
        <v>0</v>
      </c>
      <c r="J214" s="85" t="b">
        <v>0</v>
      </c>
      <c r="K214" s="85" t="b">
        <v>0</v>
      </c>
      <c r="L214" s="85" t="b">
        <v>0</v>
      </c>
    </row>
    <row r="215" spans="1:12" ht="15">
      <c r="A215" s="85" t="s">
        <v>3013</v>
      </c>
      <c r="B215" s="85" t="s">
        <v>2973</v>
      </c>
      <c r="C215" s="85">
        <v>3</v>
      </c>
      <c r="D215" s="118">
        <v>0.002311914348836087</v>
      </c>
      <c r="E215" s="118">
        <v>1.3132379957146296</v>
      </c>
      <c r="F215" s="85" t="s">
        <v>3803</v>
      </c>
      <c r="G215" s="85" t="b">
        <v>0</v>
      </c>
      <c r="H215" s="85" t="b">
        <v>0</v>
      </c>
      <c r="I215" s="85" t="b">
        <v>0</v>
      </c>
      <c r="J215" s="85" t="b">
        <v>0</v>
      </c>
      <c r="K215" s="85" t="b">
        <v>0</v>
      </c>
      <c r="L215" s="85" t="b">
        <v>0</v>
      </c>
    </row>
    <row r="216" spans="1:12" ht="15">
      <c r="A216" s="85" t="s">
        <v>360</v>
      </c>
      <c r="B216" s="85" t="s">
        <v>2978</v>
      </c>
      <c r="C216" s="85">
        <v>2</v>
      </c>
      <c r="D216" s="118">
        <v>0.0015412762325573914</v>
      </c>
      <c r="E216" s="118">
        <v>2.525044807036845</v>
      </c>
      <c r="F216" s="85" t="s">
        <v>3803</v>
      </c>
      <c r="G216" s="85" t="b">
        <v>0</v>
      </c>
      <c r="H216" s="85" t="b">
        <v>0</v>
      </c>
      <c r="I216" s="85" t="b">
        <v>0</v>
      </c>
      <c r="J216" s="85" t="b">
        <v>0</v>
      </c>
      <c r="K216" s="85" t="b">
        <v>0</v>
      </c>
      <c r="L216" s="85" t="b">
        <v>0</v>
      </c>
    </row>
    <row r="217" spans="1:12" ht="15">
      <c r="A217" s="85" t="s">
        <v>3564</v>
      </c>
      <c r="B217" s="85" t="s">
        <v>3540</v>
      </c>
      <c r="C217" s="85">
        <v>2</v>
      </c>
      <c r="D217" s="118">
        <v>0.0015412762325573914</v>
      </c>
      <c r="E217" s="118">
        <v>2.290961601003477</v>
      </c>
      <c r="F217" s="85" t="s">
        <v>3803</v>
      </c>
      <c r="G217" s="85" t="b">
        <v>0</v>
      </c>
      <c r="H217" s="85" t="b">
        <v>0</v>
      </c>
      <c r="I217" s="85" t="b">
        <v>0</v>
      </c>
      <c r="J217" s="85" t="b">
        <v>0</v>
      </c>
      <c r="K217" s="85" t="b">
        <v>0</v>
      </c>
      <c r="L217" s="85" t="b">
        <v>0</v>
      </c>
    </row>
    <row r="218" spans="1:12" ht="15">
      <c r="A218" s="85" t="s">
        <v>3540</v>
      </c>
      <c r="B218" s="85" t="s">
        <v>3672</v>
      </c>
      <c r="C218" s="85">
        <v>2</v>
      </c>
      <c r="D218" s="118">
        <v>0.0015412762325573914</v>
      </c>
      <c r="E218" s="118">
        <v>2.5919915966674583</v>
      </c>
      <c r="F218" s="85" t="s">
        <v>3803</v>
      </c>
      <c r="G218" s="85" t="b">
        <v>0</v>
      </c>
      <c r="H218" s="85" t="b">
        <v>0</v>
      </c>
      <c r="I218" s="85" t="b">
        <v>0</v>
      </c>
      <c r="J218" s="85" t="b">
        <v>0</v>
      </c>
      <c r="K218" s="85" t="b">
        <v>0</v>
      </c>
      <c r="L218" s="85" t="b">
        <v>0</v>
      </c>
    </row>
    <row r="219" spans="1:12" ht="15">
      <c r="A219" s="85" t="s">
        <v>3673</v>
      </c>
      <c r="B219" s="85" t="s">
        <v>3674</v>
      </c>
      <c r="C219" s="85">
        <v>2</v>
      </c>
      <c r="D219" s="118">
        <v>0.0015412762325573914</v>
      </c>
      <c r="E219" s="118">
        <v>3.069112851387121</v>
      </c>
      <c r="F219" s="85" t="s">
        <v>3803</v>
      </c>
      <c r="G219" s="85" t="b">
        <v>0</v>
      </c>
      <c r="H219" s="85" t="b">
        <v>0</v>
      </c>
      <c r="I219" s="85" t="b">
        <v>0</v>
      </c>
      <c r="J219" s="85" t="b">
        <v>0</v>
      </c>
      <c r="K219" s="85" t="b">
        <v>0</v>
      </c>
      <c r="L219" s="85" t="b">
        <v>0</v>
      </c>
    </row>
    <row r="220" spans="1:12" ht="15">
      <c r="A220" s="85" t="s">
        <v>3674</v>
      </c>
      <c r="B220" s="85" t="s">
        <v>2928</v>
      </c>
      <c r="C220" s="85">
        <v>2</v>
      </c>
      <c r="D220" s="118">
        <v>0.0015412762325573914</v>
      </c>
      <c r="E220" s="118">
        <v>1.8138403462838149</v>
      </c>
      <c r="F220" s="85" t="s">
        <v>3803</v>
      </c>
      <c r="G220" s="85" t="b">
        <v>0</v>
      </c>
      <c r="H220" s="85" t="b">
        <v>0</v>
      </c>
      <c r="I220" s="85" t="b">
        <v>0</v>
      </c>
      <c r="J220" s="85" t="b">
        <v>0</v>
      </c>
      <c r="K220" s="85" t="b">
        <v>0</v>
      </c>
      <c r="L220" s="85" t="b">
        <v>0</v>
      </c>
    </row>
    <row r="221" spans="1:12" ht="15">
      <c r="A221" s="85" t="s">
        <v>2973</v>
      </c>
      <c r="B221" s="85" t="s">
        <v>430</v>
      </c>
      <c r="C221" s="85">
        <v>2</v>
      </c>
      <c r="D221" s="118">
        <v>0.0015412762325573914</v>
      </c>
      <c r="E221" s="118">
        <v>1.7790782400246028</v>
      </c>
      <c r="F221" s="85" t="s">
        <v>3803</v>
      </c>
      <c r="G221" s="85" t="b">
        <v>0</v>
      </c>
      <c r="H221" s="85" t="b">
        <v>0</v>
      </c>
      <c r="I221" s="85" t="b">
        <v>0</v>
      </c>
      <c r="J221" s="85" t="b">
        <v>0</v>
      </c>
      <c r="K221" s="85" t="b">
        <v>0</v>
      </c>
      <c r="L221" s="85" t="b">
        <v>0</v>
      </c>
    </row>
    <row r="222" spans="1:12" ht="15">
      <c r="A222" s="85" t="s">
        <v>430</v>
      </c>
      <c r="B222" s="85" t="s">
        <v>3675</v>
      </c>
      <c r="C222" s="85">
        <v>2</v>
      </c>
      <c r="D222" s="118">
        <v>0.0015412762325573914</v>
      </c>
      <c r="E222" s="118">
        <v>3.069112851387121</v>
      </c>
      <c r="F222" s="85" t="s">
        <v>3803</v>
      </c>
      <c r="G222" s="85" t="b">
        <v>0</v>
      </c>
      <c r="H222" s="85" t="b">
        <v>0</v>
      </c>
      <c r="I222" s="85" t="b">
        <v>0</v>
      </c>
      <c r="J222" s="85" t="b">
        <v>0</v>
      </c>
      <c r="K222" s="85" t="b">
        <v>0</v>
      </c>
      <c r="L222" s="85" t="b">
        <v>0</v>
      </c>
    </row>
    <row r="223" spans="1:12" ht="15">
      <c r="A223" s="85" t="s">
        <v>3606</v>
      </c>
      <c r="B223" s="85" t="s">
        <v>3009</v>
      </c>
      <c r="C223" s="85">
        <v>2</v>
      </c>
      <c r="D223" s="118">
        <v>0.0015412762325573914</v>
      </c>
      <c r="E223" s="118">
        <v>1.9636026666171469</v>
      </c>
      <c r="F223" s="85" t="s">
        <v>3803</v>
      </c>
      <c r="G223" s="85" t="b">
        <v>0</v>
      </c>
      <c r="H223" s="85" t="b">
        <v>0</v>
      </c>
      <c r="I223" s="85" t="b">
        <v>0</v>
      </c>
      <c r="J223" s="85" t="b">
        <v>0</v>
      </c>
      <c r="K223" s="85" t="b">
        <v>0</v>
      </c>
      <c r="L223" s="85" t="b">
        <v>0</v>
      </c>
    </row>
    <row r="224" spans="1:12" ht="15">
      <c r="A224" s="85" t="s">
        <v>3677</v>
      </c>
      <c r="B224" s="85" t="s">
        <v>3678</v>
      </c>
      <c r="C224" s="85">
        <v>2</v>
      </c>
      <c r="D224" s="118">
        <v>0.0015412762325573914</v>
      </c>
      <c r="E224" s="118">
        <v>3.069112851387121</v>
      </c>
      <c r="F224" s="85" t="s">
        <v>3803</v>
      </c>
      <c r="G224" s="85" t="b">
        <v>0</v>
      </c>
      <c r="H224" s="85" t="b">
        <v>0</v>
      </c>
      <c r="I224" s="85" t="b">
        <v>0</v>
      </c>
      <c r="J224" s="85" t="b">
        <v>0</v>
      </c>
      <c r="K224" s="85" t="b">
        <v>0</v>
      </c>
      <c r="L224" s="85" t="b">
        <v>0</v>
      </c>
    </row>
    <row r="225" spans="1:12" ht="15">
      <c r="A225" s="85" t="s">
        <v>3538</v>
      </c>
      <c r="B225" s="85" t="s">
        <v>2980</v>
      </c>
      <c r="C225" s="85">
        <v>2</v>
      </c>
      <c r="D225" s="118">
        <v>0.0015412762325573914</v>
      </c>
      <c r="E225" s="118">
        <v>1.649983543645145</v>
      </c>
      <c r="F225" s="85" t="s">
        <v>3803</v>
      </c>
      <c r="G225" s="85" t="b">
        <v>0</v>
      </c>
      <c r="H225" s="85" t="b">
        <v>0</v>
      </c>
      <c r="I225" s="85" t="b">
        <v>0</v>
      </c>
      <c r="J225" s="85" t="b">
        <v>0</v>
      </c>
      <c r="K225" s="85" t="b">
        <v>0</v>
      </c>
      <c r="L225" s="85" t="b">
        <v>0</v>
      </c>
    </row>
    <row r="226" spans="1:12" ht="15">
      <c r="A226" s="85" t="s">
        <v>3679</v>
      </c>
      <c r="B226" s="85" t="s">
        <v>3607</v>
      </c>
      <c r="C226" s="85">
        <v>2</v>
      </c>
      <c r="D226" s="118">
        <v>0.0015412762325573914</v>
      </c>
      <c r="E226" s="118">
        <v>2.8930215923314395</v>
      </c>
      <c r="F226" s="85" t="s">
        <v>3803</v>
      </c>
      <c r="G226" s="85" t="b">
        <v>0</v>
      </c>
      <c r="H226" s="85" t="b">
        <v>0</v>
      </c>
      <c r="I226" s="85" t="b">
        <v>0</v>
      </c>
      <c r="J226" s="85" t="b">
        <v>0</v>
      </c>
      <c r="K226" s="85" t="b">
        <v>0</v>
      </c>
      <c r="L226" s="85" t="b">
        <v>0</v>
      </c>
    </row>
    <row r="227" spans="1:12" ht="15">
      <c r="A227" s="85" t="s">
        <v>3607</v>
      </c>
      <c r="B227" s="85" t="s">
        <v>3680</v>
      </c>
      <c r="C227" s="85">
        <v>2</v>
      </c>
      <c r="D227" s="118">
        <v>0.0015412762325573914</v>
      </c>
      <c r="E227" s="118">
        <v>2.8930215923314395</v>
      </c>
      <c r="F227" s="85" t="s">
        <v>3803</v>
      </c>
      <c r="G227" s="85" t="b">
        <v>0</v>
      </c>
      <c r="H227" s="85" t="b">
        <v>0</v>
      </c>
      <c r="I227" s="85" t="b">
        <v>0</v>
      </c>
      <c r="J227" s="85" t="b">
        <v>0</v>
      </c>
      <c r="K227" s="85" t="b">
        <v>0</v>
      </c>
      <c r="L227" s="85" t="b">
        <v>0</v>
      </c>
    </row>
    <row r="228" spans="1:12" ht="15">
      <c r="A228" s="85" t="s">
        <v>3680</v>
      </c>
      <c r="B228" s="85" t="s">
        <v>3681</v>
      </c>
      <c r="C228" s="85">
        <v>2</v>
      </c>
      <c r="D228" s="118">
        <v>0.0015412762325573914</v>
      </c>
      <c r="E228" s="118">
        <v>3.069112851387121</v>
      </c>
      <c r="F228" s="85" t="s">
        <v>3803</v>
      </c>
      <c r="G228" s="85" t="b">
        <v>0</v>
      </c>
      <c r="H228" s="85" t="b">
        <v>0</v>
      </c>
      <c r="I228" s="85" t="b">
        <v>0</v>
      </c>
      <c r="J228" s="85" t="b">
        <v>0</v>
      </c>
      <c r="K228" s="85" t="b">
        <v>1</v>
      </c>
      <c r="L228" s="85" t="b">
        <v>0</v>
      </c>
    </row>
    <row r="229" spans="1:12" ht="15">
      <c r="A229" s="85" t="s">
        <v>3683</v>
      </c>
      <c r="B229" s="85" t="s">
        <v>3684</v>
      </c>
      <c r="C229" s="85">
        <v>2</v>
      </c>
      <c r="D229" s="118">
        <v>0.0015412762325573914</v>
      </c>
      <c r="E229" s="118">
        <v>3.069112851387121</v>
      </c>
      <c r="F229" s="85" t="s">
        <v>3803</v>
      </c>
      <c r="G229" s="85" t="b">
        <v>0</v>
      </c>
      <c r="H229" s="85" t="b">
        <v>0</v>
      </c>
      <c r="I229" s="85" t="b">
        <v>0</v>
      </c>
      <c r="J229" s="85" t="b">
        <v>0</v>
      </c>
      <c r="K229" s="85" t="b">
        <v>0</v>
      </c>
      <c r="L229" s="85" t="b">
        <v>0</v>
      </c>
    </row>
    <row r="230" spans="1:12" ht="15">
      <c r="A230" s="85" t="s">
        <v>3684</v>
      </c>
      <c r="B230" s="85" t="s">
        <v>3550</v>
      </c>
      <c r="C230" s="85">
        <v>2</v>
      </c>
      <c r="D230" s="118">
        <v>0.0015412762325573914</v>
      </c>
      <c r="E230" s="118">
        <v>2.6711728427150834</v>
      </c>
      <c r="F230" s="85" t="s">
        <v>3803</v>
      </c>
      <c r="G230" s="85" t="b">
        <v>0</v>
      </c>
      <c r="H230" s="85" t="b">
        <v>0</v>
      </c>
      <c r="I230" s="85" t="b">
        <v>0</v>
      </c>
      <c r="J230" s="85" t="b">
        <v>0</v>
      </c>
      <c r="K230" s="85" t="b">
        <v>0</v>
      </c>
      <c r="L230" s="85" t="b">
        <v>0</v>
      </c>
    </row>
    <row r="231" spans="1:12" ht="15">
      <c r="A231" s="85" t="s">
        <v>3689</v>
      </c>
      <c r="B231" s="85" t="s">
        <v>2972</v>
      </c>
      <c r="C231" s="85">
        <v>2</v>
      </c>
      <c r="D231" s="118">
        <v>0.0015412762325573914</v>
      </c>
      <c r="E231" s="118">
        <v>1.3573056223459299</v>
      </c>
      <c r="F231" s="85" t="s">
        <v>3803</v>
      </c>
      <c r="G231" s="85" t="b">
        <v>0</v>
      </c>
      <c r="H231" s="85" t="b">
        <v>0</v>
      </c>
      <c r="I231" s="85" t="b">
        <v>0</v>
      </c>
      <c r="J231" s="85" t="b">
        <v>0</v>
      </c>
      <c r="K231" s="85" t="b">
        <v>0</v>
      </c>
      <c r="L231" s="85" t="b">
        <v>0</v>
      </c>
    </row>
    <row r="232" spans="1:12" ht="15">
      <c r="A232" s="85" t="s">
        <v>348</v>
      </c>
      <c r="B232" s="85" t="s">
        <v>3608</v>
      </c>
      <c r="C232" s="85">
        <v>2</v>
      </c>
      <c r="D232" s="118">
        <v>0.0015412762325573914</v>
      </c>
      <c r="E232" s="118">
        <v>2.7680828557231396</v>
      </c>
      <c r="F232" s="85" t="s">
        <v>3803</v>
      </c>
      <c r="G232" s="85" t="b">
        <v>0</v>
      </c>
      <c r="H232" s="85" t="b">
        <v>0</v>
      </c>
      <c r="I232" s="85" t="b">
        <v>0</v>
      </c>
      <c r="J232" s="85" t="b">
        <v>0</v>
      </c>
      <c r="K232" s="85" t="b">
        <v>0</v>
      </c>
      <c r="L232" s="85" t="b">
        <v>0</v>
      </c>
    </row>
    <row r="233" spans="1:12" ht="15">
      <c r="A233" s="85" t="s">
        <v>342</v>
      </c>
      <c r="B233" s="85" t="s">
        <v>3615</v>
      </c>
      <c r="C233" s="85">
        <v>2</v>
      </c>
      <c r="D233" s="118">
        <v>0.0015412762325573914</v>
      </c>
      <c r="E233" s="118">
        <v>3.069112851387121</v>
      </c>
      <c r="F233" s="85" t="s">
        <v>3803</v>
      </c>
      <c r="G233" s="85" t="b">
        <v>0</v>
      </c>
      <c r="H233" s="85" t="b">
        <v>0</v>
      </c>
      <c r="I233" s="85" t="b">
        <v>0</v>
      </c>
      <c r="J233" s="85" t="b">
        <v>0</v>
      </c>
      <c r="K233" s="85" t="b">
        <v>0</v>
      </c>
      <c r="L233" s="85" t="b">
        <v>0</v>
      </c>
    </row>
    <row r="234" spans="1:12" ht="15">
      <c r="A234" s="85" t="s">
        <v>3691</v>
      </c>
      <c r="B234" s="85" t="s">
        <v>3692</v>
      </c>
      <c r="C234" s="85">
        <v>2</v>
      </c>
      <c r="D234" s="118">
        <v>0.0015412762325573914</v>
      </c>
      <c r="E234" s="118">
        <v>3.069112851387121</v>
      </c>
      <c r="F234" s="85" t="s">
        <v>3803</v>
      </c>
      <c r="G234" s="85" t="b">
        <v>0</v>
      </c>
      <c r="H234" s="85" t="b">
        <v>0</v>
      </c>
      <c r="I234" s="85" t="b">
        <v>0</v>
      </c>
      <c r="J234" s="85" t="b">
        <v>0</v>
      </c>
      <c r="K234" s="85" t="b">
        <v>0</v>
      </c>
      <c r="L234" s="85" t="b">
        <v>0</v>
      </c>
    </row>
    <row r="235" spans="1:12" ht="15">
      <c r="A235" s="85" t="s">
        <v>3692</v>
      </c>
      <c r="B235" s="85" t="s">
        <v>363</v>
      </c>
      <c r="C235" s="85">
        <v>2</v>
      </c>
      <c r="D235" s="118">
        <v>0.0015412762325573914</v>
      </c>
      <c r="E235" s="118">
        <v>2.0913892460982733</v>
      </c>
      <c r="F235" s="85" t="s">
        <v>3803</v>
      </c>
      <c r="G235" s="85" t="b">
        <v>0</v>
      </c>
      <c r="H235" s="85" t="b">
        <v>0</v>
      </c>
      <c r="I235" s="85" t="b">
        <v>0</v>
      </c>
      <c r="J235" s="85" t="b">
        <v>0</v>
      </c>
      <c r="K235" s="85" t="b">
        <v>0</v>
      </c>
      <c r="L235" s="85" t="b">
        <v>0</v>
      </c>
    </row>
    <row r="236" spans="1:12" ht="15">
      <c r="A236" s="85" t="s">
        <v>363</v>
      </c>
      <c r="B236" s="85" t="s">
        <v>2934</v>
      </c>
      <c r="C236" s="85">
        <v>2</v>
      </c>
      <c r="D236" s="118">
        <v>0.0015412762325573914</v>
      </c>
      <c r="E236" s="118">
        <v>1.790359250434292</v>
      </c>
      <c r="F236" s="85" t="s">
        <v>3803</v>
      </c>
      <c r="G236" s="85" t="b">
        <v>0</v>
      </c>
      <c r="H236" s="85" t="b">
        <v>0</v>
      </c>
      <c r="I236" s="85" t="b">
        <v>0</v>
      </c>
      <c r="J236" s="85" t="b">
        <v>0</v>
      </c>
      <c r="K236" s="85" t="b">
        <v>0</v>
      </c>
      <c r="L236" s="85" t="b">
        <v>0</v>
      </c>
    </row>
    <row r="237" spans="1:12" ht="15">
      <c r="A237" s="85" t="s">
        <v>2934</v>
      </c>
      <c r="B237" s="85" t="s">
        <v>2933</v>
      </c>
      <c r="C237" s="85">
        <v>2</v>
      </c>
      <c r="D237" s="118">
        <v>0.0015412762325573914</v>
      </c>
      <c r="E237" s="118">
        <v>2.1660228643951775</v>
      </c>
      <c r="F237" s="85" t="s">
        <v>3803</v>
      </c>
      <c r="G237" s="85" t="b">
        <v>0</v>
      </c>
      <c r="H237" s="85" t="b">
        <v>0</v>
      </c>
      <c r="I237" s="85" t="b">
        <v>0</v>
      </c>
      <c r="J237" s="85" t="b">
        <v>0</v>
      </c>
      <c r="K237" s="85" t="b">
        <v>1</v>
      </c>
      <c r="L237" s="85" t="b">
        <v>0</v>
      </c>
    </row>
    <row r="238" spans="1:12" ht="15">
      <c r="A238" s="85" t="s">
        <v>3535</v>
      </c>
      <c r="B238" s="85" t="s">
        <v>3693</v>
      </c>
      <c r="C238" s="85">
        <v>2</v>
      </c>
      <c r="D238" s="118">
        <v>0.0015412762325573914</v>
      </c>
      <c r="E238" s="118">
        <v>2.4159003376117774</v>
      </c>
      <c r="F238" s="85" t="s">
        <v>3803</v>
      </c>
      <c r="G238" s="85" t="b">
        <v>0</v>
      </c>
      <c r="H238" s="85" t="b">
        <v>0</v>
      </c>
      <c r="I238" s="85" t="b">
        <v>0</v>
      </c>
      <c r="J238" s="85" t="b">
        <v>0</v>
      </c>
      <c r="K238" s="85" t="b">
        <v>0</v>
      </c>
      <c r="L238" s="85" t="b">
        <v>0</v>
      </c>
    </row>
    <row r="239" spans="1:12" ht="15">
      <c r="A239" s="85" t="s">
        <v>3693</v>
      </c>
      <c r="B239" s="85" t="s">
        <v>3694</v>
      </c>
      <c r="C239" s="85">
        <v>2</v>
      </c>
      <c r="D239" s="118">
        <v>0.0015412762325573914</v>
      </c>
      <c r="E239" s="118">
        <v>3.069112851387121</v>
      </c>
      <c r="F239" s="85" t="s">
        <v>3803</v>
      </c>
      <c r="G239" s="85" t="b">
        <v>0</v>
      </c>
      <c r="H239" s="85" t="b">
        <v>0</v>
      </c>
      <c r="I239" s="85" t="b">
        <v>0</v>
      </c>
      <c r="J239" s="85" t="b">
        <v>0</v>
      </c>
      <c r="K239" s="85" t="b">
        <v>0</v>
      </c>
      <c r="L239" s="85" t="b">
        <v>0</v>
      </c>
    </row>
    <row r="240" spans="1:12" ht="15">
      <c r="A240" s="85" t="s">
        <v>3694</v>
      </c>
      <c r="B240" s="85" t="s">
        <v>3695</v>
      </c>
      <c r="C240" s="85">
        <v>2</v>
      </c>
      <c r="D240" s="118">
        <v>0.0015412762325573914</v>
      </c>
      <c r="E240" s="118">
        <v>3.069112851387121</v>
      </c>
      <c r="F240" s="85" t="s">
        <v>3803</v>
      </c>
      <c r="G240" s="85" t="b">
        <v>0</v>
      </c>
      <c r="H240" s="85" t="b">
        <v>0</v>
      </c>
      <c r="I240" s="85" t="b">
        <v>0</v>
      </c>
      <c r="J240" s="85" t="b">
        <v>0</v>
      </c>
      <c r="K240" s="85" t="b">
        <v>1</v>
      </c>
      <c r="L240" s="85" t="b">
        <v>0</v>
      </c>
    </row>
    <row r="241" spans="1:12" ht="15">
      <c r="A241" s="85" t="s">
        <v>3695</v>
      </c>
      <c r="B241" s="85" t="s">
        <v>3568</v>
      </c>
      <c r="C241" s="85">
        <v>2</v>
      </c>
      <c r="D241" s="118">
        <v>0.0015412762325573914</v>
      </c>
      <c r="E241" s="118">
        <v>2.7680828557231396</v>
      </c>
      <c r="F241" s="85" t="s">
        <v>3803</v>
      </c>
      <c r="G241" s="85" t="b">
        <v>0</v>
      </c>
      <c r="H241" s="85" t="b">
        <v>1</v>
      </c>
      <c r="I241" s="85" t="b">
        <v>0</v>
      </c>
      <c r="J241" s="85" t="b">
        <v>0</v>
      </c>
      <c r="K241" s="85" t="b">
        <v>0</v>
      </c>
      <c r="L241" s="85" t="b">
        <v>0</v>
      </c>
    </row>
    <row r="242" spans="1:12" ht="15">
      <c r="A242" s="85" t="s">
        <v>2919</v>
      </c>
      <c r="B242" s="85" t="s">
        <v>3702</v>
      </c>
      <c r="C242" s="85">
        <v>2</v>
      </c>
      <c r="D242" s="118">
        <v>0.0015412762325573914</v>
      </c>
      <c r="E242" s="118">
        <v>2.525044807036845</v>
      </c>
      <c r="F242" s="85" t="s">
        <v>3803</v>
      </c>
      <c r="G242" s="85" t="b">
        <v>0</v>
      </c>
      <c r="H242" s="85" t="b">
        <v>0</v>
      </c>
      <c r="I242" s="85" t="b">
        <v>0</v>
      </c>
      <c r="J242" s="85" t="b">
        <v>0</v>
      </c>
      <c r="K242" s="85" t="b">
        <v>0</v>
      </c>
      <c r="L242" s="85" t="b">
        <v>0</v>
      </c>
    </row>
    <row r="243" spans="1:12" ht="15">
      <c r="A243" s="85" t="s">
        <v>3702</v>
      </c>
      <c r="B243" s="85" t="s">
        <v>3550</v>
      </c>
      <c r="C243" s="85">
        <v>2</v>
      </c>
      <c r="D243" s="118">
        <v>0.0015412762325573914</v>
      </c>
      <c r="E243" s="118">
        <v>2.6711728427150834</v>
      </c>
      <c r="F243" s="85" t="s">
        <v>3803</v>
      </c>
      <c r="G243" s="85" t="b">
        <v>0</v>
      </c>
      <c r="H243" s="85" t="b">
        <v>0</v>
      </c>
      <c r="I243" s="85" t="b">
        <v>0</v>
      </c>
      <c r="J243" s="85" t="b">
        <v>0</v>
      </c>
      <c r="K243" s="85" t="b">
        <v>0</v>
      </c>
      <c r="L243" s="85" t="b">
        <v>0</v>
      </c>
    </row>
    <row r="244" spans="1:12" ht="15">
      <c r="A244" s="85" t="s">
        <v>3550</v>
      </c>
      <c r="B244" s="85" t="s">
        <v>3703</v>
      </c>
      <c r="C244" s="85">
        <v>2</v>
      </c>
      <c r="D244" s="118">
        <v>0.0015412762325573914</v>
      </c>
      <c r="E244" s="118">
        <v>2.6711728427150834</v>
      </c>
      <c r="F244" s="85" t="s">
        <v>3803</v>
      </c>
      <c r="G244" s="85" t="b">
        <v>0</v>
      </c>
      <c r="H244" s="85" t="b">
        <v>0</v>
      </c>
      <c r="I244" s="85" t="b">
        <v>0</v>
      </c>
      <c r="J244" s="85" t="b">
        <v>0</v>
      </c>
      <c r="K244" s="85" t="b">
        <v>0</v>
      </c>
      <c r="L244" s="85" t="b">
        <v>0</v>
      </c>
    </row>
    <row r="245" spans="1:12" ht="15">
      <c r="A245" s="85" t="s">
        <v>3703</v>
      </c>
      <c r="B245" s="85" t="s">
        <v>3704</v>
      </c>
      <c r="C245" s="85">
        <v>2</v>
      </c>
      <c r="D245" s="118">
        <v>0.0015412762325573914</v>
      </c>
      <c r="E245" s="118">
        <v>3.069112851387121</v>
      </c>
      <c r="F245" s="85" t="s">
        <v>3803</v>
      </c>
      <c r="G245" s="85" t="b">
        <v>0</v>
      </c>
      <c r="H245" s="85" t="b">
        <v>0</v>
      </c>
      <c r="I245" s="85" t="b">
        <v>0</v>
      </c>
      <c r="J245" s="85" t="b">
        <v>0</v>
      </c>
      <c r="K245" s="85" t="b">
        <v>1</v>
      </c>
      <c r="L245" s="85" t="b">
        <v>0</v>
      </c>
    </row>
    <row r="246" spans="1:12" ht="15">
      <c r="A246" s="85" t="s">
        <v>3704</v>
      </c>
      <c r="B246" s="85" t="s">
        <v>3705</v>
      </c>
      <c r="C246" s="85">
        <v>2</v>
      </c>
      <c r="D246" s="118">
        <v>0.0015412762325573914</v>
      </c>
      <c r="E246" s="118">
        <v>3.069112851387121</v>
      </c>
      <c r="F246" s="85" t="s">
        <v>3803</v>
      </c>
      <c r="G246" s="85" t="b">
        <v>0</v>
      </c>
      <c r="H246" s="85" t="b">
        <v>1</v>
      </c>
      <c r="I246" s="85" t="b">
        <v>0</v>
      </c>
      <c r="J246" s="85" t="b">
        <v>0</v>
      </c>
      <c r="K246" s="85" t="b">
        <v>0</v>
      </c>
      <c r="L246" s="85" t="b">
        <v>0</v>
      </c>
    </row>
    <row r="247" spans="1:12" ht="15">
      <c r="A247" s="85" t="s">
        <v>3705</v>
      </c>
      <c r="B247" s="85" t="s">
        <v>3540</v>
      </c>
      <c r="C247" s="85">
        <v>2</v>
      </c>
      <c r="D247" s="118">
        <v>0.0015412762325573914</v>
      </c>
      <c r="E247" s="118">
        <v>2.5919915966674583</v>
      </c>
      <c r="F247" s="85" t="s">
        <v>3803</v>
      </c>
      <c r="G247" s="85" t="b">
        <v>0</v>
      </c>
      <c r="H247" s="85" t="b">
        <v>0</v>
      </c>
      <c r="I247" s="85" t="b">
        <v>0</v>
      </c>
      <c r="J247" s="85" t="b">
        <v>0</v>
      </c>
      <c r="K247" s="85" t="b">
        <v>0</v>
      </c>
      <c r="L247" s="85" t="b">
        <v>0</v>
      </c>
    </row>
    <row r="248" spans="1:12" ht="15">
      <c r="A248" s="85" t="s">
        <v>3540</v>
      </c>
      <c r="B248" s="85" t="s">
        <v>3706</v>
      </c>
      <c r="C248" s="85">
        <v>2</v>
      </c>
      <c r="D248" s="118">
        <v>0.0015412762325573914</v>
      </c>
      <c r="E248" s="118">
        <v>2.5919915966674583</v>
      </c>
      <c r="F248" s="85" t="s">
        <v>3803</v>
      </c>
      <c r="G248" s="85" t="b">
        <v>0</v>
      </c>
      <c r="H248" s="85" t="b">
        <v>0</v>
      </c>
      <c r="I248" s="85" t="b">
        <v>0</v>
      </c>
      <c r="J248" s="85" t="b">
        <v>0</v>
      </c>
      <c r="K248" s="85" t="b">
        <v>1</v>
      </c>
      <c r="L248" s="85" t="b">
        <v>0</v>
      </c>
    </row>
    <row r="249" spans="1:12" ht="15">
      <c r="A249" s="85" t="s">
        <v>2976</v>
      </c>
      <c r="B249" s="85" t="s">
        <v>2972</v>
      </c>
      <c r="C249" s="85">
        <v>2</v>
      </c>
      <c r="D249" s="118">
        <v>0.0015412762325573914</v>
      </c>
      <c r="E249" s="118">
        <v>0.5443922657030742</v>
      </c>
      <c r="F249" s="85" t="s">
        <v>3803</v>
      </c>
      <c r="G249" s="85" t="b">
        <v>0</v>
      </c>
      <c r="H249" s="85" t="b">
        <v>0</v>
      </c>
      <c r="I249" s="85" t="b">
        <v>0</v>
      </c>
      <c r="J249" s="85" t="b">
        <v>0</v>
      </c>
      <c r="K249" s="85" t="b">
        <v>0</v>
      </c>
      <c r="L249" s="85" t="b">
        <v>0</v>
      </c>
    </row>
    <row r="250" spans="1:12" ht="15">
      <c r="A250" s="85" t="s">
        <v>316</v>
      </c>
      <c r="B250" s="85" t="s">
        <v>3539</v>
      </c>
      <c r="C250" s="85">
        <v>2</v>
      </c>
      <c r="D250" s="118">
        <v>0.0015412762325573914</v>
      </c>
      <c r="E250" s="118">
        <v>2.6711728427150834</v>
      </c>
      <c r="F250" s="85" t="s">
        <v>3803</v>
      </c>
      <c r="G250" s="85" t="b">
        <v>0</v>
      </c>
      <c r="H250" s="85" t="b">
        <v>0</v>
      </c>
      <c r="I250" s="85" t="b">
        <v>0</v>
      </c>
      <c r="J250" s="85" t="b">
        <v>0</v>
      </c>
      <c r="K250" s="85" t="b">
        <v>0</v>
      </c>
      <c r="L250" s="85" t="b">
        <v>0</v>
      </c>
    </row>
    <row r="251" spans="1:12" ht="15">
      <c r="A251" s="85" t="s">
        <v>3534</v>
      </c>
      <c r="B251" s="85" t="s">
        <v>2928</v>
      </c>
      <c r="C251" s="85">
        <v>2</v>
      </c>
      <c r="D251" s="118">
        <v>0.0015412762325573914</v>
      </c>
      <c r="E251" s="118">
        <v>1.1606278325084711</v>
      </c>
      <c r="F251" s="85" t="s">
        <v>3803</v>
      </c>
      <c r="G251" s="85" t="b">
        <v>0</v>
      </c>
      <c r="H251" s="85" t="b">
        <v>0</v>
      </c>
      <c r="I251" s="85" t="b">
        <v>0</v>
      </c>
      <c r="J251" s="85" t="b">
        <v>0</v>
      </c>
      <c r="K251" s="85" t="b">
        <v>0</v>
      </c>
      <c r="L251" s="85" t="b">
        <v>0</v>
      </c>
    </row>
    <row r="252" spans="1:12" ht="15">
      <c r="A252" s="85" t="s">
        <v>2972</v>
      </c>
      <c r="B252" s="85" t="s">
        <v>3710</v>
      </c>
      <c r="C252" s="85">
        <v>2</v>
      </c>
      <c r="D252" s="118">
        <v>0.0015412762325573914</v>
      </c>
      <c r="E252" s="118">
        <v>1.4111014547300085</v>
      </c>
      <c r="F252" s="85" t="s">
        <v>3803</v>
      </c>
      <c r="G252" s="85" t="b">
        <v>0</v>
      </c>
      <c r="H252" s="85" t="b">
        <v>0</v>
      </c>
      <c r="I252" s="85" t="b">
        <v>0</v>
      </c>
      <c r="J252" s="85" t="b">
        <v>0</v>
      </c>
      <c r="K252" s="85" t="b">
        <v>0</v>
      </c>
      <c r="L252" s="85" t="b">
        <v>0</v>
      </c>
    </row>
    <row r="253" spans="1:12" ht="15">
      <c r="A253" s="85" t="s">
        <v>289</v>
      </c>
      <c r="B253" s="85" t="s">
        <v>3034</v>
      </c>
      <c r="C253" s="85">
        <v>2</v>
      </c>
      <c r="D253" s="118">
        <v>0.0015412762325573914</v>
      </c>
      <c r="E253" s="118">
        <v>3.069112851387121</v>
      </c>
      <c r="F253" s="85" t="s">
        <v>3803</v>
      </c>
      <c r="G253" s="85" t="b">
        <v>0</v>
      </c>
      <c r="H253" s="85" t="b">
        <v>0</v>
      </c>
      <c r="I253" s="85" t="b">
        <v>0</v>
      </c>
      <c r="J253" s="85" t="b">
        <v>0</v>
      </c>
      <c r="K253" s="85" t="b">
        <v>0</v>
      </c>
      <c r="L253" s="85" t="b">
        <v>0</v>
      </c>
    </row>
    <row r="254" spans="1:12" ht="15">
      <c r="A254" s="85" t="s">
        <v>3633</v>
      </c>
      <c r="B254" s="85" t="s">
        <v>3581</v>
      </c>
      <c r="C254" s="85">
        <v>2</v>
      </c>
      <c r="D254" s="118">
        <v>0.0015412762325573914</v>
      </c>
      <c r="E254" s="118">
        <v>2.5919915966674583</v>
      </c>
      <c r="F254" s="85" t="s">
        <v>3803</v>
      </c>
      <c r="G254" s="85" t="b">
        <v>0</v>
      </c>
      <c r="H254" s="85" t="b">
        <v>0</v>
      </c>
      <c r="I254" s="85" t="b">
        <v>0</v>
      </c>
      <c r="J254" s="85" t="b">
        <v>0</v>
      </c>
      <c r="K254" s="85" t="b">
        <v>0</v>
      </c>
      <c r="L254" s="85" t="b">
        <v>0</v>
      </c>
    </row>
    <row r="255" spans="1:12" ht="15">
      <c r="A255" s="85" t="s">
        <v>3581</v>
      </c>
      <c r="B255" s="85" t="s">
        <v>3581</v>
      </c>
      <c r="C255" s="85">
        <v>2</v>
      </c>
      <c r="D255" s="118">
        <v>0.0015412762325573914</v>
      </c>
      <c r="E255" s="118">
        <v>2.4670528600591584</v>
      </c>
      <c r="F255" s="85" t="s">
        <v>3803</v>
      </c>
      <c r="G255" s="85" t="b">
        <v>0</v>
      </c>
      <c r="H255" s="85" t="b">
        <v>0</v>
      </c>
      <c r="I255" s="85" t="b">
        <v>0</v>
      </c>
      <c r="J255" s="85" t="b">
        <v>0</v>
      </c>
      <c r="K255" s="85" t="b">
        <v>0</v>
      </c>
      <c r="L255" s="85" t="b">
        <v>0</v>
      </c>
    </row>
    <row r="256" spans="1:12" ht="15">
      <c r="A256" s="85" t="s">
        <v>3581</v>
      </c>
      <c r="B256" s="85" t="s">
        <v>3623</v>
      </c>
      <c r="C256" s="85">
        <v>2</v>
      </c>
      <c r="D256" s="118">
        <v>0.0015412762325573914</v>
      </c>
      <c r="E256" s="118">
        <v>2.5919915966674583</v>
      </c>
      <c r="F256" s="85" t="s">
        <v>3803</v>
      </c>
      <c r="G256" s="85" t="b">
        <v>0</v>
      </c>
      <c r="H256" s="85" t="b">
        <v>0</v>
      </c>
      <c r="I256" s="85" t="b">
        <v>0</v>
      </c>
      <c r="J256" s="85" t="b">
        <v>0</v>
      </c>
      <c r="K256" s="85" t="b">
        <v>0</v>
      </c>
      <c r="L256" s="85" t="b">
        <v>0</v>
      </c>
    </row>
    <row r="257" spans="1:12" ht="15">
      <c r="A257" s="85" t="s">
        <v>3623</v>
      </c>
      <c r="B257" s="85" t="s">
        <v>3713</v>
      </c>
      <c r="C257" s="85">
        <v>2</v>
      </c>
      <c r="D257" s="118">
        <v>0.0015412762325573914</v>
      </c>
      <c r="E257" s="118">
        <v>2.8930215923314395</v>
      </c>
      <c r="F257" s="85" t="s">
        <v>3803</v>
      </c>
      <c r="G257" s="85" t="b">
        <v>0</v>
      </c>
      <c r="H257" s="85" t="b">
        <v>0</v>
      </c>
      <c r="I257" s="85" t="b">
        <v>0</v>
      </c>
      <c r="J257" s="85" t="b">
        <v>1</v>
      </c>
      <c r="K257" s="85" t="b">
        <v>0</v>
      </c>
      <c r="L257" s="85" t="b">
        <v>0</v>
      </c>
    </row>
    <row r="258" spans="1:12" ht="15">
      <c r="A258" s="85" t="s">
        <v>3713</v>
      </c>
      <c r="B258" s="85" t="s">
        <v>3714</v>
      </c>
      <c r="C258" s="85">
        <v>2</v>
      </c>
      <c r="D258" s="118">
        <v>0.0015412762325573914</v>
      </c>
      <c r="E258" s="118">
        <v>3.069112851387121</v>
      </c>
      <c r="F258" s="85" t="s">
        <v>3803</v>
      </c>
      <c r="G258" s="85" t="b">
        <v>1</v>
      </c>
      <c r="H258" s="85" t="b">
        <v>0</v>
      </c>
      <c r="I258" s="85" t="b">
        <v>0</v>
      </c>
      <c r="J258" s="85" t="b">
        <v>0</v>
      </c>
      <c r="K258" s="85" t="b">
        <v>0</v>
      </c>
      <c r="L258" s="85" t="b">
        <v>0</v>
      </c>
    </row>
    <row r="259" spans="1:12" ht="15">
      <c r="A259" s="85" t="s">
        <v>3714</v>
      </c>
      <c r="B259" s="85" t="s">
        <v>3536</v>
      </c>
      <c r="C259" s="85">
        <v>2</v>
      </c>
      <c r="D259" s="118">
        <v>0.0015412762325573914</v>
      </c>
      <c r="E259" s="118">
        <v>2.4670528600591584</v>
      </c>
      <c r="F259" s="85" t="s">
        <v>3803</v>
      </c>
      <c r="G259" s="85" t="b">
        <v>0</v>
      </c>
      <c r="H259" s="85" t="b">
        <v>0</v>
      </c>
      <c r="I259" s="85" t="b">
        <v>0</v>
      </c>
      <c r="J259" s="85" t="b">
        <v>0</v>
      </c>
      <c r="K259" s="85" t="b">
        <v>0</v>
      </c>
      <c r="L259" s="85" t="b">
        <v>0</v>
      </c>
    </row>
    <row r="260" spans="1:12" ht="15">
      <c r="A260" s="85" t="s">
        <v>3536</v>
      </c>
      <c r="B260" s="85" t="s">
        <v>3715</v>
      </c>
      <c r="C260" s="85">
        <v>2</v>
      </c>
      <c r="D260" s="118">
        <v>0.0015412762325573914</v>
      </c>
      <c r="E260" s="118">
        <v>2.4159003376117774</v>
      </c>
      <c r="F260" s="85" t="s">
        <v>3803</v>
      </c>
      <c r="G260" s="85" t="b">
        <v>0</v>
      </c>
      <c r="H260" s="85" t="b">
        <v>0</v>
      </c>
      <c r="I260" s="85" t="b">
        <v>0</v>
      </c>
      <c r="J260" s="85" t="b">
        <v>1</v>
      </c>
      <c r="K260" s="85" t="b">
        <v>0</v>
      </c>
      <c r="L260" s="85" t="b">
        <v>0</v>
      </c>
    </row>
    <row r="261" spans="1:12" ht="15">
      <c r="A261" s="85" t="s">
        <v>3715</v>
      </c>
      <c r="B261" s="85" t="s">
        <v>690</v>
      </c>
      <c r="C261" s="85">
        <v>2</v>
      </c>
      <c r="D261" s="118">
        <v>0.0015412762325573914</v>
      </c>
      <c r="E261" s="118">
        <v>3.069112851387121</v>
      </c>
      <c r="F261" s="85" t="s">
        <v>3803</v>
      </c>
      <c r="G261" s="85" t="b">
        <v>1</v>
      </c>
      <c r="H261" s="85" t="b">
        <v>0</v>
      </c>
      <c r="I261" s="85" t="b">
        <v>0</v>
      </c>
      <c r="J261" s="85" t="b">
        <v>0</v>
      </c>
      <c r="K261" s="85" t="b">
        <v>1</v>
      </c>
      <c r="L261" s="85" t="b">
        <v>0</v>
      </c>
    </row>
    <row r="262" spans="1:12" ht="15">
      <c r="A262" s="85" t="s">
        <v>690</v>
      </c>
      <c r="B262" s="85" t="s">
        <v>3716</v>
      </c>
      <c r="C262" s="85">
        <v>2</v>
      </c>
      <c r="D262" s="118">
        <v>0.0015412762325573914</v>
      </c>
      <c r="E262" s="118">
        <v>3.069112851387121</v>
      </c>
      <c r="F262" s="85" t="s">
        <v>3803</v>
      </c>
      <c r="G262" s="85" t="b">
        <v>0</v>
      </c>
      <c r="H262" s="85" t="b">
        <v>1</v>
      </c>
      <c r="I262" s="85" t="b">
        <v>0</v>
      </c>
      <c r="J262" s="85" t="b">
        <v>0</v>
      </c>
      <c r="K262" s="85" t="b">
        <v>0</v>
      </c>
      <c r="L262" s="85" t="b">
        <v>0</v>
      </c>
    </row>
    <row r="263" spans="1:12" ht="15">
      <c r="A263" s="85" t="s">
        <v>3716</v>
      </c>
      <c r="B263" s="85" t="s">
        <v>3717</v>
      </c>
      <c r="C263" s="85">
        <v>2</v>
      </c>
      <c r="D263" s="118">
        <v>0.0015412762325573914</v>
      </c>
      <c r="E263" s="118">
        <v>3.069112851387121</v>
      </c>
      <c r="F263" s="85" t="s">
        <v>3803</v>
      </c>
      <c r="G263" s="85" t="b">
        <v>0</v>
      </c>
      <c r="H263" s="85" t="b">
        <v>0</v>
      </c>
      <c r="I263" s="85" t="b">
        <v>0</v>
      </c>
      <c r="J263" s="85" t="b">
        <v>0</v>
      </c>
      <c r="K263" s="85" t="b">
        <v>0</v>
      </c>
      <c r="L263" s="85" t="b">
        <v>0</v>
      </c>
    </row>
    <row r="264" spans="1:12" ht="15">
      <c r="A264" s="85" t="s">
        <v>3717</v>
      </c>
      <c r="B264" s="85" t="s">
        <v>3718</v>
      </c>
      <c r="C264" s="85">
        <v>2</v>
      </c>
      <c r="D264" s="118">
        <v>0.0015412762325573914</v>
      </c>
      <c r="E264" s="118">
        <v>3.069112851387121</v>
      </c>
      <c r="F264" s="85" t="s">
        <v>3803</v>
      </c>
      <c r="G264" s="85" t="b">
        <v>0</v>
      </c>
      <c r="H264" s="85" t="b">
        <v>0</v>
      </c>
      <c r="I264" s="85" t="b">
        <v>0</v>
      </c>
      <c r="J264" s="85" t="b">
        <v>0</v>
      </c>
      <c r="K264" s="85" t="b">
        <v>0</v>
      </c>
      <c r="L264" s="85" t="b">
        <v>0</v>
      </c>
    </row>
    <row r="265" spans="1:12" ht="15">
      <c r="A265" s="85" t="s">
        <v>3718</v>
      </c>
      <c r="B265" s="85" t="s">
        <v>3719</v>
      </c>
      <c r="C265" s="85">
        <v>2</v>
      </c>
      <c r="D265" s="118">
        <v>0.0015412762325573914</v>
      </c>
      <c r="E265" s="118">
        <v>3.069112851387121</v>
      </c>
      <c r="F265" s="85" t="s">
        <v>3803</v>
      </c>
      <c r="G265" s="85" t="b">
        <v>0</v>
      </c>
      <c r="H265" s="85" t="b">
        <v>0</v>
      </c>
      <c r="I265" s="85" t="b">
        <v>0</v>
      </c>
      <c r="J265" s="85" t="b">
        <v>1</v>
      </c>
      <c r="K265" s="85" t="b">
        <v>0</v>
      </c>
      <c r="L265" s="85" t="b">
        <v>0</v>
      </c>
    </row>
    <row r="266" spans="1:12" ht="15">
      <c r="A266" s="85" t="s">
        <v>3719</v>
      </c>
      <c r="B266" s="85" t="s">
        <v>3720</v>
      </c>
      <c r="C266" s="85">
        <v>2</v>
      </c>
      <c r="D266" s="118">
        <v>0.0015412762325573914</v>
      </c>
      <c r="E266" s="118">
        <v>3.069112851387121</v>
      </c>
      <c r="F266" s="85" t="s">
        <v>3803</v>
      </c>
      <c r="G266" s="85" t="b">
        <v>1</v>
      </c>
      <c r="H266" s="85" t="b">
        <v>0</v>
      </c>
      <c r="I266" s="85" t="b">
        <v>0</v>
      </c>
      <c r="J266" s="85" t="b">
        <v>0</v>
      </c>
      <c r="K266" s="85" t="b">
        <v>0</v>
      </c>
      <c r="L266" s="85" t="b">
        <v>0</v>
      </c>
    </row>
    <row r="267" spans="1:12" ht="15">
      <c r="A267" s="85" t="s">
        <v>3721</v>
      </c>
      <c r="B267" s="85" t="s">
        <v>3722</v>
      </c>
      <c r="C267" s="85">
        <v>2</v>
      </c>
      <c r="D267" s="118">
        <v>0.0015412762325573914</v>
      </c>
      <c r="E267" s="118">
        <v>3.069112851387121</v>
      </c>
      <c r="F267" s="85" t="s">
        <v>3803</v>
      </c>
      <c r="G267" s="85" t="b">
        <v>0</v>
      </c>
      <c r="H267" s="85" t="b">
        <v>0</v>
      </c>
      <c r="I267" s="85" t="b">
        <v>0</v>
      </c>
      <c r="J267" s="85" t="b">
        <v>0</v>
      </c>
      <c r="K267" s="85" t="b">
        <v>0</v>
      </c>
      <c r="L267" s="85" t="b">
        <v>0</v>
      </c>
    </row>
    <row r="268" spans="1:12" ht="15">
      <c r="A268" s="85" t="s">
        <v>3722</v>
      </c>
      <c r="B268" s="85" t="s">
        <v>2981</v>
      </c>
      <c r="C268" s="85">
        <v>2</v>
      </c>
      <c r="D268" s="118">
        <v>0.0015412762325573914</v>
      </c>
      <c r="E268" s="118">
        <v>2.7680828557231396</v>
      </c>
      <c r="F268" s="85" t="s">
        <v>3803</v>
      </c>
      <c r="G268" s="85" t="b">
        <v>0</v>
      </c>
      <c r="H268" s="85" t="b">
        <v>0</v>
      </c>
      <c r="I268" s="85" t="b">
        <v>0</v>
      </c>
      <c r="J268" s="85" t="b">
        <v>1</v>
      </c>
      <c r="K268" s="85" t="b">
        <v>0</v>
      </c>
      <c r="L268" s="85" t="b">
        <v>0</v>
      </c>
    </row>
    <row r="269" spans="1:12" ht="15">
      <c r="A269" s="85" t="s">
        <v>2973</v>
      </c>
      <c r="B269" s="85" t="s">
        <v>3723</v>
      </c>
      <c r="C269" s="85">
        <v>2</v>
      </c>
      <c r="D269" s="118">
        <v>0.0015412762325573914</v>
      </c>
      <c r="E269" s="118">
        <v>1.7790782400246028</v>
      </c>
      <c r="F269" s="85" t="s">
        <v>3803</v>
      </c>
      <c r="G269" s="85" t="b">
        <v>0</v>
      </c>
      <c r="H269" s="85" t="b">
        <v>0</v>
      </c>
      <c r="I269" s="85" t="b">
        <v>0</v>
      </c>
      <c r="J269" s="85" t="b">
        <v>0</v>
      </c>
      <c r="K269" s="85" t="b">
        <v>0</v>
      </c>
      <c r="L269" s="85" t="b">
        <v>0</v>
      </c>
    </row>
    <row r="270" spans="1:12" ht="15">
      <c r="A270" s="85" t="s">
        <v>3723</v>
      </c>
      <c r="B270" s="85" t="s">
        <v>3539</v>
      </c>
      <c r="C270" s="85">
        <v>2</v>
      </c>
      <c r="D270" s="118">
        <v>0.0015412762325573914</v>
      </c>
      <c r="E270" s="118">
        <v>2.6711728427150834</v>
      </c>
      <c r="F270" s="85" t="s">
        <v>3803</v>
      </c>
      <c r="G270" s="85" t="b">
        <v>0</v>
      </c>
      <c r="H270" s="85" t="b">
        <v>0</v>
      </c>
      <c r="I270" s="85" t="b">
        <v>0</v>
      </c>
      <c r="J270" s="85" t="b">
        <v>0</v>
      </c>
      <c r="K270" s="85" t="b">
        <v>0</v>
      </c>
      <c r="L270" s="85" t="b">
        <v>0</v>
      </c>
    </row>
    <row r="271" spans="1:12" ht="15">
      <c r="A271" s="85" t="s">
        <v>3630</v>
      </c>
      <c r="B271" s="85" t="s">
        <v>2978</v>
      </c>
      <c r="C271" s="85">
        <v>2</v>
      </c>
      <c r="D271" s="118">
        <v>0.0015412762325573914</v>
      </c>
      <c r="E271" s="118">
        <v>2.348953547981164</v>
      </c>
      <c r="F271" s="85" t="s">
        <v>3803</v>
      </c>
      <c r="G271" s="85" t="b">
        <v>0</v>
      </c>
      <c r="H271" s="85" t="b">
        <v>0</v>
      </c>
      <c r="I271" s="85" t="b">
        <v>0</v>
      </c>
      <c r="J271" s="85" t="b">
        <v>0</v>
      </c>
      <c r="K271" s="85" t="b">
        <v>0</v>
      </c>
      <c r="L271" s="85" t="b">
        <v>0</v>
      </c>
    </row>
    <row r="272" spans="1:12" ht="15">
      <c r="A272" s="85" t="s">
        <v>2978</v>
      </c>
      <c r="B272" s="85" t="s">
        <v>2928</v>
      </c>
      <c r="C272" s="85">
        <v>2</v>
      </c>
      <c r="D272" s="118">
        <v>0.0015412762325573914</v>
      </c>
      <c r="E272" s="118">
        <v>1.2117803549558523</v>
      </c>
      <c r="F272" s="85" t="s">
        <v>3803</v>
      </c>
      <c r="G272" s="85" t="b">
        <v>0</v>
      </c>
      <c r="H272" s="85" t="b">
        <v>0</v>
      </c>
      <c r="I272" s="85" t="b">
        <v>0</v>
      </c>
      <c r="J272" s="85" t="b">
        <v>0</v>
      </c>
      <c r="K272" s="85" t="b">
        <v>0</v>
      </c>
      <c r="L272" s="85" t="b">
        <v>0</v>
      </c>
    </row>
    <row r="273" spans="1:12" ht="15">
      <c r="A273" s="85" t="s">
        <v>2973</v>
      </c>
      <c r="B273" s="85" t="s">
        <v>3724</v>
      </c>
      <c r="C273" s="85">
        <v>2</v>
      </c>
      <c r="D273" s="118">
        <v>0.0015412762325573914</v>
      </c>
      <c r="E273" s="118">
        <v>1.7790782400246028</v>
      </c>
      <c r="F273" s="85" t="s">
        <v>3803</v>
      </c>
      <c r="G273" s="85" t="b">
        <v>0</v>
      </c>
      <c r="H273" s="85" t="b">
        <v>0</v>
      </c>
      <c r="I273" s="85" t="b">
        <v>0</v>
      </c>
      <c r="J273" s="85" t="b">
        <v>0</v>
      </c>
      <c r="K273" s="85" t="b">
        <v>0</v>
      </c>
      <c r="L273" s="85" t="b">
        <v>0</v>
      </c>
    </row>
    <row r="274" spans="1:12" ht="15">
      <c r="A274" s="85" t="s">
        <v>3724</v>
      </c>
      <c r="B274" s="85" t="s">
        <v>3725</v>
      </c>
      <c r="C274" s="85">
        <v>2</v>
      </c>
      <c r="D274" s="118">
        <v>0.0015412762325573914</v>
      </c>
      <c r="E274" s="118">
        <v>3.069112851387121</v>
      </c>
      <c r="F274" s="85" t="s">
        <v>3803</v>
      </c>
      <c r="G274" s="85" t="b">
        <v>0</v>
      </c>
      <c r="H274" s="85" t="b">
        <v>0</v>
      </c>
      <c r="I274" s="85" t="b">
        <v>0</v>
      </c>
      <c r="J274" s="85" t="b">
        <v>1</v>
      </c>
      <c r="K274" s="85" t="b">
        <v>0</v>
      </c>
      <c r="L274" s="85" t="b">
        <v>0</v>
      </c>
    </row>
    <row r="275" spans="1:12" ht="15">
      <c r="A275" s="85" t="s">
        <v>3725</v>
      </c>
      <c r="B275" s="85" t="s">
        <v>3726</v>
      </c>
      <c r="C275" s="85">
        <v>2</v>
      </c>
      <c r="D275" s="118">
        <v>0.0015412762325573914</v>
      </c>
      <c r="E275" s="118">
        <v>3.069112851387121</v>
      </c>
      <c r="F275" s="85" t="s">
        <v>3803</v>
      </c>
      <c r="G275" s="85" t="b">
        <v>1</v>
      </c>
      <c r="H275" s="85" t="b">
        <v>0</v>
      </c>
      <c r="I275" s="85" t="b">
        <v>0</v>
      </c>
      <c r="J275" s="85" t="b">
        <v>0</v>
      </c>
      <c r="K275" s="85" t="b">
        <v>0</v>
      </c>
      <c r="L275" s="85" t="b">
        <v>0</v>
      </c>
    </row>
    <row r="276" spans="1:12" ht="15">
      <c r="A276" s="85" t="s">
        <v>3726</v>
      </c>
      <c r="B276" s="85" t="s">
        <v>2972</v>
      </c>
      <c r="C276" s="85">
        <v>2</v>
      </c>
      <c r="D276" s="118">
        <v>0.0015412762325573914</v>
      </c>
      <c r="E276" s="118">
        <v>1.3573056223459299</v>
      </c>
      <c r="F276" s="85" t="s">
        <v>3803</v>
      </c>
      <c r="G276" s="85" t="b">
        <v>0</v>
      </c>
      <c r="H276" s="85" t="b">
        <v>0</v>
      </c>
      <c r="I276" s="85" t="b">
        <v>0</v>
      </c>
      <c r="J276" s="85" t="b">
        <v>0</v>
      </c>
      <c r="K276" s="85" t="b">
        <v>0</v>
      </c>
      <c r="L276" s="85" t="b">
        <v>0</v>
      </c>
    </row>
    <row r="277" spans="1:12" ht="15">
      <c r="A277" s="85" t="s">
        <v>2972</v>
      </c>
      <c r="B277" s="85" t="s">
        <v>3634</v>
      </c>
      <c r="C277" s="85">
        <v>2</v>
      </c>
      <c r="D277" s="118">
        <v>0.0015412762325573914</v>
      </c>
      <c r="E277" s="118">
        <v>1.2350101956743271</v>
      </c>
      <c r="F277" s="85" t="s">
        <v>3803</v>
      </c>
      <c r="G277" s="85" t="b">
        <v>0</v>
      </c>
      <c r="H277" s="85" t="b">
        <v>0</v>
      </c>
      <c r="I277" s="85" t="b">
        <v>0</v>
      </c>
      <c r="J277" s="85" t="b">
        <v>0</v>
      </c>
      <c r="K277" s="85" t="b">
        <v>0</v>
      </c>
      <c r="L277" s="85" t="b">
        <v>0</v>
      </c>
    </row>
    <row r="278" spans="1:12" ht="15">
      <c r="A278" s="85" t="s">
        <v>3634</v>
      </c>
      <c r="B278" s="85" t="s">
        <v>3727</v>
      </c>
      <c r="C278" s="85">
        <v>2</v>
      </c>
      <c r="D278" s="118">
        <v>0.0015412762325573914</v>
      </c>
      <c r="E278" s="118">
        <v>3.069112851387121</v>
      </c>
      <c r="F278" s="85" t="s">
        <v>3803</v>
      </c>
      <c r="G278" s="85" t="b">
        <v>0</v>
      </c>
      <c r="H278" s="85" t="b">
        <v>0</v>
      </c>
      <c r="I278" s="85" t="b">
        <v>0</v>
      </c>
      <c r="J278" s="85" t="b">
        <v>0</v>
      </c>
      <c r="K278" s="85" t="b">
        <v>0</v>
      </c>
      <c r="L278" s="85" t="b">
        <v>0</v>
      </c>
    </row>
    <row r="279" spans="1:12" ht="15">
      <c r="A279" s="85" t="s">
        <v>3727</v>
      </c>
      <c r="B279" s="85" t="s">
        <v>3555</v>
      </c>
      <c r="C279" s="85">
        <v>2</v>
      </c>
      <c r="D279" s="118">
        <v>0.0015412762325573914</v>
      </c>
      <c r="E279" s="118">
        <v>2.6711728427150834</v>
      </c>
      <c r="F279" s="85" t="s">
        <v>3803</v>
      </c>
      <c r="G279" s="85" t="b">
        <v>0</v>
      </c>
      <c r="H279" s="85" t="b">
        <v>0</v>
      </c>
      <c r="I279" s="85" t="b">
        <v>0</v>
      </c>
      <c r="J279" s="85" t="b">
        <v>0</v>
      </c>
      <c r="K279" s="85" t="b">
        <v>0</v>
      </c>
      <c r="L279" s="85" t="b">
        <v>0</v>
      </c>
    </row>
    <row r="280" spans="1:12" ht="15">
      <c r="A280" s="85" t="s">
        <v>3555</v>
      </c>
      <c r="B280" s="85" t="s">
        <v>3728</v>
      </c>
      <c r="C280" s="85">
        <v>2</v>
      </c>
      <c r="D280" s="118">
        <v>0.0015412762325573914</v>
      </c>
      <c r="E280" s="118">
        <v>2.6711728427150834</v>
      </c>
      <c r="F280" s="85" t="s">
        <v>3803</v>
      </c>
      <c r="G280" s="85" t="b">
        <v>0</v>
      </c>
      <c r="H280" s="85" t="b">
        <v>0</v>
      </c>
      <c r="I280" s="85" t="b">
        <v>0</v>
      </c>
      <c r="J280" s="85" t="b">
        <v>0</v>
      </c>
      <c r="K280" s="85" t="b">
        <v>0</v>
      </c>
      <c r="L280" s="85" t="b">
        <v>0</v>
      </c>
    </row>
    <row r="281" spans="1:12" ht="15">
      <c r="A281" s="85" t="s">
        <v>3728</v>
      </c>
      <c r="B281" s="85" t="s">
        <v>3635</v>
      </c>
      <c r="C281" s="85">
        <v>2</v>
      </c>
      <c r="D281" s="118">
        <v>0.0015412762325573914</v>
      </c>
      <c r="E281" s="118">
        <v>2.8930215923314395</v>
      </c>
      <c r="F281" s="85" t="s">
        <v>3803</v>
      </c>
      <c r="G281" s="85" t="b">
        <v>0</v>
      </c>
      <c r="H281" s="85" t="b">
        <v>0</v>
      </c>
      <c r="I281" s="85" t="b">
        <v>0</v>
      </c>
      <c r="J281" s="85" t="b">
        <v>0</v>
      </c>
      <c r="K281" s="85" t="b">
        <v>0</v>
      </c>
      <c r="L281" s="85" t="b">
        <v>0</v>
      </c>
    </row>
    <row r="282" spans="1:12" ht="15">
      <c r="A282" s="85" t="s">
        <v>3636</v>
      </c>
      <c r="B282" s="85" t="s">
        <v>3636</v>
      </c>
      <c r="C282" s="85">
        <v>2</v>
      </c>
      <c r="D282" s="118">
        <v>0.001780188927528805</v>
      </c>
      <c r="E282" s="118">
        <v>2.716930333275758</v>
      </c>
      <c r="F282" s="85" t="s">
        <v>3803</v>
      </c>
      <c r="G282" s="85" t="b">
        <v>0</v>
      </c>
      <c r="H282" s="85" t="b">
        <v>1</v>
      </c>
      <c r="I282" s="85" t="b">
        <v>0</v>
      </c>
      <c r="J282" s="85" t="b">
        <v>0</v>
      </c>
      <c r="K282" s="85" t="b">
        <v>1</v>
      </c>
      <c r="L282" s="85" t="b">
        <v>0</v>
      </c>
    </row>
    <row r="283" spans="1:12" ht="15">
      <c r="A283" s="85" t="s">
        <v>3730</v>
      </c>
      <c r="B283" s="85" t="s">
        <v>2999</v>
      </c>
      <c r="C283" s="85">
        <v>2</v>
      </c>
      <c r="D283" s="118">
        <v>0.0015412762325573914</v>
      </c>
      <c r="E283" s="118">
        <v>2.008415011033509</v>
      </c>
      <c r="F283" s="85" t="s">
        <v>3803</v>
      </c>
      <c r="G283" s="85" t="b">
        <v>0</v>
      </c>
      <c r="H283" s="85" t="b">
        <v>0</v>
      </c>
      <c r="I283" s="85" t="b">
        <v>0</v>
      </c>
      <c r="J283" s="85" t="b">
        <v>0</v>
      </c>
      <c r="K283" s="85" t="b">
        <v>0</v>
      </c>
      <c r="L283" s="85" t="b">
        <v>0</v>
      </c>
    </row>
    <row r="284" spans="1:12" ht="15">
      <c r="A284" s="85" t="s">
        <v>2972</v>
      </c>
      <c r="B284" s="85" t="s">
        <v>3555</v>
      </c>
      <c r="C284" s="85">
        <v>2</v>
      </c>
      <c r="D284" s="118">
        <v>0.0015412762325573914</v>
      </c>
      <c r="E284" s="118">
        <v>1.013161446057971</v>
      </c>
      <c r="F284" s="85" t="s">
        <v>3803</v>
      </c>
      <c r="G284" s="85" t="b">
        <v>0</v>
      </c>
      <c r="H284" s="85" t="b">
        <v>0</v>
      </c>
      <c r="I284" s="85" t="b">
        <v>0</v>
      </c>
      <c r="J284" s="85" t="b">
        <v>0</v>
      </c>
      <c r="K284" s="85" t="b">
        <v>0</v>
      </c>
      <c r="L284" s="85" t="b">
        <v>0</v>
      </c>
    </row>
    <row r="285" spans="1:12" ht="15">
      <c r="A285" s="85" t="s">
        <v>2980</v>
      </c>
      <c r="B285" s="85" t="s">
        <v>3731</v>
      </c>
      <c r="C285" s="85">
        <v>2</v>
      </c>
      <c r="D285" s="118">
        <v>0.0015412762325573914</v>
      </c>
      <c r="E285" s="118">
        <v>2.224014811372864</v>
      </c>
      <c r="F285" s="85" t="s">
        <v>3803</v>
      </c>
      <c r="G285" s="85" t="b">
        <v>0</v>
      </c>
      <c r="H285" s="85" t="b">
        <v>0</v>
      </c>
      <c r="I285" s="85" t="b">
        <v>0</v>
      </c>
      <c r="J285" s="85" t="b">
        <v>0</v>
      </c>
      <c r="K285" s="85" t="b">
        <v>0</v>
      </c>
      <c r="L285" s="85" t="b">
        <v>0</v>
      </c>
    </row>
    <row r="286" spans="1:12" ht="15">
      <c r="A286" s="85" t="s">
        <v>3025</v>
      </c>
      <c r="B286" s="85" t="s">
        <v>3532</v>
      </c>
      <c r="C286" s="85">
        <v>2</v>
      </c>
      <c r="D286" s="118">
        <v>0.0015412762325573914</v>
      </c>
      <c r="E286" s="118">
        <v>1.7626878238364334</v>
      </c>
      <c r="F286" s="85" t="s">
        <v>3803</v>
      </c>
      <c r="G286" s="85" t="b">
        <v>0</v>
      </c>
      <c r="H286" s="85" t="b">
        <v>0</v>
      </c>
      <c r="I286" s="85" t="b">
        <v>0</v>
      </c>
      <c r="J286" s="85" t="b">
        <v>0</v>
      </c>
      <c r="K286" s="85" t="b">
        <v>0</v>
      </c>
      <c r="L286" s="85" t="b">
        <v>0</v>
      </c>
    </row>
    <row r="287" spans="1:12" ht="15">
      <c r="A287" s="85" t="s">
        <v>2928</v>
      </c>
      <c r="B287" s="85" t="s">
        <v>2939</v>
      </c>
      <c r="C287" s="85">
        <v>2</v>
      </c>
      <c r="D287" s="118">
        <v>0.0015412762325573914</v>
      </c>
      <c r="E287" s="118">
        <v>1.6142679913786107</v>
      </c>
      <c r="F287" s="85" t="s">
        <v>3803</v>
      </c>
      <c r="G287" s="85" t="b">
        <v>0</v>
      </c>
      <c r="H287" s="85" t="b">
        <v>0</v>
      </c>
      <c r="I287" s="85" t="b">
        <v>0</v>
      </c>
      <c r="J287" s="85" t="b">
        <v>0</v>
      </c>
      <c r="K287" s="85" t="b">
        <v>0</v>
      </c>
      <c r="L287" s="85" t="b">
        <v>0</v>
      </c>
    </row>
    <row r="288" spans="1:12" ht="15">
      <c r="A288" s="85" t="s">
        <v>3735</v>
      </c>
      <c r="B288" s="85" t="s">
        <v>3736</v>
      </c>
      <c r="C288" s="85">
        <v>2</v>
      </c>
      <c r="D288" s="118">
        <v>0.0015412762325573914</v>
      </c>
      <c r="E288" s="118">
        <v>3.069112851387121</v>
      </c>
      <c r="F288" s="85" t="s">
        <v>3803</v>
      </c>
      <c r="G288" s="85" t="b">
        <v>0</v>
      </c>
      <c r="H288" s="85" t="b">
        <v>0</v>
      </c>
      <c r="I288" s="85" t="b">
        <v>0</v>
      </c>
      <c r="J288" s="85" t="b">
        <v>0</v>
      </c>
      <c r="K288" s="85" t="b">
        <v>0</v>
      </c>
      <c r="L288" s="85" t="b">
        <v>0</v>
      </c>
    </row>
    <row r="289" spans="1:12" ht="15">
      <c r="A289" s="85" t="s">
        <v>3736</v>
      </c>
      <c r="B289" s="85" t="s">
        <v>3737</v>
      </c>
      <c r="C289" s="85">
        <v>2</v>
      </c>
      <c r="D289" s="118">
        <v>0.0015412762325573914</v>
      </c>
      <c r="E289" s="118">
        <v>3.069112851387121</v>
      </c>
      <c r="F289" s="85" t="s">
        <v>3803</v>
      </c>
      <c r="G289" s="85" t="b">
        <v>0</v>
      </c>
      <c r="H289" s="85" t="b">
        <v>0</v>
      </c>
      <c r="I289" s="85" t="b">
        <v>0</v>
      </c>
      <c r="J289" s="85" t="b">
        <v>0</v>
      </c>
      <c r="K289" s="85" t="b">
        <v>0</v>
      </c>
      <c r="L289" s="85" t="b">
        <v>0</v>
      </c>
    </row>
    <row r="290" spans="1:12" ht="15">
      <c r="A290" s="85" t="s">
        <v>3737</v>
      </c>
      <c r="B290" s="85" t="s">
        <v>3640</v>
      </c>
      <c r="C290" s="85">
        <v>2</v>
      </c>
      <c r="D290" s="118">
        <v>0.0015412762325573914</v>
      </c>
      <c r="E290" s="118">
        <v>2.8930215923314395</v>
      </c>
      <c r="F290" s="85" t="s">
        <v>3803</v>
      </c>
      <c r="G290" s="85" t="b">
        <v>0</v>
      </c>
      <c r="H290" s="85" t="b">
        <v>0</v>
      </c>
      <c r="I290" s="85" t="b">
        <v>0</v>
      </c>
      <c r="J290" s="85" t="b">
        <v>0</v>
      </c>
      <c r="K290" s="85" t="b">
        <v>0</v>
      </c>
      <c r="L290" s="85" t="b">
        <v>0</v>
      </c>
    </row>
    <row r="291" spans="1:12" ht="15">
      <c r="A291" s="85" t="s">
        <v>3640</v>
      </c>
      <c r="B291" s="85" t="s">
        <v>3738</v>
      </c>
      <c r="C291" s="85">
        <v>2</v>
      </c>
      <c r="D291" s="118">
        <v>0.0015412762325573914</v>
      </c>
      <c r="E291" s="118">
        <v>2.8930215923314395</v>
      </c>
      <c r="F291" s="85" t="s">
        <v>3803</v>
      </c>
      <c r="G291" s="85" t="b">
        <v>0</v>
      </c>
      <c r="H291" s="85" t="b">
        <v>0</v>
      </c>
      <c r="I291" s="85" t="b">
        <v>0</v>
      </c>
      <c r="J291" s="85" t="b">
        <v>0</v>
      </c>
      <c r="K291" s="85" t="b">
        <v>0</v>
      </c>
      <c r="L291" s="85" t="b">
        <v>0</v>
      </c>
    </row>
    <row r="292" spans="1:12" ht="15">
      <c r="A292" s="85" t="s">
        <v>3738</v>
      </c>
      <c r="B292" s="85" t="s">
        <v>2982</v>
      </c>
      <c r="C292" s="85">
        <v>2</v>
      </c>
      <c r="D292" s="118">
        <v>0.0015412762325573914</v>
      </c>
      <c r="E292" s="118">
        <v>2.6711728427150834</v>
      </c>
      <c r="F292" s="85" t="s">
        <v>3803</v>
      </c>
      <c r="G292" s="85" t="b">
        <v>0</v>
      </c>
      <c r="H292" s="85" t="b">
        <v>0</v>
      </c>
      <c r="I292" s="85" t="b">
        <v>0</v>
      </c>
      <c r="J292" s="85" t="b">
        <v>0</v>
      </c>
      <c r="K292" s="85" t="b">
        <v>0</v>
      </c>
      <c r="L292" s="85" t="b">
        <v>0</v>
      </c>
    </row>
    <row r="293" spans="1:12" ht="15">
      <c r="A293" s="85" t="s">
        <v>2982</v>
      </c>
      <c r="B293" s="85" t="s">
        <v>408</v>
      </c>
      <c r="C293" s="85">
        <v>2</v>
      </c>
      <c r="D293" s="118">
        <v>0.0015412762325573914</v>
      </c>
      <c r="E293" s="118">
        <v>2.6711728427150834</v>
      </c>
      <c r="F293" s="85" t="s">
        <v>3803</v>
      </c>
      <c r="G293" s="85" t="b">
        <v>0</v>
      </c>
      <c r="H293" s="85" t="b">
        <v>0</v>
      </c>
      <c r="I293" s="85" t="b">
        <v>0</v>
      </c>
      <c r="J293" s="85" t="b">
        <v>0</v>
      </c>
      <c r="K293" s="85" t="b">
        <v>0</v>
      </c>
      <c r="L293" s="85" t="b">
        <v>0</v>
      </c>
    </row>
    <row r="294" spans="1:12" ht="15">
      <c r="A294" s="85" t="s">
        <v>408</v>
      </c>
      <c r="B294" s="85" t="s">
        <v>3739</v>
      </c>
      <c r="C294" s="85">
        <v>2</v>
      </c>
      <c r="D294" s="118">
        <v>0.0015412762325573914</v>
      </c>
      <c r="E294" s="118">
        <v>3.069112851387121</v>
      </c>
      <c r="F294" s="85" t="s">
        <v>3803</v>
      </c>
      <c r="G294" s="85" t="b">
        <v>0</v>
      </c>
      <c r="H294" s="85" t="b">
        <v>0</v>
      </c>
      <c r="I294" s="85" t="b">
        <v>0</v>
      </c>
      <c r="J294" s="85" t="b">
        <v>0</v>
      </c>
      <c r="K294" s="85" t="b">
        <v>0</v>
      </c>
      <c r="L294" s="85" t="b">
        <v>0</v>
      </c>
    </row>
    <row r="295" spans="1:12" ht="15">
      <c r="A295" s="85" t="s">
        <v>275</v>
      </c>
      <c r="B295" s="85" t="s">
        <v>2973</v>
      </c>
      <c r="C295" s="85">
        <v>2</v>
      </c>
      <c r="D295" s="118">
        <v>0.0015412762325573914</v>
      </c>
      <c r="E295" s="118">
        <v>1.790359250434292</v>
      </c>
      <c r="F295" s="85" t="s">
        <v>3803</v>
      </c>
      <c r="G295" s="85" t="b">
        <v>0</v>
      </c>
      <c r="H295" s="85" t="b">
        <v>0</v>
      </c>
      <c r="I295" s="85" t="b">
        <v>0</v>
      </c>
      <c r="J295" s="85" t="b">
        <v>0</v>
      </c>
      <c r="K295" s="85" t="b">
        <v>0</v>
      </c>
      <c r="L295" s="85" t="b">
        <v>0</v>
      </c>
    </row>
    <row r="296" spans="1:12" ht="15">
      <c r="A296" s="85" t="s">
        <v>3010</v>
      </c>
      <c r="B296" s="85" t="s">
        <v>2928</v>
      </c>
      <c r="C296" s="85">
        <v>2</v>
      </c>
      <c r="D296" s="118">
        <v>0.0015412762325573914</v>
      </c>
      <c r="E296" s="118">
        <v>1.0009269896409592</v>
      </c>
      <c r="F296" s="85" t="s">
        <v>3803</v>
      </c>
      <c r="G296" s="85" t="b">
        <v>0</v>
      </c>
      <c r="H296" s="85" t="b">
        <v>0</v>
      </c>
      <c r="I296" s="85" t="b">
        <v>0</v>
      </c>
      <c r="J296" s="85" t="b">
        <v>0</v>
      </c>
      <c r="K296" s="85" t="b">
        <v>0</v>
      </c>
      <c r="L296" s="85" t="b">
        <v>0</v>
      </c>
    </row>
    <row r="297" spans="1:12" ht="15">
      <c r="A297" s="85" t="s">
        <v>2928</v>
      </c>
      <c r="B297" s="85" t="s">
        <v>3740</v>
      </c>
      <c r="C297" s="85">
        <v>2</v>
      </c>
      <c r="D297" s="118">
        <v>0.0015412762325573914</v>
      </c>
      <c r="E297" s="118">
        <v>1.790359250434292</v>
      </c>
      <c r="F297" s="85" t="s">
        <v>3803</v>
      </c>
      <c r="G297" s="85" t="b">
        <v>0</v>
      </c>
      <c r="H297" s="85" t="b">
        <v>0</v>
      </c>
      <c r="I297" s="85" t="b">
        <v>0</v>
      </c>
      <c r="J297" s="85" t="b">
        <v>0</v>
      </c>
      <c r="K297" s="85" t="b">
        <v>0</v>
      </c>
      <c r="L297" s="85" t="b">
        <v>0</v>
      </c>
    </row>
    <row r="298" spans="1:12" ht="15">
      <c r="A298" s="85" t="s">
        <v>3014</v>
      </c>
      <c r="B298" s="85" t="s">
        <v>3532</v>
      </c>
      <c r="C298" s="85">
        <v>2</v>
      </c>
      <c r="D298" s="118">
        <v>0.0015412762325573914</v>
      </c>
      <c r="E298" s="118">
        <v>1.5128103506198336</v>
      </c>
      <c r="F298" s="85" t="s">
        <v>3803</v>
      </c>
      <c r="G298" s="85" t="b">
        <v>0</v>
      </c>
      <c r="H298" s="85" t="b">
        <v>0</v>
      </c>
      <c r="I298" s="85" t="b">
        <v>0</v>
      </c>
      <c r="J298" s="85" t="b">
        <v>0</v>
      </c>
      <c r="K298" s="85" t="b">
        <v>0</v>
      </c>
      <c r="L298" s="85" t="b">
        <v>0</v>
      </c>
    </row>
    <row r="299" spans="1:12" ht="15">
      <c r="A299" s="85" t="s">
        <v>348</v>
      </c>
      <c r="B299" s="85" t="s">
        <v>3532</v>
      </c>
      <c r="C299" s="85">
        <v>2</v>
      </c>
      <c r="D299" s="118">
        <v>0.0015412762325573914</v>
      </c>
      <c r="E299" s="118">
        <v>2.114870341947796</v>
      </c>
      <c r="F299" s="85" t="s">
        <v>3803</v>
      </c>
      <c r="G299" s="85" t="b">
        <v>0</v>
      </c>
      <c r="H299" s="85" t="b">
        <v>0</v>
      </c>
      <c r="I299" s="85" t="b">
        <v>0</v>
      </c>
      <c r="J299" s="85" t="b">
        <v>0</v>
      </c>
      <c r="K299" s="85" t="b">
        <v>0</v>
      </c>
      <c r="L299" s="85" t="b">
        <v>0</v>
      </c>
    </row>
    <row r="300" spans="1:12" ht="15">
      <c r="A300" s="85" t="s">
        <v>3541</v>
      </c>
      <c r="B300" s="85" t="s">
        <v>3743</v>
      </c>
      <c r="C300" s="85">
        <v>2</v>
      </c>
      <c r="D300" s="118">
        <v>0.0015412762325573914</v>
      </c>
      <c r="E300" s="118">
        <v>2.5919915966674583</v>
      </c>
      <c r="F300" s="85" t="s">
        <v>3803</v>
      </c>
      <c r="G300" s="85" t="b">
        <v>0</v>
      </c>
      <c r="H300" s="85" t="b">
        <v>0</v>
      </c>
      <c r="I300" s="85" t="b">
        <v>0</v>
      </c>
      <c r="J300" s="85" t="b">
        <v>0</v>
      </c>
      <c r="K300" s="85" t="b">
        <v>0</v>
      </c>
      <c r="L300" s="85" t="b">
        <v>0</v>
      </c>
    </row>
    <row r="301" spans="1:12" ht="15">
      <c r="A301" s="85" t="s">
        <v>270</v>
      </c>
      <c r="B301" s="85" t="s">
        <v>3533</v>
      </c>
      <c r="C301" s="85">
        <v>2</v>
      </c>
      <c r="D301" s="118">
        <v>0.0015412762325573914</v>
      </c>
      <c r="E301" s="118">
        <v>2.525044807036845</v>
      </c>
      <c r="F301" s="85" t="s">
        <v>3803</v>
      </c>
      <c r="G301" s="85" t="b">
        <v>0</v>
      </c>
      <c r="H301" s="85" t="b">
        <v>0</v>
      </c>
      <c r="I301" s="85" t="b">
        <v>0</v>
      </c>
      <c r="J301" s="85" t="b">
        <v>0</v>
      </c>
      <c r="K301" s="85" t="b">
        <v>0</v>
      </c>
      <c r="L301" s="85" t="b">
        <v>0</v>
      </c>
    </row>
    <row r="302" spans="1:12" ht="15">
      <c r="A302" s="85" t="s">
        <v>3595</v>
      </c>
      <c r="B302" s="85" t="s">
        <v>3744</v>
      </c>
      <c r="C302" s="85">
        <v>2</v>
      </c>
      <c r="D302" s="118">
        <v>0.0015412762325573914</v>
      </c>
      <c r="E302" s="118">
        <v>2.7680828557231396</v>
      </c>
      <c r="F302" s="85" t="s">
        <v>3803</v>
      </c>
      <c r="G302" s="85" t="b">
        <v>0</v>
      </c>
      <c r="H302" s="85" t="b">
        <v>0</v>
      </c>
      <c r="I302" s="85" t="b">
        <v>0</v>
      </c>
      <c r="J302" s="85" t="b">
        <v>0</v>
      </c>
      <c r="K302" s="85" t="b">
        <v>0</v>
      </c>
      <c r="L302" s="85" t="b">
        <v>0</v>
      </c>
    </row>
    <row r="303" spans="1:12" ht="15">
      <c r="A303" s="85" t="s">
        <v>3595</v>
      </c>
      <c r="B303" s="85" t="s">
        <v>3580</v>
      </c>
      <c r="C303" s="85">
        <v>2</v>
      </c>
      <c r="D303" s="118">
        <v>0.0015412762325573914</v>
      </c>
      <c r="E303" s="118">
        <v>2.4670528600591584</v>
      </c>
      <c r="F303" s="85" t="s">
        <v>3803</v>
      </c>
      <c r="G303" s="85" t="b">
        <v>0</v>
      </c>
      <c r="H303" s="85" t="b">
        <v>0</v>
      </c>
      <c r="I303" s="85" t="b">
        <v>0</v>
      </c>
      <c r="J303" s="85" t="b">
        <v>0</v>
      </c>
      <c r="K303" s="85" t="b">
        <v>0</v>
      </c>
      <c r="L303" s="85" t="b">
        <v>0</v>
      </c>
    </row>
    <row r="304" spans="1:12" ht="15">
      <c r="A304" s="85" t="s">
        <v>3580</v>
      </c>
      <c r="B304" s="85" t="s">
        <v>3067</v>
      </c>
      <c r="C304" s="85">
        <v>2</v>
      </c>
      <c r="D304" s="118">
        <v>0.0015412762325573914</v>
      </c>
      <c r="E304" s="118">
        <v>1.9551694990802841</v>
      </c>
      <c r="F304" s="85" t="s">
        <v>3803</v>
      </c>
      <c r="G304" s="85" t="b">
        <v>0</v>
      </c>
      <c r="H304" s="85" t="b">
        <v>0</v>
      </c>
      <c r="I304" s="85" t="b">
        <v>0</v>
      </c>
      <c r="J304" s="85" t="b">
        <v>0</v>
      </c>
      <c r="K304" s="85" t="b">
        <v>0</v>
      </c>
      <c r="L304" s="85" t="b">
        <v>0</v>
      </c>
    </row>
    <row r="305" spans="1:12" ht="15">
      <c r="A305" s="85" t="s">
        <v>3067</v>
      </c>
      <c r="B305" s="85" t="s">
        <v>3746</v>
      </c>
      <c r="C305" s="85">
        <v>2</v>
      </c>
      <c r="D305" s="118">
        <v>0.0015412762325573914</v>
      </c>
      <c r="E305" s="118">
        <v>2.290961601003477</v>
      </c>
      <c r="F305" s="85" t="s">
        <v>3803</v>
      </c>
      <c r="G305" s="85" t="b">
        <v>0</v>
      </c>
      <c r="H305" s="85" t="b">
        <v>0</v>
      </c>
      <c r="I305" s="85" t="b">
        <v>0</v>
      </c>
      <c r="J305" s="85" t="b">
        <v>0</v>
      </c>
      <c r="K305" s="85" t="b">
        <v>0</v>
      </c>
      <c r="L305" s="85" t="b">
        <v>0</v>
      </c>
    </row>
    <row r="306" spans="1:12" ht="15">
      <c r="A306" s="85" t="s">
        <v>3746</v>
      </c>
      <c r="B306" s="85" t="s">
        <v>3656</v>
      </c>
      <c r="C306" s="85">
        <v>2</v>
      </c>
      <c r="D306" s="118">
        <v>0.0015412762325573914</v>
      </c>
      <c r="E306" s="118">
        <v>2.8930215923314395</v>
      </c>
      <c r="F306" s="85" t="s">
        <v>3803</v>
      </c>
      <c r="G306" s="85" t="b">
        <v>0</v>
      </c>
      <c r="H306" s="85" t="b">
        <v>0</v>
      </c>
      <c r="I306" s="85" t="b">
        <v>0</v>
      </c>
      <c r="J306" s="85" t="b">
        <v>0</v>
      </c>
      <c r="K306" s="85" t="b">
        <v>0</v>
      </c>
      <c r="L306" s="85" t="b">
        <v>0</v>
      </c>
    </row>
    <row r="307" spans="1:12" ht="15">
      <c r="A307" s="85" t="s">
        <v>3656</v>
      </c>
      <c r="B307" s="85" t="s">
        <v>3747</v>
      </c>
      <c r="C307" s="85">
        <v>2</v>
      </c>
      <c r="D307" s="118">
        <v>0.0015412762325573914</v>
      </c>
      <c r="E307" s="118">
        <v>2.8930215923314395</v>
      </c>
      <c r="F307" s="85" t="s">
        <v>3803</v>
      </c>
      <c r="G307" s="85" t="b">
        <v>0</v>
      </c>
      <c r="H307" s="85" t="b">
        <v>0</v>
      </c>
      <c r="I307" s="85" t="b">
        <v>0</v>
      </c>
      <c r="J307" s="85" t="b">
        <v>0</v>
      </c>
      <c r="K307" s="85" t="b">
        <v>0</v>
      </c>
      <c r="L307" s="85" t="b">
        <v>0</v>
      </c>
    </row>
    <row r="308" spans="1:12" ht="15">
      <c r="A308" s="85" t="s">
        <v>3747</v>
      </c>
      <c r="B308" s="85" t="s">
        <v>3748</v>
      </c>
      <c r="C308" s="85">
        <v>2</v>
      </c>
      <c r="D308" s="118">
        <v>0.0015412762325573914</v>
      </c>
      <c r="E308" s="118">
        <v>3.069112851387121</v>
      </c>
      <c r="F308" s="85" t="s">
        <v>3803</v>
      </c>
      <c r="G308" s="85" t="b">
        <v>0</v>
      </c>
      <c r="H308" s="85" t="b">
        <v>0</v>
      </c>
      <c r="I308" s="85" t="b">
        <v>0</v>
      </c>
      <c r="J308" s="85" t="b">
        <v>0</v>
      </c>
      <c r="K308" s="85" t="b">
        <v>0</v>
      </c>
      <c r="L308" s="85" t="b">
        <v>0</v>
      </c>
    </row>
    <row r="309" spans="1:12" ht="15">
      <c r="A309" s="85" t="s">
        <v>3748</v>
      </c>
      <c r="B309" s="85" t="s">
        <v>3749</v>
      </c>
      <c r="C309" s="85">
        <v>2</v>
      </c>
      <c r="D309" s="118">
        <v>0.0015412762325573914</v>
      </c>
      <c r="E309" s="118">
        <v>3.069112851387121</v>
      </c>
      <c r="F309" s="85" t="s">
        <v>3803</v>
      </c>
      <c r="G309" s="85" t="b">
        <v>0</v>
      </c>
      <c r="H309" s="85" t="b">
        <v>0</v>
      </c>
      <c r="I309" s="85" t="b">
        <v>0</v>
      </c>
      <c r="J309" s="85" t="b">
        <v>0</v>
      </c>
      <c r="K309" s="85" t="b">
        <v>0</v>
      </c>
      <c r="L309" s="85" t="b">
        <v>0</v>
      </c>
    </row>
    <row r="310" spans="1:12" ht="15">
      <c r="A310" s="85" t="s">
        <v>3749</v>
      </c>
      <c r="B310" s="85" t="s">
        <v>3750</v>
      </c>
      <c r="C310" s="85">
        <v>2</v>
      </c>
      <c r="D310" s="118">
        <v>0.0015412762325573914</v>
      </c>
      <c r="E310" s="118">
        <v>3.069112851387121</v>
      </c>
      <c r="F310" s="85" t="s">
        <v>3803</v>
      </c>
      <c r="G310" s="85" t="b">
        <v>0</v>
      </c>
      <c r="H310" s="85" t="b">
        <v>0</v>
      </c>
      <c r="I310" s="85" t="b">
        <v>0</v>
      </c>
      <c r="J310" s="85" t="b">
        <v>0</v>
      </c>
      <c r="K310" s="85" t="b">
        <v>0</v>
      </c>
      <c r="L310" s="85" t="b">
        <v>0</v>
      </c>
    </row>
    <row r="311" spans="1:12" ht="15">
      <c r="A311" s="85" t="s">
        <v>3750</v>
      </c>
      <c r="B311" s="85" t="s">
        <v>3751</v>
      </c>
      <c r="C311" s="85">
        <v>2</v>
      </c>
      <c r="D311" s="118">
        <v>0.0015412762325573914</v>
      </c>
      <c r="E311" s="118">
        <v>3.069112851387121</v>
      </c>
      <c r="F311" s="85" t="s">
        <v>3803</v>
      </c>
      <c r="G311" s="85" t="b">
        <v>0</v>
      </c>
      <c r="H311" s="85" t="b">
        <v>0</v>
      </c>
      <c r="I311" s="85" t="b">
        <v>0</v>
      </c>
      <c r="J311" s="85" t="b">
        <v>0</v>
      </c>
      <c r="K311" s="85" t="b">
        <v>0</v>
      </c>
      <c r="L311" s="85" t="b">
        <v>0</v>
      </c>
    </row>
    <row r="312" spans="1:12" ht="15">
      <c r="A312" s="85" t="s">
        <v>2972</v>
      </c>
      <c r="B312" s="85" t="s">
        <v>3752</v>
      </c>
      <c r="C312" s="85">
        <v>2</v>
      </c>
      <c r="D312" s="118">
        <v>0.0015412762325573914</v>
      </c>
      <c r="E312" s="118">
        <v>1.4111014547300085</v>
      </c>
      <c r="F312" s="85" t="s">
        <v>3803</v>
      </c>
      <c r="G312" s="85" t="b">
        <v>0</v>
      </c>
      <c r="H312" s="85" t="b">
        <v>0</v>
      </c>
      <c r="I312" s="85" t="b">
        <v>0</v>
      </c>
      <c r="J312" s="85" t="b">
        <v>0</v>
      </c>
      <c r="K312" s="85" t="b">
        <v>0</v>
      </c>
      <c r="L312" s="85" t="b">
        <v>0</v>
      </c>
    </row>
    <row r="313" spans="1:12" ht="15">
      <c r="A313" s="85" t="s">
        <v>3752</v>
      </c>
      <c r="B313" s="85" t="s">
        <v>3753</v>
      </c>
      <c r="C313" s="85">
        <v>2</v>
      </c>
      <c r="D313" s="118">
        <v>0.0015412762325573914</v>
      </c>
      <c r="E313" s="118">
        <v>3.069112851387121</v>
      </c>
      <c r="F313" s="85" t="s">
        <v>3803</v>
      </c>
      <c r="G313" s="85" t="b">
        <v>0</v>
      </c>
      <c r="H313" s="85" t="b">
        <v>0</v>
      </c>
      <c r="I313" s="85" t="b">
        <v>0</v>
      </c>
      <c r="J313" s="85" t="b">
        <v>0</v>
      </c>
      <c r="K313" s="85" t="b">
        <v>0</v>
      </c>
      <c r="L313" s="85" t="b">
        <v>0</v>
      </c>
    </row>
    <row r="314" spans="1:12" ht="15">
      <c r="A314" s="85" t="s">
        <v>3754</v>
      </c>
      <c r="B314" s="85" t="s">
        <v>3549</v>
      </c>
      <c r="C314" s="85">
        <v>2</v>
      </c>
      <c r="D314" s="118">
        <v>0.0015412762325573914</v>
      </c>
      <c r="E314" s="118">
        <v>2.5919915966674583</v>
      </c>
      <c r="F314" s="85" t="s">
        <v>3803</v>
      </c>
      <c r="G314" s="85" t="b">
        <v>0</v>
      </c>
      <c r="H314" s="85" t="b">
        <v>0</v>
      </c>
      <c r="I314" s="85" t="b">
        <v>0</v>
      </c>
      <c r="J314" s="85" t="b">
        <v>0</v>
      </c>
      <c r="K314" s="85" t="b">
        <v>0</v>
      </c>
      <c r="L314" s="85" t="b">
        <v>0</v>
      </c>
    </row>
    <row r="315" spans="1:12" ht="15">
      <c r="A315" s="85" t="s">
        <v>3549</v>
      </c>
      <c r="B315" s="85" t="s">
        <v>3657</v>
      </c>
      <c r="C315" s="85">
        <v>2</v>
      </c>
      <c r="D315" s="118">
        <v>0.0015412762325573914</v>
      </c>
      <c r="E315" s="118">
        <v>2.415900337611777</v>
      </c>
      <c r="F315" s="85" t="s">
        <v>3803</v>
      </c>
      <c r="G315" s="85" t="b">
        <v>0</v>
      </c>
      <c r="H315" s="85" t="b">
        <v>0</v>
      </c>
      <c r="I315" s="85" t="b">
        <v>0</v>
      </c>
      <c r="J315" s="85" t="b">
        <v>0</v>
      </c>
      <c r="K315" s="85" t="b">
        <v>0</v>
      </c>
      <c r="L315" s="85" t="b">
        <v>0</v>
      </c>
    </row>
    <row r="316" spans="1:12" ht="15">
      <c r="A316" s="85" t="s">
        <v>3657</v>
      </c>
      <c r="B316" s="85" t="s">
        <v>3755</v>
      </c>
      <c r="C316" s="85">
        <v>2</v>
      </c>
      <c r="D316" s="118">
        <v>0.0015412762325573914</v>
      </c>
      <c r="E316" s="118">
        <v>2.8930215923314395</v>
      </c>
      <c r="F316" s="85" t="s">
        <v>3803</v>
      </c>
      <c r="G316" s="85" t="b">
        <v>0</v>
      </c>
      <c r="H316" s="85" t="b">
        <v>0</v>
      </c>
      <c r="I316" s="85" t="b">
        <v>0</v>
      </c>
      <c r="J316" s="85" t="b">
        <v>0</v>
      </c>
      <c r="K316" s="85" t="b">
        <v>0</v>
      </c>
      <c r="L316" s="85" t="b">
        <v>0</v>
      </c>
    </row>
    <row r="317" spans="1:12" ht="15">
      <c r="A317" s="85" t="s">
        <v>3755</v>
      </c>
      <c r="B317" s="85" t="s">
        <v>3756</v>
      </c>
      <c r="C317" s="85">
        <v>2</v>
      </c>
      <c r="D317" s="118">
        <v>0.0015412762325573914</v>
      </c>
      <c r="E317" s="118">
        <v>3.069112851387121</v>
      </c>
      <c r="F317" s="85" t="s">
        <v>3803</v>
      </c>
      <c r="G317" s="85" t="b">
        <v>0</v>
      </c>
      <c r="H317" s="85" t="b">
        <v>0</v>
      </c>
      <c r="I317" s="85" t="b">
        <v>0</v>
      </c>
      <c r="J317" s="85" t="b">
        <v>0</v>
      </c>
      <c r="K317" s="85" t="b">
        <v>0</v>
      </c>
      <c r="L317" s="85" t="b">
        <v>0</v>
      </c>
    </row>
    <row r="318" spans="1:12" ht="15">
      <c r="A318" s="85" t="s">
        <v>3756</v>
      </c>
      <c r="B318" s="85" t="s">
        <v>3757</v>
      </c>
      <c r="C318" s="85">
        <v>2</v>
      </c>
      <c r="D318" s="118">
        <v>0.0015412762325573914</v>
      </c>
      <c r="E318" s="118">
        <v>3.069112851387121</v>
      </c>
      <c r="F318" s="85" t="s">
        <v>3803</v>
      </c>
      <c r="G318" s="85" t="b">
        <v>0</v>
      </c>
      <c r="H318" s="85" t="b">
        <v>0</v>
      </c>
      <c r="I318" s="85" t="b">
        <v>0</v>
      </c>
      <c r="J318" s="85" t="b">
        <v>0</v>
      </c>
      <c r="K318" s="85" t="b">
        <v>0</v>
      </c>
      <c r="L318" s="85" t="b">
        <v>0</v>
      </c>
    </row>
    <row r="319" spans="1:12" ht="15">
      <c r="A319" s="85" t="s">
        <v>3757</v>
      </c>
      <c r="B319" s="85" t="s">
        <v>3541</v>
      </c>
      <c r="C319" s="85">
        <v>2</v>
      </c>
      <c r="D319" s="118">
        <v>0.0015412762325573914</v>
      </c>
      <c r="E319" s="118">
        <v>2.5919915966674583</v>
      </c>
      <c r="F319" s="85" t="s">
        <v>3803</v>
      </c>
      <c r="G319" s="85" t="b">
        <v>0</v>
      </c>
      <c r="H319" s="85" t="b">
        <v>0</v>
      </c>
      <c r="I319" s="85" t="b">
        <v>0</v>
      </c>
      <c r="J319" s="85" t="b">
        <v>0</v>
      </c>
      <c r="K319" s="85" t="b">
        <v>0</v>
      </c>
      <c r="L319" s="85" t="b">
        <v>0</v>
      </c>
    </row>
    <row r="320" spans="1:12" ht="15">
      <c r="A320" s="85" t="s">
        <v>3758</v>
      </c>
      <c r="B320" s="85" t="s">
        <v>3646</v>
      </c>
      <c r="C320" s="85">
        <v>2</v>
      </c>
      <c r="D320" s="118">
        <v>0.0015412762325573914</v>
      </c>
      <c r="E320" s="118">
        <v>2.8930215923314395</v>
      </c>
      <c r="F320" s="85" t="s">
        <v>3803</v>
      </c>
      <c r="G320" s="85" t="b">
        <v>0</v>
      </c>
      <c r="H320" s="85" t="b">
        <v>0</v>
      </c>
      <c r="I320" s="85" t="b">
        <v>0</v>
      </c>
      <c r="J320" s="85" t="b">
        <v>0</v>
      </c>
      <c r="K320" s="85" t="b">
        <v>0</v>
      </c>
      <c r="L320" s="85" t="b">
        <v>0</v>
      </c>
    </row>
    <row r="321" spans="1:12" ht="15">
      <c r="A321" s="85" t="s">
        <v>3646</v>
      </c>
      <c r="B321" s="85" t="s">
        <v>3561</v>
      </c>
      <c r="C321" s="85">
        <v>2</v>
      </c>
      <c r="D321" s="118">
        <v>0.0015412762325573914</v>
      </c>
      <c r="E321" s="118">
        <v>2.495081583659402</v>
      </c>
      <c r="F321" s="85" t="s">
        <v>3803</v>
      </c>
      <c r="G321" s="85" t="b">
        <v>0</v>
      </c>
      <c r="H321" s="85" t="b">
        <v>0</v>
      </c>
      <c r="I321" s="85" t="b">
        <v>0</v>
      </c>
      <c r="J321" s="85" t="b">
        <v>0</v>
      </c>
      <c r="K321" s="85" t="b">
        <v>0</v>
      </c>
      <c r="L321" s="85" t="b">
        <v>0</v>
      </c>
    </row>
    <row r="322" spans="1:12" ht="15">
      <c r="A322" s="85" t="s">
        <v>3561</v>
      </c>
      <c r="B322" s="85" t="s">
        <v>3759</v>
      </c>
      <c r="C322" s="85">
        <v>2</v>
      </c>
      <c r="D322" s="118">
        <v>0.0015412762325573914</v>
      </c>
      <c r="E322" s="118">
        <v>2.6711728427150834</v>
      </c>
      <c r="F322" s="85" t="s">
        <v>3803</v>
      </c>
      <c r="G322" s="85" t="b">
        <v>0</v>
      </c>
      <c r="H322" s="85" t="b">
        <v>0</v>
      </c>
      <c r="I322" s="85" t="b">
        <v>0</v>
      </c>
      <c r="J322" s="85" t="b">
        <v>0</v>
      </c>
      <c r="K322" s="85" t="b">
        <v>0</v>
      </c>
      <c r="L322" s="85" t="b">
        <v>0</v>
      </c>
    </row>
    <row r="323" spans="1:12" ht="15">
      <c r="A323" s="85" t="s">
        <v>388</v>
      </c>
      <c r="B323" s="85" t="s">
        <v>3762</v>
      </c>
      <c r="C323" s="85">
        <v>2</v>
      </c>
      <c r="D323" s="118">
        <v>0.0015412762325573914</v>
      </c>
      <c r="E323" s="118">
        <v>3.069112851387121</v>
      </c>
      <c r="F323" s="85" t="s">
        <v>3803</v>
      </c>
      <c r="G323" s="85" t="b">
        <v>0</v>
      </c>
      <c r="H323" s="85" t="b">
        <v>0</v>
      </c>
      <c r="I323" s="85" t="b">
        <v>0</v>
      </c>
      <c r="J323" s="85" t="b">
        <v>0</v>
      </c>
      <c r="K323" s="85" t="b">
        <v>0</v>
      </c>
      <c r="L323" s="85" t="b">
        <v>0</v>
      </c>
    </row>
    <row r="324" spans="1:12" ht="15">
      <c r="A324" s="85" t="s">
        <v>3762</v>
      </c>
      <c r="B324" s="85" t="s">
        <v>363</v>
      </c>
      <c r="C324" s="85">
        <v>2</v>
      </c>
      <c r="D324" s="118">
        <v>0.0015412762325573914</v>
      </c>
      <c r="E324" s="118">
        <v>2.0913892460982733</v>
      </c>
      <c r="F324" s="85" t="s">
        <v>3803</v>
      </c>
      <c r="G324" s="85" t="b">
        <v>0</v>
      </c>
      <c r="H324" s="85" t="b">
        <v>0</v>
      </c>
      <c r="I324" s="85" t="b">
        <v>0</v>
      </c>
      <c r="J324" s="85" t="b">
        <v>0</v>
      </c>
      <c r="K324" s="85" t="b">
        <v>0</v>
      </c>
      <c r="L324" s="85" t="b">
        <v>0</v>
      </c>
    </row>
    <row r="325" spans="1:12" ht="15">
      <c r="A325" s="85" t="s">
        <v>363</v>
      </c>
      <c r="B325" s="85" t="s">
        <v>3573</v>
      </c>
      <c r="C325" s="85">
        <v>2</v>
      </c>
      <c r="D325" s="118">
        <v>0.0015412762325573914</v>
      </c>
      <c r="E325" s="118">
        <v>1.790359250434292</v>
      </c>
      <c r="F325" s="85" t="s">
        <v>3803</v>
      </c>
      <c r="G325" s="85" t="b">
        <v>0</v>
      </c>
      <c r="H325" s="85" t="b">
        <v>0</v>
      </c>
      <c r="I325" s="85" t="b">
        <v>0</v>
      </c>
      <c r="J325" s="85" t="b">
        <v>0</v>
      </c>
      <c r="K325" s="85" t="b">
        <v>0</v>
      </c>
      <c r="L325" s="85" t="b">
        <v>0</v>
      </c>
    </row>
    <row r="326" spans="1:12" ht="15">
      <c r="A326" s="85" t="s">
        <v>3573</v>
      </c>
      <c r="B326" s="85" t="s">
        <v>3763</v>
      </c>
      <c r="C326" s="85">
        <v>2</v>
      </c>
      <c r="D326" s="118">
        <v>0.0015412762325573914</v>
      </c>
      <c r="E326" s="118">
        <v>2.7680828557231396</v>
      </c>
      <c r="F326" s="85" t="s">
        <v>3803</v>
      </c>
      <c r="G326" s="85" t="b">
        <v>0</v>
      </c>
      <c r="H326" s="85" t="b">
        <v>0</v>
      </c>
      <c r="I326" s="85" t="b">
        <v>0</v>
      </c>
      <c r="J326" s="85" t="b">
        <v>0</v>
      </c>
      <c r="K326" s="85" t="b">
        <v>1</v>
      </c>
      <c r="L326" s="85" t="b">
        <v>0</v>
      </c>
    </row>
    <row r="327" spans="1:12" ht="15">
      <c r="A327" s="85" t="s">
        <v>3763</v>
      </c>
      <c r="B327" s="85" t="s">
        <v>3764</v>
      </c>
      <c r="C327" s="85">
        <v>2</v>
      </c>
      <c r="D327" s="118">
        <v>0.0015412762325573914</v>
      </c>
      <c r="E327" s="118">
        <v>3.069112851387121</v>
      </c>
      <c r="F327" s="85" t="s">
        <v>3803</v>
      </c>
      <c r="G327" s="85" t="b">
        <v>0</v>
      </c>
      <c r="H327" s="85" t="b">
        <v>1</v>
      </c>
      <c r="I327" s="85" t="b">
        <v>0</v>
      </c>
      <c r="J327" s="85" t="b">
        <v>0</v>
      </c>
      <c r="K327" s="85" t="b">
        <v>1</v>
      </c>
      <c r="L327" s="85" t="b">
        <v>0</v>
      </c>
    </row>
    <row r="328" spans="1:12" ht="15">
      <c r="A328" s="85" t="s">
        <v>3764</v>
      </c>
      <c r="B328" s="85" t="s">
        <v>3765</v>
      </c>
      <c r="C328" s="85">
        <v>2</v>
      </c>
      <c r="D328" s="118">
        <v>0.0015412762325573914</v>
      </c>
      <c r="E328" s="118">
        <v>3.069112851387121</v>
      </c>
      <c r="F328" s="85" t="s">
        <v>3803</v>
      </c>
      <c r="G328" s="85" t="b">
        <v>0</v>
      </c>
      <c r="H328" s="85" t="b">
        <v>1</v>
      </c>
      <c r="I328" s="85" t="b">
        <v>0</v>
      </c>
      <c r="J328" s="85" t="b">
        <v>0</v>
      </c>
      <c r="K328" s="85" t="b">
        <v>0</v>
      </c>
      <c r="L328" s="85" t="b">
        <v>0</v>
      </c>
    </row>
    <row r="329" spans="1:12" ht="15">
      <c r="A329" s="85" t="s">
        <v>3765</v>
      </c>
      <c r="B329" s="85" t="s">
        <v>3766</v>
      </c>
      <c r="C329" s="85">
        <v>2</v>
      </c>
      <c r="D329" s="118">
        <v>0.0015412762325573914</v>
      </c>
      <c r="E329" s="118">
        <v>3.069112851387121</v>
      </c>
      <c r="F329" s="85" t="s">
        <v>3803</v>
      </c>
      <c r="G329" s="85" t="b">
        <v>0</v>
      </c>
      <c r="H329" s="85" t="b">
        <v>0</v>
      </c>
      <c r="I329" s="85" t="b">
        <v>0</v>
      </c>
      <c r="J329" s="85" t="b">
        <v>0</v>
      </c>
      <c r="K329" s="85" t="b">
        <v>0</v>
      </c>
      <c r="L329" s="85" t="b">
        <v>0</v>
      </c>
    </row>
    <row r="330" spans="1:12" ht="15">
      <c r="A330" s="85" t="s">
        <v>3766</v>
      </c>
      <c r="B330" s="85" t="s">
        <v>3767</v>
      </c>
      <c r="C330" s="85">
        <v>2</v>
      </c>
      <c r="D330" s="118">
        <v>0.0015412762325573914</v>
      </c>
      <c r="E330" s="118">
        <v>3.069112851387121</v>
      </c>
      <c r="F330" s="85" t="s">
        <v>3803</v>
      </c>
      <c r="G330" s="85" t="b">
        <v>0</v>
      </c>
      <c r="H330" s="85" t="b">
        <v>0</v>
      </c>
      <c r="I330" s="85" t="b">
        <v>0</v>
      </c>
      <c r="J330" s="85" t="b">
        <v>0</v>
      </c>
      <c r="K330" s="85" t="b">
        <v>0</v>
      </c>
      <c r="L330" s="85" t="b">
        <v>0</v>
      </c>
    </row>
    <row r="331" spans="1:12" ht="15">
      <c r="A331" s="85" t="s">
        <v>3767</v>
      </c>
      <c r="B331" s="85" t="s">
        <v>3768</v>
      </c>
      <c r="C331" s="85">
        <v>2</v>
      </c>
      <c r="D331" s="118">
        <v>0.0015412762325573914</v>
      </c>
      <c r="E331" s="118">
        <v>3.069112851387121</v>
      </c>
      <c r="F331" s="85" t="s">
        <v>3803</v>
      </c>
      <c r="G331" s="85" t="b">
        <v>0</v>
      </c>
      <c r="H331" s="85" t="b">
        <v>0</v>
      </c>
      <c r="I331" s="85" t="b">
        <v>0</v>
      </c>
      <c r="J331" s="85" t="b">
        <v>0</v>
      </c>
      <c r="K331" s="85" t="b">
        <v>0</v>
      </c>
      <c r="L331" s="85" t="b">
        <v>0</v>
      </c>
    </row>
    <row r="332" spans="1:12" ht="15">
      <c r="A332" s="85" t="s">
        <v>3768</v>
      </c>
      <c r="B332" s="85" t="s">
        <v>3769</v>
      </c>
      <c r="C332" s="85">
        <v>2</v>
      </c>
      <c r="D332" s="118">
        <v>0.0015412762325573914</v>
      </c>
      <c r="E332" s="118">
        <v>3.069112851387121</v>
      </c>
      <c r="F332" s="85" t="s">
        <v>3803</v>
      </c>
      <c r="G332" s="85" t="b">
        <v>0</v>
      </c>
      <c r="H332" s="85" t="b">
        <v>0</v>
      </c>
      <c r="I332" s="85" t="b">
        <v>0</v>
      </c>
      <c r="J332" s="85" t="b">
        <v>0</v>
      </c>
      <c r="K332" s="85" t="b">
        <v>0</v>
      </c>
      <c r="L332" s="85" t="b">
        <v>0</v>
      </c>
    </row>
    <row r="333" spans="1:12" ht="15">
      <c r="A333" s="85" t="s">
        <v>3769</v>
      </c>
      <c r="B333" s="85" t="s">
        <v>3770</v>
      </c>
      <c r="C333" s="85">
        <v>2</v>
      </c>
      <c r="D333" s="118">
        <v>0.0015412762325573914</v>
      </c>
      <c r="E333" s="118">
        <v>3.069112851387121</v>
      </c>
      <c r="F333" s="85" t="s">
        <v>3803</v>
      </c>
      <c r="G333" s="85" t="b">
        <v>0</v>
      </c>
      <c r="H333" s="85" t="b">
        <v>0</v>
      </c>
      <c r="I333" s="85" t="b">
        <v>0</v>
      </c>
      <c r="J333" s="85" t="b">
        <v>0</v>
      </c>
      <c r="K333" s="85" t="b">
        <v>0</v>
      </c>
      <c r="L333" s="85" t="b">
        <v>0</v>
      </c>
    </row>
    <row r="334" spans="1:12" ht="15">
      <c r="A334" s="85" t="s">
        <v>3542</v>
      </c>
      <c r="B334" s="85" t="s">
        <v>3012</v>
      </c>
      <c r="C334" s="85">
        <v>2</v>
      </c>
      <c r="D334" s="118">
        <v>0.0015412762325573914</v>
      </c>
      <c r="E334" s="118">
        <v>1.8138403462838146</v>
      </c>
      <c r="F334" s="85" t="s">
        <v>3803</v>
      </c>
      <c r="G334" s="85" t="b">
        <v>0</v>
      </c>
      <c r="H334" s="85" t="b">
        <v>0</v>
      </c>
      <c r="I334" s="85" t="b">
        <v>0</v>
      </c>
      <c r="J334" s="85" t="b">
        <v>0</v>
      </c>
      <c r="K334" s="85" t="b">
        <v>0</v>
      </c>
      <c r="L334" s="85" t="b">
        <v>0</v>
      </c>
    </row>
    <row r="335" spans="1:12" ht="15">
      <c r="A335" s="85" t="s">
        <v>3017</v>
      </c>
      <c r="B335" s="85" t="s">
        <v>3018</v>
      </c>
      <c r="C335" s="85">
        <v>2</v>
      </c>
      <c r="D335" s="118">
        <v>0.0015412762325573914</v>
      </c>
      <c r="E335" s="118">
        <v>3.069112851387121</v>
      </c>
      <c r="F335" s="85" t="s">
        <v>3803</v>
      </c>
      <c r="G335" s="85" t="b">
        <v>0</v>
      </c>
      <c r="H335" s="85" t="b">
        <v>0</v>
      </c>
      <c r="I335" s="85" t="b">
        <v>0</v>
      </c>
      <c r="J335" s="85" t="b">
        <v>0</v>
      </c>
      <c r="K335" s="85" t="b">
        <v>0</v>
      </c>
      <c r="L335" s="85" t="b">
        <v>0</v>
      </c>
    </row>
    <row r="336" spans="1:12" ht="15">
      <c r="A336" s="85" t="s">
        <v>3018</v>
      </c>
      <c r="B336" s="85" t="s">
        <v>3019</v>
      </c>
      <c r="C336" s="85">
        <v>2</v>
      </c>
      <c r="D336" s="118">
        <v>0.0015412762325573914</v>
      </c>
      <c r="E336" s="118">
        <v>3.069112851387121</v>
      </c>
      <c r="F336" s="85" t="s">
        <v>3803</v>
      </c>
      <c r="G336" s="85" t="b">
        <v>0</v>
      </c>
      <c r="H336" s="85" t="b">
        <v>0</v>
      </c>
      <c r="I336" s="85" t="b">
        <v>0</v>
      </c>
      <c r="J336" s="85" t="b">
        <v>0</v>
      </c>
      <c r="K336" s="85" t="b">
        <v>0</v>
      </c>
      <c r="L336" s="85" t="b">
        <v>0</v>
      </c>
    </row>
    <row r="337" spans="1:12" ht="15">
      <c r="A337" s="85" t="s">
        <v>3019</v>
      </c>
      <c r="B337" s="85" t="s">
        <v>3020</v>
      </c>
      <c r="C337" s="85">
        <v>2</v>
      </c>
      <c r="D337" s="118">
        <v>0.0015412762325573914</v>
      </c>
      <c r="E337" s="118">
        <v>2.8930215923314395</v>
      </c>
      <c r="F337" s="85" t="s">
        <v>3803</v>
      </c>
      <c r="G337" s="85" t="b">
        <v>0</v>
      </c>
      <c r="H337" s="85" t="b">
        <v>0</v>
      </c>
      <c r="I337" s="85" t="b">
        <v>0</v>
      </c>
      <c r="J337" s="85" t="b">
        <v>0</v>
      </c>
      <c r="K337" s="85" t="b">
        <v>0</v>
      </c>
      <c r="L337" s="85" t="b">
        <v>0</v>
      </c>
    </row>
    <row r="338" spans="1:12" ht="15">
      <c r="A338" s="85" t="s">
        <v>2976</v>
      </c>
      <c r="B338" s="85" t="s">
        <v>3021</v>
      </c>
      <c r="C338" s="85">
        <v>2</v>
      </c>
      <c r="D338" s="118">
        <v>0.0015412762325573914</v>
      </c>
      <c r="E338" s="118">
        <v>2.256199494744265</v>
      </c>
      <c r="F338" s="85" t="s">
        <v>3803</v>
      </c>
      <c r="G338" s="85" t="b">
        <v>0</v>
      </c>
      <c r="H338" s="85" t="b">
        <v>0</v>
      </c>
      <c r="I338" s="85" t="b">
        <v>0</v>
      </c>
      <c r="J338" s="85" t="b">
        <v>0</v>
      </c>
      <c r="K338" s="85" t="b">
        <v>1</v>
      </c>
      <c r="L338" s="85" t="b">
        <v>0</v>
      </c>
    </row>
    <row r="339" spans="1:12" ht="15">
      <c r="A339" s="85" t="s">
        <v>3021</v>
      </c>
      <c r="B339" s="85" t="s">
        <v>2980</v>
      </c>
      <c r="C339" s="85">
        <v>2</v>
      </c>
      <c r="D339" s="118">
        <v>0.0015412762325573914</v>
      </c>
      <c r="E339" s="118">
        <v>2.1940515879954208</v>
      </c>
      <c r="F339" s="85" t="s">
        <v>3803</v>
      </c>
      <c r="G339" s="85" t="b">
        <v>0</v>
      </c>
      <c r="H339" s="85" t="b">
        <v>1</v>
      </c>
      <c r="I339" s="85" t="b">
        <v>0</v>
      </c>
      <c r="J339" s="85" t="b">
        <v>0</v>
      </c>
      <c r="K339" s="85" t="b">
        <v>0</v>
      </c>
      <c r="L339" s="85" t="b">
        <v>0</v>
      </c>
    </row>
    <row r="340" spans="1:12" ht="15">
      <c r="A340" s="85" t="s">
        <v>2980</v>
      </c>
      <c r="B340" s="85" t="s">
        <v>2934</v>
      </c>
      <c r="C340" s="85">
        <v>2</v>
      </c>
      <c r="D340" s="118">
        <v>0.0015412762325573914</v>
      </c>
      <c r="E340" s="118">
        <v>1.922984815708883</v>
      </c>
      <c r="F340" s="85" t="s">
        <v>3803</v>
      </c>
      <c r="G340" s="85" t="b">
        <v>0</v>
      </c>
      <c r="H340" s="85" t="b">
        <v>0</v>
      </c>
      <c r="I340" s="85" t="b">
        <v>0</v>
      </c>
      <c r="J340" s="85" t="b">
        <v>0</v>
      </c>
      <c r="K340" s="85" t="b">
        <v>0</v>
      </c>
      <c r="L340" s="85" t="b">
        <v>0</v>
      </c>
    </row>
    <row r="341" spans="1:12" ht="15">
      <c r="A341" s="85" t="s">
        <v>2934</v>
      </c>
      <c r="B341" s="85" t="s">
        <v>3022</v>
      </c>
      <c r="C341" s="85">
        <v>2</v>
      </c>
      <c r="D341" s="118">
        <v>0.0015412762325573914</v>
      </c>
      <c r="E341" s="118">
        <v>2.5919915966674583</v>
      </c>
      <c r="F341" s="85" t="s">
        <v>3803</v>
      </c>
      <c r="G341" s="85" t="b">
        <v>0</v>
      </c>
      <c r="H341" s="85" t="b">
        <v>0</v>
      </c>
      <c r="I341" s="85" t="b">
        <v>0</v>
      </c>
      <c r="J341" s="85" t="b">
        <v>0</v>
      </c>
      <c r="K341" s="85" t="b">
        <v>0</v>
      </c>
      <c r="L341" s="85" t="b">
        <v>0</v>
      </c>
    </row>
    <row r="342" spans="1:12" ht="15">
      <c r="A342" s="85" t="s">
        <v>3022</v>
      </c>
      <c r="B342" s="85" t="s">
        <v>3023</v>
      </c>
      <c r="C342" s="85">
        <v>2</v>
      </c>
      <c r="D342" s="118">
        <v>0.0015412762325573914</v>
      </c>
      <c r="E342" s="118">
        <v>2.8930215923314395</v>
      </c>
      <c r="F342" s="85" t="s">
        <v>3803</v>
      </c>
      <c r="G342" s="85" t="b">
        <v>0</v>
      </c>
      <c r="H342" s="85" t="b">
        <v>0</v>
      </c>
      <c r="I342" s="85" t="b">
        <v>0</v>
      </c>
      <c r="J342" s="85" t="b">
        <v>0</v>
      </c>
      <c r="K342" s="85" t="b">
        <v>0</v>
      </c>
      <c r="L342" s="85" t="b">
        <v>0</v>
      </c>
    </row>
    <row r="343" spans="1:12" ht="15">
      <c r="A343" s="85" t="s">
        <v>3023</v>
      </c>
      <c r="B343" s="85" t="s">
        <v>385</v>
      </c>
      <c r="C343" s="85">
        <v>2</v>
      </c>
      <c r="D343" s="118">
        <v>0.0015412762325573914</v>
      </c>
      <c r="E343" s="118">
        <v>3.069112851387121</v>
      </c>
      <c r="F343" s="85" t="s">
        <v>3803</v>
      </c>
      <c r="G343" s="85" t="b">
        <v>0</v>
      </c>
      <c r="H343" s="85" t="b">
        <v>0</v>
      </c>
      <c r="I343" s="85" t="b">
        <v>0</v>
      </c>
      <c r="J343" s="85" t="b">
        <v>0</v>
      </c>
      <c r="K343" s="85" t="b">
        <v>0</v>
      </c>
      <c r="L343" s="85" t="b">
        <v>0</v>
      </c>
    </row>
    <row r="344" spans="1:12" ht="15">
      <c r="A344" s="85" t="s">
        <v>385</v>
      </c>
      <c r="B344" s="85" t="s">
        <v>384</v>
      </c>
      <c r="C344" s="85">
        <v>2</v>
      </c>
      <c r="D344" s="118">
        <v>0.0015412762325573914</v>
      </c>
      <c r="E344" s="118">
        <v>3.069112851387121</v>
      </c>
      <c r="F344" s="85" t="s">
        <v>3803</v>
      </c>
      <c r="G344" s="85" t="b">
        <v>0</v>
      </c>
      <c r="H344" s="85" t="b">
        <v>0</v>
      </c>
      <c r="I344" s="85" t="b">
        <v>0</v>
      </c>
      <c r="J344" s="85" t="b">
        <v>0</v>
      </c>
      <c r="K344" s="85" t="b">
        <v>0</v>
      </c>
      <c r="L344" s="85" t="b">
        <v>0</v>
      </c>
    </row>
    <row r="345" spans="1:12" ht="15">
      <c r="A345" s="85" t="s">
        <v>384</v>
      </c>
      <c r="B345" s="85" t="s">
        <v>383</v>
      </c>
      <c r="C345" s="85">
        <v>2</v>
      </c>
      <c r="D345" s="118">
        <v>0.0015412762325573914</v>
      </c>
      <c r="E345" s="118">
        <v>3.069112851387121</v>
      </c>
      <c r="F345" s="85" t="s">
        <v>3803</v>
      </c>
      <c r="G345" s="85" t="b">
        <v>0</v>
      </c>
      <c r="H345" s="85" t="b">
        <v>0</v>
      </c>
      <c r="I345" s="85" t="b">
        <v>0</v>
      </c>
      <c r="J345" s="85" t="b">
        <v>0</v>
      </c>
      <c r="K345" s="85" t="b">
        <v>0</v>
      </c>
      <c r="L345" s="85" t="b">
        <v>0</v>
      </c>
    </row>
    <row r="346" spans="1:12" ht="15">
      <c r="A346" s="85" t="s">
        <v>383</v>
      </c>
      <c r="B346" s="85" t="s">
        <v>2972</v>
      </c>
      <c r="C346" s="85">
        <v>2</v>
      </c>
      <c r="D346" s="118">
        <v>0.0015412762325573914</v>
      </c>
      <c r="E346" s="118">
        <v>1.3573056223459299</v>
      </c>
      <c r="F346" s="85" t="s">
        <v>3803</v>
      </c>
      <c r="G346" s="85" t="b">
        <v>0</v>
      </c>
      <c r="H346" s="85" t="b">
        <v>0</v>
      </c>
      <c r="I346" s="85" t="b">
        <v>0</v>
      </c>
      <c r="J346" s="85" t="b">
        <v>0</v>
      </c>
      <c r="K346" s="85" t="b">
        <v>0</v>
      </c>
      <c r="L346" s="85" t="b">
        <v>0</v>
      </c>
    </row>
    <row r="347" spans="1:12" ht="15">
      <c r="A347" s="85" t="s">
        <v>3559</v>
      </c>
      <c r="B347" s="85" t="s">
        <v>380</v>
      </c>
      <c r="C347" s="85">
        <v>2</v>
      </c>
      <c r="D347" s="118">
        <v>0.0015412762325573914</v>
      </c>
      <c r="E347" s="118">
        <v>2.2732328340430454</v>
      </c>
      <c r="F347" s="85" t="s">
        <v>3803</v>
      </c>
      <c r="G347" s="85" t="b">
        <v>0</v>
      </c>
      <c r="H347" s="85" t="b">
        <v>1</v>
      </c>
      <c r="I347" s="85" t="b">
        <v>0</v>
      </c>
      <c r="J347" s="85" t="b">
        <v>0</v>
      </c>
      <c r="K347" s="85" t="b">
        <v>0</v>
      </c>
      <c r="L347" s="85" t="b">
        <v>0</v>
      </c>
    </row>
    <row r="348" spans="1:12" ht="15">
      <c r="A348" s="85" t="s">
        <v>2939</v>
      </c>
      <c r="B348" s="85" t="s">
        <v>3597</v>
      </c>
      <c r="C348" s="85">
        <v>2</v>
      </c>
      <c r="D348" s="118">
        <v>0.0015412762325573914</v>
      </c>
      <c r="E348" s="118">
        <v>2.5919915966674583</v>
      </c>
      <c r="F348" s="85" t="s">
        <v>3803</v>
      </c>
      <c r="G348" s="85" t="b">
        <v>0</v>
      </c>
      <c r="H348" s="85" t="b">
        <v>0</v>
      </c>
      <c r="I348" s="85" t="b">
        <v>0</v>
      </c>
      <c r="J348" s="85" t="b">
        <v>0</v>
      </c>
      <c r="K348" s="85" t="b">
        <v>0</v>
      </c>
      <c r="L348" s="85" t="b">
        <v>0</v>
      </c>
    </row>
    <row r="349" spans="1:12" ht="15">
      <c r="A349" s="85" t="s">
        <v>3774</v>
      </c>
      <c r="B349" s="85" t="s">
        <v>3775</v>
      </c>
      <c r="C349" s="85">
        <v>2</v>
      </c>
      <c r="D349" s="118">
        <v>0.0015412762325573914</v>
      </c>
      <c r="E349" s="118">
        <v>3.069112851387121</v>
      </c>
      <c r="F349" s="85" t="s">
        <v>3803</v>
      </c>
      <c r="G349" s="85" t="b">
        <v>0</v>
      </c>
      <c r="H349" s="85" t="b">
        <v>0</v>
      </c>
      <c r="I349" s="85" t="b">
        <v>0</v>
      </c>
      <c r="J349" s="85" t="b">
        <v>0</v>
      </c>
      <c r="K349" s="85" t="b">
        <v>0</v>
      </c>
      <c r="L349" s="85" t="b">
        <v>0</v>
      </c>
    </row>
    <row r="350" spans="1:12" ht="15">
      <c r="A350" s="85" t="s">
        <v>3775</v>
      </c>
      <c r="B350" s="85" t="s">
        <v>372</v>
      </c>
      <c r="C350" s="85">
        <v>2</v>
      </c>
      <c r="D350" s="118">
        <v>0.0015412762325573914</v>
      </c>
      <c r="E350" s="118">
        <v>3.069112851387121</v>
      </c>
      <c r="F350" s="85" t="s">
        <v>3803</v>
      </c>
      <c r="G350" s="85" t="b">
        <v>0</v>
      </c>
      <c r="H350" s="85" t="b">
        <v>0</v>
      </c>
      <c r="I350" s="85" t="b">
        <v>0</v>
      </c>
      <c r="J350" s="85" t="b">
        <v>0</v>
      </c>
      <c r="K350" s="85" t="b">
        <v>0</v>
      </c>
      <c r="L350" s="85" t="b">
        <v>0</v>
      </c>
    </row>
    <row r="351" spans="1:12" ht="15">
      <c r="A351" s="85" t="s">
        <v>372</v>
      </c>
      <c r="B351" s="85" t="s">
        <v>3598</v>
      </c>
      <c r="C351" s="85">
        <v>2</v>
      </c>
      <c r="D351" s="118">
        <v>0.0015412762325573914</v>
      </c>
      <c r="E351" s="118">
        <v>2.7680828557231396</v>
      </c>
      <c r="F351" s="85" t="s">
        <v>3803</v>
      </c>
      <c r="G351" s="85" t="b">
        <v>0</v>
      </c>
      <c r="H351" s="85" t="b">
        <v>0</v>
      </c>
      <c r="I351" s="85" t="b">
        <v>0</v>
      </c>
      <c r="J351" s="85" t="b">
        <v>0</v>
      </c>
      <c r="K351" s="85" t="b">
        <v>0</v>
      </c>
      <c r="L351" s="85" t="b">
        <v>0</v>
      </c>
    </row>
    <row r="352" spans="1:12" ht="15">
      <c r="A352" s="85" t="s">
        <v>3598</v>
      </c>
      <c r="B352" s="85" t="s">
        <v>3776</v>
      </c>
      <c r="C352" s="85">
        <v>2</v>
      </c>
      <c r="D352" s="118">
        <v>0.0015412762325573914</v>
      </c>
      <c r="E352" s="118">
        <v>2.7680828557231396</v>
      </c>
      <c r="F352" s="85" t="s">
        <v>3803</v>
      </c>
      <c r="G352" s="85" t="b">
        <v>0</v>
      </c>
      <c r="H352" s="85" t="b">
        <v>0</v>
      </c>
      <c r="I352" s="85" t="b">
        <v>0</v>
      </c>
      <c r="J352" s="85" t="b">
        <v>0</v>
      </c>
      <c r="K352" s="85" t="b">
        <v>1</v>
      </c>
      <c r="L352" s="85" t="b">
        <v>0</v>
      </c>
    </row>
    <row r="353" spans="1:12" ht="15">
      <c r="A353" s="85" t="s">
        <v>3776</v>
      </c>
      <c r="B353" s="85" t="s">
        <v>3777</v>
      </c>
      <c r="C353" s="85">
        <v>2</v>
      </c>
      <c r="D353" s="118">
        <v>0.0015412762325573914</v>
      </c>
      <c r="E353" s="118">
        <v>3.069112851387121</v>
      </c>
      <c r="F353" s="85" t="s">
        <v>3803</v>
      </c>
      <c r="G353" s="85" t="b">
        <v>0</v>
      </c>
      <c r="H353" s="85" t="b">
        <v>1</v>
      </c>
      <c r="I353" s="85" t="b">
        <v>0</v>
      </c>
      <c r="J353" s="85" t="b">
        <v>0</v>
      </c>
      <c r="K353" s="85" t="b">
        <v>1</v>
      </c>
      <c r="L353" s="85" t="b">
        <v>0</v>
      </c>
    </row>
    <row r="354" spans="1:12" ht="15">
      <c r="A354" s="85" t="s">
        <v>3777</v>
      </c>
      <c r="B354" s="85" t="s">
        <v>2972</v>
      </c>
      <c r="C354" s="85">
        <v>2</v>
      </c>
      <c r="D354" s="118">
        <v>0.0015412762325573914</v>
      </c>
      <c r="E354" s="118">
        <v>1.3573056223459299</v>
      </c>
      <c r="F354" s="85" t="s">
        <v>3803</v>
      </c>
      <c r="G354" s="85" t="b">
        <v>0</v>
      </c>
      <c r="H354" s="85" t="b">
        <v>1</v>
      </c>
      <c r="I354" s="85" t="b">
        <v>0</v>
      </c>
      <c r="J354" s="85" t="b">
        <v>0</v>
      </c>
      <c r="K354" s="85" t="b">
        <v>0</v>
      </c>
      <c r="L354" s="85" t="b">
        <v>0</v>
      </c>
    </row>
    <row r="355" spans="1:12" ht="15">
      <c r="A355" s="85" t="s">
        <v>235</v>
      </c>
      <c r="B355" s="85" t="s">
        <v>371</v>
      </c>
      <c r="C355" s="85">
        <v>2</v>
      </c>
      <c r="D355" s="118">
        <v>0.0015412762325573914</v>
      </c>
      <c r="E355" s="118">
        <v>2.7680828557231396</v>
      </c>
      <c r="F355" s="85" t="s">
        <v>3803</v>
      </c>
      <c r="G355" s="85" t="b">
        <v>0</v>
      </c>
      <c r="H355" s="85" t="b">
        <v>0</v>
      </c>
      <c r="I355" s="85" t="b">
        <v>0</v>
      </c>
      <c r="J355" s="85" t="b">
        <v>0</v>
      </c>
      <c r="K355" s="85" t="b">
        <v>0</v>
      </c>
      <c r="L355" s="85" t="b">
        <v>0</v>
      </c>
    </row>
    <row r="356" spans="1:12" ht="15">
      <c r="A356" s="85" t="s">
        <v>2994</v>
      </c>
      <c r="B356" s="85" t="s">
        <v>3778</v>
      </c>
      <c r="C356" s="85">
        <v>2</v>
      </c>
      <c r="D356" s="118">
        <v>0.0015412762325573914</v>
      </c>
      <c r="E356" s="118">
        <v>2.5919915966674583</v>
      </c>
      <c r="F356" s="85" t="s">
        <v>3803</v>
      </c>
      <c r="G356" s="85" t="b">
        <v>0</v>
      </c>
      <c r="H356" s="85" t="b">
        <v>0</v>
      </c>
      <c r="I356" s="85" t="b">
        <v>0</v>
      </c>
      <c r="J356" s="85" t="b">
        <v>0</v>
      </c>
      <c r="K356" s="85" t="b">
        <v>0</v>
      </c>
      <c r="L356" s="85" t="b">
        <v>0</v>
      </c>
    </row>
    <row r="357" spans="1:12" ht="15">
      <c r="A357" s="85" t="s">
        <v>3638</v>
      </c>
      <c r="B357" s="85" t="s">
        <v>3779</v>
      </c>
      <c r="C357" s="85">
        <v>2</v>
      </c>
      <c r="D357" s="118">
        <v>0.0015412762325573914</v>
      </c>
      <c r="E357" s="118">
        <v>2.8930215923314395</v>
      </c>
      <c r="F357" s="85" t="s">
        <v>3803</v>
      </c>
      <c r="G357" s="85" t="b">
        <v>0</v>
      </c>
      <c r="H357" s="85" t="b">
        <v>0</v>
      </c>
      <c r="I357" s="85" t="b">
        <v>0</v>
      </c>
      <c r="J357" s="85" t="b">
        <v>0</v>
      </c>
      <c r="K357" s="85" t="b">
        <v>0</v>
      </c>
      <c r="L357" s="85" t="b">
        <v>0</v>
      </c>
    </row>
    <row r="358" spans="1:12" ht="15">
      <c r="A358" s="85" t="s">
        <v>3779</v>
      </c>
      <c r="B358" s="85" t="s">
        <v>2972</v>
      </c>
      <c r="C358" s="85">
        <v>2</v>
      </c>
      <c r="D358" s="118">
        <v>0.0015412762325573914</v>
      </c>
      <c r="E358" s="118">
        <v>1.3573056223459299</v>
      </c>
      <c r="F358" s="85" t="s">
        <v>3803</v>
      </c>
      <c r="G358" s="85" t="b">
        <v>0</v>
      </c>
      <c r="H358" s="85" t="b">
        <v>0</v>
      </c>
      <c r="I358" s="85" t="b">
        <v>0</v>
      </c>
      <c r="J358" s="85" t="b">
        <v>0</v>
      </c>
      <c r="K358" s="85" t="b">
        <v>0</v>
      </c>
      <c r="L358" s="85" t="b">
        <v>0</v>
      </c>
    </row>
    <row r="359" spans="1:12" ht="15">
      <c r="A359" s="85" t="s">
        <v>2972</v>
      </c>
      <c r="B359" s="85" t="s">
        <v>3598</v>
      </c>
      <c r="C359" s="85">
        <v>2</v>
      </c>
      <c r="D359" s="118">
        <v>0.0015412762325573914</v>
      </c>
      <c r="E359" s="118">
        <v>1.1100714590660272</v>
      </c>
      <c r="F359" s="85" t="s">
        <v>3803</v>
      </c>
      <c r="G359" s="85" t="b">
        <v>0</v>
      </c>
      <c r="H359" s="85" t="b">
        <v>0</v>
      </c>
      <c r="I359" s="85" t="b">
        <v>0</v>
      </c>
      <c r="J359" s="85" t="b">
        <v>0</v>
      </c>
      <c r="K359" s="85" t="b">
        <v>0</v>
      </c>
      <c r="L359" s="85" t="b">
        <v>0</v>
      </c>
    </row>
    <row r="360" spans="1:12" ht="15">
      <c r="A360" s="85" t="s">
        <v>3598</v>
      </c>
      <c r="B360" s="85" t="s">
        <v>3780</v>
      </c>
      <c r="C360" s="85">
        <v>2</v>
      </c>
      <c r="D360" s="118">
        <v>0.0015412762325573914</v>
      </c>
      <c r="E360" s="118">
        <v>2.7680828557231396</v>
      </c>
      <c r="F360" s="85" t="s">
        <v>3803</v>
      </c>
      <c r="G360" s="85" t="b">
        <v>0</v>
      </c>
      <c r="H360" s="85" t="b">
        <v>0</v>
      </c>
      <c r="I360" s="85" t="b">
        <v>0</v>
      </c>
      <c r="J360" s="85" t="b">
        <v>1</v>
      </c>
      <c r="K360" s="85" t="b">
        <v>0</v>
      </c>
      <c r="L360" s="85" t="b">
        <v>0</v>
      </c>
    </row>
    <row r="361" spans="1:12" ht="15">
      <c r="A361" s="85" t="s">
        <v>3780</v>
      </c>
      <c r="B361" s="85" t="s">
        <v>2931</v>
      </c>
      <c r="C361" s="85">
        <v>2</v>
      </c>
      <c r="D361" s="118">
        <v>0.0015412762325573914</v>
      </c>
      <c r="E361" s="118">
        <v>2.6711728427150834</v>
      </c>
      <c r="F361" s="85" t="s">
        <v>3803</v>
      </c>
      <c r="G361" s="85" t="b">
        <v>1</v>
      </c>
      <c r="H361" s="85" t="b">
        <v>0</v>
      </c>
      <c r="I361" s="85" t="b">
        <v>0</v>
      </c>
      <c r="J361" s="85" t="b">
        <v>0</v>
      </c>
      <c r="K361" s="85" t="b">
        <v>0</v>
      </c>
      <c r="L361" s="85" t="b">
        <v>0</v>
      </c>
    </row>
    <row r="362" spans="1:12" ht="15">
      <c r="A362" s="85" t="s">
        <v>2931</v>
      </c>
      <c r="B362" s="85" t="s">
        <v>3781</v>
      </c>
      <c r="C362" s="85">
        <v>2</v>
      </c>
      <c r="D362" s="118">
        <v>0.0015412762325573914</v>
      </c>
      <c r="E362" s="118">
        <v>2.6711728427150834</v>
      </c>
      <c r="F362" s="85" t="s">
        <v>3803</v>
      </c>
      <c r="G362" s="85" t="b">
        <v>0</v>
      </c>
      <c r="H362" s="85" t="b">
        <v>0</v>
      </c>
      <c r="I362" s="85" t="b">
        <v>0</v>
      </c>
      <c r="J362" s="85" t="b">
        <v>0</v>
      </c>
      <c r="K362" s="85" t="b">
        <v>0</v>
      </c>
      <c r="L362" s="85" t="b">
        <v>0</v>
      </c>
    </row>
    <row r="363" spans="1:12" ht="15">
      <c r="A363" s="85" t="s">
        <v>3781</v>
      </c>
      <c r="B363" s="85" t="s">
        <v>2980</v>
      </c>
      <c r="C363" s="85">
        <v>2</v>
      </c>
      <c r="D363" s="118">
        <v>0.0015412762325573914</v>
      </c>
      <c r="E363" s="118">
        <v>2.1940515879954208</v>
      </c>
      <c r="F363" s="85" t="s">
        <v>3803</v>
      </c>
      <c r="G363" s="85" t="b">
        <v>0</v>
      </c>
      <c r="H363" s="85" t="b">
        <v>0</v>
      </c>
      <c r="I363" s="85" t="b">
        <v>0</v>
      </c>
      <c r="J363" s="85" t="b">
        <v>0</v>
      </c>
      <c r="K363" s="85" t="b">
        <v>0</v>
      </c>
      <c r="L363" s="85" t="b">
        <v>0</v>
      </c>
    </row>
    <row r="364" spans="1:12" ht="15">
      <c r="A364" s="85" t="s">
        <v>2980</v>
      </c>
      <c r="B364" s="85" t="s">
        <v>3782</v>
      </c>
      <c r="C364" s="85">
        <v>2</v>
      </c>
      <c r="D364" s="118">
        <v>0.0015412762325573914</v>
      </c>
      <c r="E364" s="118">
        <v>2.224014811372864</v>
      </c>
      <c r="F364" s="85" t="s">
        <v>3803</v>
      </c>
      <c r="G364" s="85" t="b">
        <v>0</v>
      </c>
      <c r="H364" s="85" t="b">
        <v>0</v>
      </c>
      <c r="I364" s="85" t="b">
        <v>0</v>
      </c>
      <c r="J364" s="85" t="b">
        <v>0</v>
      </c>
      <c r="K364" s="85" t="b">
        <v>0</v>
      </c>
      <c r="L364" s="85" t="b">
        <v>0</v>
      </c>
    </row>
    <row r="365" spans="1:12" ht="15">
      <c r="A365" s="85" t="s">
        <v>3782</v>
      </c>
      <c r="B365" s="85" t="s">
        <v>2979</v>
      </c>
      <c r="C365" s="85">
        <v>2</v>
      </c>
      <c r="D365" s="118">
        <v>0.0015412762325573914</v>
      </c>
      <c r="E365" s="118">
        <v>2.370142847051102</v>
      </c>
      <c r="F365" s="85" t="s">
        <v>3803</v>
      </c>
      <c r="G365" s="85" t="b">
        <v>0</v>
      </c>
      <c r="H365" s="85" t="b">
        <v>0</v>
      </c>
      <c r="I365" s="85" t="b">
        <v>0</v>
      </c>
      <c r="J365" s="85" t="b">
        <v>0</v>
      </c>
      <c r="K365" s="85" t="b">
        <v>0</v>
      </c>
      <c r="L365" s="85" t="b">
        <v>0</v>
      </c>
    </row>
    <row r="366" spans="1:12" ht="15">
      <c r="A366" s="85" t="s">
        <v>3783</v>
      </c>
      <c r="B366" s="85" t="s">
        <v>3784</v>
      </c>
      <c r="C366" s="85">
        <v>2</v>
      </c>
      <c r="D366" s="118">
        <v>0.0015412762325573914</v>
      </c>
      <c r="E366" s="118">
        <v>3.069112851387121</v>
      </c>
      <c r="F366" s="85" t="s">
        <v>3803</v>
      </c>
      <c r="G366" s="85" t="b">
        <v>0</v>
      </c>
      <c r="H366" s="85" t="b">
        <v>0</v>
      </c>
      <c r="I366" s="85" t="b">
        <v>0</v>
      </c>
      <c r="J366" s="85" t="b">
        <v>0</v>
      </c>
      <c r="K366" s="85" t="b">
        <v>0</v>
      </c>
      <c r="L366" s="85" t="b">
        <v>0</v>
      </c>
    </row>
    <row r="367" spans="1:12" ht="15">
      <c r="A367" s="85" t="s">
        <v>3784</v>
      </c>
      <c r="B367" s="85" t="s">
        <v>3561</v>
      </c>
      <c r="C367" s="85">
        <v>2</v>
      </c>
      <c r="D367" s="118">
        <v>0.0015412762325573914</v>
      </c>
      <c r="E367" s="118">
        <v>2.6711728427150834</v>
      </c>
      <c r="F367" s="85" t="s">
        <v>3803</v>
      </c>
      <c r="G367" s="85" t="b">
        <v>0</v>
      </c>
      <c r="H367" s="85" t="b">
        <v>0</v>
      </c>
      <c r="I367" s="85" t="b">
        <v>0</v>
      </c>
      <c r="J367" s="85" t="b">
        <v>0</v>
      </c>
      <c r="K367" s="85" t="b">
        <v>0</v>
      </c>
      <c r="L367" s="85" t="b">
        <v>0</v>
      </c>
    </row>
    <row r="368" spans="1:12" ht="15">
      <c r="A368" s="85" t="s">
        <v>3561</v>
      </c>
      <c r="B368" s="85" t="s">
        <v>3785</v>
      </c>
      <c r="C368" s="85">
        <v>2</v>
      </c>
      <c r="D368" s="118">
        <v>0.0015412762325573914</v>
      </c>
      <c r="E368" s="118">
        <v>2.6711728427150834</v>
      </c>
      <c r="F368" s="85" t="s">
        <v>3803</v>
      </c>
      <c r="G368" s="85" t="b">
        <v>0</v>
      </c>
      <c r="H368" s="85" t="b">
        <v>0</v>
      </c>
      <c r="I368" s="85" t="b">
        <v>0</v>
      </c>
      <c r="J368" s="85" t="b">
        <v>0</v>
      </c>
      <c r="K368" s="85" t="b">
        <v>0</v>
      </c>
      <c r="L368" s="85" t="b">
        <v>0</v>
      </c>
    </row>
    <row r="369" spans="1:12" ht="15">
      <c r="A369" s="85" t="s">
        <v>3785</v>
      </c>
      <c r="B369" s="85" t="s">
        <v>3786</v>
      </c>
      <c r="C369" s="85">
        <v>2</v>
      </c>
      <c r="D369" s="118">
        <v>0.0015412762325573914</v>
      </c>
      <c r="E369" s="118">
        <v>3.069112851387121</v>
      </c>
      <c r="F369" s="85" t="s">
        <v>3803</v>
      </c>
      <c r="G369" s="85" t="b">
        <v>0</v>
      </c>
      <c r="H369" s="85" t="b">
        <v>0</v>
      </c>
      <c r="I369" s="85" t="b">
        <v>0</v>
      </c>
      <c r="J369" s="85" t="b">
        <v>0</v>
      </c>
      <c r="K369" s="85" t="b">
        <v>0</v>
      </c>
      <c r="L369" s="85" t="b">
        <v>0</v>
      </c>
    </row>
    <row r="370" spans="1:12" ht="15">
      <c r="A370" s="85" t="s">
        <v>3786</v>
      </c>
      <c r="B370" s="85" t="s">
        <v>3599</v>
      </c>
      <c r="C370" s="85">
        <v>2</v>
      </c>
      <c r="D370" s="118">
        <v>0.0015412762325573914</v>
      </c>
      <c r="E370" s="118">
        <v>2.7680828557231396</v>
      </c>
      <c r="F370" s="85" t="s">
        <v>3803</v>
      </c>
      <c r="G370" s="85" t="b">
        <v>0</v>
      </c>
      <c r="H370" s="85" t="b">
        <v>0</v>
      </c>
      <c r="I370" s="85" t="b">
        <v>0</v>
      </c>
      <c r="J370" s="85" t="b">
        <v>0</v>
      </c>
      <c r="K370" s="85" t="b">
        <v>0</v>
      </c>
      <c r="L370" s="85" t="b">
        <v>0</v>
      </c>
    </row>
    <row r="371" spans="1:12" ht="15">
      <c r="A371" s="85" t="s">
        <v>3599</v>
      </c>
      <c r="B371" s="85" t="s">
        <v>3014</v>
      </c>
      <c r="C371" s="85">
        <v>2</v>
      </c>
      <c r="D371" s="118">
        <v>0.0015412762325573914</v>
      </c>
      <c r="E371" s="118">
        <v>1.790359250434292</v>
      </c>
      <c r="F371" s="85" t="s">
        <v>3803</v>
      </c>
      <c r="G371" s="85" t="b">
        <v>0</v>
      </c>
      <c r="H371" s="85" t="b">
        <v>0</v>
      </c>
      <c r="I371" s="85" t="b">
        <v>0</v>
      </c>
      <c r="J371" s="85" t="b">
        <v>0</v>
      </c>
      <c r="K371" s="85" t="b">
        <v>0</v>
      </c>
      <c r="L371" s="85" t="b">
        <v>0</v>
      </c>
    </row>
    <row r="372" spans="1:12" ht="15">
      <c r="A372" s="85" t="s">
        <v>3014</v>
      </c>
      <c r="B372" s="85" t="s">
        <v>2973</v>
      </c>
      <c r="C372" s="85">
        <v>2</v>
      </c>
      <c r="D372" s="118">
        <v>0.0015412762325573914</v>
      </c>
      <c r="E372" s="118">
        <v>0.8872692634423484</v>
      </c>
      <c r="F372" s="85" t="s">
        <v>3803</v>
      </c>
      <c r="G372" s="85" t="b">
        <v>0</v>
      </c>
      <c r="H372" s="85" t="b">
        <v>0</v>
      </c>
      <c r="I372" s="85" t="b">
        <v>0</v>
      </c>
      <c r="J372" s="85" t="b">
        <v>0</v>
      </c>
      <c r="K372" s="85" t="b">
        <v>0</v>
      </c>
      <c r="L372" s="85" t="b">
        <v>0</v>
      </c>
    </row>
    <row r="373" spans="1:12" ht="15">
      <c r="A373" s="85" t="s">
        <v>2973</v>
      </c>
      <c r="B373" s="85" t="s">
        <v>3787</v>
      </c>
      <c r="C373" s="85">
        <v>2</v>
      </c>
      <c r="D373" s="118">
        <v>0.0015412762325573914</v>
      </c>
      <c r="E373" s="118">
        <v>1.7790782400246028</v>
      </c>
      <c r="F373" s="85" t="s">
        <v>3803</v>
      </c>
      <c r="G373" s="85" t="b">
        <v>0</v>
      </c>
      <c r="H373" s="85" t="b">
        <v>0</v>
      </c>
      <c r="I373" s="85" t="b">
        <v>0</v>
      </c>
      <c r="J373" s="85" t="b">
        <v>0</v>
      </c>
      <c r="K373" s="85" t="b">
        <v>0</v>
      </c>
      <c r="L373" s="85" t="b">
        <v>0</v>
      </c>
    </row>
    <row r="374" spans="1:12" ht="15">
      <c r="A374" s="85" t="s">
        <v>3787</v>
      </c>
      <c r="B374" s="85" t="s">
        <v>3621</v>
      </c>
      <c r="C374" s="85">
        <v>2</v>
      </c>
      <c r="D374" s="118">
        <v>0.0015412762325573914</v>
      </c>
      <c r="E374" s="118">
        <v>2.8930215923314395</v>
      </c>
      <c r="F374" s="85" t="s">
        <v>3803</v>
      </c>
      <c r="G374" s="85" t="b">
        <v>0</v>
      </c>
      <c r="H374" s="85" t="b">
        <v>0</v>
      </c>
      <c r="I374" s="85" t="b">
        <v>0</v>
      </c>
      <c r="J374" s="85" t="b">
        <v>0</v>
      </c>
      <c r="K374" s="85" t="b">
        <v>1</v>
      </c>
      <c r="L374" s="85" t="b">
        <v>0</v>
      </c>
    </row>
    <row r="375" spans="1:12" ht="15">
      <c r="A375" s="85" t="s">
        <v>3621</v>
      </c>
      <c r="B375" s="85" t="s">
        <v>2973</v>
      </c>
      <c r="C375" s="85">
        <v>2</v>
      </c>
      <c r="D375" s="118">
        <v>0.0015412762325573914</v>
      </c>
      <c r="E375" s="118">
        <v>1.6142679913786107</v>
      </c>
      <c r="F375" s="85" t="s">
        <v>3803</v>
      </c>
      <c r="G375" s="85" t="b">
        <v>0</v>
      </c>
      <c r="H375" s="85" t="b">
        <v>1</v>
      </c>
      <c r="I375" s="85" t="b">
        <v>0</v>
      </c>
      <c r="J375" s="85" t="b">
        <v>0</v>
      </c>
      <c r="K375" s="85" t="b">
        <v>0</v>
      </c>
      <c r="L375" s="85" t="b">
        <v>0</v>
      </c>
    </row>
    <row r="376" spans="1:12" ht="15">
      <c r="A376" s="85" t="s">
        <v>2973</v>
      </c>
      <c r="B376" s="85" t="s">
        <v>3788</v>
      </c>
      <c r="C376" s="85">
        <v>2</v>
      </c>
      <c r="D376" s="118">
        <v>0.0015412762325573914</v>
      </c>
      <c r="E376" s="118">
        <v>1.7790782400246028</v>
      </c>
      <c r="F376" s="85" t="s">
        <v>3803</v>
      </c>
      <c r="G376" s="85" t="b">
        <v>0</v>
      </c>
      <c r="H376" s="85" t="b">
        <v>0</v>
      </c>
      <c r="I376" s="85" t="b">
        <v>0</v>
      </c>
      <c r="J376" s="85" t="b">
        <v>0</v>
      </c>
      <c r="K376" s="85" t="b">
        <v>0</v>
      </c>
      <c r="L376" s="85" t="b">
        <v>0</v>
      </c>
    </row>
    <row r="377" spans="1:12" ht="15">
      <c r="A377" s="85" t="s">
        <v>3788</v>
      </c>
      <c r="B377" s="85" t="s">
        <v>2973</v>
      </c>
      <c r="C377" s="85">
        <v>2</v>
      </c>
      <c r="D377" s="118">
        <v>0.0015412762325573914</v>
      </c>
      <c r="E377" s="118">
        <v>1.790359250434292</v>
      </c>
      <c r="F377" s="85" t="s">
        <v>3803</v>
      </c>
      <c r="G377" s="85" t="b">
        <v>0</v>
      </c>
      <c r="H377" s="85" t="b">
        <v>0</v>
      </c>
      <c r="I377" s="85" t="b">
        <v>0</v>
      </c>
      <c r="J377" s="85" t="b">
        <v>0</v>
      </c>
      <c r="K377" s="85" t="b">
        <v>0</v>
      </c>
      <c r="L377" s="85" t="b">
        <v>0</v>
      </c>
    </row>
    <row r="378" spans="1:12" ht="15">
      <c r="A378" s="85" t="s">
        <v>218</v>
      </c>
      <c r="B378" s="85" t="s">
        <v>2929</v>
      </c>
      <c r="C378" s="85">
        <v>2</v>
      </c>
      <c r="D378" s="118">
        <v>0.0015412762325573914</v>
      </c>
      <c r="E378" s="118">
        <v>1.9551694990802841</v>
      </c>
      <c r="F378" s="85" t="s">
        <v>3803</v>
      </c>
      <c r="G378" s="85" t="b">
        <v>0</v>
      </c>
      <c r="H378" s="85" t="b">
        <v>0</v>
      </c>
      <c r="I378" s="85" t="b">
        <v>0</v>
      </c>
      <c r="J378" s="85" t="b">
        <v>0</v>
      </c>
      <c r="K378" s="85" t="b">
        <v>0</v>
      </c>
      <c r="L378" s="85" t="b">
        <v>0</v>
      </c>
    </row>
    <row r="379" spans="1:12" ht="15">
      <c r="A379" s="85" t="s">
        <v>3525</v>
      </c>
      <c r="B379" s="85" t="s">
        <v>3789</v>
      </c>
      <c r="C379" s="85">
        <v>2</v>
      </c>
      <c r="D379" s="118">
        <v>0.0015412762325573914</v>
      </c>
      <c r="E379" s="118">
        <v>2.1940515879954208</v>
      </c>
      <c r="F379" s="85" t="s">
        <v>3803</v>
      </c>
      <c r="G379" s="85" t="b">
        <v>0</v>
      </c>
      <c r="H379" s="85" t="b">
        <v>0</v>
      </c>
      <c r="I379" s="85" t="b">
        <v>0</v>
      </c>
      <c r="J379" s="85" t="b">
        <v>0</v>
      </c>
      <c r="K379" s="85" t="b">
        <v>0</v>
      </c>
      <c r="L379" s="85" t="b">
        <v>0</v>
      </c>
    </row>
    <row r="380" spans="1:12" ht="15">
      <c r="A380" s="85" t="s">
        <v>3790</v>
      </c>
      <c r="B380" s="85" t="s">
        <v>3791</v>
      </c>
      <c r="C380" s="85">
        <v>2</v>
      </c>
      <c r="D380" s="118">
        <v>0.0015412762325573914</v>
      </c>
      <c r="E380" s="118">
        <v>3.069112851387121</v>
      </c>
      <c r="F380" s="85" t="s">
        <v>3803</v>
      </c>
      <c r="G380" s="85" t="b">
        <v>0</v>
      </c>
      <c r="H380" s="85" t="b">
        <v>0</v>
      </c>
      <c r="I380" s="85" t="b">
        <v>0</v>
      </c>
      <c r="J380" s="85" t="b">
        <v>0</v>
      </c>
      <c r="K380" s="85" t="b">
        <v>0</v>
      </c>
      <c r="L380" s="85" t="b">
        <v>0</v>
      </c>
    </row>
    <row r="381" spans="1:12" ht="15">
      <c r="A381" s="85" t="s">
        <v>3791</v>
      </c>
      <c r="B381" s="85" t="s">
        <v>2919</v>
      </c>
      <c r="C381" s="85">
        <v>2</v>
      </c>
      <c r="D381" s="118">
        <v>0.0015412762325573914</v>
      </c>
      <c r="E381" s="118">
        <v>2.5919915966674583</v>
      </c>
      <c r="F381" s="85" t="s">
        <v>3803</v>
      </c>
      <c r="G381" s="85" t="b">
        <v>0</v>
      </c>
      <c r="H381" s="85" t="b">
        <v>0</v>
      </c>
      <c r="I381" s="85" t="b">
        <v>0</v>
      </c>
      <c r="J381" s="85" t="b">
        <v>0</v>
      </c>
      <c r="K381" s="85" t="b">
        <v>0</v>
      </c>
      <c r="L381" s="85" t="b">
        <v>0</v>
      </c>
    </row>
    <row r="382" spans="1:12" ht="15">
      <c r="A382" s="85" t="s">
        <v>2919</v>
      </c>
      <c r="B382" s="85" t="s">
        <v>3562</v>
      </c>
      <c r="C382" s="85">
        <v>2</v>
      </c>
      <c r="D382" s="118">
        <v>0.0015412762325573914</v>
      </c>
      <c r="E382" s="118">
        <v>2.1271047983648077</v>
      </c>
      <c r="F382" s="85" t="s">
        <v>3803</v>
      </c>
      <c r="G382" s="85" t="b">
        <v>0</v>
      </c>
      <c r="H382" s="85" t="b">
        <v>0</v>
      </c>
      <c r="I382" s="85" t="b">
        <v>0</v>
      </c>
      <c r="J382" s="85" t="b">
        <v>0</v>
      </c>
      <c r="K382" s="85" t="b">
        <v>0</v>
      </c>
      <c r="L382" s="85" t="b">
        <v>0</v>
      </c>
    </row>
    <row r="383" spans="1:12" ht="15">
      <c r="A383" s="85" t="s">
        <v>2928</v>
      </c>
      <c r="B383" s="85" t="s">
        <v>3599</v>
      </c>
      <c r="C383" s="85">
        <v>2</v>
      </c>
      <c r="D383" s="118">
        <v>0.0015412762325573914</v>
      </c>
      <c r="E383" s="118">
        <v>1.4893292547703108</v>
      </c>
      <c r="F383" s="85" t="s">
        <v>3803</v>
      </c>
      <c r="G383" s="85" t="b">
        <v>0</v>
      </c>
      <c r="H383" s="85" t="b">
        <v>0</v>
      </c>
      <c r="I383" s="85" t="b">
        <v>0</v>
      </c>
      <c r="J383" s="85" t="b">
        <v>0</v>
      </c>
      <c r="K383" s="85" t="b">
        <v>0</v>
      </c>
      <c r="L383" s="85" t="b">
        <v>0</v>
      </c>
    </row>
    <row r="384" spans="1:12" ht="15">
      <c r="A384" s="85" t="s">
        <v>3599</v>
      </c>
      <c r="B384" s="85" t="s">
        <v>3604</v>
      </c>
      <c r="C384" s="85">
        <v>2</v>
      </c>
      <c r="D384" s="118">
        <v>0.0015412762325573914</v>
      </c>
      <c r="E384" s="118">
        <v>2.5919915966674583</v>
      </c>
      <c r="F384" s="85" t="s">
        <v>3803</v>
      </c>
      <c r="G384" s="85" t="b">
        <v>0</v>
      </c>
      <c r="H384" s="85" t="b">
        <v>0</v>
      </c>
      <c r="I384" s="85" t="b">
        <v>0</v>
      </c>
      <c r="J384" s="85" t="b">
        <v>0</v>
      </c>
      <c r="K384" s="85" t="b">
        <v>0</v>
      </c>
      <c r="L384" s="85" t="b">
        <v>0</v>
      </c>
    </row>
    <row r="385" spans="1:12" ht="15">
      <c r="A385" s="85" t="s">
        <v>3604</v>
      </c>
      <c r="B385" s="85" t="s">
        <v>3792</v>
      </c>
      <c r="C385" s="85">
        <v>2</v>
      </c>
      <c r="D385" s="118">
        <v>0.0015412762325573914</v>
      </c>
      <c r="E385" s="118">
        <v>2.8930215923314395</v>
      </c>
      <c r="F385" s="85" t="s">
        <v>3803</v>
      </c>
      <c r="G385" s="85" t="b">
        <v>0</v>
      </c>
      <c r="H385" s="85" t="b">
        <v>0</v>
      </c>
      <c r="I385" s="85" t="b">
        <v>0</v>
      </c>
      <c r="J385" s="85" t="b">
        <v>0</v>
      </c>
      <c r="K385" s="85" t="b">
        <v>0</v>
      </c>
      <c r="L385" s="85" t="b">
        <v>0</v>
      </c>
    </row>
    <row r="386" spans="1:12" ht="15">
      <c r="A386" s="85" t="s">
        <v>3792</v>
      </c>
      <c r="B386" s="85" t="s">
        <v>3562</v>
      </c>
      <c r="C386" s="85">
        <v>2</v>
      </c>
      <c r="D386" s="118">
        <v>0.0015412762325573914</v>
      </c>
      <c r="E386" s="118">
        <v>2.6711728427150834</v>
      </c>
      <c r="F386" s="85" t="s">
        <v>3803</v>
      </c>
      <c r="G386" s="85" t="b">
        <v>0</v>
      </c>
      <c r="H386" s="85" t="b">
        <v>0</v>
      </c>
      <c r="I386" s="85" t="b">
        <v>0</v>
      </c>
      <c r="J386" s="85" t="b">
        <v>0</v>
      </c>
      <c r="K386" s="85" t="b">
        <v>0</v>
      </c>
      <c r="L386" s="85" t="b">
        <v>0</v>
      </c>
    </row>
    <row r="387" spans="1:12" ht="15">
      <c r="A387" s="85" t="s">
        <v>3793</v>
      </c>
      <c r="B387" s="85" t="s">
        <v>212</v>
      </c>
      <c r="C387" s="85">
        <v>2</v>
      </c>
      <c r="D387" s="118">
        <v>0.0015412762325573914</v>
      </c>
      <c r="E387" s="118">
        <v>3.069112851387121</v>
      </c>
      <c r="F387" s="85" t="s">
        <v>3803</v>
      </c>
      <c r="G387" s="85" t="b">
        <v>0</v>
      </c>
      <c r="H387" s="85" t="b">
        <v>0</v>
      </c>
      <c r="I387" s="85" t="b">
        <v>0</v>
      </c>
      <c r="J387" s="85" t="b">
        <v>0</v>
      </c>
      <c r="K387" s="85" t="b">
        <v>0</v>
      </c>
      <c r="L387" s="85" t="b">
        <v>0</v>
      </c>
    </row>
    <row r="388" spans="1:12" ht="15">
      <c r="A388" s="85" t="s">
        <v>212</v>
      </c>
      <c r="B388" s="85" t="s">
        <v>3525</v>
      </c>
      <c r="C388" s="85">
        <v>2</v>
      </c>
      <c r="D388" s="118">
        <v>0.0015412762325573914</v>
      </c>
      <c r="E388" s="118">
        <v>1.9387790828921148</v>
      </c>
      <c r="F388" s="85" t="s">
        <v>3803</v>
      </c>
      <c r="G388" s="85" t="b">
        <v>0</v>
      </c>
      <c r="H388" s="85" t="b">
        <v>0</v>
      </c>
      <c r="I388" s="85" t="b">
        <v>0</v>
      </c>
      <c r="J388" s="85" t="b">
        <v>0</v>
      </c>
      <c r="K388" s="85" t="b">
        <v>0</v>
      </c>
      <c r="L388" s="85" t="b">
        <v>0</v>
      </c>
    </row>
    <row r="389" spans="1:12" ht="15">
      <c r="A389" s="85" t="s">
        <v>3525</v>
      </c>
      <c r="B389" s="85" t="s">
        <v>3794</v>
      </c>
      <c r="C389" s="85">
        <v>2</v>
      </c>
      <c r="D389" s="118">
        <v>0.0015412762325573914</v>
      </c>
      <c r="E389" s="118">
        <v>2.1940515879954208</v>
      </c>
      <c r="F389" s="85" t="s">
        <v>3803</v>
      </c>
      <c r="G389" s="85" t="b">
        <v>0</v>
      </c>
      <c r="H389" s="85" t="b">
        <v>0</v>
      </c>
      <c r="I389" s="85" t="b">
        <v>0</v>
      </c>
      <c r="J389" s="85" t="b">
        <v>1</v>
      </c>
      <c r="K389" s="85" t="b">
        <v>0</v>
      </c>
      <c r="L389" s="85" t="b">
        <v>0</v>
      </c>
    </row>
    <row r="390" spans="1:12" ht="15">
      <c r="A390" s="85" t="s">
        <v>3794</v>
      </c>
      <c r="B390" s="85" t="s">
        <v>3795</v>
      </c>
      <c r="C390" s="85">
        <v>2</v>
      </c>
      <c r="D390" s="118">
        <v>0.0015412762325573914</v>
      </c>
      <c r="E390" s="118">
        <v>3.069112851387121</v>
      </c>
      <c r="F390" s="85" t="s">
        <v>3803</v>
      </c>
      <c r="G390" s="85" t="b">
        <v>1</v>
      </c>
      <c r="H390" s="85" t="b">
        <v>0</v>
      </c>
      <c r="I390" s="85" t="b">
        <v>0</v>
      </c>
      <c r="J390" s="85" t="b">
        <v>0</v>
      </c>
      <c r="K390" s="85" t="b">
        <v>0</v>
      </c>
      <c r="L390" s="85" t="b">
        <v>0</v>
      </c>
    </row>
    <row r="391" spans="1:12" ht="15">
      <c r="A391" s="85" t="s">
        <v>3795</v>
      </c>
      <c r="B391" s="85" t="s">
        <v>3587</v>
      </c>
      <c r="C391" s="85">
        <v>2</v>
      </c>
      <c r="D391" s="118">
        <v>0.0015412762325573914</v>
      </c>
      <c r="E391" s="118">
        <v>2.7680828557231396</v>
      </c>
      <c r="F391" s="85" t="s">
        <v>3803</v>
      </c>
      <c r="G391" s="85" t="b">
        <v>0</v>
      </c>
      <c r="H391" s="85" t="b">
        <v>0</v>
      </c>
      <c r="I391" s="85" t="b">
        <v>0</v>
      </c>
      <c r="J391" s="85" t="b">
        <v>0</v>
      </c>
      <c r="K391" s="85" t="b">
        <v>0</v>
      </c>
      <c r="L391" s="85" t="b">
        <v>0</v>
      </c>
    </row>
    <row r="392" spans="1:12" ht="15">
      <c r="A392" s="85" t="s">
        <v>3587</v>
      </c>
      <c r="B392" s="85" t="s">
        <v>3796</v>
      </c>
      <c r="C392" s="85">
        <v>2</v>
      </c>
      <c r="D392" s="118">
        <v>0.0015412762325573914</v>
      </c>
      <c r="E392" s="118">
        <v>2.7680828557231396</v>
      </c>
      <c r="F392" s="85" t="s">
        <v>3803</v>
      </c>
      <c r="G392" s="85" t="b">
        <v>0</v>
      </c>
      <c r="H392" s="85" t="b">
        <v>0</v>
      </c>
      <c r="I392" s="85" t="b">
        <v>0</v>
      </c>
      <c r="J392" s="85" t="b">
        <v>0</v>
      </c>
      <c r="K392" s="85" t="b">
        <v>0</v>
      </c>
      <c r="L392" s="85" t="b">
        <v>0</v>
      </c>
    </row>
    <row r="393" spans="1:12" ht="15">
      <c r="A393" s="85" t="s">
        <v>3796</v>
      </c>
      <c r="B393" s="85" t="s">
        <v>3797</v>
      </c>
      <c r="C393" s="85">
        <v>2</v>
      </c>
      <c r="D393" s="118">
        <v>0.0015412762325573914</v>
      </c>
      <c r="E393" s="118">
        <v>3.069112851387121</v>
      </c>
      <c r="F393" s="85" t="s">
        <v>3803</v>
      </c>
      <c r="G393" s="85" t="b">
        <v>0</v>
      </c>
      <c r="H393" s="85" t="b">
        <v>0</v>
      </c>
      <c r="I393" s="85" t="b">
        <v>0</v>
      </c>
      <c r="J393" s="85" t="b">
        <v>0</v>
      </c>
      <c r="K393" s="85" t="b">
        <v>0</v>
      </c>
      <c r="L393" s="85" t="b">
        <v>0</v>
      </c>
    </row>
    <row r="394" spans="1:12" ht="15">
      <c r="A394" s="85" t="s">
        <v>3797</v>
      </c>
      <c r="B394" s="85" t="s">
        <v>3798</v>
      </c>
      <c r="C394" s="85">
        <v>2</v>
      </c>
      <c r="D394" s="118">
        <v>0.0015412762325573914</v>
      </c>
      <c r="E394" s="118">
        <v>3.069112851387121</v>
      </c>
      <c r="F394" s="85" t="s">
        <v>3803</v>
      </c>
      <c r="G394" s="85" t="b">
        <v>0</v>
      </c>
      <c r="H394" s="85" t="b">
        <v>0</v>
      </c>
      <c r="I394" s="85" t="b">
        <v>0</v>
      </c>
      <c r="J394" s="85" t="b">
        <v>0</v>
      </c>
      <c r="K394" s="85" t="b">
        <v>0</v>
      </c>
      <c r="L394" s="85" t="b">
        <v>0</v>
      </c>
    </row>
    <row r="395" spans="1:12" ht="15">
      <c r="A395" s="85" t="s">
        <v>3798</v>
      </c>
      <c r="B395" s="85" t="s">
        <v>3799</v>
      </c>
      <c r="C395" s="85">
        <v>2</v>
      </c>
      <c r="D395" s="118">
        <v>0.0015412762325573914</v>
      </c>
      <c r="E395" s="118">
        <v>3.069112851387121</v>
      </c>
      <c r="F395" s="85" t="s">
        <v>3803</v>
      </c>
      <c r="G395" s="85" t="b">
        <v>0</v>
      </c>
      <c r="H395" s="85" t="b">
        <v>0</v>
      </c>
      <c r="I395" s="85" t="b">
        <v>0</v>
      </c>
      <c r="J395" s="85" t="b">
        <v>0</v>
      </c>
      <c r="K395" s="85" t="b">
        <v>0</v>
      </c>
      <c r="L395" s="85" t="b">
        <v>0</v>
      </c>
    </row>
    <row r="396" spans="1:12" ht="15">
      <c r="A396" s="85" t="s">
        <v>3799</v>
      </c>
      <c r="B396" s="85" t="s">
        <v>3800</v>
      </c>
      <c r="C396" s="85">
        <v>2</v>
      </c>
      <c r="D396" s="118">
        <v>0.0015412762325573914</v>
      </c>
      <c r="E396" s="118">
        <v>3.069112851387121</v>
      </c>
      <c r="F396" s="85" t="s">
        <v>3803</v>
      </c>
      <c r="G396" s="85" t="b">
        <v>0</v>
      </c>
      <c r="H396" s="85" t="b">
        <v>0</v>
      </c>
      <c r="I396" s="85" t="b">
        <v>0</v>
      </c>
      <c r="J396" s="85" t="b">
        <v>1</v>
      </c>
      <c r="K396" s="85" t="b">
        <v>0</v>
      </c>
      <c r="L396" s="85" t="b">
        <v>0</v>
      </c>
    </row>
    <row r="397" spans="1:12" ht="15">
      <c r="A397" s="85" t="s">
        <v>3800</v>
      </c>
      <c r="B397" s="85" t="s">
        <v>2972</v>
      </c>
      <c r="C397" s="85">
        <v>2</v>
      </c>
      <c r="D397" s="118">
        <v>0.0015412762325573914</v>
      </c>
      <c r="E397" s="118">
        <v>1.3573056223459299</v>
      </c>
      <c r="F397" s="85" t="s">
        <v>3803</v>
      </c>
      <c r="G397" s="85" t="b">
        <v>1</v>
      </c>
      <c r="H397" s="85" t="b">
        <v>0</v>
      </c>
      <c r="I397" s="85" t="b">
        <v>0</v>
      </c>
      <c r="J397" s="85" t="b">
        <v>0</v>
      </c>
      <c r="K397" s="85" t="b">
        <v>0</v>
      </c>
      <c r="L397" s="85" t="b">
        <v>0</v>
      </c>
    </row>
    <row r="398" spans="1:12" ht="15">
      <c r="A398" s="85" t="s">
        <v>2928</v>
      </c>
      <c r="B398" s="85" t="s">
        <v>2973</v>
      </c>
      <c r="C398" s="85">
        <v>8</v>
      </c>
      <c r="D398" s="118">
        <v>0.011767882803533363</v>
      </c>
      <c r="E398" s="118">
        <v>1.2614831551182426</v>
      </c>
      <c r="F398" s="85" t="s">
        <v>2809</v>
      </c>
      <c r="G398" s="85" t="b">
        <v>0</v>
      </c>
      <c r="H398" s="85" t="b">
        <v>0</v>
      </c>
      <c r="I398" s="85" t="b">
        <v>0</v>
      </c>
      <c r="J398" s="85" t="b">
        <v>0</v>
      </c>
      <c r="K398" s="85" t="b">
        <v>0</v>
      </c>
      <c r="L398" s="85" t="b">
        <v>0</v>
      </c>
    </row>
    <row r="399" spans="1:12" ht="15">
      <c r="A399" s="85" t="s">
        <v>2981</v>
      </c>
      <c r="B399" s="85" t="s">
        <v>2928</v>
      </c>
      <c r="C399" s="85">
        <v>3</v>
      </c>
      <c r="D399" s="118">
        <v>0.00612012048798275</v>
      </c>
      <c r="E399" s="118">
        <v>1.3637882000130053</v>
      </c>
      <c r="F399" s="85" t="s">
        <v>2809</v>
      </c>
      <c r="G399" s="85" t="b">
        <v>1</v>
      </c>
      <c r="H399" s="85" t="b">
        <v>0</v>
      </c>
      <c r="I399" s="85" t="b">
        <v>0</v>
      </c>
      <c r="J399" s="85" t="b">
        <v>0</v>
      </c>
      <c r="K399" s="85" t="b">
        <v>0</v>
      </c>
      <c r="L399" s="85" t="b">
        <v>0</v>
      </c>
    </row>
    <row r="400" spans="1:12" ht="15">
      <c r="A400" s="85" t="s">
        <v>2977</v>
      </c>
      <c r="B400" s="85" t="s">
        <v>3629</v>
      </c>
      <c r="C400" s="85">
        <v>3</v>
      </c>
      <c r="D400" s="118">
        <v>0.00612012048798275</v>
      </c>
      <c r="E400" s="118">
        <v>1.9146956688935863</v>
      </c>
      <c r="F400" s="85" t="s">
        <v>2809</v>
      </c>
      <c r="G400" s="85" t="b">
        <v>0</v>
      </c>
      <c r="H400" s="85" t="b">
        <v>0</v>
      </c>
      <c r="I400" s="85" t="b">
        <v>0</v>
      </c>
      <c r="J400" s="85" t="b">
        <v>0</v>
      </c>
      <c r="K400" s="85" t="b">
        <v>0</v>
      </c>
      <c r="L400" s="85" t="b">
        <v>0</v>
      </c>
    </row>
    <row r="401" spans="1:12" ht="15">
      <c r="A401" s="85" t="s">
        <v>3629</v>
      </c>
      <c r="B401" s="85" t="s">
        <v>3630</v>
      </c>
      <c r="C401" s="85">
        <v>3</v>
      </c>
      <c r="D401" s="118">
        <v>0.00612012048798275</v>
      </c>
      <c r="E401" s="118">
        <v>2.2157256645575676</v>
      </c>
      <c r="F401" s="85" t="s">
        <v>2809</v>
      </c>
      <c r="G401" s="85" t="b">
        <v>0</v>
      </c>
      <c r="H401" s="85" t="b">
        <v>0</v>
      </c>
      <c r="I401" s="85" t="b">
        <v>0</v>
      </c>
      <c r="J401" s="85" t="b">
        <v>0</v>
      </c>
      <c r="K401" s="85" t="b">
        <v>0</v>
      </c>
      <c r="L401" s="85" t="b">
        <v>0</v>
      </c>
    </row>
    <row r="402" spans="1:12" ht="15">
      <c r="A402" s="85" t="s">
        <v>2980</v>
      </c>
      <c r="B402" s="85" t="s">
        <v>3731</v>
      </c>
      <c r="C402" s="85">
        <v>2</v>
      </c>
      <c r="D402" s="118">
        <v>0.0047458317773281895</v>
      </c>
      <c r="E402" s="118">
        <v>2.0907869279492677</v>
      </c>
      <c r="F402" s="85" t="s">
        <v>2809</v>
      </c>
      <c r="G402" s="85" t="b">
        <v>0</v>
      </c>
      <c r="H402" s="85" t="b">
        <v>0</v>
      </c>
      <c r="I402" s="85" t="b">
        <v>0</v>
      </c>
      <c r="J402" s="85" t="b">
        <v>0</v>
      </c>
      <c r="K402" s="85" t="b">
        <v>0</v>
      </c>
      <c r="L402" s="85" t="b">
        <v>0</v>
      </c>
    </row>
    <row r="403" spans="1:12" ht="15">
      <c r="A403" s="85" t="s">
        <v>3009</v>
      </c>
      <c r="B403" s="85" t="s">
        <v>2972</v>
      </c>
      <c r="C403" s="85">
        <v>2</v>
      </c>
      <c r="D403" s="118">
        <v>0.0047458317773281895</v>
      </c>
      <c r="E403" s="118">
        <v>1.277873571306412</v>
      </c>
      <c r="F403" s="85" t="s">
        <v>2809</v>
      </c>
      <c r="G403" s="85" t="b">
        <v>0</v>
      </c>
      <c r="H403" s="85" t="b">
        <v>0</v>
      </c>
      <c r="I403" s="85" t="b">
        <v>0</v>
      </c>
      <c r="J403" s="85" t="b">
        <v>0</v>
      </c>
      <c r="K403" s="85" t="b">
        <v>0</v>
      </c>
      <c r="L403" s="85" t="b">
        <v>0</v>
      </c>
    </row>
    <row r="404" spans="1:12" ht="15">
      <c r="A404" s="85" t="s">
        <v>3721</v>
      </c>
      <c r="B404" s="85" t="s">
        <v>3722</v>
      </c>
      <c r="C404" s="85">
        <v>2</v>
      </c>
      <c r="D404" s="118">
        <v>0.0047458317773281895</v>
      </c>
      <c r="E404" s="118">
        <v>2.391816923613249</v>
      </c>
      <c r="F404" s="85" t="s">
        <v>2809</v>
      </c>
      <c r="G404" s="85" t="b">
        <v>0</v>
      </c>
      <c r="H404" s="85" t="b">
        <v>0</v>
      </c>
      <c r="I404" s="85" t="b">
        <v>0</v>
      </c>
      <c r="J404" s="85" t="b">
        <v>0</v>
      </c>
      <c r="K404" s="85" t="b">
        <v>0</v>
      </c>
      <c r="L404" s="85" t="b">
        <v>0</v>
      </c>
    </row>
    <row r="405" spans="1:12" ht="15">
      <c r="A405" s="85" t="s">
        <v>3722</v>
      </c>
      <c r="B405" s="85" t="s">
        <v>2981</v>
      </c>
      <c r="C405" s="85">
        <v>2</v>
      </c>
      <c r="D405" s="118">
        <v>0.0047458317773281895</v>
      </c>
      <c r="E405" s="118">
        <v>2.0907869279492677</v>
      </c>
      <c r="F405" s="85" t="s">
        <v>2809</v>
      </c>
      <c r="G405" s="85" t="b">
        <v>0</v>
      </c>
      <c r="H405" s="85" t="b">
        <v>0</v>
      </c>
      <c r="I405" s="85" t="b">
        <v>0</v>
      </c>
      <c r="J405" s="85" t="b">
        <v>1</v>
      </c>
      <c r="K405" s="85" t="b">
        <v>0</v>
      </c>
      <c r="L405" s="85" t="b">
        <v>0</v>
      </c>
    </row>
    <row r="406" spans="1:12" ht="15">
      <c r="A406" s="85" t="s">
        <v>2973</v>
      </c>
      <c r="B406" s="85" t="s">
        <v>3723</v>
      </c>
      <c r="C406" s="85">
        <v>2</v>
      </c>
      <c r="D406" s="118">
        <v>0.0047458317773281895</v>
      </c>
      <c r="E406" s="118">
        <v>1.6136656732296053</v>
      </c>
      <c r="F406" s="85" t="s">
        <v>2809</v>
      </c>
      <c r="G406" s="85" t="b">
        <v>0</v>
      </c>
      <c r="H406" s="85" t="b">
        <v>0</v>
      </c>
      <c r="I406" s="85" t="b">
        <v>0</v>
      </c>
      <c r="J406" s="85" t="b">
        <v>0</v>
      </c>
      <c r="K406" s="85" t="b">
        <v>0</v>
      </c>
      <c r="L406" s="85" t="b">
        <v>0</v>
      </c>
    </row>
    <row r="407" spans="1:12" ht="15">
      <c r="A407" s="85" t="s">
        <v>3723</v>
      </c>
      <c r="B407" s="85" t="s">
        <v>3539</v>
      </c>
      <c r="C407" s="85">
        <v>2</v>
      </c>
      <c r="D407" s="118">
        <v>0.0047458317773281895</v>
      </c>
      <c r="E407" s="118">
        <v>2.391816923613249</v>
      </c>
      <c r="F407" s="85" t="s">
        <v>2809</v>
      </c>
      <c r="G407" s="85" t="b">
        <v>0</v>
      </c>
      <c r="H407" s="85" t="b">
        <v>0</v>
      </c>
      <c r="I407" s="85" t="b">
        <v>0</v>
      </c>
      <c r="J407" s="85" t="b">
        <v>0</v>
      </c>
      <c r="K407" s="85" t="b">
        <v>0</v>
      </c>
      <c r="L407" s="85" t="b">
        <v>0</v>
      </c>
    </row>
    <row r="408" spans="1:12" ht="15">
      <c r="A408" s="85" t="s">
        <v>3539</v>
      </c>
      <c r="B408" s="85" t="s">
        <v>2977</v>
      </c>
      <c r="C408" s="85">
        <v>2</v>
      </c>
      <c r="D408" s="118">
        <v>0.0047458317773281895</v>
      </c>
      <c r="E408" s="118">
        <v>2.0907869279492677</v>
      </c>
      <c r="F408" s="85" t="s">
        <v>2809</v>
      </c>
      <c r="G408" s="85" t="b">
        <v>0</v>
      </c>
      <c r="H408" s="85" t="b">
        <v>0</v>
      </c>
      <c r="I408" s="85" t="b">
        <v>0</v>
      </c>
      <c r="J408" s="85" t="b">
        <v>0</v>
      </c>
      <c r="K408" s="85" t="b">
        <v>0</v>
      </c>
      <c r="L408" s="85" t="b">
        <v>0</v>
      </c>
    </row>
    <row r="409" spans="1:12" ht="15">
      <c r="A409" s="85" t="s">
        <v>3630</v>
      </c>
      <c r="B409" s="85" t="s">
        <v>2978</v>
      </c>
      <c r="C409" s="85">
        <v>2</v>
      </c>
      <c r="D409" s="118">
        <v>0.0047458317773281895</v>
      </c>
      <c r="E409" s="118">
        <v>1.8177856558855299</v>
      </c>
      <c r="F409" s="85" t="s">
        <v>2809</v>
      </c>
      <c r="G409" s="85" t="b">
        <v>0</v>
      </c>
      <c r="H409" s="85" t="b">
        <v>0</v>
      </c>
      <c r="I409" s="85" t="b">
        <v>0</v>
      </c>
      <c r="J409" s="85" t="b">
        <v>0</v>
      </c>
      <c r="K409" s="85" t="b">
        <v>0</v>
      </c>
      <c r="L409" s="85" t="b">
        <v>0</v>
      </c>
    </row>
    <row r="410" spans="1:12" ht="15">
      <c r="A410" s="85" t="s">
        <v>2978</v>
      </c>
      <c r="B410" s="85" t="s">
        <v>2928</v>
      </c>
      <c r="C410" s="85">
        <v>2</v>
      </c>
      <c r="D410" s="118">
        <v>0.0047458317773281895</v>
      </c>
      <c r="E410" s="118">
        <v>1.0907869279492677</v>
      </c>
      <c r="F410" s="85" t="s">
        <v>2809</v>
      </c>
      <c r="G410" s="85" t="b">
        <v>0</v>
      </c>
      <c r="H410" s="85" t="b">
        <v>0</v>
      </c>
      <c r="I410" s="85" t="b">
        <v>0</v>
      </c>
      <c r="J410" s="85" t="b">
        <v>0</v>
      </c>
      <c r="K410" s="85" t="b">
        <v>0</v>
      </c>
      <c r="L410" s="85" t="b">
        <v>0</v>
      </c>
    </row>
    <row r="411" spans="1:12" ht="15">
      <c r="A411" s="85" t="s">
        <v>2973</v>
      </c>
      <c r="B411" s="85" t="s">
        <v>3724</v>
      </c>
      <c r="C411" s="85">
        <v>2</v>
      </c>
      <c r="D411" s="118">
        <v>0.0047458317773281895</v>
      </c>
      <c r="E411" s="118">
        <v>1.6136656732296053</v>
      </c>
      <c r="F411" s="85" t="s">
        <v>2809</v>
      </c>
      <c r="G411" s="85" t="b">
        <v>0</v>
      </c>
      <c r="H411" s="85" t="b">
        <v>0</v>
      </c>
      <c r="I411" s="85" t="b">
        <v>0</v>
      </c>
      <c r="J411" s="85" t="b">
        <v>0</v>
      </c>
      <c r="K411" s="85" t="b">
        <v>0</v>
      </c>
      <c r="L411" s="85" t="b">
        <v>0</v>
      </c>
    </row>
    <row r="412" spans="1:12" ht="15">
      <c r="A412" s="85" t="s">
        <v>3724</v>
      </c>
      <c r="B412" s="85" t="s">
        <v>3725</v>
      </c>
      <c r="C412" s="85">
        <v>2</v>
      </c>
      <c r="D412" s="118">
        <v>0.0047458317773281895</v>
      </c>
      <c r="E412" s="118">
        <v>2.391816923613249</v>
      </c>
      <c r="F412" s="85" t="s">
        <v>2809</v>
      </c>
      <c r="G412" s="85" t="b">
        <v>0</v>
      </c>
      <c r="H412" s="85" t="b">
        <v>0</v>
      </c>
      <c r="I412" s="85" t="b">
        <v>0</v>
      </c>
      <c r="J412" s="85" t="b">
        <v>1</v>
      </c>
      <c r="K412" s="85" t="b">
        <v>0</v>
      </c>
      <c r="L412" s="85" t="b">
        <v>0</v>
      </c>
    </row>
    <row r="413" spans="1:12" ht="15">
      <c r="A413" s="85" t="s">
        <v>3725</v>
      </c>
      <c r="B413" s="85" t="s">
        <v>3726</v>
      </c>
      <c r="C413" s="85">
        <v>2</v>
      </c>
      <c r="D413" s="118">
        <v>0.0047458317773281895</v>
      </c>
      <c r="E413" s="118">
        <v>2.391816923613249</v>
      </c>
      <c r="F413" s="85" t="s">
        <v>2809</v>
      </c>
      <c r="G413" s="85" t="b">
        <v>1</v>
      </c>
      <c r="H413" s="85" t="b">
        <v>0</v>
      </c>
      <c r="I413" s="85" t="b">
        <v>0</v>
      </c>
      <c r="J413" s="85" t="b">
        <v>0</v>
      </c>
      <c r="K413" s="85" t="b">
        <v>0</v>
      </c>
      <c r="L413" s="85" t="b">
        <v>0</v>
      </c>
    </row>
    <row r="414" spans="1:12" ht="15">
      <c r="A414" s="85" t="s">
        <v>3726</v>
      </c>
      <c r="B414" s="85" t="s">
        <v>2972</v>
      </c>
      <c r="C414" s="85">
        <v>2</v>
      </c>
      <c r="D414" s="118">
        <v>0.0047458317773281895</v>
      </c>
      <c r="E414" s="118">
        <v>1.277873571306412</v>
      </c>
      <c r="F414" s="85" t="s">
        <v>2809</v>
      </c>
      <c r="G414" s="85" t="b">
        <v>0</v>
      </c>
      <c r="H414" s="85" t="b">
        <v>0</v>
      </c>
      <c r="I414" s="85" t="b">
        <v>0</v>
      </c>
      <c r="J414" s="85" t="b">
        <v>0</v>
      </c>
      <c r="K414" s="85" t="b">
        <v>0</v>
      </c>
      <c r="L414" s="85" t="b">
        <v>0</v>
      </c>
    </row>
    <row r="415" spans="1:12" ht="15">
      <c r="A415" s="85" t="s">
        <v>2972</v>
      </c>
      <c r="B415" s="85" t="s">
        <v>3634</v>
      </c>
      <c r="C415" s="85">
        <v>2</v>
      </c>
      <c r="D415" s="118">
        <v>0.0047458317773281895</v>
      </c>
      <c r="E415" s="118">
        <v>1.312635677565624</v>
      </c>
      <c r="F415" s="85" t="s">
        <v>2809</v>
      </c>
      <c r="G415" s="85" t="b">
        <v>0</v>
      </c>
      <c r="H415" s="85" t="b">
        <v>0</v>
      </c>
      <c r="I415" s="85" t="b">
        <v>0</v>
      </c>
      <c r="J415" s="85" t="b">
        <v>0</v>
      </c>
      <c r="K415" s="85" t="b">
        <v>0</v>
      </c>
      <c r="L415" s="85" t="b">
        <v>0</v>
      </c>
    </row>
    <row r="416" spans="1:12" ht="15">
      <c r="A416" s="85" t="s">
        <v>3634</v>
      </c>
      <c r="B416" s="85" t="s">
        <v>3727</v>
      </c>
      <c r="C416" s="85">
        <v>2</v>
      </c>
      <c r="D416" s="118">
        <v>0.0047458317773281895</v>
      </c>
      <c r="E416" s="118">
        <v>2.391816923613249</v>
      </c>
      <c r="F416" s="85" t="s">
        <v>2809</v>
      </c>
      <c r="G416" s="85" t="b">
        <v>0</v>
      </c>
      <c r="H416" s="85" t="b">
        <v>0</v>
      </c>
      <c r="I416" s="85" t="b">
        <v>0</v>
      </c>
      <c r="J416" s="85" t="b">
        <v>0</v>
      </c>
      <c r="K416" s="85" t="b">
        <v>0</v>
      </c>
      <c r="L416" s="85" t="b">
        <v>0</v>
      </c>
    </row>
    <row r="417" spans="1:12" ht="15">
      <c r="A417" s="85" t="s">
        <v>3727</v>
      </c>
      <c r="B417" s="85" t="s">
        <v>3555</v>
      </c>
      <c r="C417" s="85">
        <v>2</v>
      </c>
      <c r="D417" s="118">
        <v>0.0047458317773281895</v>
      </c>
      <c r="E417" s="118">
        <v>2.2157256645575676</v>
      </c>
      <c r="F417" s="85" t="s">
        <v>2809</v>
      </c>
      <c r="G417" s="85" t="b">
        <v>0</v>
      </c>
      <c r="H417" s="85" t="b">
        <v>0</v>
      </c>
      <c r="I417" s="85" t="b">
        <v>0</v>
      </c>
      <c r="J417" s="85" t="b">
        <v>0</v>
      </c>
      <c r="K417" s="85" t="b">
        <v>0</v>
      </c>
      <c r="L417" s="85" t="b">
        <v>0</v>
      </c>
    </row>
    <row r="418" spans="1:12" ht="15">
      <c r="A418" s="85" t="s">
        <v>3555</v>
      </c>
      <c r="B418" s="85" t="s">
        <v>3728</v>
      </c>
      <c r="C418" s="85">
        <v>2</v>
      </c>
      <c r="D418" s="118">
        <v>0.0047458317773281895</v>
      </c>
      <c r="E418" s="118">
        <v>2.2157256645575676</v>
      </c>
      <c r="F418" s="85" t="s">
        <v>2809</v>
      </c>
      <c r="G418" s="85" t="b">
        <v>0</v>
      </c>
      <c r="H418" s="85" t="b">
        <v>0</v>
      </c>
      <c r="I418" s="85" t="b">
        <v>0</v>
      </c>
      <c r="J418" s="85" t="b">
        <v>0</v>
      </c>
      <c r="K418" s="85" t="b">
        <v>0</v>
      </c>
      <c r="L418" s="85" t="b">
        <v>0</v>
      </c>
    </row>
    <row r="419" spans="1:12" ht="15">
      <c r="A419" s="85" t="s">
        <v>3728</v>
      </c>
      <c r="B419" s="85" t="s">
        <v>3635</v>
      </c>
      <c r="C419" s="85">
        <v>2</v>
      </c>
      <c r="D419" s="118">
        <v>0.0047458317773281895</v>
      </c>
      <c r="E419" s="118">
        <v>2.391816923613249</v>
      </c>
      <c r="F419" s="85" t="s">
        <v>2809</v>
      </c>
      <c r="G419" s="85" t="b">
        <v>0</v>
      </c>
      <c r="H419" s="85" t="b">
        <v>0</v>
      </c>
      <c r="I419" s="85" t="b">
        <v>0</v>
      </c>
      <c r="J419" s="85" t="b">
        <v>0</v>
      </c>
      <c r="K419" s="85" t="b">
        <v>0</v>
      </c>
      <c r="L419" s="85" t="b">
        <v>0</v>
      </c>
    </row>
    <row r="420" spans="1:12" ht="15">
      <c r="A420" s="85" t="s">
        <v>2972</v>
      </c>
      <c r="B420" s="85" t="s">
        <v>3710</v>
      </c>
      <c r="C420" s="85">
        <v>2</v>
      </c>
      <c r="D420" s="118">
        <v>0.0047458317773281895</v>
      </c>
      <c r="E420" s="118">
        <v>1.312635677565624</v>
      </c>
      <c r="F420" s="85" t="s">
        <v>2809</v>
      </c>
      <c r="G420" s="85" t="b">
        <v>0</v>
      </c>
      <c r="H420" s="85" t="b">
        <v>0</v>
      </c>
      <c r="I420" s="85" t="b">
        <v>0</v>
      </c>
      <c r="J420" s="85" t="b">
        <v>0</v>
      </c>
      <c r="K420" s="85" t="b">
        <v>0</v>
      </c>
      <c r="L420" s="85" t="b">
        <v>0</v>
      </c>
    </row>
    <row r="421" spans="1:12" ht="15">
      <c r="A421" s="85" t="s">
        <v>3538</v>
      </c>
      <c r="B421" s="85" t="s">
        <v>2980</v>
      </c>
      <c r="C421" s="85">
        <v>2</v>
      </c>
      <c r="D421" s="118">
        <v>0.0047458317773281895</v>
      </c>
      <c r="E421" s="118">
        <v>1.9146956688935863</v>
      </c>
      <c r="F421" s="85" t="s">
        <v>2809</v>
      </c>
      <c r="G421" s="85" t="b">
        <v>0</v>
      </c>
      <c r="H421" s="85" t="b">
        <v>0</v>
      </c>
      <c r="I421" s="85" t="b">
        <v>0</v>
      </c>
      <c r="J421" s="85" t="b">
        <v>0</v>
      </c>
      <c r="K421" s="85" t="b">
        <v>0</v>
      </c>
      <c r="L421" s="85" t="b">
        <v>0</v>
      </c>
    </row>
    <row r="422" spans="1:12" ht="15">
      <c r="A422" s="85" t="s">
        <v>3679</v>
      </c>
      <c r="B422" s="85" t="s">
        <v>3607</v>
      </c>
      <c r="C422" s="85">
        <v>2</v>
      </c>
      <c r="D422" s="118">
        <v>0.0047458317773281895</v>
      </c>
      <c r="E422" s="118">
        <v>2.391816923613249</v>
      </c>
      <c r="F422" s="85" t="s">
        <v>2809</v>
      </c>
      <c r="G422" s="85" t="b">
        <v>0</v>
      </c>
      <c r="H422" s="85" t="b">
        <v>0</v>
      </c>
      <c r="I422" s="85" t="b">
        <v>0</v>
      </c>
      <c r="J422" s="85" t="b">
        <v>0</v>
      </c>
      <c r="K422" s="85" t="b">
        <v>0</v>
      </c>
      <c r="L422" s="85" t="b">
        <v>0</v>
      </c>
    </row>
    <row r="423" spans="1:12" ht="15">
      <c r="A423" s="85" t="s">
        <v>3607</v>
      </c>
      <c r="B423" s="85" t="s">
        <v>3680</v>
      </c>
      <c r="C423" s="85">
        <v>2</v>
      </c>
      <c r="D423" s="118">
        <v>0.0047458317773281895</v>
      </c>
      <c r="E423" s="118">
        <v>2.391816923613249</v>
      </c>
      <c r="F423" s="85" t="s">
        <v>2809</v>
      </c>
      <c r="G423" s="85" t="b">
        <v>0</v>
      </c>
      <c r="H423" s="85" t="b">
        <v>0</v>
      </c>
      <c r="I423" s="85" t="b">
        <v>0</v>
      </c>
      <c r="J423" s="85" t="b">
        <v>0</v>
      </c>
      <c r="K423" s="85" t="b">
        <v>0</v>
      </c>
      <c r="L423" s="85" t="b">
        <v>0</v>
      </c>
    </row>
    <row r="424" spans="1:12" ht="15">
      <c r="A424" s="85" t="s">
        <v>3680</v>
      </c>
      <c r="B424" s="85" t="s">
        <v>3681</v>
      </c>
      <c r="C424" s="85">
        <v>2</v>
      </c>
      <c r="D424" s="118">
        <v>0.0047458317773281895</v>
      </c>
      <c r="E424" s="118">
        <v>2.391816923613249</v>
      </c>
      <c r="F424" s="85" t="s">
        <v>2809</v>
      </c>
      <c r="G424" s="85" t="b">
        <v>0</v>
      </c>
      <c r="H424" s="85" t="b">
        <v>0</v>
      </c>
      <c r="I424" s="85" t="b">
        <v>0</v>
      </c>
      <c r="J424" s="85" t="b">
        <v>0</v>
      </c>
      <c r="K424" s="85" t="b">
        <v>1</v>
      </c>
      <c r="L424" s="85" t="b">
        <v>0</v>
      </c>
    </row>
    <row r="425" spans="1:12" ht="15">
      <c r="A425" s="85" t="s">
        <v>3683</v>
      </c>
      <c r="B425" s="85" t="s">
        <v>3684</v>
      </c>
      <c r="C425" s="85">
        <v>2</v>
      </c>
      <c r="D425" s="118">
        <v>0.0047458317773281895</v>
      </c>
      <c r="E425" s="118">
        <v>2.391816923613249</v>
      </c>
      <c r="F425" s="85" t="s">
        <v>2809</v>
      </c>
      <c r="G425" s="85" t="b">
        <v>0</v>
      </c>
      <c r="H425" s="85" t="b">
        <v>0</v>
      </c>
      <c r="I425" s="85" t="b">
        <v>0</v>
      </c>
      <c r="J425" s="85" t="b">
        <v>0</v>
      </c>
      <c r="K425" s="85" t="b">
        <v>0</v>
      </c>
      <c r="L425" s="85" t="b">
        <v>0</v>
      </c>
    </row>
    <row r="426" spans="1:12" ht="15">
      <c r="A426" s="85" t="s">
        <v>3684</v>
      </c>
      <c r="B426" s="85" t="s">
        <v>3550</v>
      </c>
      <c r="C426" s="85">
        <v>2</v>
      </c>
      <c r="D426" s="118">
        <v>0.0047458317773281895</v>
      </c>
      <c r="E426" s="118">
        <v>2.391816923613249</v>
      </c>
      <c r="F426" s="85" t="s">
        <v>2809</v>
      </c>
      <c r="G426" s="85" t="b">
        <v>0</v>
      </c>
      <c r="H426" s="85" t="b">
        <v>0</v>
      </c>
      <c r="I426" s="85" t="b">
        <v>0</v>
      </c>
      <c r="J426" s="85" t="b">
        <v>0</v>
      </c>
      <c r="K426" s="85" t="b">
        <v>0</v>
      </c>
      <c r="L426" s="85" t="b">
        <v>0</v>
      </c>
    </row>
    <row r="427" spans="1:12" ht="15">
      <c r="A427" s="85" t="s">
        <v>2972</v>
      </c>
      <c r="B427" s="85" t="s">
        <v>2984</v>
      </c>
      <c r="C427" s="85">
        <v>14</v>
      </c>
      <c r="D427" s="118">
        <v>0.008650096936068552</v>
      </c>
      <c r="E427" s="118">
        <v>1.166331421766525</v>
      </c>
      <c r="F427" s="85" t="s">
        <v>2810</v>
      </c>
      <c r="G427" s="85" t="b">
        <v>0</v>
      </c>
      <c r="H427" s="85" t="b">
        <v>0</v>
      </c>
      <c r="I427" s="85" t="b">
        <v>0</v>
      </c>
      <c r="J427" s="85" t="b">
        <v>0</v>
      </c>
      <c r="K427" s="85" t="b">
        <v>0</v>
      </c>
      <c r="L427" s="85" t="b">
        <v>0</v>
      </c>
    </row>
    <row r="428" spans="1:12" ht="15">
      <c r="A428" s="85" t="s">
        <v>2984</v>
      </c>
      <c r="B428" s="85" t="s">
        <v>2985</v>
      </c>
      <c r="C428" s="85">
        <v>14</v>
      </c>
      <c r="D428" s="118">
        <v>0.008650096936068552</v>
      </c>
      <c r="E428" s="118">
        <v>1.2754758911915929</v>
      </c>
      <c r="F428" s="85" t="s">
        <v>2810</v>
      </c>
      <c r="G428" s="85" t="b">
        <v>0</v>
      </c>
      <c r="H428" s="85" t="b">
        <v>0</v>
      </c>
      <c r="I428" s="85" t="b">
        <v>0</v>
      </c>
      <c r="J428" s="85" t="b">
        <v>0</v>
      </c>
      <c r="K428" s="85" t="b">
        <v>1</v>
      </c>
      <c r="L428" s="85" t="b">
        <v>0</v>
      </c>
    </row>
    <row r="429" spans="1:12" ht="15">
      <c r="A429" s="85" t="s">
        <v>2985</v>
      </c>
      <c r="B429" s="85" t="s">
        <v>2986</v>
      </c>
      <c r="C429" s="85">
        <v>14</v>
      </c>
      <c r="D429" s="118">
        <v>0.008650096936068552</v>
      </c>
      <c r="E429" s="118">
        <v>1.2754758911915929</v>
      </c>
      <c r="F429" s="85" t="s">
        <v>2810</v>
      </c>
      <c r="G429" s="85" t="b">
        <v>0</v>
      </c>
      <c r="H429" s="85" t="b">
        <v>1</v>
      </c>
      <c r="I429" s="85" t="b">
        <v>0</v>
      </c>
      <c r="J429" s="85" t="b">
        <v>0</v>
      </c>
      <c r="K429" s="85" t="b">
        <v>0</v>
      </c>
      <c r="L429" s="85" t="b">
        <v>0</v>
      </c>
    </row>
    <row r="430" spans="1:12" ht="15">
      <c r="A430" s="85" t="s">
        <v>2986</v>
      </c>
      <c r="B430" s="85" t="s">
        <v>363</v>
      </c>
      <c r="C430" s="85">
        <v>14</v>
      </c>
      <c r="D430" s="118">
        <v>0.008650096936068552</v>
      </c>
      <c r="E430" s="118">
        <v>1.142850325917002</v>
      </c>
      <c r="F430" s="85" t="s">
        <v>2810</v>
      </c>
      <c r="G430" s="85" t="b">
        <v>0</v>
      </c>
      <c r="H430" s="85" t="b">
        <v>0</v>
      </c>
      <c r="I430" s="85" t="b">
        <v>0</v>
      </c>
      <c r="J430" s="85" t="b">
        <v>0</v>
      </c>
      <c r="K430" s="85" t="b">
        <v>0</v>
      </c>
      <c r="L430" s="85" t="b">
        <v>0</v>
      </c>
    </row>
    <row r="431" spans="1:12" ht="15">
      <c r="A431" s="85" t="s">
        <v>363</v>
      </c>
      <c r="B431" s="85" t="s">
        <v>2987</v>
      </c>
      <c r="C431" s="85">
        <v>14</v>
      </c>
      <c r="D431" s="118">
        <v>0.008650096936068552</v>
      </c>
      <c r="E431" s="118">
        <v>1.142850325917002</v>
      </c>
      <c r="F431" s="85" t="s">
        <v>2810</v>
      </c>
      <c r="G431" s="85" t="b">
        <v>0</v>
      </c>
      <c r="H431" s="85" t="b">
        <v>0</v>
      </c>
      <c r="I431" s="85" t="b">
        <v>0</v>
      </c>
      <c r="J431" s="85" t="b">
        <v>0</v>
      </c>
      <c r="K431" s="85" t="b">
        <v>0</v>
      </c>
      <c r="L431" s="85" t="b">
        <v>0</v>
      </c>
    </row>
    <row r="432" spans="1:12" ht="15">
      <c r="A432" s="85" t="s">
        <v>2987</v>
      </c>
      <c r="B432" s="85" t="s">
        <v>2988</v>
      </c>
      <c r="C432" s="85">
        <v>14</v>
      </c>
      <c r="D432" s="118">
        <v>0.008650096936068552</v>
      </c>
      <c r="E432" s="118">
        <v>1.2754758911915929</v>
      </c>
      <c r="F432" s="85" t="s">
        <v>2810</v>
      </c>
      <c r="G432" s="85" t="b">
        <v>0</v>
      </c>
      <c r="H432" s="85" t="b">
        <v>0</v>
      </c>
      <c r="I432" s="85" t="b">
        <v>0</v>
      </c>
      <c r="J432" s="85" t="b">
        <v>0</v>
      </c>
      <c r="K432" s="85" t="b">
        <v>0</v>
      </c>
      <c r="L432" s="85" t="b">
        <v>0</v>
      </c>
    </row>
    <row r="433" spans="1:12" ht="15">
      <c r="A433" s="85" t="s">
        <v>2988</v>
      </c>
      <c r="B433" s="85" t="s">
        <v>2989</v>
      </c>
      <c r="C433" s="85">
        <v>14</v>
      </c>
      <c r="D433" s="118">
        <v>0.008650096936068552</v>
      </c>
      <c r="E433" s="118">
        <v>1.2754758911915929</v>
      </c>
      <c r="F433" s="85" t="s">
        <v>2810</v>
      </c>
      <c r="G433" s="85" t="b">
        <v>0</v>
      </c>
      <c r="H433" s="85" t="b">
        <v>0</v>
      </c>
      <c r="I433" s="85" t="b">
        <v>0</v>
      </c>
      <c r="J433" s="85" t="b">
        <v>0</v>
      </c>
      <c r="K433" s="85" t="b">
        <v>0</v>
      </c>
      <c r="L433" s="85" t="b">
        <v>0</v>
      </c>
    </row>
    <row r="434" spans="1:12" ht="15">
      <c r="A434" s="85" t="s">
        <v>2989</v>
      </c>
      <c r="B434" s="85" t="s">
        <v>2990</v>
      </c>
      <c r="C434" s="85">
        <v>14</v>
      </c>
      <c r="D434" s="118">
        <v>0.008650096936068552</v>
      </c>
      <c r="E434" s="118">
        <v>1.2754758911915929</v>
      </c>
      <c r="F434" s="85" t="s">
        <v>2810</v>
      </c>
      <c r="G434" s="85" t="b">
        <v>0</v>
      </c>
      <c r="H434" s="85" t="b">
        <v>0</v>
      </c>
      <c r="I434" s="85" t="b">
        <v>0</v>
      </c>
      <c r="J434" s="85" t="b">
        <v>0</v>
      </c>
      <c r="K434" s="85" t="b">
        <v>0</v>
      </c>
      <c r="L434" s="85" t="b">
        <v>0</v>
      </c>
    </row>
    <row r="435" spans="1:12" ht="15">
      <c r="A435" s="85" t="s">
        <v>356</v>
      </c>
      <c r="B435" s="85" t="s">
        <v>2972</v>
      </c>
      <c r="C435" s="85">
        <v>13</v>
      </c>
      <c r="D435" s="118">
        <v>0.009500306145796746</v>
      </c>
      <c r="E435" s="118">
        <v>1.166331421766525</v>
      </c>
      <c r="F435" s="85" t="s">
        <v>2810</v>
      </c>
      <c r="G435" s="85" t="b">
        <v>0</v>
      </c>
      <c r="H435" s="85" t="b">
        <v>0</v>
      </c>
      <c r="I435" s="85" t="b">
        <v>0</v>
      </c>
      <c r="J435" s="85" t="b">
        <v>0</v>
      </c>
      <c r="K435" s="85" t="b">
        <v>0</v>
      </c>
      <c r="L435" s="85" t="b">
        <v>0</v>
      </c>
    </row>
    <row r="436" spans="1:12" ht="15">
      <c r="A436" s="85" t="s">
        <v>2990</v>
      </c>
      <c r="B436" s="85" t="s">
        <v>3530</v>
      </c>
      <c r="C436" s="85">
        <v>13</v>
      </c>
      <c r="D436" s="118">
        <v>0.009500306145796746</v>
      </c>
      <c r="E436" s="118">
        <v>1.275475891191593</v>
      </c>
      <c r="F436" s="85" t="s">
        <v>2810</v>
      </c>
      <c r="G436" s="85" t="b">
        <v>0</v>
      </c>
      <c r="H436" s="85" t="b">
        <v>0</v>
      </c>
      <c r="I436" s="85" t="b">
        <v>0</v>
      </c>
      <c r="J436" s="85" t="b">
        <v>1</v>
      </c>
      <c r="K436" s="85" t="b">
        <v>0</v>
      </c>
      <c r="L436" s="85" t="b">
        <v>0</v>
      </c>
    </row>
    <row r="437" spans="1:12" ht="15">
      <c r="A437" s="85" t="s">
        <v>3530</v>
      </c>
      <c r="B437" s="85" t="s">
        <v>3531</v>
      </c>
      <c r="C437" s="85">
        <v>13</v>
      </c>
      <c r="D437" s="118">
        <v>0.009500306145796746</v>
      </c>
      <c r="E437" s="118">
        <v>1.3076605745629943</v>
      </c>
      <c r="F437" s="85" t="s">
        <v>2810</v>
      </c>
      <c r="G437" s="85" t="b">
        <v>1</v>
      </c>
      <c r="H437" s="85" t="b">
        <v>0</v>
      </c>
      <c r="I437" s="85" t="b">
        <v>0</v>
      </c>
      <c r="J437" s="85" t="b">
        <v>0</v>
      </c>
      <c r="K437" s="85" t="b">
        <v>0</v>
      </c>
      <c r="L437" s="85" t="b">
        <v>0</v>
      </c>
    </row>
    <row r="438" spans="1:12" ht="15">
      <c r="A438" s="85" t="s">
        <v>3691</v>
      </c>
      <c r="B438" s="85" t="s">
        <v>3692</v>
      </c>
      <c r="C438" s="85">
        <v>2</v>
      </c>
      <c r="D438" s="118">
        <v>0.007166240695227636</v>
      </c>
      <c r="E438" s="118">
        <v>2.12057393120585</v>
      </c>
      <c r="F438" s="85" t="s">
        <v>2810</v>
      </c>
      <c r="G438" s="85" t="b">
        <v>0</v>
      </c>
      <c r="H438" s="85" t="b">
        <v>0</v>
      </c>
      <c r="I438" s="85" t="b">
        <v>0</v>
      </c>
      <c r="J438" s="85" t="b">
        <v>0</v>
      </c>
      <c r="K438" s="85" t="b">
        <v>0</v>
      </c>
      <c r="L438" s="85" t="b">
        <v>0</v>
      </c>
    </row>
    <row r="439" spans="1:12" ht="15">
      <c r="A439" s="85" t="s">
        <v>3692</v>
      </c>
      <c r="B439" s="85" t="s">
        <v>363</v>
      </c>
      <c r="C439" s="85">
        <v>2</v>
      </c>
      <c r="D439" s="118">
        <v>0.007166240695227636</v>
      </c>
      <c r="E439" s="118">
        <v>1.142850325917002</v>
      </c>
      <c r="F439" s="85" t="s">
        <v>2810</v>
      </c>
      <c r="G439" s="85" t="b">
        <v>0</v>
      </c>
      <c r="H439" s="85" t="b">
        <v>0</v>
      </c>
      <c r="I439" s="85" t="b">
        <v>0</v>
      </c>
      <c r="J439" s="85" t="b">
        <v>0</v>
      </c>
      <c r="K439" s="85" t="b">
        <v>0</v>
      </c>
      <c r="L439" s="85" t="b">
        <v>0</v>
      </c>
    </row>
    <row r="440" spans="1:12" ht="15">
      <c r="A440" s="85" t="s">
        <v>363</v>
      </c>
      <c r="B440" s="85" t="s">
        <v>2934</v>
      </c>
      <c r="C440" s="85">
        <v>2</v>
      </c>
      <c r="D440" s="118">
        <v>0.007166240695227636</v>
      </c>
      <c r="E440" s="118">
        <v>1.142850325917002</v>
      </c>
      <c r="F440" s="85" t="s">
        <v>2810</v>
      </c>
      <c r="G440" s="85" t="b">
        <v>0</v>
      </c>
      <c r="H440" s="85" t="b">
        <v>0</v>
      </c>
      <c r="I440" s="85" t="b">
        <v>0</v>
      </c>
      <c r="J440" s="85" t="b">
        <v>0</v>
      </c>
      <c r="K440" s="85" t="b">
        <v>0</v>
      </c>
      <c r="L440" s="85" t="b">
        <v>0</v>
      </c>
    </row>
    <row r="441" spans="1:12" ht="15">
      <c r="A441" s="85" t="s">
        <v>2934</v>
      </c>
      <c r="B441" s="85" t="s">
        <v>2933</v>
      </c>
      <c r="C441" s="85">
        <v>2</v>
      </c>
      <c r="D441" s="118">
        <v>0.007166240695227636</v>
      </c>
      <c r="E441" s="118">
        <v>2.12057393120585</v>
      </c>
      <c r="F441" s="85" t="s">
        <v>2810</v>
      </c>
      <c r="G441" s="85" t="b">
        <v>0</v>
      </c>
      <c r="H441" s="85" t="b">
        <v>0</v>
      </c>
      <c r="I441" s="85" t="b">
        <v>0</v>
      </c>
      <c r="J441" s="85" t="b">
        <v>0</v>
      </c>
      <c r="K441" s="85" t="b">
        <v>1</v>
      </c>
      <c r="L441" s="85" t="b">
        <v>0</v>
      </c>
    </row>
    <row r="442" spans="1:12" ht="15">
      <c r="A442" s="85" t="s">
        <v>2933</v>
      </c>
      <c r="B442" s="85" t="s">
        <v>3535</v>
      </c>
      <c r="C442" s="85">
        <v>2</v>
      </c>
      <c r="D442" s="118">
        <v>0.007166240695227636</v>
      </c>
      <c r="E442" s="118">
        <v>2.12057393120585</v>
      </c>
      <c r="F442" s="85" t="s">
        <v>2810</v>
      </c>
      <c r="G442" s="85" t="b">
        <v>0</v>
      </c>
      <c r="H442" s="85" t="b">
        <v>1</v>
      </c>
      <c r="I442" s="85" t="b">
        <v>0</v>
      </c>
      <c r="J442" s="85" t="b">
        <v>0</v>
      </c>
      <c r="K442" s="85" t="b">
        <v>0</v>
      </c>
      <c r="L442" s="85" t="b">
        <v>0</v>
      </c>
    </row>
    <row r="443" spans="1:12" ht="15">
      <c r="A443" s="85" t="s">
        <v>3535</v>
      </c>
      <c r="B443" s="85" t="s">
        <v>3693</v>
      </c>
      <c r="C443" s="85">
        <v>2</v>
      </c>
      <c r="D443" s="118">
        <v>0.007166240695227636</v>
      </c>
      <c r="E443" s="118">
        <v>2.12057393120585</v>
      </c>
      <c r="F443" s="85" t="s">
        <v>2810</v>
      </c>
      <c r="G443" s="85" t="b">
        <v>0</v>
      </c>
      <c r="H443" s="85" t="b">
        <v>0</v>
      </c>
      <c r="I443" s="85" t="b">
        <v>0</v>
      </c>
      <c r="J443" s="85" t="b">
        <v>0</v>
      </c>
      <c r="K443" s="85" t="b">
        <v>0</v>
      </c>
      <c r="L443" s="85" t="b">
        <v>0</v>
      </c>
    </row>
    <row r="444" spans="1:12" ht="15">
      <c r="A444" s="85" t="s">
        <v>3693</v>
      </c>
      <c r="B444" s="85" t="s">
        <v>3694</v>
      </c>
      <c r="C444" s="85">
        <v>2</v>
      </c>
      <c r="D444" s="118">
        <v>0.007166240695227636</v>
      </c>
      <c r="E444" s="118">
        <v>2.12057393120585</v>
      </c>
      <c r="F444" s="85" t="s">
        <v>2810</v>
      </c>
      <c r="G444" s="85" t="b">
        <v>0</v>
      </c>
      <c r="H444" s="85" t="b">
        <v>0</v>
      </c>
      <c r="I444" s="85" t="b">
        <v>0</v>
      </c>
      <c r="J444" s="85" t="b">
        <v>0</v>
      </c>
      <c r="K444" s="85" t="b">
        <v>0</v>
      </c>
      <c r="L444" s="85" t="b">
        <v>0</v>
      </c>
    </row>
    <row r="445" spans="1:12" ht="15">
      <c r="A445" s="85" t="s">
        <v>3694</v>
      </c>
      <c r="B445" s="85" t="s">
        <v>3695</v>
      </c>
      <c r="C445" s="85">
        <v>2</v>
      </c>
      <c r="D445" s="118">
        <v>0.007166240695227636</v>
      </c>
      <c r="E445" s="118">
        <v>2.12057393120585</v>
      </c>
      <c r="F445" s="85" t="s">
        <v>2810</v>
      </c>
      <c r="G445" s="85" t="b">
        <v>0</v>
      </c>
      <c r="H445" s="85" t="b">
        <v>0</v>
      </c>
      <c r="I445" s="85" t="b">
        <v>0</v>
      </c>
      <c r="J445" s="85" t="b">
        <v>0</v>
      </c>
      <c r="K445" s="85" t="b">
        <v>1</v>
      </c>
      <c r="L445" s="85" t="b">
        <v>0</v>
      </c>
    </row>
    <row r="446" spans="1:12" ht="15">
      <c r="A446" s="85" t="s">
        <v>3695</v>
      </c>
      <c r="B446" s="85" t="s">
        <v>3568</v>
      </c>
      <c r="C446" s="85">
        <v>2</v>
      </c>
      <c r="D446" s="118">
        <v>0.007166240695227636</v>
      </c>
      <c r="E446" s="118">
        <v>2.12057393120585</v>
      </c>
      <c r="F446" s="85" t="s">
        <v>2810</v>
      </c>
      <c r="G446" s="85" t="b">
        <v>0</v>
      </c>
      <c r="H446" s="85" t="b">
        <v>1</v>
      </c>
      <c r="I446" s="85" t="b">
        <v>0</v>
      </c>
      <c r="J446" s="85" t="b">
        <v>0</v>
      </c>
      <c r="K446" s="85" t="b">
        <v>0</v>
      </c>
      <c r="L446" s="85" t="b">
        <v>0</v>
      </c>
    </row>
    <row r="447" spans="1:12" ht="15">
      <c r="A447" s="85" t="s">
        <v>388</v>
      </c>
      <c r="B447" s="85" t="s">
        <v>3762</v>
      </c>
      <c r="C447" s="85">
        <v>2</v>
      </c>
      <c r="D447" s="118">
        <v>0.007166240695227636</v>
      </c>
      <c r="E447" s="118">
        <v>2.12057393120585</v>
      </c>
      <c r="F447" s="85" t="s">
        <v>2810</v>
      </c>
      <c r="G447" s="85" t="b">
        <v>0</v>
      </c>
      <c r="H447" s="85" t="b">
        <v>0</v>
      </c>
      <c r="I447" s="85" t="b">
        <v>0</v>
      </c>
      <c r="J447" s="85" t="b">
        <v>0</v>
      </c>
      <c r="K447" s="85" t="b">
        <v>0</v>
      </c>
      <c r="L447" s="85" t="b">
        <v>0</v>
      </c>
    </row>
    <row r="448" spans="1:12" ht="15">
      <c r="A448" s="85" t="s">
        <v>3762</v>
      </c>
      <c r="B448" s="85" t="s">
        <v>363</v>
      </c>
      <c r="C448" s="85">
        <v>2</v>
      </c>
      <c r="D448" s="118">
        <v>0.007166240695227636</v>
      </c>
      <c r="E448" s="118">
        <v>1.142850325917002</v>
      </c>
      <c r="F448" s="85" t="s">
        <v>2810</v>
      </c>
      <c r="G448" s="85" t="b">
        <v>0</v>
      </c>
      <c r="H448" s="85" t="b">
        <v>0</v>
      </c>
      <c r="I448" s="85" t="b">
        <v>0</v>
      </c>
      <c r="J448" s="85" t="b">
        <v>0</v>
      </c>
      <c r="K448" s="85" t="b">
        <v>0</v>
      </c>
      <c r="L448" s="85" t="b">
        <v>0</v>
      </c>
    </row>
    <row r="449" spans="1:12" ht="15">
      <c r="A449" s="85" t="s">
        <v>363</v>
      </c>
      <c r="B449" s="85" t="s">
        <v>3573</v>
      </c>
      <c r="C449" s="85">
        <v>2</v>
      </c>
      <c r="D449" s="118">
        <v>0.007166240695227636</v>
      </c>
      <c r="E449" s="118">
        <v>1.142850325917002</v>
      </c>
      <c r="F449" s="85" t="s">
        <v>2810</v>
      </c>
      <c r="G449" s="85" t="b">
        <v>0</v>
      </c>
      <c r="H449" s="85" t="b">
        <v>0</v>
      </c>
      <c r="I449" s="85" t="b">
        <v>0</v>
      </c>
      <c r="J449" s="85" t="b">
        <v>0</v>
      </c>
      <c r="K449" s="85" t="b">
        <v>0</v>
      </c>
      <c r="L449" s="85" t="b">
        <v>0</v>
      </c>
    </row>
    <row r="450" spans="1:12" ht="15">
      <c r="A450" s="85" t="s">
        <v>3573</v>
      </c>
      <c r="B450" s="85" t="s">
        <v>3763</v>
      </c>
      <c r="C450" s="85">
        <v>2</v>
      </c>
      <c r="D450" s="118">
        <v>0.007166240695227636</v>
      </c>
      <c r="E450" s="118">
        <v>2.12057393120585</v>
      </c>
      <c r="F450" s="85" t="s">
        <v>2810</v>
      </c>
      <c r="G450" s="85" t="b">
        <v>0</v>
      </c>
      <c r="H450" s="85" t="b">
        <v>0</v>
      </c>
      <c r="I450" s="85" t="b">
        <v>0</v>
      </c>
      <c r="J450" s="85" t="b">
        <v>0</v>
      </c>
      <c r="K450" s="85" t="b">
        <v>1</v>
      </c>
      <c r="L450" s="85" t="b">
        <v>0</v>
      </c>
    </row>
    <row r="451" spans="1:12" ht="15">
      <c r="A451" s="85" t="s">
        <v>3763</v>
      </c>
      <c r="B451" s="85" t="s">
        <v>3764</v>
      </c>
      <c r="C451" s="85">
        <v>2</v>
      </c>
      <c r="D451" s="118">
        <v>0.007166240695227636</v>
      </c>
      <c r="E451" s="118">
        <v>2.12057393120585</v>
      </c>
      <c r="F451" s="85" t="s">
        <v>2810</v>
      </c>
      <c r="G451" s="85" t="b">
        <v>0</v>
      </c>
      <c r="H451" s="85" t="b">
        <v>1</v>
      </c>
      <c r="I451" s="85" t="b">
        <v>0</v>
      </c>
      <c r="J451" s="85" t="b">
        <v>0</v>
      </c>
      <c r="K451" s="85" t="b">
        <v>1</v>
      </c>
      <c r="L451" s="85" t="b">
        <v>0</v>
      </c>
    </row>
    <row r="452" spans="1:12" ht="15">
      <c r="A452" s="85" t="s">
        <v>3764</v>
      </c>
      <c r="B452" s="85" t="s">
        <v>3765</v>
      </c>
      <c r="C452" s="85">
        <v>2</v>
      </c>
      <c r="D452" s="118">
        <v>0.007166240695227636</v>
      </c>
      <c r="E452" s="118">
        <v>2.12057393120585</v>
      </c>
      <c r="F452" s="85" t="s">
        <v>2810</v>
      </c>
      <c r="G452" s="85" t="b">
        <v>0</v>
      </c>
      <c r="H452" s="85" t="b">
        <v>1</v>
      </c>
      <c r="I452" s="85" t="b">
        <v>0</v>
      </c>
      <c r="J452" s="85" t="b">
        <v>0</v>
      </c>
      <c r="K452" s="85" t="b">
        <v>0</v>
      </c>
      <c r="L452" s="85" t="b">
        <v>0</v>
      </c>
    </row>
    <row r="453" spans="1:12" ht="15">
      <c r="A453" s="85" t="s">
        <v>3765</v>
      </c>
      <c r="B453" s="85" t="s">
        <v>3766</v>
      </c>
      <c r="C453" s="85">
        <v>2</v>
      </c>
      <c r="D453" s="118">
        <v>0.007166240695227636</v>
      </c>
      <c r="E453" s="118">
        <v>2.12057393120585</v>
      </c>
      <c r="F453" s="85" t="s">
        <v>2810</v>
      </c>
      <c r="G453" s="85" t="b">
        <v>0</v>
      </c>
      <c r="H453" s="85" t="b">
        <v>0</v>
      </c>
      <c r="I453" s="85" t="b">
        <v>0</v>
      </c>
      <c r="J453" s="85" t="b">
        <v>0</v>
      </c>
      <c r="K453" s="85" t="b">
        <v>0</v>
      </c>
      <c r="L453" s="85" t="b">
        <v>0</v>
      </c>
    </row>
    <row r="454" spans="1:12" ht="15">
      <c r="A454" s="85" t="s">
        <v>3766</v>
      </c>
      <c r="B454" s="85" t="s">
        <v>3767</v>
      </c>
      <c r="C454" s="85">
        <v>2</v>
      </c>
      <c r="D454" s="118">
        <v>0.007166240695227636</v>
      </c>
      <c r="E454" s="118">
        <v>2.12057393120585</v>
      </c>
      <c r="F454" s="85" t="s">
        <v>2810</v>
      </c>
      <c r="G454" s="85" t="b">
        <v>0</v>
      </c>
      <c r="H454" s="85" t="b">
        <v>0</v>
      </c>
      <c r="I454" s="85" t="b">
        <v>0</v>
      </c>
      <c r="J454" s="85" t="b">
        <v>0</v>
      </c>
      <c r="K454" s="85" t="b">
        <v>0</v>
      </c>
      <c r="L454" s="85" t="b">
        <v>0</v>
      </c>
    </row>
    <row r="455" spans="1:12" ht="15">
      <c r="A455" s="85" t="s">
        <v>3767</v>
      </c>
      <c r="B455" s="85" t="s">
        <v>3768</v>
      </c>
      <c r="C455" s="85">
        <v>2</v>
      </c>
      <c r="D455" s="118">
        <v>0.007166240695227636</v>
      </c>
      <c r="E455" s="118">
        <v>2.12057393120585</v>
      </c>
      <c r="F455" s="85" t="s">
        <v>2810</v>
      </c>
      <c r="G455" s="85" t="b">
        <v>0</v>
      </c>
      <c r="H455" s="85" t="b">
        <v>0</v>
      </c>
      <c r="I455" s="85" t="b">
        <v>0</v>
      </c>
      <c r="J455" s="85" t="b">
        <v>0</v>
      </c>
      <c r="K455" s="85" t="b">
        <v>0</v>
      </c>
      <c r="L455" s="85" t="b">
        <v>0</v>
      </c>
    </row>
    <row r="456" spans="1:12" ht="15">
      <c r="A456" s="85" t="s">
        <v>3768</v>
      </c>
      <c r="B456" s="85" t="s">
        <v>3769</v>
      </c>
      <c r="C456" s="85">
        <v>2</v>
      </c>
      <c r="D456" s="118">
        <v>0.007166240695227636</v>
      </c>
      <c r="E456" s="118">
        <v>2.12057393120585</v>
      </c>
      <c r="F456" s="85" t="s">
        <v>2810</v>
      </c>
      <c r="G456" s="85" t="b">
        <v>0</v>
      </c>
      <c r="H456" s="85" t="b">
        <v>0</v>
      </c>
      <c r="I456" s="85" t="b">
        <v>0</v>
      </c>
      <c r="J456" s="85" t="b">
        <v>0</v>
      </c>
      <c r="K456" s="85" t="b">
        <v>0</v>
      </c>
      <c r="L456" s="85" t="b">
        <v>0</v>
      </c>
    </row>
    <row r="457" spans="1:12" ht="15">
      <c r="A457" s="85" t="s">
        <v>3769</v>
      </c>
      <c r="B457" s="85" t="s">
        <v>3770</v>
      </c>
      <c r="C457" s="85">
        <v>2</v>
      </c>
      <c r="D457" s="118">
        <v>0.007166240695227636</v>
      </c>
      <c r="E457" s="118">
        <v>2.12057393120585</v>
      </c>
      <c r="F457" s="85" t="s">
        <v>2810</v>
      </c>
      <c r="G457" s="85" t="b">
        <v>0</v>
      </c>
      <c r="H457" s="85" t="b">
        <v>0</v>
      </c>
      <c r="I457" s="85" t="b">
        <v>0</v>
      </c>
      <c r="J457" s="85" t="b">
        <v>0</v>
      </c>
      <c r="K457" s="85" t="b">
        <v>0</v>
      </c>
      <c r="L457" s="85" t="b">
        <v>0</v>
      </c>
    </row>
    <row r="458" spans="1:12" ht="15">
      <c r="A458" s="85" t="s">
        <v>3638</v>
      </c>
      <c r="B458" s="85" t="s">
        <v>3779</v>
      </c>
      <c r="C458" s="85">
        <v>2</v>
      </c>
      <c r="D458" s="118">
        <v>0.007166240695227636</v>
      </c>
      <c r="E458" s="118">
        <v>2.12057393120585</v>
      </c>
      <c r="F458" s="85" t="s">
        <v>2810</v>
      </c>
      <c r="G458" s="85" t="b">
        <v>0</v>
      </c>
      <c r="H458" s="85" t="b">
        <v>0</v>
      </c>
      <c r="I458" s="85" t="b">
        <v>0</v>
      </c>
      <c r="J458" s="85" t="b">
        <v>0</v>
      </c>
      <c r="K458" s="85" t="b">
        <v>0</v>
      </c>
      <c r="L458" s="85" t="b">
        <v>0</v>
      </c>
    </row>
    <row r="459" spans="1:12" ht="15">
      <c r="A459" s="85" t="s">
        <v>3779</v>
      </c>
      <c r="B459" s="85" t="s">
        <v>2972</v>
      </c>
      <c r="C459" s="85">
        <v>2</v>
      </c>
      <c r="D459" s="118">
        <v>0.007166240695227636</v>
      </c>
      <c r="E459" s="118">
        <v>1.166331421766525</v>
      </c>
      <c r="F459" s="85" t="s">
        <v>2810</v>
      </c>
      <c r="G459" s="85" t="b">
        <v>0</v>
      </c>
      <c r="H459" s="85" t="b">
        <v>0</v>
      </c>
      <c r="I459" s="85" t="b">
        <v>0</v>
      </c>
      <c r="J459" s="85" t="b">
        <v>0</v>
      </c>
      <c r="K459" s="85" t="b">
        <v>0</v>
      </c>
      <c r="L459" s="85" t="b">
        <v>0</v>
      </c>
    </row>
    <row r="460" spans="1:12" ht="15">
      <c r="A460" s="85" t="s">
        <v>2972</v>
      </c>
      <c r="B460" s="85" t="s">
        <v>3598</v>
      </c>
      <c r="C460" s="85">
        <v>2</v>
      </c>
      <c r="D460" s="118">
        <v>0.007166240695227636</v>
      </c>
      <c r="E460" s="118">
        <v>1.166331421766525</v>
      </c>
      <c r="F460" s="85" t="s">
        <v>2810</v>
      </c>
      <c r="G460" s="85" t="b">
        <v>0</v>
      </c>
      <c r="H460" s="85" t="b">
        <v>0</v>
      </c>
      <c r="I460" s="85" t="b">
        <v>0</v>
      </c>
      <c r="J460" s="85" t="b">
        <v>0</v>
      </c>
      <c r="K460" s="85" t="b">
        <v>0</v>
      </c>
      <c r="L460" s="85" t="b">
        <v>0</v>
      </c>
    </row>
    <row r="461" spans="1:12" ht="15">
      <c r="A461" s="85" t="s">
        <v>3598</v>
      </c>
      <c r="B461" s="85" t="s">
        <v>3780</v>
      </c>
      <c r="C461" s="85">
        <v>2</v>
      </c>
      <c r="D461" s="118">
        <v>0.007166240695227636</v>
      </c>
      <c r="E461" s="118">
        <v>2.12057393120585</v>
      </c>
      <c r="F461" s="85" t="s">
        <v>2810</v>
      </c>
      <c r="G461" s="85" t="b">
        <v>0</v>
      </c>
      <c r="H461" s="85" t="b">
        <v>0</v>
      </c>
      <c r="I461" s="85" t="b">
        <v>0</v>
      </c>
      <c r="J461" s="85" t="b">
        <v>1</v>
      </c>
      <c r="K461" s="85" t="b">
        <v>0</v>
      </c>
      <c r="L461" s="85" t="b">
        <v>0</v>
      </c>
    </row>
    <row r="462" spans="1:12" ht="15">
      <c r="A462" s="85" t="s">
        <v>3780</v>
      </c>
      <c r="B462" s="85" t="s">
        <v>2931</v>
      </c>
      <c r="C462" s="85">
        <v>2</v>
      </c>
      <c r="D462" s="118">
        <v>0.007166240695227636</v>
      </c>
      <c r="E462" s="118">
        <v>1.9444826721501687</v>
      </c>
      <c r="F462" s="85" t="s">
        <v>2810</v>
      </c>
      <c r="G462" s="85" t="b">
        <v>1</v>
      </c>
      <c r="H462" s="85" t="b">
        <v>0</v>
      </c>
      <c r="I462" s="85" t="b">
        <v>0</v>
      </c>
      <c r="J462" s="85" t="b">
        <v>0</v>
      </c>
      <c r="K462" s="85" t="b">
        <v>0</v>
      </c>
      <c r="L462" s="85" t="b">
        <v>0</v>
      </c>
    </row>
    <row r="463" spans="1:12" ht="15">
      <c r="A463" s="85" t="s">
        <v>2931</v>
      </c>
      <c r="B463" s="85" t="s">
        <v>3781</v>
      </c>
      <c r="C463" s="85">
        <v>2</v>
      </c>
      <c r="D463" s="118">
        <v>0.007166240695227636</v>
      </c>
      <c r="E463" s="118">
        <v>1.9444826721501687</v>
      </c>
      <c r="F463" s="85" t="s">
        <v>2810</v>
      </c>
      <c r="G463" s="85" t="b">
        <v>0</v>
      </c>
      <c r="H463" s="85" t="b">
        <v>0</v>
      </c>
      <c r="I463" s="85" t="b">
        <v>0</v>
      </c>
      <c r="J463" s="85" t="b">
        <v>0</v>
      </c>
      <c r="K463" s="85" t="b">
        <v>0</v>
      </c>
      <c r="L463" s="85" t="b">
        <v>0</v>
      </c>
    </row>
    <row r="464" spans="1:12" ht="15">
      <c r="A464" s="85" t="s">
        <v>3781</v>
      </c>
      <c r="B464" s="85" t="s">
        <v>2980</v>
      </c>
      <c r="C464" s="85">
        <v>2</v>
      </c>
      <c r="D464" s="118">
        <v>0.007166240695227636</v>
      </c>
      <c r="E464" s="118">
        <v>2.12057393120585</v>
      </c>
      <c r="F464" s="85" t="s">
        <v>2810</v>
      </c>
      <c r="G464" s="85" t="b">
        <v>0</v>
      </c>
      <c r="H464" s="85" t="b">
        <v>0</v>
      </c>
      <c r="I464" s="85" t="b">
        <v>0</v>
      </c>
      <c r="J464" s="85" t="b">
        <v>0</v>
      </c>
      <c r="K464" s="85" t="b">
        <v>0</v>
      </c>
      <c r="L464" s="85" t="b">
        <v>0</v>
      </c>
    </row>
    <row r="465" spans="1:12" ht="15">
      <c r="A465" s="85" t="s">
        <v>2980</v>
      </c>
      <c r="B465" s="85" t="s">
        <v>3782</v>
      </c>
      <c r="C465" s="85">
        <v>2</v>
      </c>
      <c r="D465" s="118">
        <v>0.007166240695227636</v>
      </c>
      <c r="E465" s="118">
        <v>2.12057393120585</v>
      </c>
      <c r="F465" s="85" t="s">
        <v>2810</v>
      </c>
      <c r="G465" s="85" t="b">
        <v>0</v>
      </c>
      <c r="H465" s="85" t="b">
        <v>0</v>
      </c>
      <c r="I465" s="85" t="b">
        <v>0</v>
      </c>
      <c r="J465" s="85" t="b">
        <v>0</v>
      </c>
      <c r="K465" s="85" t="b">
        <v>0</v>
      </c>
      <c r="L465" s="85" t="b">
        <v>0</v>
      </c>
    </row>
    <row r="466" spans="1:12" ht="15">
      <c r="A466" s="85" t="s">
        <v>3782</v>
      </c>
      <c r="B466" s="85" t="s">
        <v>2979</v>
      </c>
      <c r="C466" s="85">
        <v>2</v>
      </c>
      <c r="D466" s="118">
        <v>0.007166240695227636</v>
      </c>
      <c r="E466" s="118">
        <v>2.12057393120585</v>
      </c>
      <c r="F466" s="85" t="s">
        <v>2810</v>
      </c>
      <c r="G466" s="85" t="b">
        <v>0</v>
      </c>
      <c r="H466" s="85" t="b">
        <v>0</v>
      </c>
      <c r="I466" s="85" t="b">
        <v>0</v>
      </c>
      <c r="J466" s="85" t="b">
        <v>0</v>
      </c>
      <c r="K466" s="85" t="b">
        <v>0</v>
      </c>
      <c r="L466" s="85" t="b">
        <v>0</v>
      </c>
    </row>
    <row r="467" spans="1:12" ht="15">
      <c r="A467" s="85" t="s">
        <v>2993</v>
      </c>
      <c r="B467" s="85" t="s">
        <v>2994</v>
      </c>
      <c r="C467" s="85">
        <v>6</v>
      </c>
      <c r="D467" s="118">
        <v>0.0067912882535619305</v>
      </c>
      <c r="E467" s="118">
        <v>1.4244149042036593</v>
      </c>
      <c r="F467" s="85" t="s">
        <v>2811</v>
      </c>
      <c r="G467" s="85" t="b">
        <v>0</v>
      </c>
      <c r="H467" s="85" t="b">
        <v>0</v>
      </c>
      <c r="I467" s="85" t="b">
        <v>0</v>
      </c>
      <c r="J467" s="85" t="b">
        <v>0</v>
      </c>
      <c r="K467" s="85" t="b">
        <v>0</v>
      </c>
      <c r="L467" s="85" t="b">
        <v>0</v>
      </c>
    </row>
    <row r="468" spans="1:12" ht="15">
      <c r="A468" s="85" t="s">
        <v>2995</v>
      </c>
      <c r="B468" s="85" t="s">
        <v>2929</v>
      </c>
      <c r="C468" s="85">
        <v>5</v>
      </c>
      <c r="D468" s="118">
        <v>0.007679336624081153</v>
      </c>
      <c r="E468" s="118">
        <v>1.4913616938342726</v>
      </c>
      <c r="F468" s="85" t="s">
        <v>2811</v>
      </c>
      <c r="G468" s="85" t="b">
        <v>0</v>
      </c>
      <c r="H468" s="85" t="b">
        <v>0</v>
      </c>
      <c r="I468" s="85" t="b">
        <v>0</v>
      </c>
      <c r="J468" s="85" t="b">
        <v>0</v>
      </c>
      <c r="K468" s="85" t="b">
        <v>0</v>
      </c>
      <c r="L468" s="85" t="b">
        <v>0</v>
      </c>
    </row>
    <row r="469" spans="1:12" ht="15">
      <c r="A469" s="85" t="s">
        <v>2929</v>
      </c>
      <c r="B469" s="85" t="s">
        <v>2996</v>
      </c>
      <c r="C469" s="85">
        <v>5</v>
      </c>
      <c r="D469" s="118">
        <v>0.007679336624081153</v>
      </c>
      <c r="E469" s="118">
        <v>1.4913616938342726</v>
      </c>
      <c r="F469" s="85" t="s">
        <v>2811</v>
      </c>
      <c r="G469" s="85" t="b">
        <v>0</v>
      </c>
      <c r="H469" s="85" t="b">
        <v>0</v>
      </c>
      <c r="I469" s="85" t="b">
        <v>0</v>
      </c>
      <c r="J469" s="85" t="b">
        <v>0</v>
      </c>
      <c r="K469" s="85" t="b">
        <v>0</v>
      </c>
      <c r="L469" s="85" t="b">
        <v>0</v>
      </c>
    </row>
    <row r="470" spans="1:12" ht="15">
      <c r="A470" s="85" t="s">
        <v>2996</v>
      </c>
      <c r="B470" s="85" t="s">
        <v>2997</v>
      </c>
      <c r="C470" s="85">
        <v>5</v>
      </c>
      <c r="D470" s="118">
        <v>0.007679336624081153</v>
      </c>
      <c r="E470" s="118">
        <v>1.5705429398818975</v>
      </c>
      <c r="F470" s="85" t="s">
        <v>2811</v>
      </c>
      <c r="G470" s="85" t="b">
        <v>0</v>
      </c>
      <c r="H470" s="85" t="b">
        <v>0</v>
      </c>
      <c r="I470" s="85" t="b">
        <v>0</v>
      </c>
      <c r="J470" s="85" t="b">
        <v>0</v>
      </c>
      <c r="K470" s="85" t="b">
        <v>0</v>
      </c>
      <c r="L470" s="85" t="b">
        <v>0</v>
      </c>
    </row>
    <row r="471" spans="1:12" ht="15">
      <c r="A471" s="85" t="s">
        <v>2997</v>
      </c>
      <c r="B471" s="85" t="s">
        <v>381</v>
      </c>
      <c r="C471" s="85">
        <v>5</v>
      </c>
      <c r="D471" s="118">
        <v>0.007679336624081153</v>
      </c>
      <c r="E471" s="118">
        <v>1.5705429398818975</v>
      </c>
      <c r="F471" s="85" t="s">
        <v>2811</v>
      </c>
      <c r="G471" s="85" t="b">
        <v>0</v>
      </c>
      <c r="H471" s="85" t="b">
        <v>0</v>
      </c>
      <c r="I471" s="85" t="b">
        <v>0</v>
      </c>
      <c r="J471" s="85" t="b">
        <v>0</v>
      </c>
      <c r="K471" s="85" t="b">
        <v>0</v>
      </c>
      <c r="L471" s="85" t="b">
        <v>0</v>
      </c>
    </row>
    <row r="472" spans="1:12" ht="15">
      <c r="A472" s="85" t="s">
        <v>381</v>
      </c>
      <c r="B472" s="85" t="s">
        <v>3558</v>
      </c>
      <c r="C472" s="85">
        <v>5</v>
      </c>
      <c r="D472" s="118">
        <v>0.007679336624081153</v>
      </c>
      <c r="E472" s="118">
        <v>1.5705429398818975</v>
      </c>
      <c r="F472" s="85" t="s">
        <v>2811</v>
      </c>
      <c r="G472" s="85" t="b">
        <v>0</v>
      </c>
      <c r="H472" s="85" t="b">
        <v>0</v>
      </c>
      <c r="I472" s="85" t="b">
        <v>0</v>
      </c>
      <c r="J472" s="85" t="b">
        <v>0</v>
      </c>
      <c r="K472" s="85" t="b">
        <v>0</v>
      </c>
      <c r="L472" s="85" t="b">
        <v>0</v>
      </c>
    </row>
    <row r="473" spans="1:12" ht="15">
      <c r="A473" s="85" t="s">
        <v>3558</v>
      </c>
      <c r="B473" s="85" t="s">
        <v>3559</v>
      </c>
      <c r="C473" s="85">
        <v>5</v>
      </c>
      <c r="D473" s="118">
        <v>0.007679336624081153</v>
      </c>
      <c r="E473" s="118">
        <v>1.5705429398818975</v>
      </c>
      <c r="F473" s="85" t="s">
        <v>2811</v>
      </c>
      <c r="G473" s="85" t="b">
        <v>0</v>
      </c>
      <c r="H473" s="85" t="b">
        <v>0</v>
      </c>
      <c r="I473" s="85" t="b">
        <v>0</v>
      </c>
      <c r="J473" s="85" t="b">
        <v>0</v>
      </c>
      <c r="K473" s="85" t="b">
        <v>1</v>
      </c>
      <c r="L473" s="85" t="b">
        <v>0</v>
      </c>
    </row>
    <row r="474" spans="1:12" ht="15">
      <c r="A474" s="85" t="s">
        <v>380</v>
      </c>
      <c r="B474" s="85" t="s">
        <v>2992</v>
      </c>
      <c r="C474" s="85">
        <v>5</v>
      </c>
      <c r="D474" s="118">
        <v>0.007679336624081153</v>
      </c>
      <c r="E474" s="118">
        <v>1.3664229572259727</v>
      </c>
      <c r="F474" s="85" t="s">
        <v>2811</v>
      </c>
      <c r="G474" s="85" t="b">
        <v>0</v>
      </c>
      <c r="H474" s="85" t="b">
        <v>0</v>
      </c>
      <c r="I474" s="85" t="b">
        <v>0</v>
      </c>
      <c r="J474" s="85" t="b">
        <v>0</v>
      </c>
      <c r="K474" s="85" t="b">
        <v>0</v>
      </c>
      <c r="L474" s="85" t="b">
        <v>0</v>
      </c>
    </row>
    <row r="475" spans="1:12" ht="15">
      <c r="A475" s="85" t="s">
        <v>2994</v>
      </c>
      <c r="B475" s="85" t="s">
        <v>2995</v>
      </c>
      <c r="C475" s="85">
        <v>4</v>
      </c>
      <c r="D475" s="118">
        <v>0.008121224666776276</v>
      </c>
      <c r="E475" s="118">
        <v>1.3944516808262164</v>
      </c>
      <c r="F475" s="85" t="s">
        <v>2811</v>
      </c>
      <c r="G475" s="85" t="b">
        <v>0</v>
      </c>
      <c r="H475" s="85" t="b">
        <v>0</v>
      </c>
      <c r="I475" s="85" t="b">
        <v>0</v>
      </c>
      <c r="J475" s="85" t="b">
        <v>0</v>
      </c>
      <c r="K475" s="85" t="b">
        <v>0</v>
      </c>
      <c r="L475" s="85" t="b">
        <v>0</v>
      </c>
    </row>
    <row r="476" spans="1:12" ht="15">
      <c r="A476" s="85" t="s">
        <v>2992</v>
      </c>
      <c r="B476" s="85" t="s">
        <v>3583</v>
      </c>
      <c r="C476" s="85">
        <v>4</v>
      </c>
      <c r="D476" s="118">
        <v>0.008121224666776276</v>
      </c>
      <c r="E476" s="118">
        <v>1.3664229572259727</v>
      </c>
      <c r="F476" s="85" t="s">
        <v>2811</v>
      </c>
      <c r="G476" s="85" t="b">
        <v>0</v>
      </c>
      <c r="H476" s="85" t="b">
        <v>0</v>
      </c>
      <c r="I476" s="85" t="b">
        <v>0</v>
      </c>
      <c r="J476" s="85" t="b">
        <v>0</v>
      </c>
      <c r="K476" s="85" t="b">
        <v>0</v>
      </c>
      <c r="L476" s="85" t="b">
        <v>0</v>
      </c>
    </row>
    <row r="477" spans="1:12" ht="15">
      <c r="A477" s="85" t="s">
        <v>3583</v>
      </c>
      <c r="B477" s="85" t="s">
        <v>3560</v>
      </c>
      <c r="C477" s="85">
        <v>4</v>
      </c>
      <c r="D477" s="118">
        <v>0.008121224666776276</v>
      </c>
      <c r="E477" s="118">
        <v>1.5705429398818975</v>
      </c>
      <c r="F477" s="85" t="s">
        <v>2811</v>
      </c>
      <c r="G477" s="85" t="b">
        <v>0</v>
      </c>
      <c r="H477" s="85" t="b">
        <v>0</v>
      </c>
      <c r="I477" s="85" t="b">
        <v>0</v>
      </c>
      <c r="J477" s="85" t="b">
        <v>0</v>
      </c>
      <c r="K477" s="85" t="b">
        <v>0</v>
      </c>
      <c r="L477" s="85" t="b">
        <v>0</v>
      </c>
    </row>
    <row r="478" spans="1:12" ht="15">
      <c r="A478" s="85" t="s">
        <v>3560</v>
      </c>
      <c r="B478" s="85" t="s">
        <v>3584</v>
      </c>
      <c r="C478" s="85">
        <v>4</v>
      </c>
      <c r="D478" s="118">
        <v>0.008121224666776276</v>
      </c>
      <c r="E478" s="118">
        <v>1.5705429398818975</v>
      </c>
      <c r="F478" s="85" t="s">
        <v>2811</v>
      </c>
      <c r="G478" s="85" t="b">
        <v>0</v>
      </c>
      <c r="H478" s="85" t="b">
        <v>0</v>
      </c>
      <c r="I478" s="85" t="b">
        <v>0</v>
      </c>
      <c r="J478" s="85" t="b">
        <v>0</v>
      </c>
      <c r="K478" s="85" t="b">
        <v>0</v>
      </c>
      <c r="L478" s="85" t="b">
        <v>0</v>
      </c>
    </row>
    <row r="479" spans="1:12" ht="15">
      <c r="A479" s="85" t="s">
        <v>3585</v>
      </c>
      <c r="B479" s="85" t="s">
        <v>2972</v>
      </c>
      <c r="C479" s="85">
        <v>4</v>
      </c>
      <c r="D479" s="118">
        <v>0.008121224666776276</v>
      </c>
      <c r="E479" s="118">
        <v>1.4913616938342726</v>
      </c>
      <c r="F479" s="85" t="s">
        <v>2811</v>
      </c>
      <c r="G479" s="85" t="b">
        <v>0</v>
      </c>
      <c r="H479" s="85" t="b">
        <v>0</v>
      </c>
      <c r="I479" s="85" t="b">
        <v>0</v>
      </c>
      <c r="J479" s="85" t="b">
        <v>0</v>
      </c>
      <c r="K479" s="85" t="b">
        <v>0</v>
      </c>
      <c r="L479" s="85" t="b">
        <v>0</v>
      </c>
    </row>
    <row r="480" spans="1:12" ht="15">
      <c r="A480" s="85" t="s">
        <v>3559</v>
      </c>
      <c r="B480" s="85" t="s">
        <v>3551</v>
      </c>
      <c r="C480" s="85">
        <v>3</v>
      </c>
      <c r="D480" s="118">
        <v>0.008003246101229657</v>
      </c>
      <c r="E480" s="118">
        <v>1.4456042032735974</v>
      </c>
      <c r="F480" s="85" t="s">
        <v>2811</v>
      </c>
      <c r="G480" s="85" t="b">
        <v>0</v>
      </c>
      <c r="H480" s="85" t="b">
        <v>1</v>
      </c>
      <c r="I480" s="85" t="b">
        <v>0</v>
      </c>
      <c r="J480" s="85" t="b">
        <v>1</v>
      </c>
      <c r="K480" s="85" t="b">
        <v>0</v>
      </c>
      <c r="L480" s="85" t="b">
        <v>0</v>
      </c>
    </row>
    <row r="481" spans="1:12" ht="15">
      <c r="A481" s="85" t="s">
        <v>3551</v>
      </c>
      <c r="B481" s="85" t="s">
        <v>380</v>
      </c>
      <c r="C481" s="85">
        <v>3</v>
      </c>
      <c r="D481" s="118">
        <v>0.008003246101229657</v>
      </c>
      <c r="E481" s="118">
        <v>1.4456042032735974</v>
      </c>
      <c r="F481" s="85" t="s">
        <v>2811</v>
      </c>
      <c r="G481" s="85" t="b">
        <v>1</v>
      </c>
      <c r="H481" s="85" t="b">
        <v>0</v>
      </c>
      <c r="I481" s="85" t="b">
        <v>0</v>
      </c>
      <c r="J481" s="85" t="b">
        <v>0</v>
      </c>
      <c r="K481" s="85" t="b">
        <v>0</v>
      </c>
      <c r="L481" s="85" t="b">
        <v>0</v>
      </c>
    </row>
    <row r="482" spans="1:12" ht="15">
      <c r="A482" s="85" t="s">
        <v>3584</v>
      </c>
      <c r="B482" s="85" t="s">
        <v>3585</v>
      </c>
      <c r="C482" s="85">
        <v>3</v>
      </c>
      <c r="D482" s="118">
        <v>0.008003246101229657</v>
      </c>
      <c r="E482" s="118">
        <v>1.5425142162816539</v>
      </c>
      <c r="F482" s="85" t="s">
        <v>2811</v>
      </c>
      <c r="G482" s="85" t="b">
        <v>0</v>
      </c>
      <c r="H482" s="85" t="b">
        <v>0</v>
      </c>
      <c r="I482" s="85" t="b">
        <v>0</v>
      </c>
      <c r="J482" s="85" t="b">
        <v>0</v>
      </c>
      <c r="K482" s="85" t="b">
        <v>0</v>
      </c>
      <c r="L482" s="85" t="b">
        <v>0</v>
      </c>
    </row>
    <row r="483" spans="1:12" ht="15">
      <c r="A483" s="85" t="s">
        <v>2972</v>
      </c>
      <c r="B483" s="85" t="s">
        <v>3582</v>
      </c>
      <c r="C483" s="85">
        <v>3</v>
      </c>
      <c r="D483" s="118">
        <v>0.008003246101229657</v>
      </c>
      <c r="E483" s="118">
        <v>1.5705429398818975</v>
      </c>
      <c r="F483" s="85" t="s">
        <v>2811</v>
      </c>
      <c r="G483" s="85" t="b">
        <v>0</v>
      </c>
      <c r="H483" s="85" t="b">
        <v>0</v>
      </c>
      <c r="I483" s="85" t="b">
        <v>0</v>
      </c>
      <c r="J483" s="85" t="b">
        <v>0</v>
      </c>
      <c r="K483" s="85" t="b">
        <v>0</v>
      </c>
      <c r="L483" s="85" t="b">
        <v>0</v>
      </c>
    </row>
    <row r="484" spans="1:12" ht="15">
      <c r="A484" s="85" t="s">
        <v>3582</v>
      </c>
      <c r="B484" s="85" t="s">
        <v>3639</v>
      </c>
      <c r="C484" s="85">
        <v>3</v>
      </c>
      <c r="D484" s="118">
        <v>0.008003246101229657</v>
      </c>
      <c r="E484" s="118">
        <v>1.792391689498254</v>
      </c>
      <c r="F484" s="85" t="s">
        <v>2811</v>
      </c>
      <c r="G484" s="85" t="b">
        <v>0</v>
      </c>
      <c r="H484" s="85" t="b">
        <v>0</v>
      </c>
      <c r="I484" s="85" t="b">
        <v>0</v>
      </c>
      <c r="J484" s="85" t="b">
        <v>0</v>
      </c>
      <c r="K484" s="85" t="b">
        <v>0</v>
      </c>
      <c r="L484" s="85" t="b">
        <v>0</v>
      </c>
    </row>
    <row r="485" spans="1:12" ht="15">
      <c r="A485" s="85" t="s">
        <v>3639</v>
      </c>
      <c r="B485" s="85" t="s">
        <v>2992</v>
      </c>
      <c r="C485" s="85">
        <v>3</v>
      </c>
      <c r="D485" s="118">
        <v>0.008003246101229657</v>
      </c>
      <c r="E485" s="118">
        <v>1.3664229572259727</v>
      </c>
      <c r="F485" s="85" t="s">
        <v>2811</v>
      </c>
      <c r="G485" s="85" t="b">
        <v>0</v>
      </c>
      <c r="H485" s="85" t="b">
        <v>0</v>
      </c>
      <c r="I485" s="85" t="b">
        <v>0</v>
      </c>
      <c r="J485" s="85" t="b">
        <v>0</v>
      </c>
      <c r="K485" s="85" t="b">
        <v>0</v>
      </c>
      <c r="L485" s="85" t="b">
        <v>0</v>
      </c>
    </row>
    <row r="486" spans="1:12" ht="15">
      <c r="A486" s="85" t="s">
        <v>2992</v>
      </c>
      <c r="B486" s="85" t="s">
        <v>2928</v>
      </c>
      <c r="C486" s="85">
        <v>3</v>
      </c>
      <c r="D486" s="118">
        <v>0.008003246101229657</v>
      </c>
      <c r="E486" s="118">
        <v>1.1445742076096164</v>
      </c>
      <c r="F486" s="85" t="s">
        <v>2811</v>
      </c>
      <c r="G486" s="85" t="b">
        <v>0</v>
      </c>
      <c r="H486" s="85" t="b">
        <v>0</v>
      </c>
      <c r="I486" s="85" t="b">
        <v>0</v>
      </c>
      <c r="J486" s="85" t="b">
        <v>0</v>
      </c>
      <c r="K486" s="85" t="b">
        <v>0</v>
      </c>
      <c r="L486" s="85" t="b">
        <v>0</v>
      </c>
    </row>
    <row r="487" spans="1:12" ht="15">
      <c r="A487" s="85" t="s">
        <v>371</v>
      </c>
      <c r="B487" s="85" t="s">
        <v>370</v>
      </c>
      <c r="C487" s="85">
        <v>3</v>
      </c>
      <c r="D487" s="118">
        <v>0.008003246101229657</v>
      </c>
      <c r="E487" s="118">
        <v>1.667452952889954</v>
      </c>
      <c r="F487" s="85" t="s">
        <v>2811</v>
      </c>
      <c r="G487" s="85" t="b">
        <v>0</v>
      </c>
      <c r="H487" s="85" t="b">
        <v>0</v>
      </c>
      <c r="I487" s="85" t="b">
        <v>0</v>
      </c>
      <c r="J487" s="85" t="b">
        <v>0</v>
      </c>
      <c r="K487" s="85" t="b">
        <v>0</v>
      </c>
      <c r="L487" s="85" t="b">
        <v>0</v>
      </c>
    </row>
    <row r="488" spans="1:12" ht="15">
      <c r="A488" s="85" t="s">
        <v>370</v>
      </c>
      <c r="B488" s="85" t="s">
        <v>346</v>
      </c>
      <c r="C488" s="85">
        <v>3</v>
      </c>
      <c r="D488" s="118">
        <v>0.008003246101229657</v>
      </c>
      <c r="E488" s="118">
        <v>1.667452952889954</v>
      </c>
      <c r="F488" s="85" t="s">
        <v>2811</v>
      </c>
      <c r="G488" s="85" t="b">
        <v>0</v>
      </c>
      <c r="H488" s="85" t="b">
        <v>0</v>
      </c>
      <c r="I488" s="85" t="b">
        <v>0</v>
      </c>
      <c r="J488" s="85" t="b">
        <v>0</v>
      </c>
      <c r="K488" s="85" t="b">
        <v>0</v>
      </c>
      <c r="L488" s="85" t="b">
        <v>0</v>
      </c>
    </row>
    <row r="489" spans="1:12" ht="15">
      <c r="A489" s="85" t="s">
        <v>346</v>
      </c>
      <c r="B489" s="85" t="s">
        <v>369</v>
      </c>
      <c r="C489" s="85">
        <v>3</v>
      </c>
      <c r="D489" s="118">
        <v>0.008003246101229657</v>
      </c>
      <c r="E489" s="118">
        <v>1.667452952889954</v>
      </c>
      <c r="F489" s="85" t="s">
        <v>2811</v>
      </c>
      <c r="G489" s="85" t="b">
        <v>0</v>
      </c>
      <c r="H489" s="85" t="b">
        <v>0</v>
      </c>
      <c r="I489" s="85" t="b">
        <v>0</v>
      </c>
      <c r="J489" s="85" t="b">
        <v>0</v>
      </c>
      <c r="K489" s="85" t="b">
        <v>0</v>
      </c>
      <c r="L489" s="85" t="b">
        <v>0</v>
      </c>
    </row>
    <row r="490" spans="1:12" ht="15">
      <c r="A490" s="85" t="s">
        <v>369</v>
      </c>
      <c r="B490" s="85" t="s">
        <v>368</v>
      </c>
      <c r="C490" s="85">
        <v>3</v>
      </c>
      <c r="D490" s="118">
        <v>0.008003246101229657</v>
      </c>
      <c r="E490" s="118">
        <v>1.792391689498254</v>
      </c>
      <c r="F490" s="85" t="s">
        <v>2811</v>
      </c>
      <c r="G490" s="85" t="b">
        <v>0</v>
      </c>
      <c r="H490" s="85" t="b">
        <v>0</v>
      </c>
      <c r="I490" s="85" t="b">
        <v>0</v>
      </c>
      <c r="J490" s="85" t="b">
        <v>0</v>
      </c>
      <c r="K490" s="85" t="b">
        <v>0</v>
      </c>
      <c r="L490" s="85" t="b">
        <v>0</v>
      </c>
    </row>
    <row r="491" spans="1:12" ht="15">
      <c r="A491" s="85" t="s">
        <v>368</v>
      </c>
      <c r="B491" s="85" t="s">
        <v>367</v>
      </c>
      <c r="C491" s="85">
        <v>3</v>
      </c>
      <c r="D491" s="118">
        <v>0.008003246101229657</v>
      </c>
      <c r="E491" s="118">
        <v>1.792391689498254</v>
      </c>
      <c r="F491" s="85" t="s">
        <v>2811</v>
      </c>
      <c r="G491" s="85" t="b">
        <v>0</v>
      </c>
      <c r="H491" s="85" t="b">
        <v>0</v>
      </c>
      <c r="I491" s="85" t="b">
        <v>0</v>
      </c>
      <c r="J491" s="85" t="b">
        <v>0</v>
      </c>
      <c r="K491" s="85" t="b">
        <v>0</v>
      </c>
      <c r="L491" s="85" t="b">
        <v>0</v>
      </c>
    </row>
    <row r="492" spans="1:12" ht="15">
      <c r="A492" s="85" t="s">
        <v>367</v>
      </c>
      <c r="B492" s="85" t="s">
        <v>2993</v>
      </c>
      <c r="C492" s="85">
        <v>3</v>
      </c>
      <c r="D492" s="118">
        <v>0.008003246101229657</v>
      </c>
      <c r="E492" s="118">
        <v>1.4244149042036593</v>
      </c>
      <c r="F492" s="85" t="s">
        <v>2811</v>
      </c>
      <c r="G492" s="85" t="b">
        <v>0</v>
      </c>
      <c r="H492" s="85" t="b">
        <v>0</v>
      </c>
      <c r="I492" s="85" t="b">
        <v>0</v>
      </c>
      <c r="J492" s="85" t="b">
        <v>0</v>
      </c>
      <c r="K492" s="85" t="b">
        <v>0</v>
      </c>
      <c r="L492" s="85" t="b">
        <v>0</v>
      </c>
    </row>
    <row r="493" spans="1:12" ht="15">
      <c r="A493" s="85" t="s">
        <v>2928</v>
      </c>
      <c r="B493" s="85" t="s">
        <v>2939</v>
      </c>
      <c r="C493" s="85">
        <v>2</v>
      </c>
      <c r="D493" s="118">
        <v>0.0071323469830206</v>
      </c>
      <c r="E493" s="118">
        <v>1.3944516808262164</v>
      </c>
      <c r="F493" s="85" t="s">
        <v>2811</v>
      </c>
      <c r="G493" s="85" t="b">
        <v>0</v>
      </c>
      <c r="H493" s="85" t="b">
        <v>0</v>
      </c>
      <c r="I493" s="85" t="b">
        <v>0</v>
      </c>
      <c r="J493" s="85" t="b">
        <v>0</v>
      </c>
      <c r="K493" s="85" t="b">
        <v>0</v>
      </c>
      <c r="L493" s="85" t="b">
        <v>0</v>
      </c>
    </row>
    <row r="494" spans="1:12" ht="15">
      <c r="A494" s="85" t="s">
        <v>3559</v>
      </c>
      <c r="B494" s="85" t="s">
        <v>380</v>
      </c>
      <c r="C494" s="85">
        <v>2</v>
      </c>
      <c r="D494" s="118">
        <v>0.0071323469830206</v>
      </c>
      <c r="E494" s="118">
        <v>1.1726029312098598</v>
      </c>
      <c r="F494" s="85" t="s">
        <v>2811</v>
      </c>
      <c r="G494" s="85" t="b">
        <v>0</v>
      </c>
      <c r="H494" s="85" t="b">
        <v>1</v>
      </c>
      <c r="I494" s="85" t="b">
        <v>0</v>
      </c>
      <c r="J494" s="85" t="b">
        <v>0</v>
      </c>
      <c r="K494" s="85" t="b">
        <v>0</v>
      </c>
      <c r="L494" s="85" t="b">
        <v>0</v>
      </c>
    </row>
    <row r="495" spans="1:12" ht="15">
      <c r="A495" s="85" t="s">
        <v>2939</v>
      </c>
      <c r="B495" s="85" t="s">
        <v>3597</v>
      </c>
      <c r="C495" s="85">
        <v>2</v>
      </c>
      <c r="D495" s="118">
        <v>0.0071323469830206</v>
      </c>
      <c r="E495" s="118">
        <v>1.4913616938342726</v>
      </c>
      <c r="F495" s="85" t="s">
        <v>2811</v>
      </c>
      <c r="G495" s="85" t="b">
        <v>0</v>
      </c>
      <c r="H495" s="85" t="b">
        <v>0</v>
      </c>
      <c r="I495" s="85" t="b">
        <v>0</v>
      </c>
      <c r="J495" s="85" t="b">
        <v>0</v>
      </c>
      <c r="K495" s="85" t="b">
        <v>0</v>
      </c>
      <c r="L495" s="85" t="b">
        <v>0</v>
      </c>
    </row>
    <row r="496" spans="1:12" ht="15">
      <c r="A496" s="85" t="s">
        <v>235</v>
      </c>
      <c r="B496" s="85" t="s">
        <v>371</v>
      </c>
      <c r="C496" s="85">
        <v>2</v>
      </c>
      <c r="D496" s="118">
        <v>0.0071323469830206</v>
      </c>
      <c r="E496" s="118">
        <v>1.6674529528899538</v>
      </c>
      <c r="F496" s="85" t="s">
        <v>2811</v>
      </c>
      <c r="G496" s="85" t="b">
        <v>0</v>
      </c>
      <c r="H496" s="85" t="b">
        <v>0</v>
      </c>
      <c r="I496" s="85" t="b">
        <v>0</v>
      </c>
      <c r="J496" s="85" t="b">
        <v>0</v>
      </c>
      <c r="K496" s="85" t="b">
        <v>0</v>
      </c>
      <c r="L496" s="85" t="b">
        <v>0</v>
      </c>
    </row>
    <row r="497" spans="1:12" ht="15">
      <c r="A497" s="85" t="s">
        <v>2994</v>
      </c>
      <c r="B497" s="85" t="s">
        <v>3778</v>
      </c>
      <c r="C497" s="85">
        <v>2</v>
      </c>
      <c r="D497" s="118">
        <v>0.0071323469830206</v>
      </c>
      <c r="E497" s="118">
        <v>1.4913616938342726</v>
      </c>
      <c r="F497" s="85" t="s">
        <v>2811</v>
      </c>
      <c r="G497" s="85" t="b">
        <v>0</v>
      </c>
      <c r="H497" s="85" t="b">
        <v>0</v>
      </c>
      <c r="I497" s="85" t="b">
        <v>0</v>
      </c>
      <c r="J497" s="85" t="b">
        <v>0</v>
      </c>
      <c r="K497" s="85" t="b">
        <v>0</v>
      </c>
      <c r="L497" s="85" t="b">
        <v>0</v>
      </c>
    </row>
    <row r="498" spans="1:12" ht="15">
      <c r="A498" s="85" t="s">
        <v>3000</v>
      </c>
      <c r="B498" s="85" t="s">
        <v>3001</v>
      </c>
      <c r="C498" s="85">
        <v>16</v>
      </c>
      <c r="D498" s="118">
        <v>0.005900915121761342</v>
      </c>
      <c r="E498" s="118">
        <v>1.3436547227318978</v>
      </c>
      <c r="F498" s="85" t="s">
        <v>2812</v>
      </c>
      <c r="G498" s="85" t="b">
        <v>0</v>
      </c>
      <c r="H498" s="85" t="b">
        <v>1</v>
      </c>
      <c r="I498" s="85" t="b">
        <v>0</v>
      </c>
      <c r="J498" s="85" t="b">
        <v>0</v>
      </c>
      <c r="K498" s="85" t="b">
        <v>0</v>
      </c>
      <c r="L498" s="85" t="b">
        <v>0</v>
      </c>
    </row>
    <row r="499" spans="1:12" ht="15">
      <c r="A499" s="85" t="s">
        <v>3001</v>
      </c>
      <c r="B499" s="85" t="s">
        <v>3002</v>
      </c>
      <c r="C499" s="85">
        <v>16</v>
      </c>
      <c r="D499" s="118">
        <v>0.005900915121761342</v>
      </c>
      <c r="E499" s="118">
        <v>1.3436547227318978</v>
      </c>
      <c r="F499" s="85" t="s">
        <v>2812</v>
      </c>
      <c r="G499" s="85" t="b">
        <v>0</v>
      </c>
      <c r="H499" s="85" t="b">
        <v>0</v>
      </c>
      <c r="I499" s="85" t="b">
        <v>0</v>
      </c>
      <c r="J499" s="85" t="b">
        <v>0</v>
      </c>
      <c r="K499" s="85" t="b">
        <v>0</v>
      </c>
      <c r="L499" s="85" t="b">
        <v>0</v>
      </c>
    </row>
    <row r="500" spans="1:12" ht="15">
      <c r="A500" s="85" t="s">
        <v>3002</v>
      </c>
      <c r="B500" s="85" t="s">
        <v>3003</v>
      </c>
      <c r="C500" s="85">
        <v>16</v>
      </c>
      <c r="D500" s="118">
        <v>0.005900915121761342</v>
      </c>
      <c r="E500" s="118">
        <v>1.3436547227318978</v>
      </c>
      <c r="F500" s="85" t="s">
        <v>2812</v>
      </c>
      <c r="G500" s="85" t="b">
        <v>0</v>
      </c>
      <c r="H500" s="85" t="b">
        <v>0</v>
      </c>
      <c r="I500" s="85" t="b">
        <v>0</v>
      </c>
      <c r="J500" s="85" t="b">
        <v>0</v>
      </c>
      <c r="K500" s="85" t="b">
        <v>0</v>
      </c>
      <c r="L500" s="85" t="b">
        <v>0</v>
      </c>
    </row>
    <row r="501" spans="1:12" ht="15">
      <c r="A501" s="85" t="s">
        <v>3003</v>
      </c>
      <c r="B501" s="85" t="s">
        <v>3004</v>
      </c>
      <c r="C501" s="85">
        <v>16</v>
      </c>
      <c r="D501" s="118">
        <v>0.005900915121761342</v>
      </c>
      <c r="E501" s="118">
        <v>1.3436547227318978</v>
      </c>
      <c r="F501" s="85" t="s">
        <v>2812</v>
      </c>
      <c r="G501" s="85" t="b">
        <v>0</v>
      </c>
      <c r="H501" s="85" t="b">
        <v>0</v>
      </c>
      <c r="I501" s="85" t="b">
        <v>0</v>
      </c>
      <c r="J501" s="85" t="b">
        <v>0</v>
      </c>
      <c r="K501" s="85" t="b">
        <v>0</v>
      </c>
      <c r="L501" s="85" t="b">
        <v>0</v>
      </c>
    </row>
    <row r="502" spans="1:12" ht="15">
      <c r="A502" s="85" t="s">
        <v>3004</v>
      </c>
      <c r="B502" s="85" t="s">
        <v>3005</v>
      </c>
      <c r="C502" s="85">
        <v>16</v>
      </c>
      <c r="D502" s="118">
        <v>0.005900915121761342</v>
      </c>
      <c r="E502" s="118">
        <v>1.3436547227318978</v>
      </c>
      <c r="F502" s="85" t="s">
        <v>2812</v>
      </c>
      <c r="G502" s="85" t="b">
        <v>0</v>
      </c>
      <c r="H502" s="85" t="b">
        <v>0</v>
      </c>
      <c r="I502" s="85" t="b">
        <v>0</v>
      </c>
      <c r="J502" s="85" t="b">
        <v>0</v>
      </c>
      <c r="K502" s="85" t="b">
        <v>0</v>
      </c>
      <c r="L502" s="85" t="b">
        <v>0</v>
      </c>
    </row>
    <row r="503" spans="1:12" ht="15">
      <c r="A503" s="85" t="s">
        <v>3005</v>
      </c>
      <c r="B503" s="85" t="s">
        <v>3006</v>
      </c>
      <c r="C503" s="85">
        <v>16</v>
      </c>
      <c r="D503" s="118">
        <v>0.005900915121761342</v>
      </c>
      <c r="E503" s="118">
        <v>1.3436547227318978</v>
      </c>
      <c r="F503" s="85" t="s">
        <v>2812</v>
      </c>
      <c r="G503" s="85" t="b">
        <v>0</v>
      </c>
      <c r="H503" s="85" t="b">
        <v>0</v>
      </c>
      <c r="I503" s="85" t="b">
        <v>0</v>
      </c>
      <c r="J503" s="85" t="b">
        <v>0</v>
      </c>
      <c r="K503" s="85" t="b">
        <v>0</v>
      </c>
      <c r="L503" s="85" t="b">
        <v>0</v>
      </c>
    </row>
    <row r="504" spans="1:12" ht="15">
      <c r="A504" s="85" t="s">
        <v>3006</v>
      </c>
      <c r="B504" s="85" t="s">
        <v>3030</v>
      </c>
      <c r="C504" s="85">
        <v>16</v>
      </c>
      <c r="D504" s="118">
        <v>0.005900915121761342</v>
      </c>
      <c r="E504" s="118">
        <v>1.3436547227318978</v>
      </c>
      <c r="F504" s="85" t="s">
        <v>2812</v>
      </c>
      <c r="G504" s="85" t="b">
        <v>0</v>
      </c>
      <c r="H504" s="85" t="b">
        <v>0</v>
      </c>
      <c r="I504" s="85" t="b">
        <v>0</v>
      </c>
      <c r="J504" s="85" t="b">
        <v>0</v>
      </c>
      <c r="K504" s="85" t="b">
        <v>0</v>
      </c>
      <c r="L504" s="85" t="b">
        <v>0</v>
      </c>
    </row>
    <row r="505" spans="1:12" ht="15">
      <c r="A505" s="85" t="s">
        <v>3030</v>
      </c>
      <c r="B505" s="85" t="s">
        <v>2974</v>
      </c>
      <c r="C505" s="85">
        <v>16</v>
      </c>
      <c r="D505" s="118">
        <v>0.005900915121761342</v>
      </c>
      <c r="E505" s="118">
        <v>1.0426247270679165</v>
      </c>
      <c r="F505" s="85" t="s">
        <v>2812</v>
      </c>
      <c r="G505" s="85" t="b">
        <v>0</v>
      </c>
      <c r="H505" s="85" t="b">
        <v>0</v>
      </c>
      <c r="I505" s="85" t="b">
        <v>0</v>
      </c>
      <c r="J505" s="85" t="b">
        <v>0</v>
      </c>
      <c r="K505" s="85" t="b">
        <v>0</v>
      </c>
      <c r="L505" s="85" t="b">
        <v>0</v>
      </c>
    </row>
    <row r="506" spans="1:12" ht="15">
      <c r="A506" s="85" t="s">
        <v>2974</v>
      </c>
      <c r="B506" s="85" t="s">
        <v>3526</v>
      </c>
      <c r="C506" s="85">
        <v>16</v>
      </c>
      <c r="D506" s="118">
        <v>0.005900915121761342</v>
      </c>
      <c r="E506" s="118">
        <v>1.0426247270679165</v>
      </c>
      <c r="F506" s="85" t="s">
        <v>2812</v>
      </c>
      <c r="G506" s="85" t="b">
        <v>0</v>
      </c>
      <c r="H506" s="85" t="b">
        <v>0</v>
      </c>
      <c r="I506" s="85" t="b">
        <v>0</v>
      </c>
      <c r="J506" s="85" t="b">
        <v>0</v>
      </c>
      <c r="K506" s="85" t="b">
        <v>0</v>
      </c>
      <c r="L506" s="85" t="b">
        <v>0</v>
      </c>
    </row>
    <row r="507" spans="1:12" ht="15">
      <c r="A507" s="85" t="s">
        <v>3526</v>
      </c>
      <c r="B507" s="85" t="s">
        <v>2999</v>
      </c>
      <c r="C507" s="85">
        <v>16</v>
      </c>
      <c r="D507" s="118">
        <v>0.005900915121761342</v>
      </c>
      <c r="E507" s="118">
        <v>1.3173257840095487</v>
      </c>
      <c r="F507" s="85" t="s">
        <v>2812</v>
      </c>
      <c r="G507" s="85" t="b">
        <v>0</v>
      </c>
      <c r="H507" s="85" t="b">
        <v>0</v>
      </c>
      <c r="I507" s="85" t="b">
        <v>0</v>
      </c>
      <c r="J507" s="85" t="b">
        <v>0</v>
      </c>
      <c r="K507" s="85" t="b">
        <v>0</v>
      </c>
      <c r="L507" s="85" t="b">
        <v>0</v>
      </c>
    </row>
    <row r="508" spans="1:12" ht="15">
      <c r="A508" s="85" t="s">
        <v>2999</v>
      </c>
      <c r="B508" s="85" t="s">
        <v>3527</v>
      </c>
      <c r="C508" s="85">
        <v>16</v>
      </c>
      <c r="D508" s="118">
        <v>0.005900915121761342</v>
      </c>
      <c r="E508" s="118">
        <v>1.3173257840095487</v>
      </c>
      <c r="F508" s="85" t="s">
        <v>2812</v>
      </c>
      <c r="G508" s="85" t="b">
        <v>0</v>
      </c>
      <c r="H508" s="85" t="b">
        <v>0</v>
      </c>
      <c r="I508" s="85" t="b">
        <v>0</v>
      </c>
      <c r="J508" s="85" t="b">
        <v>0</v>
      </c>
      <c r="K508" s="85" t="b">
        <v>0</v>
      </c>
      <c r="L508" s="85" t="b">
        <v>0</v>
      </c>
    </row>
    <row r="509" spans="1:12" ht="15">
      <c r="A509" s="85" t="s">
        <v>3527</v>
      </c>
      <c r="B509" s="85" t="s">
        <v>3528</v>
      </c>
      <c r="C509" s="85">
        <v>16</v>
      </c>
      <c r="D509" s="118">
        <v>0.005900915121761342</v>
      </c>
      <c r="E509" s="118">
        <v>1.3436547227318978</v>
      </c>
      <c r="F509" s="85" t="s">
        <v>2812</v>
      </c>
      <c r="G509" s="85" t="b">
        <v>0</v>
      </c>
      <c r="H509" s="85" t="b">
        <v>0</v>
      </c>
      <c r="I509" s="85" t="b">
        <v>0</v>
      </c>
      <c r="J509" s="85" t="b">
        <v>0</v>
      </c>
      <c r="K509" s="85" t="b">
        <v>0</v>
      </c>
      <c r="L509" s="85" t="b">
        <v>0</v>
      </c>
    </row>
    <row r="510" spans="1:12" ht="15">
      <c r="A510" s="85" t="s">
        <v>3528</v>
      </c>
      <c r="B510" s="85" t="s">
        <v>2974</v>
      </c>
      <c r="C510" s="85">
        <v>16</v>
      </c>
      <c r="D510" s="118">
        <v>0.005900915121761342</v>
      </c>
      <c r="E510" s="118">
        <v>1.0426247270679165</v>
      </c>
      <c r="F510" s="85" t="s">
        <v>2812</v>
      </c>
      <c r="G510" s="85" t="b">
        <v>0</v>
      </c>
      <c r="H510" s="85" t="b">
        <v>0</v>
      </c>
      <c r="I510" s="85" t="b">
        <v>0</v>
      </c>
      <c r="J510" s="85" t="b">
        <v>0</v>
      </c>
      <c r="K510" s="85" t="b">
        <v>0</v>
      </c>
      <c r="L510" s="85" t="b">
        <v>0</v>
      </c>
    </row>
    <row r="511" spans="1:12" ht="15">
      <c r="A511" s="85" t="s">
        <v>2974</v>
      </c>
      <c r="B511" s="85" t="s">
        <v>3524</v>
      </c>
      <c r="C511" s="85">
        <v>16</v>
      </c>
      <c r="D511" s="118">
        <v>0.005900915121761342</v>
      </c>
      <c r="E511" s="118">
        <v>1.0426247270679165</v>
      </c>
      <c r="F511" s="85" t="s">
        <v>2812</v>
      </c>
      <c r="G511" s="85" t="b">
        <v>0</v>
      </c>
      <c r="H511" s="85" t="b">
        <v>0</v>
      </c>
      <c r="I511" s="85" t="b">
        <v>0</v>
      </c>
      <c r="J511" s="85" t="b">
        <v>0</v>
      </c>
      <c r="K511" s="85" t="b">
        <v>0</v>
      </c>
      <c r="L511" s="85" t="b">
        <v>0</v>
      </c>
    </row>
    <row r="512" spans="1:12" ht="15">
      <c r="A512" s="85" t="s">
        <v>347</v>
      </c>
      <c r="B512" s="85" t="s">
        <v>3000</v>
      </c>
      <c r="C512" s="85">
        <v>15</v>
      </c>
      <c r="D512" s="118">
        <v>0.006653256870660999</v>
      </c>
      <c r="E512" s="118">
        <v>1.3436547227318978</v>
      </c>
      <c r="F512" s="85" t="s">
        <v>2812</v>
      </c>
      <c r="G512" s="85" t="b">
        <v>0</v>
      </c>
      <c r="H512" s="85" t="b">
        <v>0</v>
      </c>
      <c r="I512" s="85" t="b">
        <v>0</v>
      </c>
      <c r="J512" s="85" t="b">
        <v>0</v>
      </c>
      <c r="K512" s="85" t="b">
        <v>1</v>
      </c>
      <c r="L512" s="85" t="b">
        <v>0</v>
      </c>
    </row>
    <row r="513" spans="1:12" ht="15">
      <c r="A513" s="85" t="s">
        <v>3524</v>
      </c>
      <c r="B513" s="85" t="s">
        <v>3529</v>
      </c>
      <c r="C513" s="85">
        <v>15</v>
      </c>
      <c r="D513" s="118">
        <v>0.006653256870660999</v>
      </c>
      <c r="E513" s="118">
        <v>1.3436547227318978</v>
      </c>
      <c r="F513" s="85" t="s">
        <v>2812</v>
      </c>
      <c r="G513" s="85" t="b">
        <v>0</v>
      </c>
      <c r="H513" s="85" t="b">
        <v>0</v>
      </c>
      <c r="I513" s="85" t="b">
        <v>0</v>
      </c>
      <c r="J513" s="85" t="b">
        <v>0</v>
      </c>
      <c r="K513" s="85" t="b">
        <v>0</v>
      </c>
      <c r="L513" s="85" t="b">
        <v>0</v>
      </c>
    </row>
    <row r="514" spans="1:12" ht="15">
      <c r="A514" s="85" t="s">
        <v>3608</v>
      </c>
      <c r="B514" s="85" t="s">
        <v>3543</v>
      </c>
      <c r="C514" s="85">
        <v>2</v>
      </c>
      <c r="D514" s="118">
        <v>0.005554094320843867</v>
      </c>
      <c r="E514" s="118">
        <v>2.2467447097238415</v>
      </c>
      <c r="F514" s="85" t="s">
        <v>2812</v>
      </c>
      <c r="G514" s="85" t="b">
        <v>0</v>
      </c>
      <c r="H514" s="85" t="b">
        <v>0</v>
      </c>
      <c r="I514" s="85" t="b">
        <v>0</v>
      </c>
      <c r="J514" s="85" t="b">
        <v>0</v>
      </c>
      <c r="K514" s="85" t="b">
        <v>0</v>
      </c>
      <c r="L514" s="85" t="b">
        <v>0</v>
      </c>
    </row>
    <row r="515" spans="1:12" ht="15">
      <c r="A515" s="85" t="s">
        <v>3543</v>
      </c>
      <c r="B515" s="85" t="s">
        <v>3609</v>
      </c>
      <c r="C515" s="85">
        <v>2</v>
      </c>
      <c r="D515" s="118">
        <v>0.005554094320843867</v>
      </c>
      <c r="E515" s="118">
        <v>2.2467447097238415</v>
      </c>
      <c r="F515" s="85" t="s">
        <v>2812</v>
      </c>
      <c r="G515" s="85" t="b">
        <v>0</v>
      </c>
      <c r="H515" s="85" t="b">
        <v>0</v>
      </c>
      <c r="I515" s="85" t="b">
        <v>0</v>
      </c>
      <c r="J515" s="85" t="b">
        <v>0</v>
      </c>
      <c r="K515" s="85" t="b">
        <v>0</v>
      </c>
      <c r="L515" s="85" t="b">
        <v>0</v>
      </c>
    </row>
    <row r="516" spans="1:12" ht="15">
      <c r="A516" s="85" t="s">
        <v>3609</v>
      </c>
      <c r="B516" s="85" t="s">
        <v>3610</v>
      </c>
      <c r="C516" s="85">
        <v>2</v>
      </c>
      <c r="D516" s="118">
        <v>0.005554094320843867</v>
      </c>
      <c r="E516" s="118">
        <v>2.2467447097238415</v>
      </c>
      <c r="F516" s="85" t="s">
        <v>2812</v>
      </c>
      <c r="G516" s="85" t="b">
        <v>0</v>
      </c>
      <c r="H516" s="85" t="b">
        <v>0</v>
      </c>
      <c r="I516" s="85" t="b">
        <v>0</v>
      </c>
      <c r="J516" s="85" t="b">
        <v>0</v>
      </c>
      <c r="K516" s="85" t="b">
        <v>0</v>
      </c>
      <c r="L516" s="85" t="b">
        <v>0</v>
      </c>
    </row>
    <row r="517" spans="1:12" ht="15">
      <c r="A517" s="85" t="s">
        <v>3610</v>
      </c>
      <c r="B517" s="85" t="s">
        <v>3611</v>
      </c>
      <c r="C517" s="85">
        <v>2</v>
      </c>
      <c r="D517" s="118">
        <v>0.005554094320843867</v>
      </c>
      <c r="E517" s="118">
        <v>2.2467447097238415</v>
      </c>
      <c r="F517" s="85" t="s">
        <v>2812</v>
      </c>
      <c r="G517" s="85" t="b">
        <v>0</v>
      </c>
      <c r="H517" s="85" t="b">
        <v>0</v>
      </c>
      <c r="I517" s="85" t="b">
        <v>0</v>
      </c>
      <c r="J517" s="85" t="b">
        <v>0</v>
      </c>
      <c r="K517" s="85" t="b">
        <v>0</v>
      </c>
      <c r="L517" s="85" t="b">
        <v>0</v>
      </c>
    </row>
    <row r="518" spans="1:12" ht="15">
      <c r="A518" s="85" t="s">
        <v>3611</v>
      </c>
      <c r="B518" s="85" t="s">
        <v>3565</v>
      </c>
      <c r="C518" s="85">
        <v>2</v>
      </c>
      <c r="D518" s="118">
        <v>0.005554094320843867</v>
      </c>
      <c r="E518" s="118">
        <v>2.2467447097238415</v>
      </c>
      <c r="F518" s="85" t="s">
        <v>2812</v>
      </c>
      <c r="G518" s="85" t="b">
        <v>0</v>
      </c>
      <c r="H518" s="85" t="b">
        <v>0</v>
      </c>
      <c r="I518" s="85" t="b">
        <v>0</v>
      </c>
      <c r="J518" s="85" t="b">
        <v>1</v>
      </c>
      <c r="K518" s="85" t="b">
        <v>0</v>
      </c>
      <c r="L518" s="85" t="b">
        <v>0</v>
      </c>
    </row>
    <row r="519" spans="1:12" ht="15">
      <c r="A519" s="85" t="s">
        <v>3565</v>
      </c>
      <c r="B519" s="85" t="s">
        <v>3566</v>
      </c>
      <c r="C519" s="85">
        <v>2</v>
      </c>
      <c r="D519" s="118">
        <v>0.005554094320843867</v>
      </c>
      <c r="E519" s="118">
        <v>2.07065345066816</v>
      </c>
      <c r="F519" s="85" t="s">
        <v>2812</v>
      </c>
      <c r="G519" s="85" t="b">
        <v>1</v>
      </c>
      <c r="H519" s="85" t="b">
        <v>0</v>
      </c>
      <c r="I519" s="85" t="b">
        <v>0</v>
      </c>
      <c r="J519" s="85" t="b">
        <v>0</v>
      </c>
      <c r="K519" s="85" t="b">
        <v>0</v>
      </c>
      <c r="L519" s="85" t="b">
        <v>0</v>
      </c>
    </row>
    <row r="520" spans="1:12" ht="15">
      <c r="A520" s="85" t="s">
        <v>3566</v>
      </c>
      <c r="B520" s="85" t="s">
        <v>3567</v>
      </c>
      <c r="C520" s="85">
        <v>2</v>
      </c>
      <c r="D520" s="118">
        <v>0.005554094320843867</v>
      </c>
      <c r="E520" s="118">
        <v>2.07065345066816</v>
      </c>
      <c r="F520" s="85" t="s">
        <v>2812</v>
      </c>
      <c r="G520" s="85" t="b">
        <v>0</v>
      </c>
      <c r="H520" s="85" t="b">
        <v>0</v>
      </c>
      <c r="I520" s="85" t="b">
        <v>0</v>
      </c>
      <c r="J520" s="85" t="b">
        <v>0</v>
      </c>
      <c r="K520" s="85" t="b">
        <v>0</v>
      </c>
      <c r="L520" s="85" t="b">
        <v>0</v>
      </c>
    </row>
    <row r="521" spans="1:12" ht="15">
      <c r="A521" s="85" t="s">
        <v>3567</v>
      </c>
      <c r="B521" s="85" t="s">
        <v>2929</v>
      </c>
      <c r="C521" s="85">
        <v>2</v>
      </c>
      <c r="D521" s="118">
        <v>0.005554094320843867</v>
      </c>
      <c r="E521" s="118">
        <v>2.07065345066816</v>
      </c>
      <c r="F521" s="85" t="s">
        <v>2812</v>
      </c>
      <c r="G521" s="85" t="b">
        <v>0</v>
      </c>
      <c r="H521" s="85" t="b">
        <v>0</v>
      </c>
      <c r="I521" s="85" t="b">
        <v>0</v>
      </c>
      <c r="J521" s="85" t="b">
        <v>0</v>
      </c>
      <c r="K521" s="85" t="b">
        <v>0</v>
      </c>
      <c r="L521" s="85" t="b">
        <v>0</v>
      </c>
    </row>
    <row r="522" spans="1:12" ht="15">
      <c r="A522" s="85" t="s">
        <v>2929</v>
      </c>
      <c r="B522" s="85" t="s">
        <v>3612</v>
      </c>
      <c r="C522" s="85">
        <v>2</v>
      </c>
      <c r="D522" s="118">
        <v>0.005554094320843867</v>
      </c>
      <c r="E522" s="118">
        <v>2.07065345066816</v>
      </c>
      <c r="F522" s="85" t="s">
        <v>2812</v>
      </c>
      <c r="G522" s="85" t="b">
        <v>0</v>
      </c>
      <c r="H522" s="85" t="b">
        <v>0</v>
      </c>
      <c r="I522" s="85" t="b">
        <v>0</v>
      </c>
      <c r="J522" s="85" t="b">
        <v>0</v>
      </c>
      <c r="K522" s="85" t="b">
        <v>0</v>
      </c>
      <c r="L522" s="85" t="b">
        <v>0</v>
      </c>
    </row>
    <row r="523" spans="1:12" ht="15">
      <c r="A523" s="85" t="s">
        <v>3612</v>
      </c>
      <c r="B523" s="85" t="s">
        <v>3613</v>
      </c>
      <c r="C523" s="85">
        <v>2</v>
      </c>
      <c r="D523" s="118">
        <v>0.005554094320843867</v>
      </c>
      <c r="E523" s="118">
        <v>2.2467447097238415</v>
      </c>
      <c r="F523" s="85" t="s">
        <v>2812</v>
      </c>
      <c r="G523" s="85" t="b">
        <v>0</v>
      </c>
      <c r="H523" s="85" t="b">
        <v>0</v>
      </c>
      <c r="I523" s="85" t="b">
        <v>0</v>
      </c>
      <c r="J523" s="85" t="b">
        <v>0</v>
      </c>
      <c r="K523" s="85" t="b">
        <v>0</v>
      </c>
      <c r="L523" s="85" t="b">
        <v>0</v>
      </c>
    </row>
    <row r="524" spans="1:12" ht="15">
      <c r="A524" s="85" t="s">
        <v>3613</v>
      </c>
      <c r="B524" s="85" t="s">
        <v>3614</v>
      </c>
      <c r="C524" s="85">
        <v>2</v>
      </c>
      <c r="D524" s="118">
        <v>0.005554094320843867</v>
      </c>
      <c r="E524" s="118">
        <v>2.2467447097238415</v>
      </c>
      <c r="F524" s="85" t="s">
        <v>2812</v>
      </c>
      <c r="G524" s="85" t="b">
        <v>0</v>
      </c>
      <c r="H524" s="85" t="b">
        <v>0</v>
      </c>
      <c r="I524" s="85" t="b">
        <v>0</v>
      </c>
      <c r="J524" s="85" t="b">
        <v>0</v>
      </c>
      <c r="K524" s="85" t="b">
        <v>0</v>
      </c>
      <c r="L524" s="85" t="b">
        <v>0</v>
      </c>
    </row>
    <row r="525" spans="1:12" ht="15">
      <c r="A525" s="85" t="s">
        <v>3532</v>
      </c>
      <c r="B525" s="85" t="s">
        <v>3647</v>
      </c>
      <c r="C525" s="85">
        <v>2</v>
      </c>
      <c r="D525" s="118">
        <v>0.005554094320843867</v>
      </c>
      <c r="E525" s="118">
        <v>2.07065345066816</v>
      </c>
      <c r="F525" s="85" t="s">
        <v>2812</v>
      </c>
      <c r="G525" s="85" t="b">
        <v>0</v>
      </c>
      <c r="H525" s="85" t="b">
        <v>0</v>
      </c>
      <c r="I525" s="85" t="b">
        <v>0</v>
      </c>
      <c r="J525" s="85" t="b">
        <v>0</v>
      </c>
      <c r="K525" s="85" t="b">
        <v>0</v>
      </c>
      <c r="L525" s="85" t="b">
        <v>0</v>
      </c>
    </row>
    <row r="526" spans="1:12" ht="15">
      <c r="A526" s="85" t="s">
        <v>3647</v>
      </c>
      <c r="B526" s="85" t="s">
        <v>3546</v>
      </c>
      <c r="C526" s="85">
        <v>2</v>
      </c>
      <c r="D526" s="118">
        <v>0.005554094320843867</v>
      </c>
      <c r="E526" s="118">
        <v>2.2467447097238415</v>
      </c>
      <c r="F526" s="85" t="s">
        <v>2812</v>
      </c>
      <c r="G526" s="85" t="b">
        <v>0</v>
      </c>
      <c r="H526" s="85" t="b">
        <v>0</v>
      </c>
      <c r="I526" s="85" t="b">
        <v>0</v>
      </c>
      <c r="J526" s="85" t="b">
        <v>0</v>
      </c>
      <c r="K526" s="85" t="b">
        <v>0</v>
      </c>
      <c r="L526" s="85" t="b">
        <v>0</v>
      </c>
    </row>
    <row r="527" spans="1:12" ht="15">
      <c r="A527" s="85" t="s">
        <v>3546</v>
      </c>
      <c r="B527" s="85" t="s">
        <v>3648</v>
      </c>
      <c r="C527" s="85">
        <v>2</v>
      </c>
      <c r="D527" s="118">
        <v>0.005554094320843867</v>
      </c>
      <c r="E527" s="118">
        <v>2.2467447097238415</v>
      </c>
      <c r="F527" s="85" t="s">
        <v>2812</v>
      </c>
      <c r="G527" s="85" t="b">
        <v>0</v>
      </c>
      <c r="H527" s="85" t="b">
        <v>0</v>
      </c>
      <c r="I527" s="85" t="b">
        <v>0</v>
      </c>
      <c r="J527" s="85" t="b">
        <v>0</v>
      </c>
      <c r="K527" s="85" t="b">
        <v>0</v>
      </c>
      <c r="L527" s="85" t="b">
        <v>0</v>
      </c>
    </row>
    <row r="528" spans="1:12" ht="15">
      <c r="A528" s="85" t="s">
        <v>3648</v>
      </c>
      <c r="B528" s="85" t="s">
        <v>3649</v>
      </c>
      <c r="C528" s="85">
        <v>2</v>
      </c>
      <c r="D528" s="118">
        <v>0.005554094320843867</v>
      </c>
      <c r="E528" s="118">
        <v>2.2467447097238415</v>
      </c>
      <c r="F528" s="85" t="s">
        <v>2812</v>
      </c>
      <c r="G528" s="85" t="b">
        <v>0</v>
      </c>
      <c r="H528" s="85" t="b">
        <v>0</v>
      </c>
      <c r="I528" s="85" t="b">
        <v>0</v>
      </c>
      <c r="J528" s="85" t="b">
        <v>0</v>
      </c>
      <c r="K528" s="85" t="b">
        <v>0</v>
      </c>
      <c r="L528" s="85" t="b">
        <v>0</v>
      </c>
    </row>
    <row r="529" spans="1:12" ht="15">
      <c r="A529" s="85" t="s">
        <v>3649</v>
      </c>
      <c r="B529" s="85" t="s">
        <v>3650</v>
      </c>
      <c r="C529" s="85">
        <v>2</v>
      </c>
      <c r="D529" s="118">
        <v>0.005554094320843867</v>
      </c>
      <c r="E529" s="118">
        <v>2.2467447097238415</v>
      </c>
      <c r="F529" s="85" t="s">
        <v>2812</v>
      </c>
      <c r="G529" s="85" t="b">
        <v>0</v>
      </c>
      <c r="H529" s="85" t="b">
        <v>0</v>
      </c>
      <c r="I529" s="85" t="b">
        <v>0</v>
      </c>
      <c r="J529" s="85" t="b">
        <v>0</v>
      </c>
      <c r="K529" s="85" t="b">
        <v>0</v>
      </c>
      <c r="L529" s="85" t="b">
        <v>0</v>
      </c>
    </row>
    <row r="530" spans="1:12" ht="15">
      <c r="A530" s="85" t="s">
        <v>3650</v>
      </c>
      <c r="B530" s="85" t="s">
        <v>3651</v>
      </c>
      <c r="C530" s="85">
        <v>2</v>
      </c>
      <c r="D530" s="118">
        <v>0.005554094320843867</v>
      </c>
      <c r="E530" s="118">
        <v>2.2467447097238415</v>
      </c>
      <c r="F530" s="85" t="s">
        <v>2812</v>
      </c>
      <c r="G530" s="85" t="b">
        <v>0</v>
      </c>
      <c r="H530" s="85" t="b">
        <v>0</v>
      </c>
      <c r="I530" s="85" t="b">
        <v>0</v>
      </c>
      <c r="J530" s="85" t="b">
        <v>0</v>
      </c>
      <c r="K530" s="85" t="b">
        <v>0</v>
      </c>
      <c r="L530" s="85" t="b">
        <v>0</v>
      </c>
    </row>
    <row r="531" spans="1:12" ht="15">
      <c r="A531" s="85" t="s">
        <v>3651</v>
      </c>
      <c r="B531" s="85" t="s">
        <v>3533</v>
      </c>
      <c r="C531" s="85">
        <v>2</v>
      </c>
      <c r="D531" s="118">
        <v>0.005554094320843867</v>
      </c>
      <c r="E531" s="118">
        <v>2.2467447097238415</v>
      </c>
      <c r="F531" s="85" t="s">
        <v>2812</v>
      </c>
      <c r="G531" s="85" t="b">
        <v>0</v>
      </c>
      <c r="H531" s="85" t="b">
        <v>0</v>
      </c>
      <c r="I531" s="85" t="b">
        <v>0</v>
      </c>
      <c r="J531" s="85" t="b">
        <v>0</v>
      </c>
      <c r="K531" s="85" t="b">
        <v>0</v>
      </c>
      <c r="L531" s="85" t="b">
        <v>0</v>
      </c>
    </row>
    <row r="532" spans="1:12" ht="15">
      <c r="A532" s="85" t="s">
        <v>3533</v>
      </c>
      <c r="B532" s="85" t="s">
        <v>3652</v>
      </c>
      <c r="C532" s="85">
        <v>2</v>
      </c>
      <c r="D532" s="118">
        <v>0.005554094320843867</v>
      </c>
      <c r="E532" s="118">
        <v>2.2467447097238415</v>
      </c>
      <c r="F532" s="85" t="s">
        <v>2812</v>
      </c>
      <c r="G532" s="85" t="b">
        <v>0</v>
      </c>
      <c r="H532" s="85" t="b">
        <v>0</v>
      </c>
      <c r="I532" s="85" t="b">
        <v>0</v>
      </c>
      <c r="J532" s="85" t="b">
        <v>0</v>
      </c>
      <c r="K532" s="85" t="b">
        <v>0</v>
      </c>
      <c r="L532" s="85" t="b">
        <v>0</v>
      </c>
    </row>
    <row r="533" spans="1:12" ht="15">
      <c r="A533" s="85" t="s">
        <v>3652</v>
      </c>
      <c r="B533" s="85" t="s">
        <v>3653</v>
      </c>
      <c r="C533" s="85">
        <v>2</v>
      </c>
      <c r="D533" s="118">
        <v>0.005554094320843867</v>
      </c>
      <c r="E533" s="118">
        <v>2.2467447097238415</v>
      </c>
      <c r="F533" s="85" t="s">
        <v>2812</v>
      </c>
      <c r="G533" s="85" t="b">
        <v>0</v>
      </c>
      <c r="H533" s="85" t="b">
        <v>0</v>
      </c>
      <c r="I533" s="85" t="b">
        <v>0</v>
      </c>
      <c r="J533" s="85" t="b">
        <v>0</v>
      </c>
      <c r="K533" s="85" t="b">
        <v>0</v>
      </c>
      <c r="L533" s="85" t="b">
        <v>0</v>
      </c>
    </row>
    <row r="534" spans="1:12" ht="15">
      <c r="A534" s="85" t="s">
        <v>3653</v>
      </c>
      <c r="B534" s="85" t="s">
        <v>3654</v>
      </c>
      <c r="C534" s="85">
        <v>2</v>
      </c>
      <c r="D534" s="118">
        <v>0.005554094320843867</v>
      </c>
      <c r="E534" s="118">
        <v>2.2467447097238415</v>
      </c>
      <c r="F534" s="85" t="s">
        <v>2812</v>
      </c>
      <c r="G534" s="85" t="b">
        <v>0</v>
      </c>
      <c r="H534" s="85" t="b">
        <v>0</v>
      </c>
      <c r="I534" s="85" t="b">
        <v>0</v>
      </c>
      <c r="J534" s="85" t="b">
        <v>0</v>
      </c>
      <c r="K534" s="85" t="b">
        <v>0</v>
      </c>
      <c r="L534" s="85" t="b">
        <v>0</v>
      </c>
    </row>
    <row r="535" spans="1:12" ht="15">
      <c r="A535" s="85" t="s">
        <v>3654</v>
      </c>
      <c r="B535" s="85" t="s">
        <v>2928</v>
      </c>
      <c r="C535" s="85">
        <v>2</v>
      </c>
      <c r="D535" s="118">
        <v>0.005554094320843867</v>
      </c>
      <c r="E535" s="118">
        <v>2.2467447097238415</v>
      </c>
      <c r="F535" s="85" t="s">
        <v>2812</v>
      </c>
      <c r="G535" s="85" t="b">
        <v>0</v>
      </c>
      <c r="H535" s="85" t="b">
        <v>0</v>
      </c>
      <c r="I535" s="85" t="b">
        <v>0</v>
      </c>
      <c r="J535" s="85" t="b">
        <v>0</v>
      </c>
      <c r="K535" s="85" t="b">
        <v>0</v>
      </c>
      <c r="L535" s="85" t="b">
        <v>0</v>
      </c>
    </row>
    <row r="536" spans="1:12" ht="15">
      <c r="A536" s="85" t="s">
        <v>2928</v>
      </c>
      <c r="B536" s="85" t="s">
        <v>3655</v>
      </c>
      <c r="C536" s="85">
        <v>2</v>
      </c>
      <c r="D536" s="118">
        <v>0.005554094320843867</v>
      </c>
      <c r="E536" s="118">
        <v>2.2467447097238415</v>
      </c>
      <c r="F536" s="85" t="s">
        <v>2812</v>
      </c>
      <c r="G536" s="85" t="b">
        <v>0</v>
      </c>
      <c r="H536" s="85" t="b">
        <v>0</v>
      </c>
      <c r="I536" s="85" t="b">
        <v>0</v>
      </c>
      <c r="J536" s="85" t="b">
        <v>0</v>
      </c>
      <c r="K536" s="85" t="b">
        <v>0</v>
      </c>
      <c r="L536" s="85" t="b">
        <v>0</v>
      </c>
    </row>
    <row r="537" spans="1:12" ht="15">
      <c r="A537" s="85" t="s">
        <v>3655</v>
      </c>
      <c r="B537" s="85" t="s">
        <v>3541</v>
      </c>
      <c r="C537" s="85">
        <v>2</v>
      </c>
      <c r="D537" s="118">
        <v>0.005554094320843867</v>
      </c>
      <c r="E537" s="118">
        <v>2.2467447097238415</v>
      </c>
      <c r="F537" s="85" t="s">
        <v>2812</v>
      </c>
      <c r="G537" s="85" t="b">
        <v>0</v>
      </c>
      <c r="H537" s="85" t="b">
        <v>0</v>
      </c>
      <c r="I537" s="85" t="b">
        <v>0</v>
      </c>
      <c r="J537" s="85" t="b">
        <v>0</v>
      </c>
      <c r="K537" s="85" t="b">
        <v>0</v>
      </c>
      <c r="L537" s="85" t="b">
        <v>0</v>
      </c>
    </row>
    <row r="538" spans="1:12" ht="15">
      <c r="A538" s="85" t="s">
        <v>303</v>
      </c>
      <c r="B538" s="85" t="s">
        <v>304</v>
      </c>
      <c r="C538" s="85">
        <v>10</v>
      </c>
      <c r="D538" s="118">
        <v>0.010055171559405163</v>
      </c>
      <c r="E538" s="118">
        <v>1.0957503474808177</v>
      </c>
      <c r="F538" s="85" t="s">
        <v>2814</v>
      </c>
      <c r="G538" s="85" t="b">
        <v>0</v>
      </c>
      <c r="H538" s="85" t="b">
        <v>0</v>
      </c>
      <c r="I538" s="85" t="b">
        <v>0</v>
      </c>
      <c r="J538" s="85" t="b">
        <v>0</v>
      </c>
      <c r="K538" s="85" t="b">
        <v>0</v>
      </c>
      <c r="L538" s="85" t="b">
        <v>0</v>
      </c>
    </row>
    <row r="539" spans="1:12" ht="15">
      <c r="A539" s="85" t="s">
        <v>304</v>
      </c>
      <c r="B539" s="85" t="s">
        <v>3011</v>
      </c>
      <c r="C539" s="85">
        <v>5</v>
      </c>
      <c r="D539" s="118">
        <v>0.012442117692608523</v>
      </c>
      <c r="E539" s="118">
        <v>1.1926603604888741</v>
      </c>
      <c r="F539" s="85" t="s">
        <v>2814</v>
      </c>
      <c r="G539" s="85" t="b">
        <v>0</v>
      </c>
      <c r="H539" s="85" t="b">
        <v>0</v>
      </c>
      <c r="I539" s="85" t="b">
        <v>0</v>
      </c>
      <c r="J539" s="85" t="b">
        <v>0</v>
      </c>
      <c r="K539" s="85" t="b">
        <v>0</v>
      </c>
      <c r="L539" s="85" t="b">
        <v>0</v>
      </c>
    </row>
    <row r="540" spans="1:12" ht="15">
      <c r="A540" s="85" t="s">
        <v>3011</v>
      </c>
      <c r="B540" s="85" t="s">
        <v>2972</v>
      </c>
      <c r="C540" s="85">
        <v>5</v>
      </c>
      <c r="D540" s="118">
        <v>0.012442117692608523</v>
      </c>
      <c r="E540" s="118">
        <v>1.2895703734969306</v>
      </c>
      <c r="F540" s="85" t="s">
        <v>2814</v>
      </c>
      <c r="G540" s="85" t="b">
        <v>0</v>
      </c>
      <c r="H540" s="85" t="b">
        <v>0</v>
      </c>
      <c r="I540" s="85" t="b">
        <v>0</v>
      </c>
      <c r="J540" s="85" t="b">
        <v>0</v>
      </c>
      <c r="K540" s="85" t="b">
        <v>0</v>
      </c>
      <c r="L540" s="85" t="b">
        <v>0</v>
      </c>
    </row>
    <row r="541" spans="1:12" ht="15">
      <c r="A541" s="85" t="s">
        <v>2972</v>
      </c>
      <c r="B541" s="85" t="s">
        <v>3013</v>
      </c>
      <c r="C541" s="85">
        <v>5</v>
      </c>
      <c r="D541" s="118">
        <v>0.012442117692608523</v>
      </c>
      <c r="E541" s="118">
        <v>1.3687516195445555</v>
      </c>
      <c r="F541" s="85" t="s">
        <v>2814</v>
      </c>
      <c r="G541" s="85" t="b">
        <v>0</v>
      </c>
      <c r="H541" s="85" t="b">
        <v>0</v>
      </c>
      <c r="I541" s="85" t="b">
        <v>0</v>
      </c>
      <c r="J541" s="85" t="b">
        <v>0</v>
      </c>
      <c r="K541" s="85" t="b">
        <v>0</v>
      </c>
      <c r="L541" s="85" t="b">
        <v>0</v>
      </c>
    </row>
    <row r="542" spans="1:12" ht="15">
      <c r="A542" s="85" t="s">
        <v>3013</v>
      </c>
      <c r="B542" s="85" t="s">
        <v>3014</v>
      </c>
      <c r="C542" s="85">
        <v>5</v>
      </c>
      <c r="D542" s="118">
        <v>0.012442117692608523</v>
      </c>
      <c r="E542" s="118">
        <v>1.57287160220048</v>
      </c>
      <c r="F542" s="85" t="s">
        <v>2814</v>
      </c>
      <c r="G542" s="85" t="b">
        <v>0</v>
      </c>
      <c r="H542" s="85" t="b">
        <v>0</v>
      </c>
      <c r="I542" s="85" t="b">
        <v>0</v>
      </c>
      <c r="J542" s="85" t="b">
        <v>0</v>
      </c>
      <c r="K542" s="85" t="b">
        <v>0</v>
      </c>
      <c r="L542" s="85" t="b">
        <v>0</v>
      </c>
    </row>
    <row r="543" spans="1:12" ht="15">
      <c r="A543" s="85" t="s">
        <v>3014</v>
      </c>
      <c r="B543" s="85" t="s">
        <v>3015</v>
      </c>
      <c r="C543" s="85">
        <v>5</v>
      </c>
      <c r="D543" s="118">
        <v>0.012442117692608523</v>
      </c>
      <c r="E543" s="118">
        <v>1.57287160220048</v>
      </c>
      <c r="F543" s="85" t="s">
        <v>2814</v>
      </c>
      <c r="G543" s="85" t="b">
        <v>0</v>
      </c>
      <c r="H543" s="85" t="b">
        <v>0</v>
      </c>
      <c r="I543" s="85" t="b">
        <v>0</v>
      </c>
      <c r="J543" s="85" t="b">
        <v>0</v>
      </c>
      <c r="K543" s="85" t="b">
        <v>0</v>
      </c>
      <c r="L543" s="85" t="b">
        <v>0</v>
      </c>
    </row>
    <row r="544" spans="1:12" ht="15">
      <c r="A544" s="85" t="s">
        <v>3015</v>
      </c>
      <c r="B544" s="85" t="s">
        <v>3554</v>
      </c>
      <c r="C544" s="85">
        <v>5</v>
      </c>
      <c r="D544" s="118">
        <v>0.012442117692608523</v>
      </c>
      <c r="E544" s="118">
        <v>1.57287160220048</v>
      </c>
      <c r="F544" s="85" t="s">
        <v>2814</v>
      </c>
      <c r="G544" s="85" t="b">
        <v>0</v>
      </c>
      <c r="H544" s="85" t="b">
        <v>0</v>
      </c>
      <c r="I544" s="85" t="b">
        <v>0</v>
      </c>
      <c r="J544" s="85" t="b">
        <v>0</v>
      </c>
      <c r="K544" s="85" t="b">
        <v>0</v>
      </c>
      <c r="L544" s="85" t="b">
        <v>0</v>
      </c>
    </row>
    <row r="545" spans="1:12" ht="15">
      <c r="A545" s="85" t="s">
        <v>3010</v>
      </c>
      <c r="B545" s="85" t="s">
        <v>3009</v>
      </c>
      <c r="C545" s="85">
        <v>5</v>
      </c>
      <c r="D545" s="118">
        <v>0.012442117692608523</v>
      </c>
      <c r="E545" s="118">
        <v>1.1926603604888741</v>
      </c>
      <c r="F545" s="85" t="s">
        <v>2814</v>
      </c>
      <c r="G545" s="85" t="b">
        <v>0</v>
      </c>
      <c r="H545" s="85" t="b">
        <v>0</v>
      </c>
      <c r="I545" s="85" t="b">
        <v>0</v>
      </c>
      <c r="J545" s="85" t="b">
        <v>0</v>
      </c>
      <c r="K545" s="85" t="b">
        <v>0</v>
      </c>
      <c r="L545" s="85" t="b">
        <v>0</v>
      </c>
    </row>
    <row r="546" spans="1:12" ht="15">
      <c r="A546" s="85" t="s">
        <v>2977</v>
      </c>
      <c r="B546" s="85" t="s">
        <v>3009</v>
      </c>
      <c r="C546" s="85">
        <v>5</v>
      </c>
      <c r="D546" s="118">
        <v>0.012442117692608523</v>
      </c>
      <c r="E546" s="118">
        <v>1.271841606536499</v>
      </c>
      <c r="F546" s="85" t="s">
        <v>2814</v>
      </c>
      <c r="G546" s="85" t="b">
        <v>0</v>
      </c>
      <c r="H546" s="85" t="b">
        <v>0</v>
      </c>
      <c r="I546" s="85" t="b">
        <v>0</v>
      </c>
      <c r="J546" s="85" t="b">
        <v>0</v>
      </c>
      <c r="K546" s="85" t="b">
        <v>0</v>
      </c>
      <c r="L546" s="85" t="b">
        <v>0</v>
      </c>
    </row>
    <row r="547" spans="1:12" ht="15">
      <c r="A547" s="85" t="s">
        <v>3009</v>
      </c>
      <c r="B547" s="85" t="s">
        <v>3547</v>
      </c>
      <c r="C547" s="85">
        <v>5</v>
      </c>
      <c r="D547" s="118">
        <v>0.012442117692608523</v>
      </c>
      <c r="E547" s="118">
        <v>1.271841606536499</v>
      </c>
      <c r="F547" s="85" t="s">
        <v>2814</v>
      </c>
      <c r="G547" s="85" t="b">
        <v>0</v>
      </c>
      <c r="H547" s="85" t="b">
        <v>0</v>
      </c>
      <c r="I547" s="85" t="b">
        <v>0</v>
      </c>
      <c r="J547" s="85" t="b">
        <v>0</v>
      </c>
      <c r="K547" s="85" t="b">
        <v>0</v>
      </c>
      <c r="L547" s="85" t="b">
        <v>0</v>
      </c>
    </row>
    <row r="548" spans="1:12" ht="15">
      <c r="A548" s="85" t="s">
        <v>3547</v>
      </c>
      <c r="B548" s="85" t="s">
        <v>3012</v>
      </c>
      <c r="C548" s="85">
        <v>5</v>
      </c>
      <c r="D548" s="118">
        <v>0.012442117692608523</v>
      </c>
      <c r="E548" s="118">
        <v>1.4936903561528554</v>
      </c>
      <c r="F548" s="85" t="s">
        <v>2814</v>
      </c>
      <c r="G548" s="85" t="b">
        <v>0</v>
      </c>
      <c r="H548" s="85" t="b">
        <v>0</v>
      </c>
      <c r="I548" s="85" t="b">
        <v>0</v>
      </c>
      <c r="J548" s="85" t="b">
        <v>0</v>
      </c>
      <c r="K548" s="85" t="b">
        <v>0</v>
      </c>
      <c r="L548" s="85" t="b">
        <v>0</v>
      </c>
    </row>
    <row r="549" spans="1:12" ht="15">
      <c r="A549" s="85" t="s">
        <v>3012</v>
      </c>
      <c r="B549" s="85" t="s">
        <v>3556</v>
      </c>
      <c r="C549" s="85">
        <v>5</v>
      </c>
      <c r="D549" s="118">
        <v>0.012442117692608523</v>
      </c>
      <c r="E549" s="118">
        <v>1.4936903561528554</v>
      </c>
      <c r="F549" s="85" t="s">
        <v>2814</v>
      </c>
      <c r="G549" s="85" t="b">
        <v>0</v>
      </c>
      <c r="H549" s="85" t="b">
        <v>0</v>
      </c>
      <c r="I549" s="85" t="b">
        <v>0</v>
      </c>
      <c r="J549" s="85" t="b">
        <v>0</v>
      </c>
      <c r="K549" s="85" t="b">
        <v>1</v>
      </c>
      <c r="L549" s="85" t="b">
        <v>0</v>
      </c>
    </row>
    <row r="550" spans="1:12" ht="15">
      <c r="A550" s="85" t="s">
        <v>3556</v>
      </c>
      <c r="B550" s="85" t="s">
        <v>3548</v>
      </c>
      <c r="C550" s="85">
        <v>5</v>
      </c>
      <c r="D550" s="118">
        <v>0.012442117692608523</v>
      </c>
      <c r="E550" s="118">
        <v>1.57287160220048</v>
      </c>
      <c r="F550" s="85" t="s">
        <v>2814</v>
      </c>
      <c r="G550" s="85" t="b">
        <v>0</v>
      </c>
      <c r="H550" s="85" t="b">
        <v>1</v>
      </c>
      <c r="I550" s="85" t="b">
        <v>0</v>
      </c>
      <c r="J550" s="85" t="b">
        <v>0</v>
      </c>
      <c r="K550" s="85" t="b">
        <v>0</v>
      </c>
      <c r="L550" s="85" t="b">
        <v>0</v>
      </c>
    </row>
    <row r="551" spans="1:12" ht="15">
      <c r="A551" s="85" t="s">
        <v>3548</v>
      </c>
      <c r="B551" s="85" t="s">
        <v>2933</v>
      </c>
      <c r="C551" s="85">
        <v>5</v>
      </c>
      <c r="D551" s="118">
        <v>0.012442117692608523</v>
      </c>
      <c r="E551" s="118">
        <v>1.57287160220048</v>
      </c>
      <c r="F551" s="85" t="s">
        <v>2814</v>
      </c>
      <c r="G551" s="85" t="b">
        <v>0</v>
      </c>
      <c r="H551" s="85" t="b">
        <v>0</v>
      </c>
      <c r="I551" s="85" t="b">
        <v>0</v>
      </c>
      <c r="J551" s="85" t="b">
        <v>0</v>
      </c>
      <c r="K551" s="85" t="b">
        <v>1</v>
      </c>
      <c r="L551" s="85" t="b">
        <v>0</v>
      </c>
    </row>
    <row r="552" spans="1:12" ht="15">
      <c r="A552" s="85" t="s">
        <v>2933</v>
      </c>
      <c r="B552" s="85" t="s">
        <v>2980</v>
      </c>
      <c r="C552" s="85">
        <v>5</v>
      </c>
      <c r="D552" s="118">
        <v>0.012442117692608523</v>
      </c>
      <c r="E552" s="118">
        <v>1.57287160220048</v>
      </c>
      <c r="F552" s="85" t="s">
        <v>2814</v>
      </c>
      <c r="G552" s="85" t="b">
        <v>0</v>
      </c>
      <c r="H552" s="85" t="b">
        <v>1</v>
      </c>
      <c r="I552" s="85" t="b">
        <v>0</v>
      </c>
      <c r="J552" s="85" t="b">
        <v>0</v>
      </c>
      <c r="K552" s="85" t="b">
        <v>0</v>
      </c>
      <c r="L552" s="85" t="b">
        <v>0</v>
      </c>
    </row>
    <row r="553" spans="1:12" ht="15">
      <c r="A553" s="85" t="s">
        <v>2980</v>
      </c>
      <c r="B553" s="85" t="s">
        <v>3557</v>
      </c>
      <c r="C553" s="85">
        <v>5</v>
      </c>
      <c r="D553" s="118">
        <v>0.012442117692608523</v>
      </c>
      <c r="E553" s="118">
        <v>1.57287160220048</v>
      </c>
      <c r="F553" s="85" t="s">
        <v>2814</v>
      </c>
      <c r="G553" s="85" t="b">
        <v>0</v>
      </c>
      <c r="H553" s="85" t="b">
        <v>0</v>
      </c>
      <c r="I553" s="85" t="b">
        <v>0</v>
      </c>
      <c r="J553" s="85" t="b">
        <v>0</v>
      </c>
      <c r="K553" s="85" t="b">
        <v>0</v>
      </c>
      <c r="L553" s="85" t="b">
        <v>0</v>
      </c>
    </row>
    <row r="554" spans="1:12" ht="15">
      <c r="A554" s="85" t="s">
        <v>3557</v>
      </c>
      <c r="B554" s="85" t="s">
        <v>303</v>
      </c>
      <c r="C554" s="85">
        <v>5</v>
      </c>
      <c r="D554" s="118">
        <v>0.012442117692608523</v>
      </c>
      <c r="E554" s="118">
        <v>1.125713570858261</v>
      </c>
      <c r="F554" s="85" t="s">
        <v>2814</v>
      </c>
      <c r="G554" s="85" t="b">
        <v>0</v>
      </c>
      <c r="H554" s="85" t="b">
        <v>0</v>
      </c>
      <c r="I554" s="85" t="b">
        <v>0</v>
      </c>
      <c r="J554" s="85" t="b">
        <v>0</v>
      </c>
      <c r="K554" s="85" t="b">
        <v>0</v>
      </c>
      <c r="L554" s="85" t="b">
        <v>0</v>
      </c>
    </row>
    <row r="555" spans="1:12" ht="15">
      <c r="A555" s="85" t="s">
        <v>309</v>
      </c>
      <c r="B555" s="85" t="s">
        <v>303</v>
      </c>
      <c r="C555" s="85">
        <v>4</v>
      </c>
      <c r="D555" s="118">
        <v>0.011863251060649506</v>
      </c>
      <c r="E555" s="118">
        <v>1.125713570858261</v>
      </c>
      <c r="F555" s="85" t="s">
        <v>2814</v>
      </c>
      <c r="G555" s="85" t="b">
        <v>0</v>
      </c>
      <c r="H555" s="85" t="b">
        <v>0</v>
      </c>
      <c r="I555" s="85" t="b">
        <v>0</v>
      </c>
      <c r="J555" s="85" t="b">
        <v>0</v>
      </c>
      <c r="K555" s="85" t="b">
        <v>0</v>
      </c>
      <c r="L555" s="85" t="b">
        <v>0</v>
      </c>
    </row>
    <row r="556" spans="1:12" ht="15">
      <c r="A556" s="85" t="s">
        <v>3554</v>
      </c>
      <c r="B556" s="85" t="s">
        <v>3010</v>
      </c>
      <c r="C556" s="85">
        <v>4</v>
      </c>
      <c r="D556" s="118">
        <v>0.011863251060649506</v>
      </c>
      <c r="E556" s="118">
        <v>1.2206890840891178</v>
      </c>
      <c r="F556" s="85" t="s">
        <v>2814</v>
      </c>
      <c r="G556" s="85" t="b">
        <v>0</v>
      </c>
      <c r="H556" s="85" t="b">
        <v>0</v>
      </c>
      <c r="I556" s="85" t="b">
        <v>0</v>
      </c>
      <c r="J556" s="85" t="b">
        <v>0</v>
      </c>
      <c r="K556" s="85" t="b">
        <v>0</v>
      </c>
      <c r="L556" s="85" t="b">
        <v>0</v>
      </c>
    </row>
    <row r="557" spans="1:12" ht="15">
      <c r="A557" s="85" t="s">
        <v>3574</v>
      </c>
      <c r="B557" s="85" t="s">
        <v>308</v>
      </c>
      <c r="C557" s="85">
        <v>4</v>
      </c>
      <c r="D557" s="118">
        <v>0.011863251060649506</v>
      </c>
      <c r="E557" s="118">
        <v>1.6697816152085365</v>
      </c>
      <c r="F557" s="85" t="s">
        <v>2814</v>
      </c>
      <c r="G557" s="85" t="b">
        <v>0</v>
      </c>
      <c r="H557" s="85" t="b">
        <v>0</v>
      </c>
      <c r="I557" s="85" t="b">
        <v>0</v>
      </c>
      <c r="J557" s="85" t="b">
        <v>0</v>
      </c>
      <c r="K557" s="85" t="b">
        <v>0</v>
      </c>
      <c r="L557" s="85" t="b">
        <v>0</v>
      </c>
    </row>
    <row r="558" spans="1:12" ht="15">
      <c r="A558" s="85" t="s">
        <v>308</v>
      </c>
      <c r="B558" s="85" t="s">
        <v>3575</v>
      </c>
      <c r="C558" s="85">
        <v>4</v>
      </c>
      <c r="D558" s="118">
        <v>0.011863251060649506</v>
      </c>
      <c r="E558" s="118">
        <v>1.6697816152085365</v>
      </c>
      <c r="F558" s="85" t="s">
        <v>2814</v>
      </c>
      <c r="G558" s="85" t="b">
        <v>0</v>
      </c>
      <c r="H558" s="85" t="b">
        <v>0</v>
      </c>
      <c r="I558" s="85" t="b">
        <v>0</v>
      </c>
      <c r="J558" s="85" t="b">
        <v>0</v>
      </c>
      <c r="K558" s="85" t="b">
        <v>0</v>
      </c>
      <c r="L558" s="85" t="b">
        <v>0</v>
      </c>
    </row>
    <row r="559" spans="1:12" ht="15">
      <c r="A559" s="85" t="s">
        <v>3575</v>
      </c>
      <c r="B559" s="85" t="s">
        <v>303</v>
      </c>
      <c r="C559" s="85">
        <v>4</v>
      </c>
      <c r="D559" s="118">
        <v>0.011863251060649506</v>
      </c>
      <c r="E559" s="118">
        <v>1.125713570858261</v>
      </c>
      <c r="F559" s="85" t="s">
        <v>2814</v>
      </c>
      <c r="G559" s="85" t="b">
        <v>0</v>
      </c>
      <c r="H559" s="85" t="b">
        <v>0</v>
      </c>
      <c r="I559" s="85" t="b">
        <v>0</v>
      </c>
      <c r="J559" s="85" t="b">
        <v>0</v>
      </c>
      <c r="K559" s="85" t="b">
        <v>0</v>
      </c>
      <c r="L559" s="85" t="b">
        <v>0</v>
      </c>
    </row>
    <row r="560" spans="1:12" ht="15">
      <c r="A560" s="85" t="s">
        <v>304</v>
      </c>
      <c r="B560" s="85" t="s">
        <v>3010</v>
      </c>
      <c r="C560" s="85">
        <v>4</v>
      </c>
      <c r="D560" s="118">
        <v>0.011863251060649506</v>
      </c>
      <c r="E560" s="118">
        <v>0.9196590884251366</v>
      </c>
      <c r="F560" s="85" t="s">
        <v>2814</v>
      </c>
      <c r="G560" s="85" t="b">
        <v>0</v>
      </c>
      <c r="H560" s="85" t="b">
        <v>0</v>
      </c>
      <c r="I560" s="85" t="b">
        <v>0</v>
      </c>
      <c r="J560" s="85" t="b">
        <v>0</v>
      </c>
      <c r="K560" s="85" t="b">
        <v>0</v>
      </c>
      <c r="L560" s="85" t="b">
        <v>0</v>
      </c>
    </row>
    <row r="561" spans="1:12" ht="15">
      <c r="A561" s="85" t="s">
        <v>3009</v>
      </c>
      <c r="B561" s="85" t="s">
        <v>3576</v>
      </c>
      <c r="C561" s="85">
        <v>4</v>
      </c>
      <c r="D561" s="118">
        <v>0.011863251060649506</v>
      </c>
      <c r="E561" s="118">
        <v>1.271841606536499</v>
      </c>
      <c r="F561" s="85" t="s">
        <v>2814</v>
      </c>
      <c r="G561" s="85" t="b">
        <v>0</v>
      </c>
      <c r="H561" s="85" t="b">
        <v>0</v>
      </c>
      <c r="I561" s="85" t="b">
        <v>0</v>
      </c>
      <c r="J561" s="85" t="b">
        <v>0</v>
      </c>
      <c r="K561" s="85" t="b">
        <v>0</v>
      </c>
      <c r="L561" s="85" t="b">
        <v>0</v>
      </c>
    </row>
    <row r="562" spans="1:12" ht="15">
      <c r="A562" s="85" t="s">
        <v>3576</v>
      </c>
      <c r="B562" s="85" t="s">
        <v>3577</v>
      </c>
      <c r="C562" s="85">
        <v>4</v>
      </c>
      <c r="D562" s="118">
        <v>0.011863251060649506</v>
      </c>
      <c r="E562" s="118">
        <v>1.6697816152085365</v>
      </c>
      <c r="F562" s="85" t="s">
        <v>2814</v>
      </c>
      <c r="G562" s="85" t="b">
        <v>0</v>
      </c>
      <c r="H562" s="85" t="b">
        <v>0</v>
      </c>
      <c r="I562" s="85" t="b">
        <v>0</v>
      </c>
      <c r="J562" s="85" t="b">
        <v>0</v>
      </c>
      <c r="K562" s="85" t="b">
        <v>0</v>
      </c>
      <c r="L562" s="85" t="b">
        <v>0</v>
      </c>
    </row>
    <row r="563" spans="1:12" ht="15">
      <c r="A563" s="85" t="s">
        <v>3577</v>
      </c>
      <c r="B563" s="85" t="s">
        <v>3578</v>
      </c>
      <c r="C563" s="85">
        <v>4</v>
      </c>
      <c r="D563" s="118">
        <v>0.011863251060649506</v>
      </c>
      <c r="E563" s="118">
        <v>1.6697816152085365</v>
      </c>
      <c r="F563" s="85" t="s">
        <v>2814</v>
      </c>
      <c r="G563" s="85" t="b">
        <v>0</v>
      </c>
      <c r="H563" s="85" t="b">
        <v>0</v>
      </c>
      <c r="I563" s="85" t="b">
        <v>0</v>
      </c>
      <c r="J563" s="85" t="b">
        <v>0</v>
      </c>
      <c r="K563" s="85" t="b">
        <v>0</v>
      </c>
      <c r="L563" s="85" t="b">
        <v>0</v>
      </c>
    </row>
    <row r="564" spans="1:12" ht="15">
      <c r="A564" s="85" t="s">
        <v>3578</v>
      </c>
      <c r="B564" s="85" t="s">
        <v>3579</v>
      </c>
      <c r="C564" s="85">
        <v>4</v>
      </c>
      <c r="D564" s="118">
        <v>0.011863251060649506</v>
      </c>
      <c r="E564" s="118">
        <v>1.6697816152085365</v>
      </c>
      <c r="F564" s="85" t="s">
        <v>2814</v>
      </c>
      <c r="G564" s="85" t="b">
        <v>0</v>
      </c>
      <c r="H564" s="85" t="b">
        <v>0</v>
      </c>
      <c r="I564" s="85" t="b">
        <v>0</v>
      </c>
      <c r="J564" s="85" t="b">
        <v>0</v>
      </c>
      <c r="K564" s="85" t="b">
        <v>0</v>
      </c>
      <c r="L564" s="85" t="b">
        <v>0</v>
      </c>
    </row>
    <row r="565" spans="1:12" ht="15">
      <c r="A565" s="85" t="s">
        <v>302</v>
      </c>
      <c r="B565" s="85" t="s">
        <v>2977</v>
      </c>
      <c r="C565" s="85">
        <v>4</v>
      </c>
      <c r="D565" s="118">
        <v>0.011863251060649506</v>
      </c>
      <c r="E565" s="118">
        <v>1.6697816152085365</v>
      </c>
      <c r="F565" s="85" t="s">
        <v>2814</v>
      </c>
      <c r="G565" s="85" t="b">
        <v>0</v>
      </c>
      <c r="H565" s="85" t="b">
        <v>0</v>
      </c>
      <c r="I565" s="85" t="b">
        <v>0</v>
      </c>
      <c r="J565" s="85" t="b">
        <v>0</v>
      </c>
      <c r="K565" s="85" t="b">
        <v>0</v>
      </c>
      <c r="L565" s="85" t="b">
        <v>0</v>
      </c>
    </row>
    <row r="566" spans="1:12" ht="15">
      <c r="A566" s="85" t="s">
        <v>307</v>
      </c>
      <c r="B566" s="85" t="s">
        <v>3574</v>
      </c>
      <c r="C566" s="85">
        <v>3</v>
      </c>
      <c r="D566" s="118">
        <v>0.010743823565560527</v>
      </c>
      <c r="E566" s="118">
        <v>1.7947203518168364</v>
      </c>
      <c r="F566" s="85" t="s">
        <v>2814</v>
      </c>
      <c r="G566" s="85" t="b">
        <v>0</v>
      </c>
      <c r="H566" s="85" t="b">
        <v>0</v>
      </c>
      <c r="I566" s="85" t="b">
        <v>0</v>
      </c>
      <c r="J566" s="85" t="b">
        <v>0</v>
      </c>
      <c r="K566" s="85" t="b">
        <v>0</v>
      </c>
      <c r="L566" s="85" t="b">
        <v>0</v>
      </c>
    </row>
    <row r="567" spans="1:12" ht="15">
      <c r="A567" s="85" t="s">
        <v>303</v>
      </c>
      <c r="B567" s="85" t="s">
        <v>3204</v>
      </c>
      <c r="C567" s="85">
        <v>3</v>
      </c>
      <c r="D567" s="118">
        <v>0.010743823565560527</v>
      </c>
      <c r="E567" s="118">
        <v>1.0957503474808177</v>
      </c>
      <c r="F567" s="85" t="s">
        <v>2814</v>
      </c>
      <c r="G567" s="85" t="b">
        <v>0</v>
      </c>
      <c r="H567" s="85" t="b">
        <v>0</v>
      </c>
      <c r="I567" s="85" t="b">
        <v>0</v>
      </c>
      <c r="J567" s="85" t="b">
        <v>0</v>
      </c>
      <c r="K567" s="85" t="b">
        <v>0</v>
      </c>
      <c r="L567" s="85" t="b">
        <v>0</v>
      </c>
    </row>
    <row r="568" spans="1:12" ht="15">
      <c r="A568" s="85" t="s">
        <v>3017</v>
      </c>
      <c r="B568" s="85" t="s">
        <v>3018</v>
      </c>
      <c r="C568" s="85">
        <v>2</v>
      </c>
      <c r="D568" s="118">
        <v>0</v>
      </c>
      <c r="E568" s="118">
        <v>1.146128035678238</v>
      </c>
      <c r="F568" s="85" t="s">
        <v>2815</v>
      </c>
      <c r="G568" s="85" t="b">
        <v>0</v>
      </c>
      <c r="H568" s="85" t="b">
        <v>0</v>
      </c>
      <c r="I568" s="85" t="b">
        <v>0</v>
      </c>
      <c r="J568" s="85" t="b">
        <v>0</v>
      </c>
      <c r="K568" s="85" t="b">
        <v>0</v>
      </c>
      <c r="L568" s="85" t="b">
        <v>0</v>
      </c>
    </row>
    <row r="569" spans="1:12" ht="15">
      <c r="A569" s="85" t="s">
        <v>3018</v>
      </c>
      <c r="B569" s="85" t="s">
        <v>3019</v>
      </c>
      <c r="C569" s="85">
        <v>2</v>
      </c>
      <c r="D569" s="118">
        <v>0</v>
      </c>
      <c r="E569" s="118">
        <v>1.146128035678238</v>
      </c>
      <c r="F569" s="85" t="s">
        <v>2815</v>
      </c>
      <c r="G569" s="85" t="b">
        <v>0</v>
      </c>
      <c r="H569" s="85" t="b">
        <v>0</v>
      </c>
      <c r="I569" s="85" t="b">
        <v>0</v>
      </c>
      <c r="J569" s="85" t="b">
        <v>0</v>
      </c>
      <c r="K569" s="85" t="b">
        <v>0</v>
      </c>
      <c r="L569" s="85" t="b">
        <v>0</v>
      </c>
    </row>
    <row r="570" spans="1:12" ht="15">
      <c r="A570" s="85" t="s">
        <v>3019</v>
      </c>
      <c r="B570" s="85" t="s">
        <v>3020</v>
      </c>
      <c r="C570" s="85">
        <v>2</v>
      </c>
      <c r="D570" s="118">
        <v>0</v>
      </c>
      <c r="E570" s="118">
        <v>1.146128035678238</v>
      </c>
      <c r="F570" s="85" t="s">
        <v>2815</v>
      </c>
      <c r="G570" s="85" t="b">
        <v>0</v>
      </c>
      <c r="H570" s="85" t="b">
        <v>0</v>
      </c>
      <c r="I570" s="85" t="b">
        <v>0</v>
      </c>
      <c r="J570" s="85" t="b">
        <v>0</v>
      </c>
      <c r="K570" s="85" t="b">
        <v>0</v>
      </c>
      <c r="L570" s="85" t="b">
        <v>0</v>
      </c>
    </row>
    <row r="571" spans="1:12" ht="15">
      <c r="A571" s="85" t="s">
        <v>3020</v>
      </c>
      <c r="B571" s="85" t="s">
        <v>2976</v>
      </c>
      <c r="C571" s="85">
        <v>2</v>
      </c>
      <c r="D571" s="118">
        <v>0</v>
      </c>
      <c r="E571" s="118">
        <v>1.146128035678238</v>
      </c>
      <c r="F571" s="85" t="s">
        <v>2815</v>
      </c>
      <c r="G571" s="85" t="b">
        <v>0</v>
      </c>
      <c r="H571" s="85" t="b">
        <v>0</v>
      </c>
      <c r="I571" s="85" t="b">
        <v>0</v>
      </c>
      <c r="J571" s="85" t="b">
        <v>0</v>
      </c>
      <c r="K571" s="85" t="b">
        <v>0</v>
      </c>
      <c r="L571" s="85" t="b">
        <v>0</v>
      </c>
    </row>
    <row r="572" spans="1:12" ht="15">
      <c r="A572" s="85" t="s">
        <v>2976</v>
      </c>
      <c r="B572" s="85" t="s">
        <v>3021</v>
      </c>
      <c r="C572" s="85">
        <v>2</v>
      </c>
      <c r="D572" s="118">
        <v>0</v>
      </c>
      <c r="E572" s="118">
        <v>1.146128035678238</v>
      </c>
      <c r="F572" s="85" t="s">
        <v>2815</v>
      </c>
      <c r="G572" s="85" t="b">
        <v>0</v>
      </c>
      <c r="H572" s="85" t="b">
        <v>0</v>
      </c>
      <c r="I572" s="85" t="b">
        <v>0</v>
      </c>
      <c r="J572" s="85" t="b">
        <v>0</v>
      </c>
      <c r="K572" s="85" t="b">
        <v>1</v>
      </c>
      <c r="L572" s="85" t="b">
        <v>0</v>
      </c>
    </row>
    <row r="573" spans="1:12" ht="15">
      <c r="A573" s="85" t="s">
        <v>3021</v>
      </c>
      <c r="B573" s="85" t="s">
        <v>2980</v>
      </c>
      <c r="C573" s="85">
        <v>2</v>
      </c>
      <c r="D573" s="118">
        <v>0</v>
      </c>
      <c r="E573" s="118">
        <v>1.146128035678238</v>
      </c>
      <c r="F573" s="85" t="s">
        <v>2815</v>
      </c>
      <c r="G573" s="85" t="b">
        <v>0</v>
      </c>
      <c r="H573" s="85" t="b">
        <v>1</v>
      </c>
      <c r="I573" s="85" t="b">
        <v>0</v>
      </c>
      <c r="J573" s="85" t="b">
        <v>0</v>
      </c>
      <c r="K573" s="85" t="b">
        <v>0</v>
      </c>
      <c r="L573" s="85" t="b">
        <v>0</v>
      </c>
    </row>
    <row r="574" spans="1:12" ht="15">
      <c r="A574" s="85" t="s">
        <v>2980</v>
      </c>
      <c r="B574" s="85" t="s">
        <v>2934</v>
      </c>
      <c r="C574" s="85">
        <v>2</v>
      </c>
      <c r="D574" s="118">
        <v>0</v>
      </c>
      <c r="E574" s="118">
        <v>1.146128035678238</v>
      </c>
      <c r="F574" s="85" t="s">
        <v>2815</v>
      </c>
      <c r="G574" s="85" t="b">
        <v>0</v>
      </c>
      <c r="H574" s="85" t="b">
        <v>0</v>
      </c>
      <c r="I574" s="85" t="b">
        <v>0</v>
      </c>
      <c r="J574" s="85" t="b">
        <v>0</v>
      </c>
      <c r="K574" s="85" t="b">
        <v>0</v>
      </c>
      <c r="L574" s="85" t="b">
        <v>0</v>
      </c>
    </row>
    <row r="575" spans="1:12" ht="15">
      <c r="A575" s="85" t="s">
        <v>2934</v>
      </c>
      <c r="B575" s="85" t="s">
        <v>3022</v>
      </c>
      <c r="C575" s="85">
        <v>2</v>
      </c>
      <c r="D575" s="118">
        <v>0</v>
      </c>
      <c r="E575" s="118">
        <v>1.146128035678238</v>
      </c>
      <c r="F575" s="85" t="s">
        <v>2815</v>
      </c>
      <c r="G575" s="85" t="b">
        <v>0</v>
      </c>
      <c r="H575" s="85" t="b">
        <v>0</v>
      </c>
      <c r="I575" s="85" t="b">
        <v>0</v>
      </c>
      <c r="J575" s="85" t="b">
        <v>0</v>
      </c>
      <c r="K575" s="85" t="b">
        <v>0</v>
      </c>
      <c r="L575" s="85" t="b">
        <v>0</v>
      </c>
    </row>
    <row r="576" spans="1:12" ht="15">
      <c r="A576" s="85" t="s">
        <v>3022</v>
      </c>
      <c r="B576" s="85" t="s">
        <v>3023</v>
      </c>
      <c r="C576" s="85">
        <v>2</v>
      </c>
      <c r="D576" s="118">
        <v>0</v>
      </c>
      <c r="E576" s="118">
        <v>1.146128035678238</v>
      </c>
      <c r="F576" s="85" t="s">
        <v>2815</v>
      </c>
      <c r="G576" s="85" t="b">
        <v>0</v>
      </c>
      <c r="H576" s="85" t="b">
        <v>0</v>
      </c>
      <c r="I576" s="85" t="b">
        <v>0</v>
      </c>
      <c r="J576" s="85" t="b">
        <v>0</v>
      </c>
      <c r="K576" s="85" t="b">
        <v>0</v>
      </c>
      <c r="L576" s="85" t="b">
        <v>0</v>
      </c>
    </row>
    <row r="577" spans="1:12" ht="15">
      <c r="A577" s="85" t="s">
        <v>3023</v>
      </c>
      <c r="B577" s="85" t="s">
        <v>385</v>
      </c>
      <c r="C577" s="85">
        <v>2</v>
      </c>
      <c r="D577" s="118">
        <v>0</v>
      </c>
      <c r="E577" s="118">
        <v>1.146128035678238</v>
      </c>
      <c r="F577" s="85" t="s">
        <v>2815</v>
      </c>
      <c r="G577" s="85" t="b">
        <v>0</v>
      </c>
      <c r="H577" s="85" t="b">
        <v>0</v>
      </c>
      <c r="I577" s="85" t="b">
        <v>0</v>
      </c>
      <c r="J577" s="85" t="b">
        <v>0</v>
      </c>
      <c r="K577" s="85" t="b">
        <v>0</v>
      </c>
      <c r="L577" s="85" t="b">
        <v>0</v>
      </c>
    </row>
    <row r="578" spans="1:12" ht="15">
      <c r="A578" s="85" t="s">
        <v>385</v>
      </c>
      <c r="B578" s="85" t="s">
        <v>384</v>
      </c>
      <c r="C578" s="85">
        <v>2</v>
      </c>
      <c r="D578" s="118">
        <v>0</v>
      </c>
      <c r="E578" s="118">
        <v>1.146128035678238</v>
      </c>
      <c r="F578" s="85" t="s">
        <v>2815</v>
      </c>
      <c r="G578" s="85" t="b">
        <v>0</v>
      </c>
      <c r="H578" s="85" t="b">
        <v>0</v>
      </c>
      <c r="I578" s="85" t="b">
        <v>0</v>
      </c>
      <c r="J578" s="85" t="b">
        <v>0</v>
      </c>
      <c r="K578" s="85" t="b">
        <v>0</v>
      </c>
      <c r="L578" s="85" t="b">
        <v>0</v>
      </c>
    </row>
    <row r="579" spans="1:12" ht="15">
      <c r="A579" s="85" t="s">
        <v>384</v>
      </c>
      <c r="B579" s="85" t="s">
        <v>383</v>
      </c>
      <c r="C579" s="85">
        <v>2</v>
      </c>
      <c r="D579" s="118">
        <v>0</v>
      </c>
      <c r="E579" s="118">
        <v>1.146128035678238</v>
      </c>
      <c r="F579" s="85" t="s">
        <v>2815</v>
      </c>
      <c r="G579" s="85" t="b">
        <v>0</v>
      </c>
      <c r="H579" s="85" t="b">
        <v>0</v>
      </c>
      <c r="I579" s="85" t="b">
        <v>0</v>
      </c>
      <c r="J579" s="85" t="b">
        <v>0</v>
      </c>
      <c r="K579" s="85" t="b">
        <v>0</v>
      </c>
      <c r="L579" s="85" t="b">
        <v>0</v>
      </c>
    </row>
    <row r="580" spans="1:12" ht="15">
      <c r="A580" s="85" t="s">
        <v>383</v>
      </c>
      <c r="B580" s="85" t="s">
        <v>2972</v>
      </c>
      <c r="C580" s="85">
        <v>2</v>
      </c>
      <c r="D580" s="118">
        <v>0</v>
      </c>
      <c r="E580" s="118">
        <v>1.146128035678238</v>
      </c>
      <c r="F580" s="85" t="s">
        <v>2815</v>
      </c>
      <c r="G580" s="85" t="b">
        <v>0</v>
      </c>
      <c r="H580" s="85" t="b">
        <v>0</v>
      </c>
      <c r="I580" s="85" t="b">
        <v>0</v>
      </c>
      <c r="J580" s="85" t="b">
        <v>0</v>
      </c>
      <c r="K580" s="85" t="b">
        <v>0</v>
      </c>
      <c r="L580" s="85" t="b">
        <v>0</v>
      </c>
    </row>
    <row r="581" spans="1:12" ht="15">
      <c r="A581" s="85" t="s">
        <v>2972</v>
      </c>
      <c r="B581" s="85" t="s">
        <v>3637</v>
      </c>
      <c r="C581" s="85">
        <v>2</v>
      </c>
      <c r="D581" s="118">
        <v>0</v>
      </c>
      <c r="E581" s="118">
        <v>1.146128035678238</v>
      </c>
      <c r="F581" s="85" t="s">
        <v>2815</v>
      </c>
      <c r="G581" s="85" t="b">
        <v>0</v>
      </c>
      <c r="H581" s="85" t="b">
        <v>0</v>
      </c>
      <c r="I581" s="85" t="b">
        <v>0</v>
      </c>
      <c r="J581" s="85" t="b">
        <v>0</v>
      </c>
      <c r="K581" s="85" t="b">
        <v>0</v>
      </c>
      <c r="L581" s="85" t="b">
        <v>0</v>
      </c>
    </row>
    <row r="582" spans="1:12" ht="15">
      <c r="A582" s="85" t="s">
        <v>3026</v>
      </c>
      <c r="B582" s="85" t="s">
        <v>3027</v>
      </c>
      <c r="C582" s="85">
        <v>4</v>
      </c>
      <c r="D582" s="118">
        <v>0.010672197518526137</v>
      </c>
      <c r="E582" s="118">
        <v>1.1760912590556813</v>
      </c>
      <c r="F582" s="85" t="s">
        <v>2816</v>
      </c>
      <c r="G582" s="85" t="b">
        <v>0</v>
      </c>
      <c r="H582" s="85" t="b">
        <v>0</v>
      </c>
      <c r="I582" s="85" t="b">
        <v>0</v>
      </c>
      <c r="J582" s="85" t="b">
        <v>0</v>
      </c>
      <c r="K582" s="85" t="b">
        <v>0</v>
      </c>
      <c r="L582" s="85" t="b">
        <v>0</v>
      </c>
    </row>
    <row r="583" spans="1:12" ht="15">
      <c r="A583" s="85" t="s">
        <v>3027</v>
      </c>
      <c r="B583" s="85" t="s">
        <v>3028</v>
      </c>
      <c r="C583" s="85">
        <v>4</v>
      </c>
      <c r="D583" s="118">
        <v>0.010672197518526137</v>
      </c>
      <c r="E583" s="118">
        <v>1.1760912590556813</v>
      </c>
      <c r="F583" s="85" t="s">
        <v>2816</v>
      </c>
      <c r="G583" s="85" t="b">
        <v>0</v>
      </c>
      <c r="H583" s="85" t="b">
        <v>0</v>
      </c>
      <c r="I583" s="85" t="b">
        <v>0</v>
      </c>
      <c r="J583" s="85" t="b">
        <v>0</v>
      </c>
      <c r="K583" s="85" t="b">
        <v>0</v>
      </c>
      <c r="L583" s="85" t="b">
        <v>0</v>
      </c>
    </row>
    <row r="584" spans="1:12" ht="15">
      <c r="A584" s="85" t="s">
        <v>3028</v>
      </c>
      <c r="B584" s="85" t="s">
        <v>3025</v>
      </c>
      <c r="C584" s="85">
        <v>4</v>
      </c>
      <c r="D584" s="118">
        <v>0.010672197518526137</v>
      </c>
      <c r="E584" s="118">
        <v>0.8750612633917001</v>
      </c>
      <c r="F584" s="85" t="s">
        <v>2816</v>
      </c>
      <c r="G584" s="85" t="b">
        <v>0</v>
      </c>
      <c r="H584" s="85" t="b">
        <v>0</v>
      </c>
      <c r="I584" s="85" t="b">
        <v>0</v>
      </c>
      <c r="J584" s="85" t="b">
        <v>0</v>
      </c>
      <c r="K584" s="85" t="b">
        <v>0</v>
      </c>
      <c r="L584" s="85" t="b">
        <v>0</v>
      </c>
    </row>
    <row r="585" spans="1:12" ht="15">
      <c r="A585" s="85" t="s">
        <v>3025</v>
      </c>
      <c r="B585" s="85" t="s">
        <v>3029</v>
      </c>
      <c r="C585" s="85">
        <v>4</v>
      </c>
      <c r="D585" s="118">
        <v>0.010672197518526137</v>
      </c>
      <c r="E585" s="118">
        <v>0.9330532103693868</v>
      </c>
      <c r="F585" s="85" t="s">
        <v>2816</v>
      </c>
      <c r="G585" s="85" t="b">
        <v>0</v>
      </c>
      <c r="H585" s="85" t="b">
        <v>0</v>
      </c>
      <c r="I585" s="85" t="b">
        <v>0</v>
      </c>
      <c r="J585" s="85" t="b">
        <v>0</v>
      </c>
      <c r="K585" s="85" t="b">
        <v>0</v>
      </c>
      <c r="L585" s="85" t="b">
        <v>0</v>
      </c>
    </row>
    <row r="586" spans="1:12" ht="15">
      <c r="A586" s="85" t="s">
        <v>3029</v>
      </c>
      <c r="B586" s="85" t="s">
        <v>3030</v>
      </c>
      <c r="C586" s="85">
        <v>4</v>
      </c>
      <c r="D586" s="118">
        <v>0.010672197518526137</v>
      </c>
      <c r="E586" s="118">
        <v>1.1760912590556813</v>
      </c>
      <c r="F586" s="85" t="s">
        <v>2816</v>
      </c>
      <c r="G586" s="85" t="b">
        <v>0</v>
      </c>
      <c r="H586" s="85" t="b">
        <v>0</v>
      </c>
      <c r="I586" s="85" t="b">
        <v>0</v>
      </c>
      <c r="J586" s="85" t="b">
        <v>0</v>
      </c>
      <c r="K586" s="85" t="b">
        <v>0</v>
      </c>
      <c r="L586" s="85" t="b">
        <v>0</v>
      </c>
    </row>
    <row r="587" spans="1:12" ht="15">
      <c r="A587" s="85" t="s">
        <v>3030</v>
      </c>
      <c r="B587" s="85" t="s">
        <v>2999</v>
      </c>
      <c r="C587" s="85">
        <v>4</v>
      </c>
      <c r="D587" s="118">
        <v>0.010672197518526137</v>
      </c>
      <c r="E587" s="118">
        <v>1.1760912590556813</v>
      </c>
      <c r="F587" s="85" t="s">
        <v>2816</v>
      </c>
      <c r="G587" s="85" t="b">
        <v>0</v>
      </c>
      <c r="H587" s="85" t="b">
        <v>0</v>
      </c>
      <c r="I587" s="85" t="b">
        <v>0</v>
      </c>
      <c r="J587" s="85" t="b">
        <v>0</v>
      </c>
      <c r="K587" s="85" t="b">
        <v>0</v>
      </c>
      <c r="L587" s="85" t="b">
        <v>0</v>
      </c>
    </row>
    <row r="588" spans="1:12" ht="15">
      <c r="A588" s="85" t="s">
        <v>2999</v>
      </c>
      <c r="B588" s="85" t="s">
        <v>3031</v>
      </c>
      <c r="C588" s="85">
        <v>4</v>
      </c>
      <c r="D588" s="118">
        <v>0.010672197518526137</v>
      </c>
      <c r="E588" s="118">
        <v>1.1760912590556813</v>
      </c>
      <c r="F588" s="85" t="s">
        <v>2816</v>
      </c>
      <c r="G588" s="85" t="b">
        <v>0</v>
      </c>
      <c r="H588" s="85" t="b">
        <v>0</v>
      </c>
      <c r="I588" s="85" t="b">
        <v>0</v>
      </c>
      <c r="J588" s="85" t="b">
        <v>0</v>
      </c>
      <c r="K588" s="85" t="b">
        <v>0</v>
      </c>
      <c r="L588" s="85" t="b">
        <v>0</v>
      </c>
    </row>
    <row r="589" spans="1:12" ht="15">
      <c r="A589" s="85" t="s">
        <v>3031</v>
      </c>
      <c r="B589" s="85" t="s">
        <v>3025</v>
      </c>
      <c r="C589" s="85">
        <v>3</v>
      </c>
      <c r="D589" s="118">
        <v>0.013683181621090055</v>
      </c>
      <c r="E589" s="118">
        <v>0.7501225267834001</v>
      </c>
      <c r="F589" s="85" t="s">
        <v>2816</v>
      </c>
      <c r="G589" s="85" t="b">
        <v>0</v>
      </c>
      <c r="H589" s="85" t="b">
        <v>0</v>
      </c>
      <c r="I589" s="85" t="b">
        <v>0</v>
      </c>
      <c r="J589" s="85" t="b">
        <v>0</v>
      </c>
      <c r="K589" s="85" t="b">
        <v>0</v>
      </c>
      <c r="L589" s="85" t="b">
        <v>0</v>
      </c>
    </row>
    <row r="590" spans="1:12" ht="15">
      <c r="A590" s="85" t="s">
        <v>2972</v>
      </c>
      <c r="B590" s="85" t="s">
        <v>3032</v>
      </c>
      <c r="C590" s="85">
        <v>3</v>
      </c>
      <c r="D590" s="118">
        <v>0.013683181621090055</v>
      </c>
      <c r="E590" s="118">
        <v>1.301029995663981</v>
      </c>
      <c r="F590" s="85" t="s">
        <v>2816</v>
      </c>
      <c r="G590" s="85" t="b">
        <v>0</v>
      </c>
      <c r="H590" s="85" t="b">
        <v>0</v>
      </c>
      <c r="I590" s="85" t="b">
        <v>0</v>
      </c>
      <c r="J590" s="85" t="b">
        <v>0</v>
      </c>
      <c r="K590" s="85" t="b">
        <v>0</v>
      </c>
      <c r="L590" s="85" t="b">
        <v>0</v>
      </c>
    </row>
    <row r="591" spans="1:12" ht="15">
      <c r="A591" s="85" t="s">
        <v>3010</v>
      </c>
      <c r="B591" s="85" t="s">
        <v>2928</v>
      </c>
      <c r="C591" s="85">
        <v>2</v>
      </c>
      <c r="D591" s="118">
        <v>0.014458219839989772</v>
      </c>
      <c r="E591" s="118">
        <v>1.4771212547196624</v>
      </c>
      <c r="F591" s="85" t="s">
        <v>2816</v>
      </c>
      <c r="G591" s="85" t="b">
        <v>0</v>
      </c>
      <c r="H591" s="85" t="b">
        <v>0</v>
      </c>
      <c r="I591" s="85" t="b">
        <v>0</v>
      </c>
      <c r="J591" s="85" t="b">
        <v>0</v>
      </c>
      <c r="K591" s="85" t="b">
        <v>0</v>
      </c>
      <c r="L591" s="85" t="b">
        <v>0</v>
      </c>
    </row>
    <row r="592" spans="1:12" ht="15">
      <c r="A592" s="85" t="s">
        <v>2928</v>
      </c>
      <c r="B592" s="85" t="s">
        <v>3740</v>
      </c>
      <c r="C592" s="85">
        <v>2</v>
      </c>
      <c r="D592" s="118">
        <v>0.014458219839989772</v>
      </c>
      <c r="E592" s="118">
        <v>1.4771212547196624</v>
      </c>
      <c r="F592" s="85" t="s">
        <v>2816</v>
      </c>
      <c r="G592" s="85" t="b">
        <v>0</v>
      </c>
      <c r="H592" s="85" t="b">
        <v>0</v>
      </c>
      <c r="I592" s="85" t="b">
        <v>0</v>
      </c>
      <c r="J592" s="85" t="b">
        <v>0</v>
      </c>
      <c r="K592" s="85" t="b">
        <v>0</v>
      </c>
      <c r="L592" s="85" t="b">
        <v>0</v>
      </c>
    </row>
    <row r="593" spans="1:12" ht="15">
      <c r="A593" s="85" t="s">
        <v>312</v>
      </c>
      <c r="B593" s="85" t="s">
        <v>3026</v>
      </c>
      <c r="C593" s="85">
        <v>2</v>
      </c>
      <c r="D593" s="118">
        <v>0.014458219839989772</v>
      </c>
      <c r="E593" s="118">
        <v>1.4771212547196624</v>
      </c>
      <c r="F593" s="85" t="s">
        <v>2816</v>
      </c>
      <c r="G593" s="85" t="b">
        <v>0</v>
      </c>
      <c r="H593" s="85" t="b">
        <v>0</v>
      </c>
      <c r="I593" s="85" t="b">
        <v>0</v>
      </c>
      <c r="J593" s="85" t="b">
        <v>0</v>
      </c>
      <c r="K593" s="85" t="b">
        <v>0</v>
      </c>
      <c r="L593" s="85" t="b">
        <v>0</v>
      </c>
    </row>
    <row r="594" spans="1:12" ht="15">
      <c r="A594" s="85" t="s">
        <v>3034</v>
      </c>
      <c r="B594" s="85" t="s">
        <v>3035</v>
      </c>
      <c r="C594" s="85">
        <v>3</v>
      </c>
      <c r="D594" s="118">
        <v>0</v>
      </c>
      <c r="E594" s="118">
        <v>1.156347200859924</v>
      </c>
      <c r="F594" s="85" t="s">
        <v>2817</v>
      </c>
      <c r="G594" s="85" t="b">
        <v>0</v>
      </c>
      <c r="H594" s="85" t="b">
        <v>0</v>
      </c>
      <c r="I594" s="85" t="b">
        <v>0</v>
      </c>
      <c r="J594" s="85" t="b">
        <v>0</v>
      </c>
      <c r="K594" s="85" t="b">
        <v>0</v>
      </c>
      <c r="L594" s="85" t="b">
        <v>0</v>
      </c>
    </row>
    <row r="595" spans="1:12" ht="15">
      <c r="A595" s="85" t="s">
        <v>3035</v>
      </c>
      <c r="B595" s="85" t="s">
        <v>3036</v>
      </c>
      <c r="C595" s="85">
        <v>3</v>
      </c>
      <c r="D595" s="118">
        <v>0</v>
      </c>
      <c r="E595" s="118">
        <v>1.156347200859924</v>
      </c>
      <c r="F595" s="85" t="s">
        <v>2817</v>
      </c>
      <c r="G595" s="85" t="b">
        <v>0</v>
      </c>
      <c r="H595" s="85" t="b">
        <v>0</v>
      </c>
      <c r="I595" s="85" t="b">
        <v>0</v>
      </c>
      <c r="J595" s="85" t="b">
        <v>0</v>
      </c>
      <c r="K595" s="85" t="b">
        <v>0</v>
      </c>
      <c r="L595" s="85" t="b">
        <v>0</v>
      </c>
    </row>
    <row r="596" spans="1:12" ht="15">
      <c r="A596" s="85" t="s">
        <v>3036</v>
      </c>
      <c r="B596" s="85" t="s">
        <v>3037</v>
      </c>
      <c r="C596" s="85">
        <v>3</v>
      </c>
      <c r="D596" s="118">
        <v>0</v>
      </c>
      <c r="E596" s="118">
        <v>1.156347200859924</v>
      </c>
      <c r="F596" s="85" t="s">
        <v>2817</v>
      </c>
      <c r="G596" s="85" t="b">
        <v>0</v>
      </c>
      <c r="H596" s="85" t="b">
        <v>0</v>
      </c>
      <c r="I596" s="85" t="b">
        <v>0</v>
      </c>
      <c r="J596" s="85" t="b">
        <v>1</v>
      </c>
      <c r="K596" s="85" t="b">
        <v>0</v>
      </c>
      <c r="L596" s="85" t="b">
        <v>0</v>
      </c>
    </row>
    <row r="597" spans="1:12" ht="15">
      <c r="A597" s="85" t="s">
        <v>3037</v>
      </c>
      <c r="B597" s="85" t="s">
        <v>3014</v>
      </c>
      <c r="C597" s="85">
        <v>3</v>
      </c>
      <c r="D597" s="118">
        <v>0</v>
      </c>
      <c r="E597" s="118">
        <v>1.156347200859924</v>
      </c>
      <c r="F597" s="85" t="s">
        <v>2817</v>
      </c>
      <c r="G597" s="85" t="b">
        <v>1</v>
      </c>
      <c r="H597" s="85" t="b">
        <v>0</v>
      </c>
      <c r="I597" s="85" t="b">
        <v>0</v>
      </c>
      <c r="J597" s="85" t="b">
        <v>0</v>
      </c>
      <c r="K597" s="85" t="b">
        <v>0</v>
      </c>
      <c r="L597" s="85" t="b">
        <v>0</v>
      </c>
    </row>
    <row r="598" spans="1:12" ht="15">
      <c r="A598" s="85" t="s">
        <v>3014</v>
      </c>
      <c r="B598" s="85" t="s">
        <v>2927</v>
      </c>
      <c r="C598" s="85">
        <v>3</v>
      </c>
      <c r="D598" s="118">
        <v>0</v>
      </c>
      <c r="E598" s="118">
        <v>1.156347200859924</v>
      </c>
      <c r="F598" s="85" t="s">
        <v>2817</v>
      </c>
      <c r="G598" s="85" t="b">
        <v>0</v>
      </c>
      <c r="H598" s="85" t="b">
        <v>0</v>
      </c>
      <c r="I598" s="85" t="b">
        <v>0</v>
      </c>
      <c r="J598" s="85" t="b">
        <v>0</v>
      </c>
      <c r="K598" s="85" t="b">
        <v>0</v>
      </c>
      <c r="L598" s="85" t="b">
        <v>0</v>
      </c>
    </row>
    <row r="599" spans="1:12" ht="15">
      <c r="A599" s="85" t="s">
        <v>2927</v>
      </c>
      <c r="B599" s="85" t="s">
        <v>3038</v>
      </c>
      <c r="C599" s="85">
        <v>3</v>
      </c>
      <c r="D599" s="118">
        <v>0</v>
      </c>
      <c r="E599" s="118">
        <v>1.156347200859924</v>
      </c>
      <c r="F599" s="85" t="s">
        <v>2817</v>
      </c>
      <c r="G599" s="85" t="b">
        <v>0</v>
      </c>
      <c r="H599" s="85" t="b">
        <v>0</v>
      </c>
      <c r="I599" s="85" t="b">
        <v>0</v>
      </c>
      <c r="J599" s="85" t="b">
        <v>0</v>
      </c>
      <c r="K599" s="85" t="b">
        <v>1</v>
      </c>
      <c r="L599" s="85" t="b">
        <v>0</v>
      </c>
    </row>
    <row r="600" spans="1:12" ht="15">
      <c r="A600" s="85" t="s">
        <v>3038</v>
      </c>
      <c r="B600" s="85" t="s">
        <v>3039</v>
      </c>
      <c r="C600" s="85">
        <v>3</v>
      </c>
      <c r="D600" s="118">
        <v>0</v>
      </c>
      <c r="E600" s="118">
        <v>1.156347200859924</v>
      </c>
      <c r="F600" s="85" t="s">
        <v>2817</v>
      </c>
      <c r="G600" s="85" t="b">
        <v>0</v>
      </c>
      <c r="H600" s="85" t="b">
        <v>1</v>
      </c>
      <c r="I600" s="85" t="b">
        <v>0</v>
      </c>
      <c r="J600" s="85" t="b">
        <v>0</v>
      </c>
      <c r="K600" s="85" t="b">
        <v>0</v>
      </c>
      <c r="L600" s="85" t="b">
        <v>0</v>
      </c>
    </row>
    <row r="601" spans="1:12" ht="15">
      <c r="A601" s="85" t="s">
        <v>3039</v>
      </c>
      <c r="B601" s="85" t="s">
        <v>3040</v>
      </c>
      <c r="C601" s="85">
        <v>3</v>
      </c>
      <c r="D601" s="118">
        <v>0</v>
      </c>
      <c r="E601" s="118">
        <v>1.156347200859924</v>
      </c>
      <c r="F601" s="85" t="s">
        <v>2817</v>
      </c>
      <c r="G601" s="85" t="b">
        <v>0</v>
      </c>
      <c r="H601" s="85" t="b">
        <v>0</v>
      </c>
      <c r="I601" s="85" t="b">
        <v>0</v>
      </c>
      <c r="J601" s="85" t="b">
        <v>0</v>
      </c>
      <c r="K601" s="85" t="b">
        <v>0</v>
      </c>
      <c r="L601" s="85" t="b">
        <v>0</v>
      </c>
    </row>
    <row r="602" spans="1:12" ht="15">
      <c r="A602" s="85" t="s">
        <v>3040</v>
      </c>
      <c r="B602" s="85" t="s">
        <v>3041</v>
      </c>
      <c r="C602" s="85">
        <v>3</v>
      </c>
      <c r="D602" s="118">
        <v>0</v>
      </c>
      <c r="E602" s="118">
        <v>1.156347200859924</v>
      </c>
      <c r="F602" s="85" t="s">
        <v>2817</v>
      </c>
      <c r="G602" s="85" t="b">
        <v>0</v>
      </c>
      <c r="H602" s="85" t="b">
        <v>0</v>
      </c>
      <c r="I602" s="85" t="b">
        <v>0</v>
      </c>
      <c r="J602" s="85" t="b">
        <v>0</v>
      </c>
      <c r="K602" s="85" t="b">
        <v>0</v>
      </c>
      <c r="L602" s="85" t="b">
        <v>0</v>
      </c>
    </row>
    <row r="603" spans="1:12" ht="15">
      <c r="A603" s="85" t="s">
        <v>3041</v>
      </c>
      <c r="B603" s="85" t="s">
        <v>3631</v>
      </c>
      <c r="C603" s="85">
        <v>3</v>
      </c>
      <c r="D603" s="118">
        <v>0</v>
      </c>
      <c r="E603" s="118">
        <v>1.156347200859924</v>
      </c>
      <c r="F603" s="85" t="s">
        <v>2817</v>
      </c>
      <c r="G603" s="85" t="b">
        <v>0</v>
      </c>
      <c r="H603" s="85" t="b">
        <v>0</v>
      </c>
      <c r="I603" s="85" t="b">
        <v>0</v>
      </c>
      <c r="J603" s="85" t="b">
        <v>0</v>
      </c>
      <c r="K603" s="85" t="b">
        <v>0</v>
      </c>
      <c r="L603" s="85" t="b">
        <v>0</v>
      </c>
    </row>
    <row r="604" spans="1:12" ht="15">
      <c r="A604" s="85" t="s">
        <v>3631</v>
      </c>
      <c r="B604" s="85" t="s">
        <v>3632</v>
      </c>
      <c r="C604" s="85">
        <v>3</v>
      </c>
      <c r="D604" s="118">
        <v>0</v>
      </c>
      <c r="E604" s="118">
        <v>1.156347200859924</v>
      </c>
      <c r="F604" s="85" t="s">
        <v>2817</v>
      </c>
      <c r="G604" s="85" t="b">
        <v>0</v>
      </c>
      <c r="H604" s="85" t="b">
        <v>0</v>
      </c>
      <c r="I604" s="85" t="b">
        <v>0</v>
      </c>
      <c r="J604" s="85" t="b">
        <v>0</v>
      </c>
      <c r="K604" s="85" t="b">
        <v>0</v>
      </c>
      <c r="L604" s="85" t="b">
        <v>0</v>
      </c>
    </row>
    <row r="605" spans="1:12" ht="15">
      <c r="A605" s="85" t="s">
        <v>289</v>
      </c>
      <c r="B605" s="85" t="s">
        <v>3034</v>
      </c>
      <c r="C605" s="85">
        <v>2</v>
      </c>
      <c r="D605" s="118">
        <v>0.007656141698073097</v>
      </c>
      <c r="E605" s="118">
        <v>1.3324384599156054</v>
      </c>
      <c r="F605" s="85" t="s">
        <v>2817</v>
      </c>
      <c r="G605" s="85" t="b">
        <v>0</v>
      </c>
      <c r="H605" s="85" t="b">
        <v>0</v>
      </c>
      <c r="I605" s="85" t="b">
        <v>0</v>
      </c>
      <c r="J605" s="85" t="b">
        <v>0</v>
      </c>
      <c r="K605" s="85" t="b">
        <v>0</v>
      </c>
      <c r="L605" s="85" t="b">
        <v>0</v>
      </c>
    </row>
    <row r="606" spans="1:12" ht="15">
      <c r="A606" s="85" t="s">
        <v>3636</v>
      </c>
      <c r="B606" s="85" t="s">
        <v>3636</v>
      </c>
      <c r="C606" s="85">
        <v>2</v>
      </c>
      <c r="D606" s="118">
        <v>0.020744402379115758</v>
      </c>
      <c r="E606" s="118">
        <v>0.9802559418042428</v>
      </c>
      <c r="F606" s="85" t="s">
        <v>2817</v>
      </c>
      <c r="G606" s="85" t="b">
        <v>0</v>
      </c>
      <c r="H606" s="85" t="b">
        <v>1</v>
      </c>
      <c r="I606" s="85" t="b">
        <v>0</v>
      </c>
      <c r="J606" s="85" t="b">
        <v>0</v>
      </c>
      <c r="K606" s="85" t="b">
        <v>1</v>
      </c>
      <c r="L606" s="85" t="b">
        <v>0</v>
      </c>
    </row>
    <row r="607" spans="1:12" ht="15">
      <c r="A607" s="85" t="s">
        <v>2978</v>
      </c>
      <c r="B607" s="85" t="s">
        <v>3041</v>
      </c>
      <c r="C607" s="85">
        <v>3</v>
      </c>
      <c r="D607" s="118">
        <v>0</v>
      </c>
      <c r="E607" s="118">
        <v>1.0910804693473326</v>
      </c>
      <c r="F607" s="85" t="s">
        <v>2819</v>
      </c>
      <c r="G607" s="85" t="b">
        <v>0</v>
      </c>
      <c r="H607" s="85" t="b">
        <v>0</v>
      </c>
      <c r="I607" s="85" t="b">
        <v>0</v>
      </c>
      <c r="J607" s="85" t="b">
        <v>0</v>
      </c>
      <c r="K607" s="85" t="b">
        <v>0</v>
      </c>
      <c r="L607" s="85" t="b">
        <v>0</v>
      </c>
    </row>
    <row r="608" spans="1:12" ht="15">
      <c r="A608" s="85" t="s">
        <v>3041</v>
      </c>
      <c r="B608" s="85" t="s">
        <v>2979</v>
      </c>
      <c r="C608" s="85">
        <v>3</v>
      </c>
      <c r="D608" s="118">
        <v>0</v>
      </c>
      <c r="E608" s="118">
        <v>1.0910804693473326</v>
      </c>
      <c r="F608" s="85" t="s">
        <v>2819</v>
      </c>
      <c r="G608" s="85" t="b">
        <v>0</v>
      </c>
      <c r="H608" s="85" t="b">
        <v>0</v>
      </c>
      <c r="I608" s="85" t="b">
        <v>0</v>
      </c>
      <c r="J608" s="85" t="b">
        <v>0</v>
      </c>
      <c r="K608" s="85" t="b">
        <v>0</v>
      </c>
      <c r="L608" s="85" t="b">
        <v>0</v>
      </c>
    </row>
    <row r="609" spans="1:12" ht="15">
      <c r="A609" s="85" t="s">
        <v>2979</v>
      </c>
      <c r="B609" s="85" t="s">
        <v>2972</v>
      </c>
      <c r="C609" s="85">
        <v>3</v>
      </c>
      <c r="D609" s="118">
        <v>0</v>
      </c>
      <c r="E609" s="118">
        <v>1.0910804693473326</v>
      </c>
      <c r="F609" s="85" t="s">
        <v>2819</v>
      </c>
      <c r="G609" s="85" t="b">
        <v>0</v>
      </c>
      <c r="H609" s="85" t="b">
        <v>0</v>
      </c>
      <c r="I609" s="85" t="b">
        <v>0</v>
      </c>
      <c r="J609" s="85" t="b">
        <v>0</v>
      </c>
      <c r="K609" s="85" t="b">
        <v>0</v>
      </c>
      <c r="L609" s="85" t="b">
        <v>0</v>
      </c>
    </row>
    <row r="610" spans="1:12" ht="15">
      <c r="A610" s="85" t="s">
        <v>2972</v>
      </c>
      <c r="B610" s="85" t="s">
        <v>3563</v>
      </c>
      <c r="C610" s="85">
        <v>3</v>
      </c>
      <c r="D610" s="118">
        <v>0</v>
      </c>
      <c r="E610" s="118">
        <v>1.0910804693473326</v>
      </c>
      <c r="F610" s="85" t="s">
        <v>2819</v>
      </c>
      <c r="G610" s="85" t="b">
        <v>0</v>
      </c>
      <c r="H610" s="85" t="b">
        <v>0</v>
      </c>
      <c r="I610" s="85" t="b">
        <v>0</v>
      </c>
      <c r="J610" s="85" t="b">
        <v>0</v>
      </c>
      <c r="K610" s="85" t="b">
        <v>0</v>
      </c>
      <c r="L610" s="85" t="b">
        <v>0</v>
      </c>
    </row>
    <row r="611" spans="1:12" ht="15">
      <c r="A611" s="85" t="s">
        <v>3563</v>
      </c>
      <c r="B611" s="85" t="s">
        <v>3600</v>
      </c>
      <c r="C611" s="85">
        <v>3</v>
      </c>
      <c r="D611" s="118">
        <v>0</v>
      </c>
      <c r="E611" s="118">
        <v>1.0910804693473326</v>
      </c>
      <c r="F611" s="85" t="s">
        <v>2819</v>
      </c>
      <c r="G611" s="85" t="b">
        <v>0</v>
      </c>
      <c r="H611" s="85" t="b">
        <v>0</v>
      </c>
      <c r="I611" s="85" t="b">
        <v>0</v>
      </c>
      <c r="J611" s="85" t="b">
        <v>0</v>
      </c>
      <c r="K611" s="85" t="b">
        <v>0</v>
      </c>
      <c r="L611" s="85" t="b">
        <v>0</v>
      </c>
    </row>
    <row r="612" spans="1:12" ht="15">
      <c r="A612" s="85" t="s">
        <v>3600</v>
      </c>
      <c r="B612" s="85" t="s">
        <v>2929</v>
      </c>
      <c r="C612" s="85">
        <v>3</v>
      </c>
      <c r="D612" s="118">
        <v>0</v>
      </c>
      <c r="E612" s="118">
        <v>1.0910804693473326</v>
      </c>
      <c r="F612" s="85" t="s">
        <v>2819</v>
      </c>
      <c r="G612" s="85" t="b">
        <v>0</v>
      </c>
      <c r="H612" s="85" t="b">
        <v>0</v>
      </c>
      <c r="I612" s="85" t="b">
        <v>0</v>
      </c>
      <c r="J612" s="85" t="b">
        <v>0</v>
      </c>
      <c r="K612" s="85" t="b">
        <v>0</v>
      </c>
      <c r="L612" s="85" t="b">
        <v>0</v>
      </c>
    </row>
    <row r="613" spans="1:12" ht="15">
      <c r="A613" s="85" t="s">
        <v>2929</v>
      </c>
      <c r="B613" s="85" t="s">
        <v>3601</v>
      </c>
      <c r="C613" s="85">
        <v>3</v>
      </c>
      <c r="D613" s="118">
        <v>0</v>
      </c>
      <c r="E613" s="118">
        <v>1.0910804693473326</v>
      </c>
      <c r="F613" s="85" t="s">
        <v>2819</v>
      </c>
      <c r="G613" s="85" t="b">
        <v>0</v>
      </c>
      <c r="H613" s="85" t="b">
        <v>0</v>
      </c>
      <c r="I613" s="85" t="b">
        <v>0</v>
      </c>
      <c r="J613" s="85" t="b">
        <v>0</v>
      </c>
      <c r="K613" s="85" t="b">
        <v>0</v>
      </c>
      <c r="L613" s="85" t="b">
        <v>0</v>
      </c>
    </row>
    <row r="614" spans="1:12" ht="15">
      <c r="A614" s="85" t="s">
        <v>3601</v>
      </c>
      <c r="B614" s="85" t="s">
        <v>3602</v>
      </c>
      <c r="C614" s="85">
        <v>3</v>
      </c>
      <c r="D614" s="118">
        <v>0</v>
      </c>
      <c r="E614" s="118">
        <v>1.0910804693473326</v>
      </c>
      <c r="F614" s="85" t="s">
        <v>2819</v>
      </c>
      <c r="G614" s="85" t="b">
        <v>0</v>
      </c>
      <c r="H614" s="85" t="b">
        <v>0</v>
      </c>
      <c r="I614" s="85" t="b">
        <v>0</v>
      </c>
      <c r="J614" s="85" t="b">
        <v>0</v>
      </c>
      <c r="K614" s="85" t="b">
        <v>0</v>
      </c>
      <c r="L614" s="85" t="b">
        <v>0</v>
      </c>
    </row>
    <row r="615" spans="1:12" ht="15">
      <c r="A615" s="85" t="s">
        <v>3602</v>
      </c>
      <c r="B615" s="85" t="s">
        <v>3603</v>
      </c>
      <c r="C615" s="85">
        <v>3</v>
      </c>
      <c r="D615" s="118">
        <v>0</v>
      </c>
      <c r="E615" s="118">
        <v>1.0910804693473326</v>
      </c>
      <c r="F615" s="85" t="s">
        <v>2819</v>
      </c>
      <c r="G615" s="85" t="b">
        <v>0</v>
      </c>
      <c r="H615" s="85" t="b">
        <v>0</v>
      </c>
      <c r="I615" s="85" t="b">
        <v>0</v>
      </c>
      <c r="J615" s="85" t="b">
        <v>0</v>
      </c>
      <c r="K615" s="85" t="b">
        <v>0</v>
      </c>
      <c r="L615" s="85" t="b">
        <v>0</v>
      </c>
    </row>
    <row r="616" spans="1:12" ht="15">
      <c r="A616" s="85" t="s">
        <v>3603</v>
      </c>
      <c r="B616" s="85" t="s">
        <v>3564</v>
      </c>
      <c r="C616" s="85">
        <v>3</v>
      </c>
      <c r="D616" s="118">
        <v>0</v>
      </c>
      <c r="E616" s="118">
        <v>1.0910804693473326</v>
      </c>
      <c r="F616" s="85" t="s">
        <v>2819</v>
      </c>
      <c r="G616" s="85" t="b">
        <v>0</v>
      </c>
      <c r="H616" s="85" t="b">
        <v>0</v>
      </c>
      <c r="I616" s="85" t="b">
        <v>0</v>
      </c>
      <c r="J616" s="85" t="b">
        <v>0</v>
      </c>
      <c r="K616" s="85" t="b">
        <v>0</v>
      </c>
      <c r="L616" s="85" t="b">
        <v>0</v>
      </c>
    </row>
    <row r="617" spans="1:12" ht="15">
      <c r="A617" s="85" t="s">
        <v>360</v>
      </c>
      <c r="B617" s="85" t="s">
        <v>2978</v>
      </c>
      <c r="C617" s="85">
        <v>2</v>
      </c>
      <c r="D617" s="118">
        <v>0.008804562952784062</v>
      </c>
      <c r="E617" s="118">
        <v>1.2671717284030137</v>
      </c>
      <c r="F617" s="85" t="s">
        <v>2819</v>
      </c>
      <c r="G617" s="85" t="b">
        <v>0</v>
      </c>
      <c r="H617" s="85" t="b">
        <v>0</v>
      </c>
      <c r="I617" s="85" t="b">
        <v>0</v>
      </c>
      <c r="J617" s="85" t="b">
        <v>0</v>
      </c>
      <c r="K617" s="85" t="b">
        <v>0</v>
      </c>
      <c r="L617" s="85" t="b">
        <v>0</v>
      </c>
    </row>
    <row r="618" spans="1:12" ht="15">
      <c r="A618" s="85" t="s">
        <v>3564</v>
      </c>
      <c r="B618" s="85" t="s">
        <v>3540</v>
      </c>
      <c r="C618" s="85">
        <v>2</v>
      </c>
      <c r="D618" s="118">
        <v>0.008804562952784062</v>
      </c>
      <c r="E618" s="118">
        <v>1.0910804693473326</v>
      </c>
      <c r="F618" s="85" t="s">
        <v>2819</v>
      </c>
      <c r="G618" s="85" t="b">
        <v>0</v>
      </c>
      <c r="H618" s="85" t="b">
        <v>0</v>
      </c>
      <c r="I618" s="85" t="b">
        <v>0</v>
      </c>
      <c r="J618" s="85" t="b">
        <v>0</v>
      </c>
      <c r="K618" s="85" t="b">
        <v>0</v>
      </c>
      <c r="L618" s="85" t="b">
        <v>0</v>
      </c>
    </row>
    <row r="619" spans="1:12" ht="15">
      <c r="A619" s="85" t="s">
        <v>3540</v>
      </c>
      <c r="B619" s="85" t="s">
        <v>3672</v>
      </c>
      <c r="C619" s="85">
        <v>2</v>
      </c>
      <c r="D619" s="118">
        <v>0.008804562952784062</v>
      </c>
      <c r="E619" s="118">
        <v>1.2671717284030137</v>
      </c>
      <c r="F619" s="85" t="s">
        <v>2819</v>
      </c>
      <c r="G619" s="85" t="b">
        <v>0</v>
      </c>
      <c r="H619" s="85" t="b">
        <v>0</v>
      </c>
      <c r="I619" s="85" t="b">
        <v>0</v>
      </c>
      <c r="J619" s="85" t="b">
        <v>0</v>
      </c>
      <c r="K619" s="85" t="b">
        <v>0</v>
      </c>
      <c r="L619" s="85" t="b">
        <v>0</v>
      </c>
    </row>
    <row r="620" spans="1:12" ht="15">
      <c r="A620" s="85" t="s">
        <v>3673</v>
      </c>
      <c r="B620" s="85" t="s">
        <v>3674</v>
      </c>
      <c r="C620" s="85">
        <v>2</v>
      </c>
      <c r="D620" s="118">
        <v>0</v>
      </c>
      <c r="E620" s="118">
        <v>0.6989700043360187</v>
      </c>
      <c r="F620" s="85" t="s">
        <v>2820</v>
      </c>
      <c r="G620" s="85" t="b">
        <v>0</v>
      </c>
      <c r="H620" s="85" t="b">
        <v>0</v>
      </c>
      <c r="I620" s="85" t="b">
        <v>0</v>
      </c>
      <c r="J620" s="85" t="b">
        <v>0</v>
      </c>
      <c r="K620" s="85" t="b">
        <v>0</v>
      </c>
      <c r="L620" s="85" t="b">
        <v>0</v>
      </c>
    </row>
    <row r="621" spans="1:12" ht="15">
      <c r="A621" s="85" t="s">
        <v>3674</v>
      </c>
      <c r="B621" s="85" t="s">
        <v>2928</v>
      </c>
      <c r="C621" s="85">
        <v>2</v>
      </c>
      <c r="D621" s="118">
        <v>0</v>
      </c>
      <c r="E621" s="118">
        <v>0.6989700043360187</v>
      </c>
      <c r="F621" s="85" t="s">
        <v>2820</v>
      </c>
      <c r="G621" s="85" t="b">
        <v>0</v>
      </c>
      <c r="H621" s="85" t="b">
        <v>0</v>
      </c>
      <c r="I621" s="85" t="b">
        <v>0</v>
      </c>
      <c r="J621" s="85" t="b">
        <v>0</v>
      </c>
      <c r="K621" s="85" t="b">
        <v>0</v>
      </c>
      <c r="L621" s="85" t="b">
        <v>0</v>
      </c>
    </row>
    <row r="622" spans="1:12" ht="15">
      <c r="A622" s="85" t="s">
        <v>2928</v>
      </c>
      <c r="B622" s="85" t="s">
        <v>2973</v>
      </c>
      <c r="C622" s="85">
        <v>2</v>
      </c>
      <c r="D622" s="118">
        <v>0</v>
      </c>
      <c r="E622" s="118">
        <v>0.6989700043360187</v>
      </c>
      <c r="F622" s="85" t="s">
        <v>2820</v>
      </c>
      <c r="G622" s="85" t="b">
        <v>0</v>
      </c>
      <c r="H622" s="85" t="b">
        <v>0</v>
      </c>
      <c r="I622" s="85" t="b">
        <v>0</v>
      </c>
      <c r="J622" s="85" t="b">
        <v>0</v>
      </c>
      <c r="K622" s="85" t="b">
        <v>0</v>
      </c>
      <c r="L622" s="85" t="b">
        <v>0</v>
      </c>
    </row>
    <row r="623" spans="1:12" ht="15">
      <c r="A623" s="85" t="s">
        <v>2973</v>
      </c>
      <c r="B623" s="85" t="s">
        <v>430</v>
      </c>
      <c r="C623" s="85">
        <v>2</v>
      </c>
      <c r="D623" s="118">
        <v>0</v>
      </c>
      <c r="E623" s="118">
        <v>0.6989700043360187</v>
      </c>
      <c r="F623" s="85" t="s">
        <v>2820</v>
      </c>
      <c r="G623" s="85" t="b">
        <v>0</v>
      </c>
      <c r="H623" s="85" t="b">
        <v>0</v>
      </c>
      <c r="I623" s="85" t="b">
        <v>0</v>
      </c>
      <c r="J623" s="85" t="b">
        <v>0</v>
      </c>
      <c r="K623" s="85" t="b">
        <v>0</v>
      </c>
      <c r="L623" s="85" t="b">
        <v>0</v>
      </c>
    </row>
    <row r="624" spans="1:12" ht="15">
      <c r="A624" s="85" t="s">
        <v>430</v>
      </c>
      <c r="B624" s="85" t="s">
        <v>3675</v>
      </c>
      <c r="C624" s="85">
        <v>2</v>
      </c>
      <c r="D624" s="118">
        <v>0</v>
      </c>
      <c r="E624" s="118">
        <v>0.6989700043360187</v>
      </c>
      <c r="F624" s="85" t="s">
        <v>2820</v>
      </c>
      <c r="G624" s="85" t="b">
        <v>0</v>
      </c>
      <c r="H624" s="85" t="b">
        <v>0</v>
      </c>
      <c r="I624" s="85" t="b">
        <v>0</v>
      </c>
      <c r="J624" s="85" t="b">
        <v>0</v>
      </c>
      <c r="K624" s="85" t="b">
        <v>0</v>
      </c>
      <c r="L624" s="85" t="b">
        <v>0</v>
      </c>
    </row>
    <row r="625" spans="1:12" ht="15">
      <c r="A625" s="85" t="s">
        <v>3615</v>
      </c>
      <c r="B625" s="85" t="s">
        <v>653</v>
      </c>
      <c r="C625" s="85">
        <v>3</v>
      </c>
      <c r="D625" s="118">
        <v>0</v>
      </c>
      <c r="E625" s="118">
        <v>0.7533276666586114</v>
      </c>
      <c r="F625" s="85" t="s">
        <v>2821</v>
      </c>
      <c r="G625" s="85" t="b">
        <v>0</v>
      </c>
      <c r="H625" s="85" t="b">
        <v>0</v>
      </c>
      <c r="I625" s="85" t="b">
        <v>0</v>
      </c>
      <c r="J625" s="85" t="b">
        <v>0</v>
      </c>
      <c r="K625" s="85" t="b">
        <v>0</v>
      </c>
      <c r="L625" s="85" t="b">
        <v>0</v>
      </c>
    </row>
    <row r="626" spans="1:12" ht="15">
      <c r="A626" s="85" t="s">
        <v>653</v>
      </c>
      <c r="B626" s="85" t="s">
        <v>3616</v>
      </c>
      <c r="C626" s="85">
        <v>3</v>
      </c>
      <c r="D626" s="118">
        <v>0</v>
      </c>
      <c r="E626" s="118">
        <v>0.7533276666586114</v>
      </c>
      <c r="F626" s="85" t="s">
        <v>2821</v>
      </c>
      <c r="G626" s="85" t="b">
        <v>0</v>
      </c>
      <c r="H626" s="85" t="b">
        <v>0</v>
      </c>
      <c r="I626" s="85" t="b">
        <v>0</v>
      </c>
      <c r="J626" s="85" t="b">
        <v>0</v>
      </c>
      <c r="K626" s="85" t="b">
        <v>0</v>
      </c>
      <c r="L626" s="85" t="b">
        <v>0</v>
      </c>
    </row>
    <row r="627" spans="1:12" ht="15">
      <c r="A627" s="85" t="s">
        <v>3616</v>
      </c>
      <c r="B627" s="85" t="s">
        <v>3617</v>
      </c>
      <c r="C627" s="85">
        <v>3</v>
      </c>
      <c r="D627" s="118">
        <v>0</v>
      </c>
      <c r="E627" s="118">
        <v>0.7533276666586114</v>
      </c>
      <c r="F627" s="85" t="s">
        <v>2821</v>
      </c>
      <c r="G627" s="85" t="b">
        <v>0</v>
      </c>
      <c r="H627" s="85" t="b">
        <v>0</v>
      </c>
      <c r="I627" s="85" t="b">
        <v>0</v>
      </c>
      <c r="J627" s="85" t="b">
        <v>0</v>
      </c>
      <c r="K627" s="85" t="b">
        <v>0</v>
      </c>
      <c r="L627" s="85" t="b">
        <v>0</v>
      </c>
    </row>
    <row r="628" spans="1:12" ht="15">
      <c r="A628" s="85" t="s">
        <v>3617</v>
      </c>
      <c r="B628" s="85" t="s">
        <v>3618</v>
      </c>
      <c r="C628" s="85">
        <v>3</v>
      </c>
      <c r="D628" s="118">
        <v>0</v>
      </c>
      <c r="E628" s="118">
        <v>0.7533276666586114</v>
      </c>
      <c r="F628" s="85" t="s">
        <v>2821</v>
      </c>
      <c r="G628" s="85" t="b">
        <v>0</v>
      </c>
      <c r="H628" s="85" t="b">
        <v>0</v>
      </c>
      <c r="I628" s="85" t="b">
        <v>0</v>
      </c>
      <c r="J628" s="85" t="b">
        <v>0</v>
      </c>
      <c r="K628" s="85" t="b">
        <v>0</v>
      </c>
      <c r="L628" s="85" t="b">
        <v>0</v>
      </c>
    </row>
    <row r="629" spans="1:12" ht="15">
      <c r="A629" s="85" t="s">
        <v>3618</v>
      </c>
      <c r="B629" s="85" t="s">
        <v>3619</v>
      </c>
      <c r="C629" s="85">
        <v>3</v>
      </c>
      <c r="D629" s="118">
        <v>0</v>
      </c>
      <c r="E629" s="118">
        <v>0.7533276666586114</v>
      </c>
      <c r="F629" s="85" t="s">
        <v>2821</v>
      </c>
      <c r="G629" s="85" t="b">
        <v>0</v>
      </c>
      <c r="H629" s="85" t="b">
        <v>0</v>
      </c>
      <c r="I629" s="85" t="b">
        <v>0</v>
      </c>
      <c r="J629" s="85" t="b">
        <v>0</v>
      </c>
      <c r="K629" s="85" t="b">
        <v>0</v>
      </c>
      <c r="L629" s="85" t="b">
        <v>0</v>
      </c>
    </row>
    <row r="630" spans="1:12" ht="15">
      <c r="A630" s="85" t="s">
        <v>342</v>
      </c>
      <c r="B630" s="85" t="s">
        <v>3615</v>
      </c>
      <c r="C630" s="85">
        <v>2</v>
      </c>
      <c r="D630" s="118">
        <v>0.017609125905568124</v>
      </c>
      <c r="E630" s="118">
        <v>0.9294189257142927</v>
      </c>
      <c r="F630" s="85" t="s">
        <v>2821</v>
      </c>
      <c r="G630" s="85" t="b">
        <v>0</v>
      </c>
      <c r="H630" s="85" t="b">
        <v>0</v>
      </c>
      <c r="I630" s="85" t="b">
        <v>0</v>
      </c>
      <c r="J630" s="85" t="b">
        <v>0</v>
      </c>
      <c r="K630" s="85" t="b">
        <v>0</v>
      </c>
      <c r="L630" s="85" t="b">
        <v>0</v>
      </c>
    </row>
    <row r="631" spans="1:12" ht="15">
      <c r="A631" s="85" t="s">
        <v>3539</v>
      </c>
      <c r="B631" s="85" t="s">
        <v>3011</v>
      </c>
      <c r="C631" s="85">
        <v>3</v>
      </c>
      <c r="D631" s="118">
        <v>0</v>
      </c>
      <c r="E631" s="118">
        <v>1.0280287236002434</v>
      </c>
      <c r="F631" s="85" t="s">
        <v>2823</v>
      </c>
      <c r="G631" s="85" t="b">
        <v>0</v>
      </c>
      <c r="H631" s="85" t="b">
        <v>0</v>
      </c>
      <c r="I631" s="85" t="b">
        <v>0</v>
      </c>
      <c r="J631" s="85" t="b">
        <v>0</v>
      </c>
      <c r="K631" s="85" t="b">
        <v>0</v>
      </c>
      <c r="L631" s="85" t="b">
        <v>0</v>
      </c>
    </row>
    <row r="632" spans="1:12" ht="15">
      <c r="A632" s="85" t="s">
        <v>3011</v>
      </c>
      <c r="B632" s="85" t="s">
        <v>3544</v>
      </c>
      <c r="C632" s="85">
        <v>3</v>
      </c>
      <c r="D632" s="118">
        <v>0</v>
      </c>
      <c r="E632" s="118">
        <v>1.0280287236002434</v>
      </c>
      <c r="F632" s="85" t="s">
        <v>2823</v>
      </c>
      <c r="G632" s="85" t="b">
        <v>0</v>
      </c>
      <c r="H632" s="85" t="b">
        <v>0</v>
      </c>
      <c r="I632" s="85" t="b">
        <v>0</v>
      </c>
      <c r="J632" s="85" t="b">
        <v>0</v>
      </c>
      <c r="K632" s="85" t="b">
        <v>0</v>
      </c>
      <c r="L632" s="85" t="b">
        <v>0</v>
      </c>
    </row>
    <row r="633" spans="1:12" ht="15">
      <c r="A633" s="85" t="s">
        <v>3544</v>
      </c>
      <c r="B633" s="85" t="s">
        <v>3545</v>
      </c>
      <c r="C633" s="85">
        <v>3</v>
      </c>
      <c r="D633" s="118">
        <v>0</v>
      </c>
      <c r="E633" s="118">
        <v>1.0280287236002434</v>
      </c>
      <c r="F633" s="85" t="s">
        <v>2823</v>
      </c>
      <c r="G633" s="85" t="b">
        <v>0</v>
      </c>
      <c r="H633" s="85" t="b">
        <v>0</v>
      </c>
      <c r="I633" s="85" t="b">
        <v>0</v>
      </c>
      <c r="J633" s="85" t="b">
        <v>0</v>
      </c>
      <c r="K633" s="85" t="b">
        <v>0</v>
      </c>
      <c r="L633" s="85" t="b">
        <v>0</v>
      </c>
    </row>
    <row r="634" spans="1:12" ht="15">
      <c r="A634" s="85" t="s">
        <v>3545</v>
      </c>
      <c r="B634" s="85" t="s">
        <v>3010</v>
      </c>
      <c r="C634" s="85">
        <v>3</v>
      </c>
      <c r="D634" s="118">
        <v>0</v>
      </c>
      <c r="E634" s="118">
        <v>1.0280287236002434</v>
      </c>
      <c r="F634" s="85" t="s">
        <v>2823</v>
      </c>
      <c r="G634" s="85" t="b">
        <v>0</v>
      </c>
      <c r="H634" s="85" t="b">
        <v>0</v>
      </c>
      <c r="I634" s="85" t="b">
        <v>0</v>
      </c>
      <c r="J634" s="85" t="b">
        <v>0</v>
      </c>
      <c r="K634" s="85" t="b">
        <v>0</v>
      </c>
      <c r="L634" s="85" t="b">
        <v>0</v>
      </c>
    </row>
    <row r="635" spans="1:12" ht="15">
      <c r="A635" s="85" t="s">
        <v>3010</v>
      </c>
      <c r="B635" s="85" t="s">
        <v>3009</v>
      </c>
      <c r="C635" s="85">
        <v>3</v>
      </c>
      <c r="D635" s="118">
        <v>0</v>
      </c>
      <c r="E635" s="118">
        <v>1.0280287236002434</v>
      </c>
      <c r="F635" s="85" t="s">
        <v>2823</v>
      </c>
      <c r="G635" s="85" t="b">
        <v>0</v>
      </c>
      <c r="H635" s="85" t="b">
        <v>0</v>
      </c>
      <c r="I635" s="85" t="b">
        <v>0</v>
      </c>
      <c r="J635" s="85" t="b">
        <v>0</v>
      </c>
      <c r="K635" s="85" t="b">
        <v>0</v>
      </c>
      <c r="L635" s="85" t="b">
        <v>0</v>
      </c>
    </row>
    <row r="636" spans="1:12" ht="15">
      <c r="A636" s="85" t="s">
        <v>3009</v>
      </c>
      <c r="B636" s="85" t="s">
        <v>3538</v>
      </c>
      <c r="C636" s="85">
        <v>3</v>
      </c>
      <c r="D636" s="118">
        <v>0</v>
      </c>
      <c r="E636" s="118">
        <v>1.0280287236002434</v>
      </c>
      <c r="F636" s="85" t="s">
        <v>2823</v>
      </c>
      <c r="G636" s="85" t="b">
        <v>0</v>
      </c>
      <c r="H636" s="85" t="b">
        <v>0</v>
      </c>
      <c r="I636" s="85" t="b">
        <v>0</v>
      </c>
      <c r="J636" s="85" t="b">
        <v>0</v>
      </c>
      <c r="K636" s="85" t="b">
        <v>0</v>
      </c>
      <c r="L636" s="85" t="b">
        <v>0</v>
      </c>
    </row>
    <row r="637" spans="1:12" ht="15">
      <c r="A637" s="85" t="s">
        <v>3538</v>
      </c>
      <c r="B637" s="85" t="s">
        <v>3535</v>
      </c>
      <c r="C637" s="85">
        <v>3</v>
      </c>
      <c r="D637" s="118">
        <v>0</v>
      </c>
      <c r="E637" s="118">
        <v>1.0280287236002434</v>
      </c>
      <c r="F637" s="85" t="s">
        <v>2823</v>
      </c>
      <c r="G637" s="85" t="b">
        <v>0</v>
      </c>
      <c r="H637" s="85" t="b">
        <v>0</v>
      </c>
      <c r="I637" s="85" t="b">
        <v>0</v>
      </c>
      <c r="J637" s="85" t="b">
        <v>0</v>
      </c>
      <c r="K637" s="85" t="b">
        <v>0</v>
      </c>
      <c r="L637" s="85" t="b">
        <v>0</v>
      </c>
    </row>
    <row r="638" spans="1:12" ht="15">
      <c r="A638" s="85" t="s">
        <v>3535</v>
      </c>
      <c r="B638" s="85" t="s">
        <v>3571</v>
      </c>
      <c r="C638" s="85">
        <v>3</v>
      </c>
      <c r="D638" s="118">
        <v>0</v>
      </c>
      <c r="E638" s="118">
        <v>1.0280287236002434</v>
      </c>
      <c r="F638" s="85" t="s">
        <v>2823</v>
      </c>
      <c r="G638" s="85" t="b">
        <v>0</v>
      </c>
      <c r="H638" s="85" t="b">
        <v>0</v>
      </c>
      <c r="I638" s="85" t="b">
        <v>0</v>
      </c>
      <c r="J638" s="85" t="b">
        <v>0</v>
      </c>
      <c r="K638" s="85" t="b">
        <v>0</v>
      </c>
      <c r="L638" s="85" t="b">
        <v>0</v>
      </c>
    </row>
    <row r="639" spans="1:12" ht="15">
      <c r="A639" s="85" t="s">
        <v>3571</v>
      </c>
      <c r="B639" s="85" t="s">
        <v>3012</v>
      </c>
      <c r="C639" s="85">
        <v>3</v>
      </c>
      <c r="D639" s="118">
        <v>0</v>
      </c>
      <c r="E639" s="118">
        <v>1.0280287236002434</v>
      </c>
      <c r="F639" s="85" t="s">
        <v>2823</v>
      </c>
      <c r="G639" s="85" t="b">
        <v>0</v>
      </c>
      <c r="H639" s="85" t="b">
        <v>0</v>
      </c>
      <c r="I639" s="85" t="b">
        <v>0</v>
      </c>
      <c r="J639" s="85" t="b">
        <v>0</v>
      </c>
      <c r="K639" s="85" t="b">
        <v>0</v>
      </c>
      <c r="L639" s="85" t="b">
        <v>0</v>
      </c>
    </row>
    <row r="640" spans="1:12" ht="15">
      <c r="A640" s="85" t="s">
        <v>3012</v>
      </c>
      <c r="B640" s="85" t="s">
        <v>3572</v>
      </c>
      <c r="C640" s="85">
        <v>3</v>
      </c>
      <c r="D640" s="118">
        <v>0</v>
      </c>
      <c r="E640" s="118">
        <v>1.0280287236002434</v>
      </c>
      <c r="F640" s="85" t="s">
        <v>2823</v>
      </c>
      <c r="G640" s="85" t="b">
        <v>0</v>
      </c>
      <c r="H640" s="85" t="b">
        <v>0</v>
      </c>
      <c r="I640" s="85" t="b">
        <v>0</v>
      </c>
      <c r="J640" s="85" t="b">
        <v>0</v>
      </c>
      <c r="K640" s="85" t="b">
        <v>0</v>
      </c>
      <c r="L640" s="85" t="b">
        <v>0</v>
      </c>
    </row>
    <row r="641" spans="1:12" ht="15">
      <c r="A641" s="85" t="s">
        <v>316</v>
      </c>
      <c r="B641" s="85" t="s">
        <v>3539</v>
      </c>
      <c r="C641" s="85">
        <v>2</v>
      </c>
      <c r="D641" s="118">
        <v>0.010062357660324641</v>
      </c>
      <c r="E641" s="118">
        <v>1.2041199826559248</v>
      </c>
      <c r="F641" s="85" t="s">
        <v>2823</v>
      </c>
      <c r="G641" s="85" t="b">
        <v>0</v>
      </c>
      <c r="H641" s="85" t="b">
        <v>0</v>
      </c>
      <c r="I641" s="85" t="b">
        <v>0</v>
      </c>
      <c r="J641" s="85" t="b">
        <v>0</v>
      </c>
      <c r="K641" s="85" t="b">
        <v>0</v>
      </c>
      <c r="L641" s="85" t="b">
        <v>0</v>
      </c>
    </row>
    <row r="642" spans="1:12" ht="15">
      <c r="A642" s="85" t="s">
        <v>2973</v>
      </c>
      <c r="B642" s="85" t="s">
        <v>3641</v>
      </c>
      <c r="C642" s="85">
        <v>3</v>
      </c>
      <c r="D642" s="118">
        <v>0</v>
      </c>
      <c r="E642" s="118">
        <v>0.8553172051959429</v>
      </c>
      <c r="F642" s="85" t="s">
        <v>2826</v>
      </c>
      <c r="G642" s="85" t="b">
        <v>0</v>
      </c>
      <c r="H642" s="85" t="b">
        <v>0</v>
      </c>
      <c r="I642" s="85" t="b">
        <v>0</v>
      </c>
      <c r="J642" s="85" t="b">
        <v>0</v>
      </c>
      <c r="K642" s="85" t="b">
        <v>0</v>
      </c>
      <c r="L642" s="85" t="b">
        <v>0</v>
      </c>
    </row>
    <row r="643" spans="1:12" ht="15">
      <c r="A643" s="85" t="s">
        <v>3641</v>
      </c>
      <c r="B643" s="85" t="s">
        <v>3642</v>
      </c>
      <c r="C643" s="85">
        <v>3</v>
      </c>
      <c r="D643" s="118">
        <v>0</v>
      </c>
      <c r="E643" s="118">
        <v>1.156347200859924</v>
      </c>
      <c r="F643" s="85" t="s">
        <v>2826</v>
      </c>
      <c r="G643" s="85" t="b">
        <v>0</v>
      </c>
      <c r="H643" s="85" t="b">
        <v>0</v>
      </c>
      <c r="I643" s="85" t="b">
        <v>0</v>
      </c>
      <c r="J643" s="85" t="b">
        <v>0</v>
      </c>
      <c r="K643" s="85" t="b">
        <v>0</v>
      </c>
      <c r="L643" s="85" t="b">
        <v>0</v>
      </c>
    </row>
    <row r="644" spans="1:12" ht="15">
      <c r="A644" s="85" t="s">
        <v>3642</v>
      </c>
      <c r="B644" s="85" t="s">
        <v>3552</v>
      </c>
      <c r="C644" s="85">
        <v>3</v>
      </c>
      <c r="D644" s="118">
        <v>0</v>
      </c>
      <c r="E644" s="118">
        <v>1.156347200859924</v>
      </c>
      <c r="F644" s="85" t="s">
        <v>2826</v>
      </c>
      <c r="G644" s="85" t="b">
        <v>0</v>
      </c>
      <c r="H644" s="85" t="b">
        <v>0</v>
      </c>
      <c r="I644" s="85" t="b">
        <v>0</v>
      </c>
      <c r="J644" s="85" t="b">
        <v>1</v>
      </c>
      <c r="K644" s="85" t="b">
        <v>0</v>
      </c>
      <c r="L644" s="85" t="b">
        <v>0</v>
      </c>
    </row>
    <row r="645" spans="1:12" ht="15">
      <c r="A645" s="85" t="s">
        <v>3552</v>
      </c>
      <c r="B645" s="85" t="s">
        <v>3643</v>
      </c>
      <c r="C645" s="85">
        <v>3</v>
      </c>
      <c r="D645" s="118">
        <v>0</v>
      </c>
      <c r="E645" s="118">
        <v>1.156347200859924</v>
      </c>
      <c r="F645" s="85" t="s">
        <v>2826</v>
      </c>
      <c r="G645" s="85" t="b">
        <v>1</v>
      </c>
      <c r="H645" s="85" t="b">
        <v>0</v>
      </c>
      <c r="I645" s="85" t="b">
        <v>0</v>
      </c>
      <c r="J645" s="85" t="b">
        <v>0</v>
      </c>
      <c r="K645" s="85" t="b">
        <v>0</v>
      </c>
      <c r="L645" s="85" t="b">
        <v>0</v>
      </c>
    </row>
    <row r="646" spans="1:12" ht="15">
      <c r="A646" s="85" t="s">
        <v>3643</v>
      </c>
      <c r="B646" s="85" t="s">
        <v>2929</v>
      </c>
      <c r="C646" s="85">
        <v>3</v>
      </c>
      <c r="D646" s="118">
        <v>0</v>
      </c>
      <c r="E646" s="118">
        <v>1.0314084642516241</v>
      </c>
      <c r="F646" s="85" t="s">
        <v>2826</v>
      </c>
      <c r="G646" s="85" t="b">
        <v>0</v>
      </c>
      <c r="H646" s="85" t="b">
        <v>0</v>
      </c>
      <c r="I646" s="85" t="b">
        <v>0</v>
      </c>
      <c r="J646" s="85" t="b">
        <v>0</v>
      </c>
      <c r="K646" s="85" t="b">
        <v>0</v>
      </c>
      <c r="L646" s="85" t="b">
        <v>0</v>
      </c>
    </row>
    <row r="647" spans="1:12" ht="15">
      <c r="A647" s="85" t="s">
        <v>2929</v>
      </c>
      <c r="B647" s="85" t="s">
        <v>3586</v>
      </c>
      <c r="C647" s="85">
        <v>3</v>
      </c>
      <c r="D647" s="118">
        <v>0</v>
      </c>
      <c r="E647" s="118">
        <v>1.0314084642516241</v>
      </c>
      <c r="F647" s="85" t="s">
        <v>2826</v>
      </c>
      <c r="G647" s="85" t="b">
        <v>0</v>
      </c>
      <c r="H647" s="85" t="b">
        <v>0</v>
      </c>
      <c r="I647" s="85" t="b">
        <v>0</v>
      </c>
      <c r="J647" s="85" t="b">
        <v>1</v>
      </c>
      <c r="K647" s="85" t="b">
        <v>0</v>
      </c>
      <c r="L647" s="85" t="b">
        <v>0</v>
      </c>
    </row>
    <row r="648" spans="1:12" ht="15">
      <c r="A648" s="85" t="s">
        <v>3586</v>
      </c>
      <c r="B648" s="85" t="s">
        <v>2973</v>
      </c>
      <c r="C648" s="85">
        <v>3</v>
      </c>
      <c r="D648" s="118">
        <v>0</v>
      </c>
      <c r="E648" s="118">
        <v>0.9344984512435677</v>
      </c>
      <c r="F648" s="85" t="s">
        <v>2826</v>
      </c>
      <c r="G648" s="85" t="b">
        <v>1</v>
      </c>
      <c r="H648" s="85" t="b">
        <v>0</v>
      </c>
      <c r="I648" s="85" t="b">
        <v>0</v>
      </c>
      <c r="J648" s="85" t="b">
        <v>0</v>
      </c>
      <c r="K648" s="85" t="b">
        <v>0</v>
      </c>
      <c r="L648" s="85" t="b">
        <v>0</v>
      </c>
    </row>
    <row r="649" spans="1:12" ht="15">
      <c r="A649" s="85" t="s">
        <v>2973</v>
      </c>
      <c r="B649" s="85" t="s">
        <v>3644</v>
      </c>
      <c r="C649" s="85">
        <v>3</v>
      </c>
      <c r="D649" s="118">
        <v>0</v>
      </c>
      <c r="E649" s="118">
        <v>0.8553172051959429</v>
      </c>
      <c r="F649" s="85" t="s">
        <v>2826</v>
      </c>
      <c r="G649" s="85" t="b">
        <v>0</v>
      </c>
      <c r="H649" s="85" t="b">
        <v>0</v>
      </c>
      <c r="I649" s="85" t="b">
        <v>0</v>
      </c>
      <c r="J649" s="85" t="b">
        <v>0</v>
      </c>
      <c r="K649" s="85" t="b">
        <v>0</v>
      </c>
      <c r="L649" s="85" t="b">
        <v>0</v>
      </c>
    </row>
    <row r="650" spans="1:12" ht="15">
      <c r="A650" s="85" t="s">
        <v>3644</v>
      </c>
      <c r="B650" s="85" t="s">
        <v>3534</v>
      </c>
      <c r="C650" s="85">
        <v>3</v>
      </c>
      <c r="D650" s="118">
        <v>0</v>
      </c>
      <c r="E650" s="118">
        <v>1.156347200859924</v>
      </c>
      <c r="F650" s="85" t="s">
        <v>2826</v>
      </c>
      <c r="G650" s="85" t="b">
        <v>0</v>
      </c>
      <c r="H650" s="85" t="b">
        <v>0</v>
      </c>
      <c r="I650" s="85" t="b">
        <v>0</v>
      </c>
      <c r="J650" s="85" t="b">
        <v>0</v>
      </c>
      <c r="K650" s="85" t="b">
        <v>0</v>
      </c>
      <c r="L650" s="85" t="b">
        <v>0</v>
      </c>
    </row>
    <row r="651" spans="1:12" ht="15">
      <c r="A651" s="85" t="s">
        <v>3534</v>
      </c>
      <c r="B651" s="85" t="s">
        <v>3645</v>
      </c>
      <c r="C651" s="85">
        <v>3</v>
      </c>
      <c r="D651" s="118">
        <v>0</v>
      </c>
      <c r="E651" s="118">
        <v>1.156347200859924</v>
      </c>
      <c r="F651" s="85" t="s">
        <v>2826</v>
      </c>
      <c r="G651" s="85" t="b">
        <v>0</v>
      </c>
      <c r="H651" s="85" t="b">
        <v>0</v>
      </c>
      <c r="I651" s="85" t="b">
        <v>0</v>
      </c>
      <c r="J651" s="85" t="b">
        <v>1</v>
      </c>
      <c r="K651" s="85" t="b">
        <v>0</v>
      </c>
      <c r="L651" s="85" t="b">
        <v>0</v>
      </c>
    </row>
    <row r="652" spans="1:12" ht="15">
      <c r="A652" s="85" t="s">
        <v>275</v>
      </c>
      <c r="B652" s="85" t="s">
        <v>2973</v>
      </c>
      <c r="C652" s="85">
        <v>2</v>
      </c>
      <c r="D652" s="118">
        <v>0.007656141698073097</v>
      </c>
      <c r="E652" s="118">
        <v>0.9344984512435677</v>
      </c>
      <c r="F652" s="85" t="s">
        <v>2826</v>
      </c>
      <c r="G652" s="85" t="b">
        <v>0</v>
      </c>
      <c r="H652" s="85" t="b">
        <v>0</v>
      </c>
      <c r="I652" s="85" t="b">
        <v>0</v>
      </c>
      <c r="J652" s="85" t="b">
        <v>0</v>
      </c>
      <c r="K652" s="85" t="b">
        <v>0</v>
      </c>
      <c r="L652" s="85" t="b">
        <v>0</v>
      </c>
    </row>
    <row r="653" spans="1:12" ht="15">
      <c r="A653" s="85" t="s">
        <v>3533</v>
      </c>
      <c r="B653" s="85" t="s">
        <v>3588</v>
      </c>
      <c r="C653" s="85">
        <v>3</v>
      </c>
      <c r="D653" s="118">
        <v>0</v>
      </c>
      <c r="E653" s="118">
        <v>1.255272505103306</v>
      </c>
      <c r="F653" s="85" t="s">
        <v>2828</v>
      </c>
      <c r="G653" s="85" t="b">
        <v>0</v>
      </c>
      <c r="H653" s="85" t="b">
        <v>0</v>
      </c>
      <c r="I653" s="85" t="b">
        <v>0</v>
      </c>
      <c r="J653" s="85" t="b">
        <v>0</v>
      </c>
      <c r="K653" s="85" t="b">
        <v>0</v>
      </c>
      <c r="L653" s="85" t="b">
        <v>0</v>
      </c>
    </row>
    <row r="654" spans="1:12" ht="15">
      <c r="A654" s="85" t="s">
        <v>3588</v>
      </c>
      <c r="B654" s="85" t="s">
        <v>3536</v>
      </c>
      <c r="C654" s="85">
        <v>3</v>
      </c>
      <c r="D654" s="118">
        <v>0</v>
      </c>
      <c r="E654" s="118">
        <v>1.255272505103306</v>
      </c>
      <c r="F654" s="85" t="s">
        <v>2828</v>
      </c>
      <c r="G654" s="85" t="b">
        <v>0</v>
      </c>
      <c r="H654" s="85" t="b">
        <v>0</v>
      </c>
      <c r="I654" s="85" t="b">
        <v>0</v>
      </c>
      <c r="J654" s="85" t="b">
        <v>0</v>
      </c>
      <c r="K654" s="85" t="b">
        <v>0</v>
      </c>
      <c r="L654" s="85" t="b">
        <v>0</v>
      </c>
    </row>
    <row r="655" spans="1:12" ht="15">
      <c r="A655" s="85" t="s">
        <v>3536</v>
      </c>
      <c r="B655" s="85" t="s">
        <v>3589</v>
      </c>
      <c r="C655" s="85">
        <v>3</v>
      </c>
      <c r="D655" s="118">
        <v>0</v>
      </c>
      <c r="E655" s="118">
        <v>1.255272505103306</v>
      </c>
      <c r="F655" s="85" t="s">
        <v>2828</v>
      </c>
      <c r="G655" s="85" t="b">
        <v>0</v>
      </c>
      <c r="H655" s="85" t="b">
        <v>0</v>
      </c>
      <c r="I655" s="85" t="b">
        <v>0</v>
      </c>
      <c r="J655" s="85" t="b">
        <v>0</v>
      </c>
      <c r="K655" s="85" t="b">
        <v>0</v>
      </c>
      <c r="L655" s="85" t="b">
        <v>0</v>
      </c>
    </row>
    <row r="656" spans="1:12" ht="15">
      <c r="A656" s="85" t="s">
        <v>3589</v>
      </c>
      <c r="B656" s="85" t="s">
        <v>3590</v>
      </c>
      <c r="C656" s="85">
        <v>3</v>
      </c>
      <c r="D656" s="118">
        <v>0</v>
      </c>
      <c r="E656" s="118">
        <v>1.255272505103306</v>
      </c>
      <c r="F656" s="85" t="s">
        <v>2828</v>
      </c>
      <c r="G656" s="85" t="b">
        <v>0</v>
      </c>
      <c r="H656" s="85" t="b">
        <v>0</v>
      </c>
      <c r="I656" s="85" t="b">
        <v>0</v>
      </c>
      <c r="J656" s="85" t="b">
        <v>0</v>
      </c>
      <c r="K656" s="85" t="b">
        <v>0</v>
      </c>
      <c r="L656" s="85" t="b">
        <v>0</v>
      </c>
    </row>
    <row r="657" spans="1:12" ht="15">
      <c r="A657" s="85" t="s">
        <v>3590</v>
      </c>
      <c r="B657" s="85" t="s">
        <v>3067</v>
      </c>
      <c r="C657" s="85">
        <v>3</v>
      </c>
      <c r="D657" s="118">
        <v>0</v>
      </c>
      <c r="E657" s="118">
        <v>0.8872957198087117</v>
      </c>
      <c r="F657" s="85" t="s">
        <v>2828</v>
      </c>
      <c r="G657" s="85" t="b">
        <v>0</v>
      </c>
      <c r="H657" s="85" t="b">
        <v>0</v>
      </c>
      <c r="I657" s="85" t="b">
        <v>0</v>
      </c>
      <c r="J657" s="85" t="b">
        <v>0</v>
      </c>
      <c r="K657" s="85" t="b">
        <v>0</v>
      </c>
      <c r="L657" s="85" t="b">
        <v>0</v>
      </c>
    </row>
    <row r="658" spans="1:12" ht="15">
      <c r="A658" s="85" t="s">
        <v>3067</v>
      </c>
      <c r="B658" s="85" t="s">
        <v>3067</v>
      </c>
      <c r="C658" s="85">
        <v>3</v>
      </c>
      <c r="D658" s="118">
        <v>0</v>
      </c>
      <c r="E658" s="118">
        <v>0.5193189345141173</v>
      </c>
      <c r="F658" s="85" t="s">
        <v>2828</v>
      </c>
      <c r="G658" s="85" t="b">
        <v>0</v>
      </c>
      <c r="H658" s="85" t="b">
        <v>0</v>
      </c>
      <c r="I658" s="85" t="b">
        <v>0</v>
      </c>
      <c r="J658" s="85" t="b">
        <v>0</v>
      </c>
      <c r="K658" s="85" t="b">
        <v>0</v>
      </c>
      <c r="L658" s="85" t="b">
        <v>0</v>
      </c>
    </row>
    <row r="659" spans="1:12" ht="15">
      <c r="A659" s="85" t="s">
        <v>3067</v>
      </c>
      <c r="B659" s="85" t="s">
        <v>3591</v>
      </c>
      <c r="C659" s="85">
        <v>3</v>
      </c>
      <c r="D659" s="118">
        <v>0</v>
      </c>
      <c r="E659" s="118">
        <v>0.8872957198087117</v>
      </c>
      <c r="F659" s="85" t="s">
        <v>2828</v>
      </c>
      <c r="G659" s="85" t="b">
        <v>0</v>
      </c>
      <c r="H659" s="85" t="b">
        <v>0</v>
      </c>
      <c r="I659" s="85" t="b">
        <v>0</v>
      </c>
      <c r="J659" s="85" t="b">
        <v>0</v>
      </c>
      <c r="K659" s="85" t="b">
        <v>0</v>
      </c>
      <c r="L659" s="85" t="b">
        <v>0</v>
      </c>
    </row>
    <row r="660" spans="1:12" ht="15">
      <c r="A660" s="85" t="s">
        <v>3591</v>
      </c>
      <c r="B660" s="85" t="s">
        <v>3592</v>
      </c>
      <c r="C660" s="85">
        <v>3</v>
      </c>
      <c r="D660" s="118">
        <v>0</v>
      </c>
      <c r="E660" s="118">
        <v>1.255272505103306</v>
      </c>
      <c r="F660" s="85" t="s">
        <v>2828</v>
      </c>
      <c r="G660" s="85" t="b">
        <v>0</v>
      </c>
      <c r="H660" s="85" t="b">
        <v>0</v>
      </c>
      <c r="I660" s="85" t="b">
        <v>0</v>
      </c>
      <c r="J660" s="85" t="b">
        <v>0</v>
      </c>
      <c r="K660" s="85" t="b">
        <v>0</v>
      </c>
      <c r="L660" s="85" t="b">
        <v>0</v>
      </c>
    </row>
    <row r="661" spans="1:12" ht="15">
      <c r="A661" s="85" t="s">
        <v>3592</v>
      </c>
      <c r="B661" s="85" t="s">
        <v>3593</v>
      </c>
      <c r="C661" s="85">
        <v>3</v>
      </c>
      <c r="D661" s="118">
        <v>0</v>
      </c>
      <c r="E661" s="118">
        <v>1.255272505103306</v>
      </c>
      <c r="F661" s="85" t="s">
        <v>2828</v>
      </c>
      <c r="G661" s="85" t="b">
        <v>0</v>
      </c>
      <c r="H661" s="85" t="b">
        <v>0</v>
      </c>
      <c r="I661" s="85" t="b">
        <v>0</v>
      </c>
      <c r="J661" s="85" t="b">
        <v>0</v>
      </c>
      <c r="K661" s="85" t="b">
        <v>0</v>
      </c>
      <c r="L661" s="85" t="b">
        <v>0</v>
      </c>
    </row>
    <row r="662" spans="1:12" ht="15">
      <c r="A662" s="85" t="s">
        <v>3593</v>
      </c>
      <c r="B662" s="85" t="s">
        <v>3537</v>
      </c>
      <c r="C662" s="85">
        <v>3</v>
      </c>
      <c r="D662" s="118">
        <v>0</v>
      </c>
      <c r="E662" s="118">
        <v>1.255272505103306</v>
      </c>
      <c r="F662" s="85" t="s">
        <v>2828</v>
      </c>
      <c r="G662" s="85" t="b">
        <v>0</v>
      </c>
      <c r="H662" s="85" t="b">
        <v>0</v>
      </c>
      <c r="I662" s="85" t="b">
        <v>0</v>
      </c>
      <c r="J662" s="85" t="b">
        <v>0</v>
      </c>
      <c r="K662" s="85" t="b">
        <v>0</v>
      </c>
      <c r="L662" s="85" t="b">
        <v>0</v>
      </c>
    </row>
    <row r="663" spans="1:12" ht="15">
      <c r="A663" s="85" t="s">
        <v>3537</v>
      </c>
      <c r="B663" s="85" t="s">
        <v>3594</v>
      </c>
      <c r="C663" s="85">
        <v>3</v>
      </c>
      <c r="D663" s="118">
        <v>0</v>
      </c>
      <c r="E663" s="118">
        <v>1.255272505103306</v>
      </c>
      <c r="F663" s="85" t="s">
        <v>2828</v>
      </c>
      <c r="G663" s="85" t="b">
        <v>0</v>
      </c>
      <c r="H663" s="85" t="b">
        <v>0</v>
      </c>
      <c r="I663" s="85" t="b">
        <v>0</v>
      </c>
      <c r="J663" s="85" t="b">
        <v>0</v>
      </c>
      <c r="K663" s="85" t="b">
        <v>0</v>
      </c>
      <c r="L663" s="85" t="b">
        <v>0</v>
      </c>
    </row>
    <row r="664" spans="1:12" ht="15">
      <c r="A664" s="85" t="s">
        <v>3594</v>
      </c>
      <c r="B664" s="85" t="s">
        <v>3595</v>
      </c>
      <c r="C664" s="85">
        <v>3</v>
      </c>
      <c r="D664" s="118">
        <v>0</v>
      </c>
      <c r="E664" s="118">
        <v>1.255272505103306</v>
      </c>
      <c r="F664" s="85" t="s">
        <v>2828</v>
      </c>
      <c r="G664" s="85" t="b">
        <v>0</v>
      </c>
      <c r="H664" s="85" t="b">
        <v>0</v>
      </c>
      <c r="I664" s="85" t="b">
        <v>0</v>
      </c>
      <c r="J664" s="85" t="b">
        <v>0</v>
      </c>
      <c r="K664" s="85" t="b">
        <v>0</v>
      </c>
      <c r="L664" s="85" t="b">
        <v>0</v>
      </c>
    </row>
    <row r="665" spans="1:12" ht="15">
      <c r="A665" s="85" t="s">
        <v>270</v>
      </c>
      <c r="B665" s="85" t="s">
        <v>3533</v>
      </c>
      <c r="C665" s="85">
        <v>2</v>
      </c>
      <c r="D665" s="118">
        <v>0.006178640668620394</v>
      </c>
      <c r="E665" s="118">
        <v>1.4313637641589874</v>
      </c>
      <c r="F665" s="85" t="s">
        <v>2828</v>
      </c>
      <c r="G665" s="85" t="b">
        <v>0</v>
      </c>
      <c r="H665" s="85" t="b">
        <v>0</v>
      </c>
      <c r="I665" s="85" t="b">
        <v>0</v>
      </c>
      <c r="J665" s="85" t="b">
        <v>0</v>
      </c>
      <c r="K665" s="85" t="b">
        <v>0</v>
      </c>
      <c r="L665" s="85" t="b">
        <v>0</v>
      </c>
    </row>
    <row r="666" spans="1:12" ht="15">
      <c r="A666" s="85" t="s">
        <v>3595</v>
      </c>
      <c r="B666" s="85" t="s">
        <v>3744</v>
      </c>
      <c r="C666" s="85">
        <v>2</v>
      </c>
      <c r="D666" s="118">
        <v>0.006178640668620394</v>
      </c>
      <c r="E666" s="118">
        <v>1.255272505103306</v>
      </c>
      <c r="F666" s="85" t="s">
        <v>2828</v>
      </c>
      <c r="G666" s="85" t="b">
        <v>0</v>
      </c>
      <c r="H666" s="85" t="b">
        <v>0</v>
      </c>
      <c r="I666" s="85" t="b">
        <v>0</v>
      </c>
      <c r="J666" s="85" t="b">
        <v>0</v>
      </c>
      <c r="K666" s="85" t="b">
        <v>0</v>
      </c>
      <c r="L666" s="85" t="b">
        <v>0</v>
      </c>
    </row>
    <row r="667" spans="1:12" ht="15">
      <c r="A667" s="85" t="s">
        <v>2973</v>
      </c>
      <c r="B667" s="85" t="s">
        <v>2973</v>
      </c>
      <c r="C667" s="85">
        <v>3</v>
      </c>
      <c r="D667" s="118">
        <v>0</v>
      </c>
      <c r="E667" s="118">
        <v>0.3521825181113625</v>
      </c>
      <c r="F667" s="85" t="s">
        <v>2829</v>
      </c>
      <c r="G667" s="85" t="b">
        <v>0</v>
      </c>
      <c r="H667" s="85" t="b">
        <v>0</v>
      </c>
      <c r="I667" s="85" t="b">
        <v>0</v>
      </c>
      <c r="J667" s="85" t="b">
        <v>0</v>
      </c>
      <c r="K667" s="85" t="b">
        <v>0</v>
      </c>
      <c r="L667" s="85" t="b">
        <v>0</v>
      </c>
    </row>
    <row r="668" spans="1:12" ht="15">
      <c r="A668" s="85" t="s">
        <v>3774</v>
      </c>
      <c r="B668" s="85" t="s">
        <v>3775</v>
      </c>
      <c r="C668" s="85">
        <v>2</v>
      </c>
      <c r="D668" s="118">
        <v>0</v>
      </c>
      <c r="E668" s="118">
        <v>0.8750612633917001</v>
      </c>
      <c r="F668" s="85" t="s">
        <v>2830</v>
      </c>
      <c r="G668" s="85" t="b">
        <v>0</v>
      </c>
      <c r="H668" s="85" t="b">
        <v>0</v>
      </c>
      <c r="I668" s="85" t="b">
        <v>0</v>
      </c>
      <c r="J668" s="85" t="b">
        <v>0</v>
      </c>
      <c r="K668" s="85" t="b">
        <v>0</v>
      </c>
      <c r="L668" s="85" t="b">
        <v>0</v>
      </c>
    </row>
    <row r="669" spans="1:12" ht="15">
      <c r="A669" s="85" t="s">
        <v>3775</v>
      </c>
      <c r="B669" s="85" t="s">
        <v>372</v>
      </c>
      <c r="C669" s="85">
        <v>2</v>
      </c>
      <c r="D669" s="118">
        <v>0</v>
      </c>
      <c r="E669" s="118">
        <v>0.8750612633917001</v>
      </c>
      <c r="F669" s="85" t="s">
        <v>2830</v>
      </c>
      <c r="G669" s="85" t="b">
        <v>0</v>
      </c>
      <c r="H669" s="85" t="b">
        <v>0</v>
      </c>
      <c r="I669" s="85" t="b">
        <v>0</v>
      </c>
      <c r="J669" s="85" t="b">
        <v>0</v>
      </c>
      <c r="K669" s="85" t="b">
        <v>0</v>
      </c>
      <c r="L669" s="85" t="b">
        <v>0</v>
      </c>
    </row>
    <row r="670" spans="1:12" ht="15">
      <c r="A670" s="85" t="s">
        <v>372</v>
      </c>
      <c r="B670" s="85" t="s">
        <v>3598</v>
      </c>
      <c r="C670" s="85">
        <v>2</v>
      </c>
      <c r="D670" s="118">
        <v>0</v>
      </c>
      <c r="E670" s="118">
        <v>0.8750612633917001</v>
      </c>
      <c r="F670" s="85" t="s">
        <v>2830</v>
      </c>
      <c r="G670" s="85" t="b">
        <v>0</v>
      </c>
      <c r="H670" s="85" t="b">
        <v>0</v>
      </c>
      <c r="I670" s="85" t="b">
        <v>0</v>
      </c>
      <c r="J670" s="85" t="b">
        <v>0</v>
      </c>
      <c r="K670" s="85" t="b">
        <v>0</v>
      </c>
      <c r="L670" s="85" t="b">
        <v>0</v>
      </c>
    </row>
    <row r="671" spans="1:12" ht="15">
      <c r="A671" s="85" t="s">
        <v>3598</v>
      </c>
      <c r="B671" s="85" t="s">
        <v>3776</v>
      </c>
      <c r="C671" s="85">
        <v>2</v>
      </c>
      <c r="D671" s="118">
        <v>0</v>
      </c>
      <c r="E671" s="118">
        <v>0.8750612633917001</v>
      </c>
      <c r="F671" s="85" t="s">
        <v>2830</v>
      </c>
      <c r="G671" s="85" t="b">
        <v>0</v>
      </c>
      <c r="H671" s="85" t="b">
        <v>0</v>
      </c>
      <c r="I671" s="85" t="b">
        <v>0</v>
      </c>
      <c r="J671" s="85" t="b">
        <v>0</v>
      </c>
      <c r="K671" s="85" t="b">
        <v>1</v>
      </c>
      <c r="L671" s="85" t="b">
        <v>0</v>
      </c>
    </row>
    <row r="672" spans="1:12" ht="15">
      <c r="A672" s="85" t="s">
        <v>3776</v>
      </c>
      <c r="B672" s="85" t="s">
        <v>3777</v>
      </c>
      <c r="C672" s="85">
        <v>2</v>
      </c>
      <c r="D672" s="118">
        <v>0</v>
      </c>
      <c r="E672" s="118">
        <v>0.8750612633917001</v>
      </c>
      <c r="F672" s="85" t="s">
        <v>2830</v>
      </c>
      <c r="G672" s="85" t="b">
        <v>0</v>
      </c>
      <c r="H672" s="85" t="b">
        <v>1</v>
      </c>
      <c r="I672" s="85" t="b">
        <v>0</v>
      </c>
      <c r="J672" s="85" t="b">
        <v>0</v>
      </c>
      <c r="K672" s="85" t="b">
        <v>1</v>
      </c>
      <c r="L672" s="85" t="b">
        <v>0</v>
      </c>
    </row>
    <row r="673" spans="1:12" ht="15">
      <c r="A673" s="85" t="s">
        <v>3777</v>
      </c>
      <c r="B673" s="85" t="s">
        <v>2972</v>
      </c>
      <c r="C673" s="85">
        <v>2</v>
      </c>
      <c r="D673" s="118">
        <v>0</v>
      </c>
      <c r="E673" s="118">
        <v>0.8750612633917001</v>
      </c>
      <c r="F673" s="85" t="s">
        <v>2830</v>
      </c>
      <c r="G673" s="85" t="b">
        <v>0</v>
      </c>
      <c r="H673" s="85" t="b">
        <v>1</v>
      </c>
      <c r="I673" s="85" t="b">
        <v>0</v>
      </c>
      <c r="J673" s="85" t="b">
        <v>0</v>
      </c>
      <c r="K673" s="85" t="b">
        <v>0</v>
      </c>
      <c r="L673" s="85" t="b">
        <v>0</v>
      </c>
    </row>
    <row r="674" spans="1:12" ht="15">
      <c r="A674" s="85" t="s">
        <v>2972</v>
      </c>
      <c r="B674" s="85" t="s">
        <v>2976</v>
      </c>
      <c r="C674" s="85">
        <v>2</v>
      </c>
      <c r="D674" s="118">
        <v>0</v>
      </c>
      <c r="E674" s="118">
        <v>0.8750612633917001</v>
      </c>
      <c r="F674" s="85" t="s">
        <v>2830</v>
      </c>
      <c r="G674" s="85" t="b">
        <v>0</v>
      </c>
      <c r="H674" s="85" t="b">
        <v>0</v>
      </c>
      <c r="I674" s="85" t="b">
        <v>0</v>
      </c>
      <c r="J674" s="85" t="b">
        <v>0</v>
      </c>
      <c r="K674" s="85" t="b">
        <v>0</v>
      </c>
      <c r="L674" s="85" t="b">
        <v>0</v>
      </c>
    </row>
    <row r="675" spans="1:12" ht="15">
      <c r="A675" s="85" t="s">
        <v>2929</v>
      </c>
      <c r="B675" s="85" t="s">
        <v>3553</v>
      </c>
      <c r="C675" s="85">
        <v>3</v>
      </c>
      <c r="D675" s="118">
        <v>0</v>
      </c>
      <c r="E675" s="118">
        <v>1.0071785846271235</v>
      </c>
      <c r="F675" s="85" t="s">
        <v>2832</v>
      </c>
      <c r="G675" s="85" t="b">
        <v>0</v>
      </c>
      <c r="H675" s="85" t="b">
        <v>0</v>
      </c>
      <c r="I675" s="85" t="b">
        <v>0</v>
      </c>
      <c r="J675" s="85" t="b">
        <v>0</v>
      </c>
      <c r="K675" s="85" t="b">
        <v>0</v>
      </c>
      <c r="L675" s="85" t="b">
        <v>0</v>
      </c>
    </row>
    <row r="676" spans="1:12" ht="15">
      <c r="A676" s="85" t="s">
        <v>3553</v>
      </c>
      <c r="B676" s="85" t="s">
        <v>3525</v>
      </c>
      <c r="C676" s="85">
        <v>3</v>
      </c>
      <c r="D676" s="118">
        <v>0</v>
      </c>
      <c r="E676" s="118">
        <v>0.7061485889631423</v>
      </c>
      <c r="F676" s="85" t="s">
        <v>2832</v>
      </c>
      <c r="G676" s="85" t="b">
        <v>0</v>
      </c>
      <c r="H676" s="85" t="b">
        <v>0</v>
      </c>
      <c r="I676" s="85" t="b">
        <v>0</v>
      </c>
      <c r="J676" s="85" t="b">
        <v>0</v>
      </c>
      <c r="K676" s="85" t="b">
        <v>0</v>
      </c>
      <c r="L676" s="85" t="b">
        <v>0</v>
      </c>
    </row>
    <row r="677" spans="1:12" ht="15">
      <c r="A677" s="85" t="s">
        <v>3525</v>
      </c>
      <c r="B677" s="85" t="s">
        <v>3661</v>
      </c>
      <c r="C677" s="85">
        <v>3</v>
      </c>
      <c r="D677" s="118">
        <v>0</v>
      </c>
      <c r="E677" s="118">
        <v>0.743937149852542</v>
      </c>
      <c r="F677" s="85" t="s">
        <v>2832</v>
      </c>
      <c r="G677" s="85" t="b">
        <v>0</v>
      </c>
      <c r="H677" s="85" t="b">
        <v>0</v>
      </c>
      <c r="I677" s="85" t="b">
        <v>0</v>
      </c>
      <c r="J677" s="85" t="b">
        <v>0</v>
      </c>
      <c r="K677" s="85" t="b">
        <v>0</v>
      </c>
      <c r="L677" s="85" t="b">
        <v>0</v>
      </c>
    </row>
    <row r="678" spans="1:12" ht="15">
      <c r="A678" s="85" t="s">
        <v>3661</v>
      </c>
      <c r="B678" s="85" t="s">
        <v>3662</v>
      </c>
      <c r="C678" s="85">
        <v>3</v>
      </c>
      <c r="D678" s="118">
        <v>0</v>
      </c>
      <c r="E678" s="118">
        <v>1.3082085802911045</v>
      </c>
      <c r="F678" s="85" t="s">
        <v>2832</v>
      </c>
      <c r="G678" s="85" t="b">
        <v>0</v>
      </c>
      <c r="H678" s="85" t="b">
        <v>0</v>
      </c>
      <c r="I678" s="85" t="b">
        <v>0</v>
      </c>
      <c r="J678" s="85" t="b">
        <v>0</v>
      </c>
      <c r="K678" s="85" t="b">
        <v>0</v>
      </c>
      <c r="L678" s="85" t="b">
        <v>0</v>
      </c>
    </row>
    <row r="679" spans="1:12" ht="15">
      <c r="A679" s="85" t="s">
        <v>3662</v>
      </c>
      <c r="B679" s="85" t="s">
        <v>2957</v>
      </c>
      <c r="C679" s="85">
        <v>3</v>
      </c>
      <c r="D679" s="118">
        <v>0</v>
      </c>
      <c r="E679" s="118">
        <v>1.3082085802911045</v>
      </c>
      <c r="F679" s="85" t="s">
        <v>2832</v>
      </c>
      <c r="G679" s="85" t="b">
        <v>0</v>
      </c>
      <c r="H679" s="85" t="b">
        <v>0</v>
      </c>
      <c r="I679" s="85" t="b">
        <v>0</v>
      </c>
      <c r="J679" s="85" t="b">
        <v>1</v>
      </c>
      <c r="K679" s="85" t="b">
        <v>0</v>
      </c>
      <c r="L679" s="85" t="b">
        <v>0</v>
      </c>
    </row>
    <row r="680" spans="1:12" ht="15">
      <c r="A680" s="85" t="s">
        <v>2957</v>
      </c>
      <c r="B680" s="85" t="s">
        <v>3663</v>
      </c>
      <c r="C680" s="85">
        <v>3</v>
      </c>
      <c r="D680" s="118">
        <v>0</v>
      </c>
      <c r="E680" s="118">
        <v>1.3082085802911045</v>
      </c>
      <c r="F680" s="85" t="s">
        <v>2832</v>
      </c>
      <c r="G680" s="85" t="b">
        <v>1</v>
      </c>
      <c r="H680" s="85" t="b">
        <v>0</v>
      </c>
      <c r="I680" s="85" t="b">
        <v>0</v>
      </c>
      <c r="J680" s="85" t="b">
        <v>0</v>
      </c>
      <c r="K680" s="85" t="b">
        <v>0</v>
      </c>
      <c r="L680" s="85" t="b">
        <v>0</v>
      </c>
    </row>
    <row r="681" spans="1:12" ht="15">
      <c r="A681" s="85" t="s">
        <v>3663</v>
      </c>
      <c r="B681" s="85" t="s">
        <v>3664</v>
      </c>
      <c r="C681" s="85">
        <v>3</v>
      </c>
      <c r="D681" s="118">
        <v>0</v>
      </c>
      <c r="E681" s="118">
        <v>1.3082085802911045</v>
      </c>
      <c r="F681" s="85" t="s">
        <v>2832</v>
      </c>
      <c r="G681" s="85" t="b">
        <v>0</v>
      </c>
      <c r="H681" s="85" t="b">
        <v>0</v>
      </c>
      <c r="I681" s="85" t="b">
        <v>0</v>
      </c>
      <c r="J681" s="85" t="b">
        <v>0</v>
      </c>
      <c r="K681" s="85" t="b">
        <v>0</v>
      </c>
      <c r="L681" s="85" t="b">
        <v>0</v>
      </c>
    </row>
    <row r="682" spans="1:12" ht="15">
      <c r="A682" s="85" t="s">
        <v>3664</v>
      </c>
      <c r="B682" s="85" t="s">
        <v>3525</v>
      </c>
      <c r="C682" s="85">
        <v>3</v>
      </c>
      <c r="D682" s="118">
        <v>0</v>
      </c>
      <c r="E682" s="118">
        <v>0.7061485889631423</v>
      </c>
      <c r="F682" s="85" t="s">
        <v>2832</v>
      </c>
      <c r="G682" s="85" t="b">
        <v>0</v>
      </c>
      <c r="H682" s="85" t="b">
        <v>0</v>
      </c>
      <c r="I682" s="85" t="b">
        <v>0</v>
      </c>
      <c r="J682" s="85" t="b">
        <v>0</v>
      </c>
      <c r="K682" s="85" t="b">
        <v>0</v>
      </c>
      <c r="L682" s="85" t="b">
        <v>0</v>
      </c>
    </row>
    <row r="683" spans="1:12" ht="15">
      <c r="A683" s="85" t="s">
        <v>3525</v>
      </c>
      <c r="B683" s="85" t="s">
        <v>3665</v>
      </c>
      <c r="C683" s="85">
        <v>3</v>
      </c>
      <c r="D683" s="118">
        <v>0</v>
      </c>
      <c r="E683" s="118">
        <v>0.743937149852542</v>
      </c>
      <c r="F683" s="85" t="s">
        <v>2832</v>
      </c>
      <c r="G683" s="85" t="b">
        <v>0</v>
      </c>
      <c r="H683" s="85" t="b">
        <v>0</v>
      </c>
      <c r="I683" s="85" t="b">
        <v>0</v>
      </c>
      <c r="J683" s="85" t="b">
        <v>0</v>
      </c>
      <c r="K683" s="85" t="b">
        <v>0</v>
      </c>
      <c r="L683" s="85" t="b">
        <v>0</v>
      </c>
    </row>
    <row r="684" spans="1:12" ht="15">
      <c r="A684" s="85" t="s">
        <v>3665</v>
      </c>
      <c r="B684" s="85" t="s">
        <v>3666</v>
      </c>
      <c r="C684" s="85">
        <v>3</v>
      </c>
      <c r="D684" s="118">
        <v>0</v>
      </c>
      <c r="E684" s="118">
        <v>1.3082085802911045</v>
      </c>
      <c r="F684" s="85" t="s">
        <v>2832</v>
      </c>
      <c r="G684" s="85" t="b">
        <v>0</v>
      </c>
      <c r="H684" s="85" t="b">
        <v>0</v>
      </c>
      <c r="I684" s="85" t="b">
        <v>0</v>
      </c>
      <c r="J684" s="85" t="b">
        <v>0</v>
      </c>
      <c r="K684" s="85" t="b">
        <v>0</v>
      </c>
      <c r="L684" s="85" t="b">
        <v>0</v>
      </c>
    </row>
    <row r="685" spans="1:12" ht="15">
      <c r="A685" s="85" t="s">
        <v>3666</v>
      </c>
      <c r="B685" s="85" t="s">
        <v>3667</v>
      </c>
      <c r="C685" s="85">
        <v>3</v>
      </c>
      <c r="D685" s="118">
        <v>0</v>
      </c>
      <c r="E685" s="118">
        <v>1.3082085802911045</v>
      </c>
      <c r="F685" s="85" t="s">
        <v>2832</v>
      </c>
      <c r="G685" s="85" t="b">
        <v>0</v>
      </c>
      <c r="H685" s="85" t="b">
        <v>0</v>
      </c>
      <c r="I685" s="85" t="b">
        <v>0</v>
      </c>
      <c r="J685" s="85" t="b">
        <v>0</v>
      </c>
      <c r="K685" s="85" t="b">
        <v>0</v>
      </c>
      <c r="L685" s="85" t="b">
        <v>0</v>
      </c>
    </row>
    <row r="686" spans="1:12" ht="15">
      <c r="A686" s="85" t="s">
        <v>3667</v>
      </c>
      <c r="B686" s="85" t="s">
        <v>2929</v>
      </c>
      <c r="C686" s="85">
        <v>3</v>
      </c>
      <c r="D686" s="118">
        <v>0</v>
      </c>
      <c r="E686" s="118">
        <v>1.0863598306747484</v>
      </c>
      <c r="F686" s="85" t="s">
        <v>2832</v>
      </c>
      <c r="G686" s="85" t="b">
        <v>0</v>
      </c>
      <c r="H686" s="85" t="b">
        <v>0</v>
      </c>
      <c r="I686" s="85" t="b">
        <v>0</v>
      </c>
      <c r="J686" s="85" t="b">
        <v>0</v>
      </c>
      <c r="K686" s="85" t="b">
        <v>0</v>
      </c>
      <c r="L686" s="85" t="b">
        <v>0</v>
      </c>
    </row>
    <row r="687" spans="1:12" ht="15">
      <c r="A687" s="85" t="s">
        <v>2929</v>
      </c>
      <c r="B687" s="85" t="s">
        <v>3668</v>
      </c>
      <c r="C687" s="85">
        <v>3</v>
      </c>
      <c r="D687" s="118">
        <v>0</v>
      </c>
      <c r="E687" s="118">
        <v>1.0071785846271235</v>
      </c>
      <c r="F687" s="85" t="s">
        <v>2832</v>
      </c>
      <c r="G687" s="85" t="b">
        <v>0</v>
      </c>
      <c r="H687" s="85" t="b">
        <v>0</v>
      </c>
      <c r="I687" s="85" t="b">
        <v>0</v>
      </c>
      <c r="J687" s="85" t="b">
        <v>0</v>
      </c>
      <c r="K687" s="85" t="b">
        <v>0</v>
      </c>
      <c r="L687" s="85" t="b">
        <v>0</v>
      </c>
    </row>
    <row r="688" spans="1:12" ht="15">
      <c r="A688" s="85" t="s">
        <v>3668</v>
      </c>
      <c r="B688" s="85" t="s">
        <v>3525</v>
      </c>
      <c r="C688" s="85">
        <v>3</v>
      </c>
      <c r="D688" s="118">
        <v>0</v>
      </c>
      <c r="E688" s="118">
        <v>0.7061485889631423</v>
      </c>
      <c r="F688" s="85" t="s">
        <v>2832</v>
      </c>
      <c r="G688" s="85" t="b">
        <v>0</v>
      </c>
      <c r="H688" s="85" t="b">
        <v>0</v>
      </c>
      <c r="I688" s="85" t="b">
        <v>0</v>
      </c>
      <c r="J688" s="85" t="b">
        <v>0</v>
      </c>
      <c r="K688" s="85" t="b">
        <v>0</v>
      </c>
      <c r="L688" s="85" t="b">
        <v>0</v>
      </c>
    </row>
    <row r="689" spans="1:12" ht="15">
      <c r="A689" s="85" t="s">
        <v>3525</v>
      </c>
      <c r="B689" s="85" t="s">
        <v>3669</v>
      </c>
      <c r="C689" s="85">
        <v>3</v>
      </c>
      <c r="D689" s="118">
        <v>0</v>
      </c>
      <c r="E689" s="118">
        <v>0.743937149852542</v>
      </c>
      <c r="F689" s="85" t="s">
        <v>2832</v>
      </c>
      <c r="G689" s="85" t="b">
        <v>0</v>
      </c>
      <c r="H689" s="85" t="b">
        <v>0</v>
      </c>
      <c r="I689" s="85" t="b">
        <v>0</v>
      </c>
      <c r="J689" s="85" t="b">
        <v>0</v>
      </c>
      <c r="K689" s="85" t="b">
        <v>0</v>
      </c>
      <c r="L689" s="85" t="b">
        <v>0</v>
      </c>
    </row>
    <row r="690" spans="1:12" ht="15">
      <c r="A690" s="85" t="s">
        <v>3669</v>
      </c>
      <c r="B690" s="85" t="s">
        <v>3670</v>
      </c>
      <c r="C690" s="85">
        <v>3</v>
      </c>
      <c r="D690" s="118">
        <v>0</v>
      </c>
      <c r="E690" s="118">
        <v>1.3082085802911045</v>
      </c>
      <c r="F690" s="85" t="s">
        <v>2832</v>
      </c>
      <c r="G690" s="85" t="b">
        <v>0</v>
      </c>
      <c r="H690" s="85" t="b">
        <v>0</v>
      </c>
      <c r="I690" s="85" t="b">
        <v>0</v>
      </c>
      <c r="J690" s="85" t="b">
        <v>0</v>
      </c>
      <c r="K690" s="85" t="b">
        <v>0</v>
      </c>
      <c r="L690" s="85" t="b">
        <v>0</v>
      </c>
    </row>
    <row r="691" spans="1:12" ht="15">
      <c r="A691" s="85" t="s">
        <v>3670</v>
      </c>
      <c r="B691" s="85" t="s">
        <v>3671</v>
      </c>
      <c r="C691" s="85">
        <v>3</v>
      </c>
      <c r="D691" s="118">
        <v>0</v>
      </c>
      <c r="E691" s="118">
        <v>1.3082085802911045</v>
      </c>
      <c r="F691" s="85" t="s">
        <v>2832</v>
      </c>
      <c r="G691" s="85" t="b">
        <v>0</v>
      </c>
      <c r="H691" s="85" t="b">
        <v>0</v>
      </c>
      <c r="I691" s="85" t="b">
        <v>0</v>
      </c>
      <c r="J691" s="85" t="b">
        <v>1</v>
      </c>
      <c r="K691" s="85" t="b">
        <v>0</v>
      </c>
      <c r="L691" s="85" t="b">
        <v>0</v>
      </c>
    </row>
    <row r="692" spans="1:12" ht="15">
      <c r="A692" s="85" t="s">
        <v>3671</v>
      </c>
      <c r="B692" s="85" t="s">
        <v>3596</v>
      </c>
      <c r="C692" s="85">
        <v>3</v>
      </c>
      <c r="D692" s="118">
        <v>0</v>
      </c>
      <c r="E692" s="118">
        <v>1.3082085802911045</v>
      </c>
      <c r="F692" s="85" t="s">
        <v>2832</v>
      </c>
      <c r="G692" s="85" t="b">
        <v>1</v>
      </c>
      <c r="H692" s="85" t="b">
        <v>0</v>
      </c>
      <c r="I692" s="85" t="b">
        <v>0</v>
      </c>
      <c r="J692" s="85" t="b">
        <v>0</v>
      </c>
      <c r="K692" s="85" t="b">
        <v>0</v>
      </c>
      <c r="L692" s="85" t="b">
        <v>0</v>
      </c>
    </row>
    <row r="693" spans="1:12" ht="15">
      <c r="A693" s="85" t="s">
        <v>3596</v>
      </c>
      <c r="B693" s="85" t="s">
        <v>3525</v>
      </c>
      <c r="C693" s="85">
        <v>3</v>
      </c>
      <c r="D693" s="118">
        <v>0</v>
      </c>
      <c r="E693" s="118">
        <v>0.7061485889631423</v>
      </c>
      <c r="F693" s="85" t="s">
        <v>2832</v>
      </c>
      <c r="G693" s="85" t="b">
        <v>0</v>
      </c>
      <c r="H693" s="85" t="b">
        <v>0</v>
      </c>
      <c r="I693" s="85" t="b">
        <v>0</v>
      </c>
      <c r="J693" s="85" t="b">
        <v>0</v>
      </c>
      <c r="K693" s="85" t="b">
        <v>0</v>
      </c>
      <c r="L693" s="85" t="b">
        <v>0</v>
      </c>
    </row>
    <row r="694" spans="1:12" ht="15">
      <c r="A694" s="85" t="s">
        <v>218</v>
      </c>
      <c r="B694" s="85" t="s">
        <v>2929</v>
      </c>
      <c r="C694" s="85">
        <v>2</v>
      </c>
      <c r="D694" s="118">
        <v>0.005502851845490039</v>
      </c>
      <c r="E694" s="118">
        <v>1.0863598306747482</v>
      </c>
      <c r="F694" s="85" t="s">
        <v>2832</v>
      </c>
      <c r="G694" s="85" t="b">
        <v>0</v>
      </c>
      <c r="H694" s="85" t="b">
        <v>0</v>
      </c>
      <c r="I694" s="85" t="b">
        <v>0</v>
      </c>
      <c r="J694" s="85" t="b">
        <v>0</v>
      </c>
      <c r="K694" s="85" t="b">
        <v>0</v>
      </c>
      <c r="L694" s="85" t="b">
        <v>0</v>
      </c>
    </row>
    <row r="695" spans="1:12" ht="15">
      <c r="A695" s="85" t="s">
        <v>3525</v>
      </c>
      <c r="B695" s="85" t="s">
        <v>3789</v>
      </c>
      <c r="C695" s="85">
        <v>2</v>
      </c>
      <c r="D695" s="118">
        <v>0.005502851845490039</v>
      </c>
      <c r="E695" s="118">
        <v>0.743937149852542</v>
      </c>
      <c r="F695" s="85" t="s">
        <v>2832</v>
      </c>
      <c r="G695" s="85" t="b">
        <v>0</v>
      </c>
      <c r="H695" s="85" t="b">
        <v>0</v>
      </c>
      <c r="I695" s="85" t="b">
        <v>0</v>
      </c>
      <c r="J695" s="85" t="b">
        <v>0</v>
      </c>
      <c r="K695" s="85" t="b">
        <v>0</v>
      </c>
      <c r="L695" s="85" t="b">
        <v>0</v>
      </c>
    </row>
    <row r="696" spans="1:12" ht="15">
      <c r="A696" s="85" t="s">
        <v>2919</v>
      </c>
      <c r="B696" s="85" t="s">
        <v>3702</v>
      </c>
      <c r="C696" s="85">
        <v>2</v>
      </c>
      <c r="D696" s="118">
        <v>0.011360726390689111</v>
      </c>
      <c r="E696" s="118">
        <v>1.146128035678238</v>
      </c>
      <c r="F696" s="85" t="s">
        <v>2838</v>
      </c>
      <c r="G696" s="85" t="b">
        <v>0</v>
      </c>
      <c r="H696" s="85" t="b">
        <v>0</v>
      </c>
      <c r="I696" s="85" t="b">
        <v>0</v>
      </c>
      <c r="J696" s="85" t="b">
        <v>0</v>
      </c>
      <c r="K696" s="85" t="b">
        <v>0</v>
      </c>
      <c r="L696" s="85" t="b">
        <v>0</v>
      </c>
    </row>
    <row r="697" spans="1:12" ht="15">
      <c r="A697" s="85" t="s">
        <v>3702</v>
      </c>
      <c r="B697" s="85" t="s">
        <v>3550</v>
      </c>
      <c r="C697" s="85">
        <v>2</v>
      </c>
      <c r="D697" s="118">
        <v>0.011360726390689111</v>
      </c>
      <c r="E697" s="118">
        <v>1.146128035678238</v>
      </c>
      <c r="F697" s="85" t="s">
        <v>2838</v>
      </c>
      <c r="G697" s="85" t="b">
        <v>0</v>
      </c>
      <c r="H697" s="85" t="b">
        <v>0</v>
      </c>
      <c r="I697" s="85" t="b">
        <v>0</v>
      </c>
      <c r="J697" s="85" t="b">
        <v>0</v>
      </c>
      <c r="K697" s="85" t="b">
        <v>0</v>
      </c>
      <c r="L697" s="85" t="b">
        <v>0</v>
      </c>
    </row>
    <row r="698" spans="1:12" ht="15">
      <c r="A698" s="85" t="s">
        <v>3550</v>
      </c>
      <c r="B698" s="85" t="s">
        <v>3703</v>
      </c>
      <c r="C698" s="85">
        <v>2</v>
      </c>
      <c r="D698" s="118">
        <v>0.011360726390689111</v>
      </c>
      <c r="E698" s="118">
        <v>1.146128035678238</v>
      </c>
      <c r="F698" s="85" t="s">
        <v>2838</v>
      </c>
      <c r="G698" s="85" t="b">
        <v>0</v>
      </c>
      <c r="H698" s="85" t="b">
        <v>0</v>
      </c>
      <c r="I698" s="85" t="b">
        <v>0</v>
      </c>
      <c r="J698" s="85" t="b">
        <v>0</v>
      </c>
      <c r="K698" s="85" t="b">
        <v>0</v>
      </c>
      <c r="L698" s="85" t="b">
        <v>0</v>
      </c>
    </row>
    <row r="699" spans="1:12" ht="15">
      <c r="A699" s="85" t="s">
        <v>3703</v>
      </c>
      <c r="B699" s="85" t="s">
        <v>3704</v>
      </c>
      <c r="C699" s="85">
        <v>2</v>
      </c>
      <c r="D699" s="118">
        <v>0.011360726390689111</v>
      </c>
      <c r="E699" s="118">
        <v>1.146128035678238</v>
      </c>
      <c r="F699" s="85" t="s">
        <v>2838</v>
      </c>
      <c r="G699" s="85" t="b">
        <v>0</v>
      </c>
      <c r="H699" s="85" t="b">
        <v>0</v>
      </c>
      <c r="I699" s="85" t="b">
        <v>0</v>
      </c>
      <c r="J699" s="85" t="b">
        <v>0</v>
      </c>
      <c r="K699" s="85" t="b">
        <v>1</v>
      </c>
      <c r="L699" s="85" t="b">
        <v>0</v>
      </c>
    </row>
    <row r="700" spans="1:12" ht="15">
      <c r="A700" s="85" t="s">
        <v>3704</v>
      </c>
      <c r="B700" s="85" t="s">
        <v>3705</v>
      </c>
      <c r="C700" s="85">
        <v>2</v>
      </c>
      <c r="D700" s="118">
        <v>0.011360726390689111</v>
      </c>
      <c r="E700" s="118">
        <v>1.146128035678238</v>
      </c>
      <c r="F700" s="85" t="s">
        <v>2838</v>
      </c>
      <c r="G700" s="85" t="b">
        <v>0</v>
      </c>
      <c r="H700" s="85" t="b">
        <v>1</v>
      </c>
      <c r="I700" s="85" t="b">
        <v>0</v>
      </c>
      <c r="J700" s="85" t="b">
        <v>0</v>
      </c>
      <c r="K700" s="85" t="b">
        <v>0</v>
      </c>
      <c r="L700" s="85" t="b">
        <v>0</v>
      </c>
    </row>
    <row r="701" spans="1:12" ht="15">
      <c r="A701" s="85" t="s">
        <v>3705</v>
      </c>
      <c r="B701" s="85" t="s">
        <v>3540</v>
      </c>
      <c r="C701" s="85">
        <v>2</v>
      </c>
      <c r="D701" s="118">
        <v>0.011360726390689111</v>
      </c>
      <c r="E701" s="118">
        <v>1.146128035678238</v>
      </c>
      <c r="F701" s="85" t="s">
        <v>2838</v>
      </c>
      <c r="G701" s="85" t="b">
        <v>0</v>
      </c>
      <c r="H701" s="85" t="b">
        <v>0</v>
      </c>
      <c r="I701" s="85" t="b">
        <v>0</v>
      </c>
      <c r="J701" s="85" t="b">
        <v>0</v>
      </c>
      <c r="K701" s="85" t="b">
        <v>0</v>
      </c>
      <c r="L701" s="85" t="b">
        <v>0</v>
      </c>
    </row>
    <row r="702" spans="1:12" ht="15">
      <c r="A702" s="85" t="s">
        <v>3540</v>
      </c>
      <c r="B702" s="85" t="s">
        <v>3706</v>
      </c>
      <c r="C702" s="85">
        <v>2</v>
      </c>
      <c r="D702" s="118">
        <v>0.011360726390689111</v>
      </c>
      <c r="E702" s="118">
        <v>1.146128035678238</v>
      </c>
      <c r="F702" s="85" t="s">
        <v>2838</v>
      </c>
      <c r="G702" s="85" t="b">
        <v>0</v>
      </c>
      <c r="H702" s="85" t="b">
        <v>0</v>
      </c>
      <c r="I702" s="85" t="b">
        <v>0</v>
      </c>
      <c r="J702" s="85" t="b">
        <v>0</v>
      </c>
      <c r="K702" s="85" t="b">
        <v>1</v>
      </c>
      <c r="L702" s="85" t="b">
        <v>0</v>
      </c>
    </row>
    <row r="703" spans="1:12" ht="15">
      <c r="A703" s="85" t="s">
        <v>3633</v>
      </c>
      <c r="B703" s="85" t="s">
        <v>3581</v>
      </c>
      <c r="C703" s="85">
        <v>2</v>
      </c>
      <c r="D703" s="118">
        <v>0</v>
      </c>
      <c r="E703" s="118">
        <v>0.9542425094393249</v>
      </c>
      <c r="F703" s="85" t="s">
        <v>2840</v>
      </c>
      <c r="G703" s="85" t="b">
        <v>0</v>
      </c>
      <c r="H703" s="85" t="b">
        <v>0</v>
      </c>
      <c r="I703" s="85" t="b">
        <v>0</v>
      </c>
      <c r="J703" s="85" t="b">
        <v>0</v>
      </c>
      <c r="K703" s="85" t="b">
        <v>0</v>
      </c>
      <c r="L703" s="85" t="b">
        <v>0</v>
      </c>
    </row>
    <row r="704" spans="1:12" ht="15">
      <c r="A704" s="85" t="s">
        <v>3581</v>
      </c>
      <c r="B704" s="85" t="s">
        <v>3581</v>
      </c>
      <c r="C704" s="85">
        <v>2</v>
      </c>
      <c r="D704" s="118">
        <v>0</v>
      </c>
      <c r="E704" s="118">
        <v>0.6532125137753437</v>
      </c>
      <c r="F704" s="85" t="s">
        <v>2840</v>
      </c>
      <c r="G704" s="85" t="b">
        <v>0</v>
      </c>
      <c r="H704" s="85" t="b">
        <v>0</v>
      </c>
      <c r="I704" s="85" t="b">
        <v>0</v>
      </c>
      <c r="J704" s="85" t="b">
        <v>0</v>
      </c>
      <c r="K704" s="85" t="b">
        <v>0</v>
      </c>
      <c r="L704" s="85" t="b">
        <v>0</v>
      </c>
    </row>
    <row r="705" spans="1:12" ht="15">
      <c r="A705" s="85" t="s">
        <v>3581</v>
      </c>
      <c r="B705" s="85" t="s">
        <v>3623</v>
      </c>
      <c r="C705" s="85">
        <v>2</v>
      </c>
      <c r="D705" s="118">
        <v>0</v>
      </c>
      <c r="E705" s="118">
        <v>0.9542425094393249</v>
      </c>
      <c r="F705" s="85" t="s">
        <v>2840</v>
      </c>
      <c r="G705" s="85" t="b">
        <v>0</v>
      </c>
      <c r="H705" s="85" t="b">
        <v>0</v>
      </c>
      <c r="I705" s="85" t="b">
        <v>0</v>
      </c>
      <c r="J705" s="85" t="b">
        <v>0</v>
      </c>
      <c r="K705" s="85" t="b">
        <v>0</v>
      </c>
      <c r="L705" s="85" t="b">
        <v>0</v>
      </c>
    </row>
    <row r="706" spans="1:12" ht="15">
      <c r="A706" s="85" t="s">
        <v>3623</v>
      </c>
      <c r="B706" s="85" t="s">
        <v>3713</v>
      </c>
      <c r="C706" s="85">
        <v>2</v>
      </c>
      <c r="D706" s="118">
        <v>0</v>
      </c>
      <c r="E706" s="118">
        <v>1.255272505103306</v>
      </c>
      <c r="F706" s="85" t="s">
        <v>2840</v>
      </c>
      <c r="G706" s="85" t="b">
        <v>0</v>
      </c>
      <c r="H706" s="85" t="b">
        <v>0</v>
      </c>
      <c r="I706" s="85" t="b">
        <v>0</v>
      </c>
      <c r="J706" s="85" t="b">
        <v>1</v>
      </c>
      <c r="K706" s="85" t="b">
        <v>0</v>
      </c>
      <c r="L706" s="85" t="b">
        <v>0</v>
      </c>
    </row>
    <row r="707" spans="1:12" ht="15">
      <c r="A707" s="85" t="s">
        <v>3713</v>
      </c>
      <c r="B707" s="85" t="s">
        <v>3714</v>
      </c>
      <c r="C707" s="85">
        <v>2</v>
      </c>
      <c r="D707" s="118">
        <v>0</v>
      </c>
      <c r="E707" s="118">
        <v>1.255272505103306</v>
      </c>
      <c r="F707" s="85" t="s">
        <v>2840</v>
      </c>
      <c r="G707" s="85" t="b">
        <v>1</v>
      </c>
      <c r="H707" s="85" t="b">
        <v>0</v>
      </c>
      <c r="I707" s="85" t="b">
        <v>0</v>
      </c>
      <c r="J707" s="85" t="b">
        <v>0</v>
      </c>
      <c r="K707" s="85" t="b">
        <v>0</v>
      </c>
      <c r="L707" s="85" t="b">
        <v>0</v>
      </c>
    </row>
    <row r="708" spans="1:12" ht="15">
      <c r="A708" s="85" t="s">
        <v>3714</v>
      </c>
      <c r="B708" s="85" t="s">
        <v>3536</v>
      </c>
      <c r="C708" s="85">
        <v>2</v>
      </c>
      <c r="D708" s="118">
        <v>0</v>
      </c>
      <c r="E708" s="118">
        <v>1.255272505103306</v>
      </c>
      <c r="F708" s="85" t="s">
        <v>2840</v>
      </c>
      <c r="G708" s="85" t="b">
        <v>0</v>
      </c>
      <c r="H708" s="85" t="b">
        <v>0</v>
      </c>
      <c r="I708" s="85" t="b">
        <v>0</v>
      </c>
      <c r="J708" s="85" t="b">
        <v>0</v>
      </c>
      <c r="K708" s="85" t="b">
        <v>0</v>
      </c>
      <c r="L708" s="85" t="b">
        <v>0</v>
      </c>
    </row>
    <row r="709" spans="1:12" ht="15">
      <c r="A709" s="85" t="s">
        <v>3536</v>
      </c>
      <c r="B709" s="85" t="s">
        <v>3715</v>
      </c>
      <c r="C709" s="85">
        <v>2</v>
      </c>
      <c r="D709" s="118">
        <v>0</v>
      </c>
      <c r="E709" s="118">
        <v>1.255272505103306</v>
      </c>
      <c r="F709" s="85" t="s">
        <v>2840</v>
      </c>
      <c r="G709" s="85" t="b">
        <v>0</v>
      </c>
      <c r="H709" s="85" t="b">
        <v>0</v>
      </c>
      <c r="I709" s="85" t="b">
        <v>0</v>
      </c>
      <c r="J709" s="85" t="b">
        <v>1</v>
      </c>
      <c r="K709" s="85" t="b">
        <v>0</v>
      </c>
      <c r="L709" s="85" t="b">
        <v>0</v>
      </c>
    </row>
    <row r="710" spans="1:12" ht="15">
      <c r="A710" s="85" t="s">
        <v>3715</v>
      </c>
      <c r="B710" s="85" t="s">
        <v>690</v>
      </c>
      <c r="C710" s="85">
        <v>2</v>
      </c>
      <c r="D710" s="118">
        <v>0</v>
      </c>
      <c r="E710" s="118">
        <v>1.255272505103306</v>
      </c>
      <c r="F710" s="85" t="s">
        <v>2840</v>
      </c>
      <c r="G710" s="85" t="b">
        <v>1</v>
      </c>
      <c r="H710" s="85" t="b">
        <v>0</v>
      </c>
      <c r="I710" s="85" t="b">
        <v>0</v>
      </c>
      <c r="J710" s="85" t="b">
        <v>0</v>
      </c>
      <c r="K710" s="85" t="b">
        <v>1</v>
      </c>
      <c r="L710" s="85" t="b">
        <v>0</v>
      </c>
    </row>
    <row r="711" spans="1:12" ht="15">
      <c r="A711" s="85" t="s">
        <v>690</v>
      </c>
      <c r="B711" s="85" t="s">
        <v>3716</v>
      </c>
      <c r="C711" s="85">
        <v>2</v>
      </c>
      <c r="D711" s="118">
        <v>0</v>
      </c>
      <c r="E711" s="118">
        <v>1.255272505103306</v>
      </c>
      <c r="F711" s="85" t="s">
        <v>2840</v>
      </c>
      <c r="G711" s="85" t="b">
        <v>0</v>
      </c>
      <c r="H711" s="85" t="b">
        <v>1</v>
      </c>
      <c r="I711" s="85" t="b">
        <v>0</v>
      </c>
      <c r="J711" s="85" t="b">
        <v>0</v>
      </c>
      <c r="K711" s="85" t="b">
        <v>0</v>
      </c>
      <c r="L711" s="85" t="b">
        <v>0</v>
      </c>
    </row>
    <row r="712" spans="1:12" ht="15">
      <c r="A712" s="85" t="s">
        <v>3716</v>
      </c>
      <c r="B712" s="85" t="s">
        <v>3717</v>
      </c>
      <c r="C712" s="85">
        <v>2</v>
      </c>
      <c r="D712" s="118">
        <v>0</v>
      </c>
      <c r="E712" s="118">
        <v>1.255272505103306</v>
      </c>
      <c r="F712" s="85" t="s">
        <v>2840</v>
      </c>
      <c r="G712" s="85" t="b">
        <v>0</v>
      </c>
      <c r="H712" s="85" t="b">
        <v>0</v>
      </c>
      <c r="I712" s="85" t="b">
        <v>0</v>
      </c>
      <c r="J712" s="85" t="b">
        <v>0</v>
      </c>
      <c r="K712" s="85" t="b">
        <v>0</v>
      </c>
      <c r="L712" s="85" t="b">
        <v>0</v>
      </c>
    </row>
    <row r="713" spans="1:12" ht="15">
      <c r="A713" s="85" t="s">
        <v>3717</v>
      </c>
      <c r="B713" s="85" t="s">
        <v>3718</v>
      </c>
      <c r="C713" s="85">
        <v>2</v>
      </c>
      <c r="D713" s="118">
        <v>0</v>
      </c>
      <c r="E713" s="118">
        <v>1.255272505103306</v>
      </c>
      <c r="F713" s="85" t="s">
        <v>2840</v>
      </c>
      <c r="G713" s="85" t="b">
        <v>0</v>
      </c>
      <c r="H713" s="85" t="b">
        <v>0</v>
      </c>
      <c r="I713" s="85" t="b">
        <v>0</v>
      </c>
      <c r="J713" s="85" t="b">
        <v>0</v>
      </c>
      <c r="K713" s="85" t="b">
        <v>0</v>
      </c>
      <c r="L713" s="85" t="b">
        <v>0</v>
      </c>
    </row>
    <row r="714" spans="1:12" ht="15">
      <c r="A714" s="85" t="s">
        <v>3718</v>
      </c>
      <c r="B714" s="85" t="s">
        <v>3719</v>
      </c>
      <c r="C714" s="85">
        <v>2</v>
      </c>
      <c r="D714" s="118">
        <v>0</v>
      </c>
      <c r="E714" s="118">
        <v>1.255272505103306</v>
      </c>
      <c r="F714" s="85" t="s">
        <v>2840</v>
      </c>
      <c r="G714" s="85" t="b">
        <v>0</v>
      </c>
      <c r="H714" s="85" t="b">
        <v>0</v>
      </c>
      <c r="I714" s="85" t="b">
        <v>0</v>
      </c>
      <c r="J714" s="85" t="b">
        <v>1</v>
      </c>
      <c r="K714" s="85" t="b">
        <v>0</v>
      </c>
      <c r="L714" s="85" t="b">
        <v>0</v>
      </c>
    </row>
    <row r="715" spans="1:12" ht="15">
      <c r="A715" s="85" t="s">
        <v>3719</v>
      </c>
      <c r="B715" s="85" t="s">
        <v>3720</v>
      </c>
      <c r="C715" s="85">
        <v>2</v>
      </c>
      <c r="D715" s="118">
        <v>0</v>
      </c>
      <c r="E715" s="118">
        <v>1.255272505103306</v>
      </c>
      <c r="F715" s="85" t="s">
        <v>2840</v>
      </c>
      <c r="G715" s="85" t="b">
        <v>1</v>
      </c>
      <c r="H715" s="85" t="b">
        <v>0</v>
      </c>
      <c r="I715" s="85" t="b">
        <v>0</v>
      </c>
      <c r="J715" s="85" t="b">
        <v>0</v>
      </c>
      <c r="K715" s="85" t="b">
        <v>0</v>
      </c>
      <c r="L715" s="85" t="b">
        <v>0</v>
      </c>
    </row>
    <row r="716" spans="1:12" ht="15">
      <c r="A716" s="85" t="s">
        <v>3735</v>
      </c>
      <c r="B716" s="85" t="s">
        <v>3736</v>
      </c>
      <c r="C716" s="85">
        <v>2</v>
      </c>
      <c r="D716" s="118">
        <v>0</v>
      </c>
      <c r="E716" s="118">
        <v>0.9542425094393249</v>
      </c>
      <c r="F716" s="85" t="s">
        <v>2842</v>
      </c>
      <c r="G716" s="85" t="b">
        <v>0</v>
      </c>
      <c r="H716" s="85" t="b">
        <v>0</v>
      </c>
      <c r="I716" s="85" t="b">
        <v>0</v>
      </c>
      <c r="J716" s="85" t="b">
        <v>0</v>
      </c>
      <c r="K716" s="85" t="b">
        <v>0</v>
      </c>
      <c r="L716" s="85" t="b">
        <v>0</v>
      </c>
    </row>
    <row r="717" spans="1:12" ht="15">
      <c r="A717" s="85" t="s">
        <v>3736</v>
      </c>
      <c r="B717" s="85" t="s">
        <v>3737</v>
      </c>
      <c r="C717" s="85">
        <v>2</v>
      </c>
      <c r="D717" s="118">
        <v>0</v>
      </c>
      <c r="E717" s="118">
        <v>0.9542425094393249</v>
      </c>
      <c r="F717" s="85" t="s">
        <v>2842</v>
      </c>
      <c r="G717" s="85" t="b">
        <v>0</v>
      </c>
      <c r="H717" s="85" t="b">
        <v>0</v>
      </c>
      <c r="I717" s="85" t="b">
        <v>0</v>
      </c>
      <c r="J717" s="85" t="b">
        <v>0</v>
      </c>
      <c r="K717" s="85" t="b">
        <v>0</v>
      </c>
      <c r="L717" s="85" t="b">
        <v>0</v>
      </c>
    </row>
    <row r="718" spans="1:12" ht="15">
      <c r="A718" s="85" t="s">
        <v>3737</v>
      </c>
      <c r="B718" s="85" t="s">
        <v>3640</v>
      </c>
      <c r="C718" s="85">
        <v>2</v>
      </c>
      <c r="D718" s="118">
        <v>0</v>
      </c>
      <c r="E718" s="118">
        <v>0.9542425094393249</v>
      </c>
      <c r="F718" s="85" t="s">
        <v>2842</v>
      </c>
      <c r="G718" s="85" t="b">
        <v>0</v>
      </c>
      <c r="H718" s="85" t="b">
        <v>0</v>
      </c>
      <c r="I718" s="85" t="b">
        <v>0</v>
      </c>
      <c r="J718" s="85" t="b">
        <v>0</v>
      </c>
      <c r="K718" s="85" t="b">
        <v>0</v>
      </c>
      <c r="L718" s="85" t="b">
        <v>0</v>
      </c>
    </row>
    <row r="719" spans="1:12" ht="15">
      <c r="A719" s="85" t="s">
        <v>3640</v>
      </c>
      <c r="B719" s="85" t="s">
        <v>3738</v>
      </c>
      <c r="C719" s="85">
        <v>2</v>
      </c>
      <c r="D719" s="118">
        <v>0</v>
      </c>
      <c r="E719" s="118">
        <v>0.9542425094393249</v>
      </c>
      <c r="F719" s="85" t="s">
        <v>2842</v>
      </c>
      <c r="G719" s="85" t="b">
        <v>0</v>
      </c>
      <c r="H719" s="85" t="b">
        <v>0</v>
      </c>
      <c r="I719" s="85" t="b">
        <v>0</v>
      </c>
      <c r="J719" s="85" t="b">
        <v>0</v>
      </c>
      <c r="K719" s="85" t="b">
        <v>0</v>
      </c>
      <c r="L719" s="85" t="b">
        <v>0</v>
      </c>
    </row>
    <row r="720" spans="1:12" ht="15">
      <c r="A720" s="85" t="s">
        <v>3738</v>
      </c>
      <c r="B720" s="85" t="s">
        <v>2982</v>
      </c>
      <c r="C720" s="85">
        <v>2</v>
      </c>
      <c r="D720" s="118">
        <v>0</v>
      </c>
      <c r="E720" s="118">
        <v>0.9542425094393249</v>
      </c>
      <c r="F720" s="85" t="s">
        <v>2842</v>
      </c>
      <c r="G720" s="85" t="b">
        <v>0</v>
      </c>
      <c r="H720" s="85" t="b">
        <v>0</v>
      </c>
      <c r="I720" s="85" t="b">
        <v>0</v>
      </c>
      <c r="J720" s="85" t="b">
        <v>0</v>
      </c>
      <c r="K720" s="85" t="b">
        <v>0</v>
      </c>
      <c r="L720" s="85" t="b">
        <v>0</v>
      </c>
    </row>
    <row r="721" spans="1:12" ht="15">
      <c r="A721" s="85" t="s">
        <v>2982</v>
      </c>
      <c r="B721" s="85" t="s">
        <v>408</v>
      </c>
      <c r="C721" s="85">
        <v>2</v>
      </c>
      <c r="D721" s="118">
        <v>0</v>
      </c>
      <c r="E721" s="118">
        <v>0.9542425094393249</v>
      </c>
      <c r="F721" s="85" t="s">
        <v>2842</v>
      </c>
      <c r="G721" s="85" t="b">
        <v>0</v>
      </c>
      <c r="H721" s="85" t="b">
        <v>0</v>
      </c>
      <c r="I721" s="85" t="b">
        <v>0</v>
      </c>
      <c r="J721" s="85" t="b">
        <v>0</v>
      </c>
      <c r="K721" s="85" t="b">
        <v>0</v>
      </c>
      <c r="L721" s="85" t="b">
        <v>0</v>
      </c>
    </row>
    <row r="722" spans="1:12" ht="15">
      <c r="A722" s="85" t="s">
        <v>408</v>
      </c>
      <c r="B722" s="85" t="s">
        <v>3739</v>
      </c>
      <c r="C722" s="85">
        <v>2</v>
      </c>
      <c r="D722" s="118">
        <v>0</v>
      </c>
      <c r="E722" s="118">
        <v>0.9542425094393249</v>
      </c>
      <c r="F722" s="85" t="s">
        <v>2842</v>
      </c>
      <c r="G722" s="85" t="b">
        <v>0</v>
      </c>
      <c r="H722" s="85" t="b">
        <v>0</v>
      </c>
      <c r="I722" s="85" t="b">
        <v>0</v>
      </c>
      <c r="J722" s="85" t="b">
        <v>0</v>
      </c>
      <c r="K722" s="85" t="b">
        <v>0</v>
      </c>
      <c r="L722" s="85" t="b">
        <v>0</v>
      </c>
    </row>
    <row r="723" spans="1:12" ht="15">
      <c r="A723" s="85" t="s">
        <v>2972</v>
      </c>
      <c r="B723" s="85" t="s">
        <v>2989</v>
      </c>
      <c r="C723" s="85">
        <v>3</v>
      </c>
      <c r="D723" s="118">
        <v>0.012100840888164894</v>
      </c>
      <c r="E723" s="118">
        <v>1.0969100130080565</v>
      </c>
      <c r="F723" s="85" t="s">
        <v>2843</v>
      </c>
      <c r="G723" s="85" t="b">
        <v>0</v>
      </c>
      <c r="H723" s="85" t="b">
        <v>0</v>
      </c>
      <c r="I723" s="85" t="b">
        <v>0</v>
      </c>
      <c r="J723" s="85" t="b">
        <v>0</v>
      </c>
      <c r="K723" s="85" t="b">
        <v>0</v>
      </c>
      <c r="L723" s="85" t="b">
        <v>0</v>
      </c>
    </row>
    <row r="724" spans="1:12" ht="15">
      <c r="A724" s="85" t="s">
        <v>2989</v>
      </c>
      <c r="B724" s="85" t="s">
        <v>3658</v>
      </c>
      <c r="C724" s="85">
        <v>3</v>
      </c>
      <c r="D724" s="118">
        <v>0.012100840888164894</v>
      </c>
      <c r="E724" s="118">
        <v>1.2218487496163564</v>
      </c>
      <c r="F724" s="85" t="s">
        <v>2843</v>
      </c>
      <c r="G724" s="85" t="b">
        <v>0</v>
      </c>
      <c r="H724" s="85" t="b">
        <v>0</v>
      </c>
      <c r="I724" s="85" t="b">
        <v>0</v>
      </c>
      <c r="J724" s="85" t="b">
        <v>0</v>
      </c>
      <c r="K724" s="85" t="b">
        <v>1</v>
      </c>
      <c r="L724" s="85" t="b">
        <v>0</v>
      </c>
    </row>
    <row r="725" spans="1:12" ht="15">
      <c r="A725" s="85" t="s">
        <v>3658</v>
      </c>
      <c r="B725" s="85" t="s">
        <v>3543</v>
      </c>
      <c r="C725" s="85">
        <v>3</v>
      </c>
      <c r="D725" s="118">
        <v>0.012100840888164894</v>
      </c>
      <c r="E725" s="118">
        <v>1.2218487496163564</v>
      </c>
      <c r="F725" s="85" t="s">
        <v>2843</v>
      </c>
      <c r="G725" s="85" t="b">
        <v>0</v>
      </c>
      <c r="H725" s="85" t="b">
        <v>1</v>
      </c>
      <c r="I725" s="85" t="b">
        <v>0</v>
      </c>
      <c r="J725" s="85" t="b">
        <v>0</v>
      </c>
      <c r="K725" s="85" t="b">
        <v>0</v>
      </c>
      <c r="L725" s="85" t="b">
        <v>0</v>
      </c>
    </row>
    <row r="726" spans="1:12" ht="15">
      <c r="A726" s="85" t="s">
        <v>3543</v>
      </c>
      <c r="B726" s="85" t="s">
        <v>3659</v>
      </c>
      <c r="C726" s="85">
        <v>3</v>
      </c>
      <c r="D726" s="118">
        <v>0.012100840888164894</v>
      </c>
      <c r="E726" s="118">
        <v>1.2218487496163564</v>
      </c>
      <c r="F726" s="85" t="s">
        <v>2843</v>
      </c>
      <c r="G726" s="85" t="b">
        <v>0</v>
      </c>
      <c r="H726" s="85" t="b">
        <v>0</v>
      </c>
      <c r="I726" s="85" t="b">
        <v>0</v>
      </c>
      <c r="J726" s="85" t="b">
        <v>0</v>
      </c>
      <c r="K726" s="85" t="b">
        <v>0</v>
      </c>
      <c r="L726" s="85" t="b">
        <v>0</v>
      </c>
    </row>
    <row r="727" spans="1:12" ht="15">
      <c r="A727" s="85" t="s">
        <v>3659</v>
      </c>
      <c r="B727" s="85" t="s">
        <v>3014</v>
      </c>
      <c r="C727" s="85">
        <v>3</v>
      </c>
      <c r="D727" s="118">
        <v>0.012100840888164894</v>
      </c>
      <c r="E727" s="118">
        <v>1</v>
      </c>
      <c r="F727" s="85" t="s">
        <v>2843</v>
      </c>
      <c r="G727" s="85" t="b">
        <v>0</v>
      </c>
      <c r="H727" s="85" t="b">
        <v>0</v>
      </c>
      <c r="I727" s="85" t="b">
        <v>0</v>
      </c>
      <c r="J727" s="85" t="b">
        <v>0</v>
      </c>
      <c r="K727" s="85" t="b">
        <v>0</v>
      </c>
      <c r="L727" s="85" t="b">
        <v>0</v>
      </c>
    </row>
    <row r="728" spans="1:12" ht="15">
      <c r="A728" s="85" t="s">
        <v>3754</v>
      </c>
      <c r="B728" s="85" t="s">
        <v>3549</v>
      </c>
      <c r="C728" s="85">
        <v>2</v>
      </c>
      <c r="D728" s="118">
        <v>0.014470545769892276</v>
      </c>
      <c r="E728" s="118">
        <v>1.3979400086720377</v>
      </c>
      <c r="F728" s="85" t="s">
        <v>2843</v>
      </c>
      <c r="G728" s="85" t="b">
        <v>0</v>
      </c>
      <c r="H728" s="85" t="b">
        <v>0</v>
      </c>
      <c r="I728" s="85" t="b">
        <v>0</v>
      </c>
      <c r="J728" s="85" t="b">
        <v>0</v>
      </c>
      <c r="K728" s="85" t="b">
        <v>0</v>
      </c>
      <c r="L728" s="85" t="b">
        <v>0</v>
      </c>
    </row>
    <row r="729" spans="1:12" ht="15">
      <c r="A729" s="85" t="s">
        <v>3549</v>
      </c>
      <c r="B729" s="85" t="s">
        <v>3657</v>
      </c>
      <c r="C729" s="85">
        <v>2</v>
      </c>
      <c r="D729" s="118">
        <v>0.014470545769892276</v>
      </c>
      <c r="E729" s="118">
        <v>1.3979400086720377</v>
      </c>
      <c r="F729" s="85" t="s">
        <v>2843</v>
      </c>
      <c r="G729" s="85" t="b">
        <v>0</v>
      </c>
      <c r="H729" s="85" t="b">
        <v>0</v>
      </c>
      <c r="I729" s="85" t="b">
        <v>0</v>
      </c>
      <c r="J729" s="85" t="b">
        <v>0</v>
      </c>
      <c r="K729" s="85" t="b">
        <v>0</v>
      </c>
      <c r="L729" s="85" t="b">
        <v>0</v>
      </c>
    </row>
    <row r="730" spans="1:12" ht="15">
      <c r="A730" s="85" t="s">
        <v>3657</v>
      </c>
      <c r="B730" s="85" t="s">
        <v>3755</v>
      </c>
      <c r="C730" s="85">
        <v>2</v>
      </c>
      <c r="D730" s="118">
        <v>0.014470545769892276</v>
      </c>
      <c r="E730" s="118">
        <v>1.3979400086720377</v>
      </c>
      <c r="F730" s="85" t="s">
        <v>2843</v>
      </c>
      <c r="G730" s="85" t="b">
        <v>0</v>
      </c>
      <c r="H730" s="85" t="b">
        <v>0</v>
      </c>
      <c r="I730" s="85" t="b">
        <v>0</v>
      </c>
      <c r="J730" s="85" t="b">
        <v>0</v>
      </c>
      <c r="K730" s="85" t="b">
        <v>0</v>
      </c>
      <c r="L730" s="85" t="b">
        <v>0</v>
      </c>
    </row>
    <row r="731" spans="1:12" ht="15">
      <c r="A731" s="85" t="s">
        <v>3755</v>
      </c>
      <c r="B731" s="85" t="s">
        <v>3756</v>
      </c>
      <c r="C731" s="85">
        <v>2</v>
      </c>
      <c r="D731" s="118">
        <v>0.014470545769892276</v>
      </c>
      <c r="E731" s="118">
        <v>1.3979400086720377</v>
      </c>
      <c r="F731" s="85" t="s">
        <v>2843</v>
      </c>
      <c r="G731" s="85" t="b">
        <v>0</v>
      </c>
      <c r="H731" s="85" t="b">
        <v>0</v>
      </c>
      <c r="I731" s="85" t="b">
        <v>0</v>
      </c>
      <c r="J731" s="85" t="b">
        <v>0</v>
      </c>
      <c r="K731" s="85" t="b">
        <v>0</v>
      </c>
      <c r="L731" s="85" t="b">
        <v>0</v>
      </c>
    </row>
    <row r="732" spans="1:12" ht="15">
      <c r="A732" s="85" t="s">
        <v>3756</v>
      </c>
      <c r="B732" s="85" t="s">
        <v>3757</v>
      </c>
      <c r="C732" s="85">
        <v>2</v>
      </c>
      <c r="D732" s="118">
        <v>0.014470545769892276</v>
      </c>
      <c r="E732" s="118">
        <v>1.3979400086720377</v>
      </c>
      <c r="F732" s="85" t="s">
        <v>2843</v>
      </c>
      <c r="G732" s="85" t="b">
        <v>0</v>
      </c>
      <c r="H732" s="85" t="b">
        <v>0</v>
      </c>
      <c r="I732" s="85" t="b">
        <v>0</v>
      </c>
      <c r="J732" s="85" t="b">
        <v>0</v>
      </c>
      <c r="K732" s="85" t="b">
        <v>0</v>
      </c>
      <c r="L732" s="85" t="b">
        <v>0</v>
      </c>
    </row>
    <row r="733" spans="1:12" ht="15">
      <c r="A733" s="85" t="s">
        <v>3757</v>
      </c>
      <c r="B733" s="85" t="s">
        <v>3541</v>
      </c>
      <c r="C733" s="85">
        <v>2</v>
      </c>
      <c r="D733" s="118">
        <v>0.014470545769892276</v>
      </c>
      <c r="E733" s="118">
        <v>1.3979400086720377</v>
      </c>
      <c r="F733" s="85" t="s">
        <v>2843</v>
      </c>
      <c r="G733" s="85" t="b">
        <v>0</v>
      </c>
      <c r="H733" s="85" t="b">
        <v>0</v>
      </c>
      <c r="I733" s="85" t="b">
        <v>0</v>
      </c>
      <c r="J733" s="85" t="b">
        <v>0</v>
      </c>
      <c r="K733" s="85" t="b">
        <v>0</v>
      </c>
      <c r="L733" s="85" t="b">
        <v>0</v>
      </c>
    </row>
    <row r="734" spans="1:12" ht="15">
      <c r="A734" s="85" t="s">
        <v>3541</v>
      </c>
      <c r="B734" s="85" t="s">
        <v>3014</v>
      </c>
      <c r="C734" s="85">
        <v>2</v>
      </c>
      <c r="D734" s="118">
        <v>0.014470545769892276</v>
      </c>
      <c r="E734" s="118">
        <v>1</v>
      </c>
      <c r="F734" s="85" t="s">
        <v>2843</v>
      </c>
      <c r="G734" s="85" t="b">
        <v>0</v>
      </c>
      <c r="H734" s="85" t="b">
        <v>0</v>
      </c>
      <c r="I734" s="85" t="b">
        <v>0</v>
      </c>
      <c r="J734" s="85" t="b">
        <v>0</v>
      </c>
      <c r="K734" s="85" t="b">
        <v>0</v>
      </c>
      <c r="L734" s="85" t="b">
        <v>0</v>
      </c>
    </row>
    <row r="735" spans="1:12" ht="15">
      <c r="A735" s="85" t="s">
        <v>3758</v>
      </c>
      <c r="B735" s="85" t="s">
        <v>3646</v>
      </c>
      <c r="C735" s="85">
        <v>2</v>
      </c>
      <c r="D735" s="118">
        <v>0.014470545769892276</v>
      </c>
      <c r="E735" s="118">
        <v>1.3979400086720377</v>
      </c>
      <c r="F735" s="85" t="s">
        <v>2843</v>
      </c>
      <c r="G735" s="85" t="b">
        <v>0</v>
      </c>
      <c r="H735" s="85" t="b">
        <v>0</v>
      </c>
      <c r="I735" s="85" t="b">
        <v>0</v>
      </c>
      <c r="J735" s="85" t="b">
        <v>0</v>
      </c>
      <c r="K735" s="85" t="b">
        <v>0</v>
      </c>
      <c r="L735" s="85" t="b">
        <v>0</v>
      </c>
    </row>
    <row r="736" spans="1:12" ht="15">
      <c r="A736" s="85" t="s">
        <v>3646</v>
      </c>
      <c r="B736" s="85" t="s">
        <v>3561</v>
      </c>
      <c r="C736" s="85">
        <v>2</v>
      </c>
      <c r="D736" s="118">
        <v>0.014470545769892276</v>
      </c>
      <c r="E736" s="118">
        <v>1.2218487496163564</v>
      </c>
      <c r="F736" s="85" t="s">
        <v>2843</v>
      </c>
      <c r="G736" s="85" t="b">
        <v>0</v>
      </c>
      <c r="H736" s="85" t="b">
        <v>0</v>
      </c>
      <c r="I736" s="85" t="b">
        <v>0</v>
      </c>
      <c r="J736" s="85" t="b">
        <v>0</v>
      </c>
      <c r="K736" s="85" t="b">
        <v>0</v>
      </c>
      <c r="L736" s="85" t="b">
        <v>0</v>
      </c>
    </row>
    <row r="737" spans="1:12" ht="15">
      <c r="A737" s="85" t="s">
        <v>3561</v>
      </c>
      <c r="B737" s="85" t="s">
        <v>3759</v>
      </c>
      <c r="C737" s="85">
        <v>2</v>
      </c>
      <c r="D737" s="118">
        <v>0.014470545769892276</v>
      </c>
      <c r="E737" s="118">
        <v>1.2218487496163564</v>
      </c>
      <c r="F737" s="85" t="s">
        <v>2843</v>
      </c>
      <c r="G737" s="85" t="b">
        <v>0</v>
      </c>
      <c r="H737" s="85" t="b">
        <v>0</v>
      </c>
      <c r="I737" s="85" t="b">
        <v>0</v>
      </c>
      <c r="J737" s="85" t="b">
        <v>0</v>
      </c>
      <c r="K737" s="85" t="b">
        <v>0</v>
      </c>
      <c r="L737" s="85" t="b">
        <v>0</v>
      </c>
    </row>
    <row r="738" spans="1:12" ht="15">
      <c r="A738" s="85" t="s">
        <v>3067</v>
      </c>
      <c r="B738" s="85" t="s">
        <v>3067</v>
      </c>
      <c r="C738" s="85">
        <v>2</v>
      </c>
      <c r="D738" s="118">
        <v>0</v>
      </c>
      <c r="E738" s="118">
        <v>0.36797678529459443</v>
      </c>
      <c r="F738" s="85" t="s">
        <v>2844</v>
      </c>
      <c r="G738" s="85" t="b">
        <v>0</v>
      </c>
      <c r="H738" s="85" t="b">
        <v>0</v>
      </c>
      <c r="I738" s="85" t="b">
        <v>0</v>
      </c>
      <c r="J738" s="85" t="b">
        <v>0</v>
      </c>
      <c r="K738" s="85" t="b">
        <v>0</v>
      </c>
      <c r="L738" s="85" t="b">
        <v>0</v>
      </c>
    </row>
    <row r="739" spans="1:12" ht="15">
      <c r="A739" s="85" t="s">
        <v>3783</v>
      </c>
      <c r="B739" s="85" t="s">
        <v>3784</v>
      </c>
      <c r="C739" s="85">
        <v>2</v>
      </c>
      <c r="D739" s="118">
        <v>0</v>
      </c>
      <c r="E739" s="118">
        <v>1.1903316981702916</v>
      </c>
      <c r="F739" s="85" t="s">
        <v>2847</v>
      </c>
      <c r="G739" s="85" t="b">
        <v>0</v>
      </c>
      <c r="H739" s="85" t="b">
        <v>0</v>
      </c>
      <c r="I739" s="85" t="b">
        <v>0</v>
      </c>
      <c r="J739" s="85" t="b">
        <v>0</v>
      </c>
      <c r="K739" s="85" t="b">
        <v>0</v>
      </c>
      <c r="L739" s="85" t="b">
        <v>0</v>
      </c>
    </row>
    <row r="740" spans="1:12" ht="15">
      <c r="A740" s="85" t="s">
        <v>3784</v>
      </c>
      <c r="B740" s="85" t="s">
        <v>3561</v>
      </c>
      <c r="C740" s="85">
        <v>2</v>
      </c>
      <c r="D740" s="118">
        <v>0</v>
      </c>
      <c r="E740" s="118">
        <v>1.1903316981702916</v>
      </c>
      <c r="F740" s="85" t="s">
        <v>2847</v>
      </c>
      <c r="G740" s="85" t="b">
        <v>0</v>
      </c>
      <c r="H740" s="85" t="b">
        <v>0</v>
      </c>
      <c r="I740" s="85" t="b">
        <v>0</v>
      </c>
      <c r="J740" s="85" t="b">
        <v>0</v>
      </c>
      <c r="K740" s="85" t="b">
        <v>0</v>
      </c>
      <c r="L740" s="85" t="b">
        <v>0</v>
      </c>
    </row>
    <row r="741" spans="1:12" ht="15">
      <c r="A741" s="85" t="s">
        <v>3561</v>
      </c>
      <c r="B741" s="85" t="s">
        <v>3785</v>
      </c>
      <c r="C741" s="85">
        <v>2</v>
      </c>
      <c r="D741" s="118">
        <v>0</v>
      </c>
      <c r="E741" s="118">
        <v>1.1903316981702916</v>
      </c>
      <c r="F741" s="85" t="s">
        <v>2847</v>
      </c>
      <c r="G741" s="85" t="b">
        <v>0</v>
      </c>
      <c r="H741" s="85" t="b">
        <v>0</v>
      </c>
      <c r="I741" s="85" t="b">
        <v>0</v>
      </c>
      <c r="J741" s="85" t="b">
        <v>0</v>
      </c>
      <c r="K741" s="85" t="b">
        <v>0</v>
      </c>
      <c r="L741" s="85" t="b">
        <v>0</v>
      </c>
    </row>
    <row r="742" spans="1:12" ht="15">
      <c r="A742" s="85" t="s">
        <v>3785</v>
      </c>
      <c r="B742" s="85" t="s">
        <v>3786</v>
      </c>
      <c r="C742" s="85">
        <v>2</v>
      </c>
      <c r="D742" s="118">
        <v>0</v>
      </c>
      <c r="E742" s="118">
        <v>1.1903316981702916</v>
      </c>
      <c r="F742" s="85" t="s">
        <v>2847</v>
      </c>
      <c r="G742" s="85" t="b">
        <v>0</v>
      </c>
      <c r="H742" s="85" t="b">
        <v>0</v>
      </c>
      <c r="I742" s="85" t="b">
        <v>0</v>
      </c>
      <c r="J742" s="85" t="b">
        <v>0</v>
      </c>
      <c r="K742" s="85" t="b">
        <v>0</v>
      </c>
      <c r="L742" s="85" t="b">
        <v>0</v>
      </c>
    </row>
    <row r="743" spans="1:12" ht="15">
      <c r="A743" s="85" t="s">
        <v>3786</v>
      </c>
      <c r="B743" s="85" t="s">
        <v>3599</v>
      </c>
      <c r="C743" s="85">
        <v>2</v>
      </c>
      <c r="D743" s="118">
        <v>0</v>
      </c>
      <c r="E743" s="118">
        <v>1.1903316981702916</v>
      </c>
      <c r="F743" s="85" t="s">
        <v>2847</v>
      </c>
      <c r="G743" s="85" t="b">
        <v>0</v>
      </c>
      <c r="H743" s="85" t="b">
        <v>0</v>
      </c>
      <c r="I743" s="85" t="b">
        <v>0</v>
      </c>
      <c r="J743" s="85" t="b">
        <v>0</v>
      </c>
      <c r="K743" s="85" t="b">
        <v>0</v>
      </c>
      <c r="L743" s="85" t="b">
        <v>0</v>
      </c>
    </row>
    <row r="744" spans="1:12" ht="15">
      <c r="A744" s="85" t="s">
        <v>3599</v>
      </c>
      <c r="B744" s="85" t="s">
        <v>3014</v>
      </c>
      <c r="C744" s="85">
        <v>2</v>
      </c>
      <c r="D744" s="118">
        <v>0</v>
      </c>
      <c r="E744" s="118">
        <v>1.1903316981702916</v>
      </c>
      <c r="F744" s="85" t="s">
        <v>2847</v>
      </c>
      <c r="G744" s="85" t="b">
        <v>0</v>
      </c>
      <c r="H744" s="85" t="b">
        <v>0</v>
      </c>
      <c r="I744" s="85" t="b">
        <v>0</v>
      </c>
      <c r="J744" s="85" t="b">
        <v>0</v>
      </c>
      <c r="K744" s="85" t="b">
        <v>0</v>
      </c>
      <c r="L744" s="85" t="b">
        <v>0</v>
      </c>
    </row>
    <row r="745" spans="1:12" ht="15">
      <c r="A745" s="85" t="s">
        <v>3014</v>
      </c>
      <c r="B745" s="85" t="s">
        <v>2973</v>
      </c>
      <c r="C745" s="85">
        <v>2</v>
      </c>
      <c r="D745" s="118">
        <v>0</v>
      </c>
      <c r="E745" s="118">
        <v>0.5882717068423291</v>
      </c>
      <c r="F745" s="85" t="s">
        <v>2847</v>
      </c>
      <c r="G745" s="85" t="b">
        <v>0</v>
      </c>
      <c r="H745" s="85" t="b">
        <v>0</v>
      </c>
      <c r="I745" s="85" t="b">
        <v>0</v>
      </c>
      <c r="J745" s="85" t="b">
        <v>0</v>
      </c>
      <c r="K745" s="85" t="b">
        <v>0</v>
      </c>
      <c r="L745" s="85" t="b">
        <v>0</v>
      </c>
    </row>
    <row r="746" spans="1:12" ht="15">
      <c r="A746" s="85" t="s">
        <v>2973</v>
      </c>
      <c r="B746" s="85" t="s">
        <v>3787</v>
      </c>
      <c r="C746" s="85">
        <v>2</v>
      </c>
      <c r="D746" s="118">
        <v>0</v>
      </c>
      <c r="E746" s="118">
        <v>0.5882717068423291</v>
      </c>
      <c r="F746" s="85" t="s">
        <v>2847</v>
      </c>
      <c r="G746" s="85" t="b">
        <v>0</v>
      </c>
      <c r="H746" s="85" t="b">
        <v>0</v>
      </c>
      <c r="I746" s="85" t="b">
        <v>0</v>
      </c>
      <c r="J746" s="85" t="b">
        <v>0</v>
      </c>
      <c r="K746" s="85" t="b">
        <v>0</v>
      </c>
      <c r="L746" s="85" t="b">
        <v>0</v>
      </c>
    </row>
    <row r="747" spans="1:12" ht="15">
      <c r="A747" s="85" t="s">
        <v>3787</v>
      </c>
      <c r="B747" s="85" t="s">
        <v>3621</v>
      </c>
      <c r="C747" s="85">
        <v>2</v>
      </c>
      <c r="D747" s="118">
        <v>0</v>
      </c>
      <c r="E747" s="118">
        <v>1.1903316981702916</v>
      </c>
      <c r="F747" s="85" t="s">
        <v>2847</v>
      </c>
      <c r="G747" s="85" t="b">
        <v>0</v>
      </c>
      <c r="H747" s="85" t="b">
        <v>0</v>
      </c>
      <c r="I747" s="85" t="b">
        <v>0</v>
      </c>
      <c r="J747" s="85" t="b">
        <v>0</v>
      </c>
      <c r="K747" s="85" t="b">
        <v>1</v>
      </c>
      <c r="L747" s="85" t="b">
        <v>0</v>
      </c>
    </row>
    <row r="748" spans="1:12" ht="15">
      <c r="A748" s="85" t="s">
        <v>3621</v>
      </c>
      <c r="B748" s="85" t="s">
        <v>2973</v>
      </c>
      <c r="C748" s="85">
        <v>2</v>
      </c>
      <c r="D748" s="118">
        <v>0</v>
      </c>
      <c r="E748" s="118">
        <v>0.5882717068423291</v>
      </c>
      <c r="F748" s="85" t="s">
        <v>2847</v>
      </c>
      <c r="G748" s="85" t="b">
        <v>0</v>
      </c>
      <c r="H748" s="85" t="b">
        <v>1</v>
      </c>
      <c r="I748" s="85" t="b">
        <v>0</v>
      </c>
      <c r="J748" s="85" t="b">
        <v>0</v>
      </c>
      <c r="K748" s="85" t="b">
        <v>0</v>
      </c>
      <c r="L748" s="85" t="b">
        <v>0</v>
      </c>
    </row>
    <row r="749" spans="1:12" ht="15">
      <c r="A749" s="85" t="s">
        <v>2973</v>
      </c>
      <c r="B749" s="85" t="s">
        <v>3788</v>
      </c>
      <c r="C749" s="85">
        <v>2</v>
      </c>
      <c r="D749" s="118">
        <v>0</v>
      </c>
      <c r="E749" s="118">
        <v>0.5882717068423291</v>
      </c>
      <c r="F749" s="85" t="s">
        <v>2847</v>
      </c>
      <c r="G749" s="85" t="b">
        <v>0</v>
      </c>
      <c r="H749" s="85" t="b">
        <v>0</v>
      </c>
      <c r="I749" s="85" t="b">
        <v>0</v>
      </c>
      <c r="J749" s="85" t="b">
        <v>0</v>
      </c>
      <c r="K749" s="85" t="b">
        <v>0</v>
      </c>
      <c r="L749" s="85" t="b">
        <v>0</v>
      </c>
    </row>
    <row r="750" spans="1:12" ht="15">
      <c r="A750" s="85" t="s">
        <v>3788</v>
      </c>
      <c r="B750" s="85" t="s">
        <v>2973</v>
      </c>
      <c r="C750" s="85">
        <v>2</v>
      </c>
      <c r="D750" s="118">
        <v>0</v>
      </c>
      <c r="E750" s="118">
        <v>0.5882717068423291</v>
      </c>
      <c r="F750" s="85" t="s">
        <v>2847</v>
      </c>
      <c r="G750" s="85" t="b">
        <v>0</v>
      </c>
      <c r="H750" s="85" t="b">
        <v>0</v>
      </c>
      <c r="I750" s="85" t="b">
        <v>0</v>
      </c>
      <c r="J750" s="85" t="b">
        <v>0</v>
      </c>
      <c r="K750" s="85" t="b">
        <v>0</v>
      </c>
      <c r="L750" s="85" t="b">
        <v>0</v>
      </c>
    </row>
    <row r="751" spans="1:12" ht="15">
      <c r="A751" s="85" t="s">
        <v>2973</v>
      </c>
      <c r="B751" s="85" t="s">
        <v>2928</v>
      </c>
      <c r="C751" s="85">
        <v>2</v>
      </c>
      <c r="D751" s="118">
        <v>0</v>
      </c>
      <c r="E751" s="118">
        <v>0.5882717068423291</v>
      </c>
      <c r="F751" s="85" t="s">
        <v>2847</v>
      </c>
      <c r="G751" s="85" t="b">
        <v>0</v>
      </c>
      <c r="H751" s="85" t="b">
        <v>0</v>
      </c>
      <c r="I751" s="85" t="b">
        <v>0</v>
      </c>
      <c r="J751" s="85" t="b">
        <v>0</v>
      </c>
      <c r="K751" s="85" t="b">
        <v>0</v>
      </c>
      <c r="L751" s="85" t="b">
        <v>0</v>
      </c>
    </row>
    <row r="752" spans="1:12" ht="15">
      <c r="A752" s="85" t="s">
        <v>2928</v>
      </c>
      <c r="B752" s="85" t="s">
        <v>2973</v>
      </c>
      <c r="C752" s="85">
        <v>2</v>
      </c>
      <c r="D752" s="118">
        <v>0</v>
      </c>
      <c r="E752" s="118">
        <v>0.5882717068423291</v>
      </c>
      <c r="F752" s="85" t="s">
        <v>2847</v>
      </c>
      <c r="G752" s="85" t="b">
        <v>0</v>
      </c>
      <c r="H752" s="85" t="b">
        <v>0</v>
      </c>
      <c r="I752" s="85" t="b">
        <v>0</v>
      </c>
      <c r="J752" s="85" t="b">
        <v>0</v>
      </c>
      <c r="K752" s="85" t="b">
        <v>0</v>
      </c>
      <c r="L752" s="85" t="b">
        <v>0</v>
      </c>
    </row>
    <row r="753" spans="1:12" ht="15">
      <c r="A753" s="85" t="s">
        <v>3562</v>
      </c>
      <c r="B753" s="85" t="s">
        <v>3013</v>
      </c>
      <c r="C753" s="85">
        <v>4</v>
      </c>
      <c r="D753" s="118">
        <v>0</v>
      </c>
      <c r="E753" s="118">
        <v>0.8325089127062363</v>
      </c>
      <c r="F753" s="85" t="s">
        <v>2848</v>
      </c>
      <c r="G753" s="85" t="b">
        <v>0</v>
      </c>
      <c r="H753" s="85" t="b">
        <v>0</v>
      </c>
      <c r="I753" s="85" t="b">
        <v>0</v>
      </c>
      <c r="J753" s="85" t="b">
        <v>0</v>
      </c>
      <c r="K753" s="85" t="b">
        <v>0</v>
      </c>
      <c r="L753" s="85" t="b">
        <v>0</v>
      </c>
    </row>
    <row r="754" spans="1:12" ht="15">
      <c r="A754" s="85" t="s">
        <v>3013</v>
      </c>
      <c r="B754" s="85" t="s">
        <v>2973</v>
      </c>
      <c r="C754" s="85">
        <v>3</v>
      </c>
      <c r="D754" s="118">
        <v>0</v>
      </c>
      <c r="E754" s="118">
        <v>0.9294189257142927</v>
      </c>
      <c r="F754" s="85" t="s">
        <v>2848</v>
      </c>
      <c r="G754" s="85" t="b">
        <v>0</v>
      </c>
      <c r="H754" s="85" t="b">
        <v>0</v>
      </c>
      <c r="I754" s="85" t="b">
        <v>0</v>
      </c>
      <c r="J754" s="85" t="b">
        <v>0</v>
      </c>
      <c r="K754" s="85" t="b">
        <v>0</v>
      </c>
      <c r="L754" s="85" t="b">
        <v>0</v>
      </c>
    </row>
    <row r="755" spans="1:12" ht="15">
      <c r="A755" s="85" t="s">
        <v>3790</v>
      </c>
      <c r="B755" s="85" t="s">
        <v>3791</v>
      </c>
      <c r="C755" s="85">
        <v>2</v>
      </c>
      <c r="D755" s="118">
        <v>0</v>
      </c>
      <c r="E755" s="118">
        <v>1.2304489213782739</v>
      </c>
      <c r="F755" s="85" t="s">
        <v>2848</v>
      </c>
      <c r="G755" s="85" t="b">
        <v>0</v>
      </c>
      <c r="H755" s="85" t="b">
        <v>0</v>
      </c>
      <c r="I755" s="85" t="b">
        <v>0</v>
      </c>
      <c r="J755" s="85" t="b">
        <v>0</v>
      </c>
      <c r="K755" s="85" t="b">
        <v>0</v>
      </c>
      <c r="L755" s="85" t="b">
        <v>0</v>
      </c>
    </row>
    <row r="756" spans="1:12" ht="15">
      <c r="A756" s="85" t="s">
        <v>3791</v>
      </c>
      <c r="B756" s="85" t="s">
        <v>2919</v>
      </c>
      <c r="C756" s="85">
        <v>2</v>
      </c>
      <c r="D756" s="118">
        <v>0</v>
      </c>
      <c r="E756" s="118">
        <v>1.2304489213782739</v>
      </c>
      <c r="F756" s="85" t="s">
        <v>2848</v>
      </c>
      <c r="G756" s="85" t="b">
        <v>0</v>
      </c>
      <c r="H756" s="85" t="b">
        <v>0</v>
      </c>
      <c r="I756" s="85" t="b">
        <v>0</v>
      </c>
      <c r="J756" s="85" t="b">
        <v>0</v>
      </c>
      <c r="K756" s="85" t="b">
        <v>0</v>
      </c>
      <c r="L756" s="85" t="b">
        <v>0</v>
      </c>
    </row>
    <row r="757" spans="1:12" ht="15">
      <c r="A757" s="85" t="s">
        <v>2919</v>
      </c>
      <c r="B757" s="85" t="s">
        <v>3562</v>
      </c>
      <c r="C757" s="85">
        <v>2</v>
      </c>
      <c r="D757" s="118">
        <v>0</v>
      </c>
      <c r="E757" s="118">
        <v>0.8325089127062363</v>
      </c>
      <c r="F757" s="85" t="s">
        <v>2848</v>
      </c>
      <c r="G757" s="85" t="b">
        <v>0</v>
      </c>
      <c r="H757" s="85" t="b">
        <v>0</v>
      </c>
      <c r="I757" s="85" t="b">
        <v>0</v>
      </c>
      <c r="J757" s="85" t="b">
        <v>0</v>
      </c>
      <c r="K757" s="85" t="b">
        <v>0</v>
      </c>
      <c r="L757" s="85" t="b">
        <v>0</v>
      </c>
    </row>
    <row r="758" spans="1:12" ht="15">
      <c r="A758" s="85" t="s">
        <v>2973</v>
      </c>
      <c r="B758" s="85" t="s">
        <v>2928</v>
      </c>
      <c r="C758" s="85">
        <v>2</v>
      </c>
      <c r="D758" s="118">
        <v>0</v>
      </c>
      <c r="E758" s="118">
        <v>1.0543576623225925</v>
      </c>
      <c r="F758" s="85" t="s">
        <v>2848</v>
      </c>
      <c r="G758" s="85" t="b">
        <v>0</v>
      </c>
      <c r="H758" s="85" t="b">
        <v>0</v>
      </c>
      <c r="I758" s="85" t="b">
        <v>0</v>
      </c>
      <c r="J758" s="85" t="b">
        <v>0</v>
      </c>
      <c r="K758" s="85" t="b">
        <v>0</v>
      </c>
      <c r="L758" s="85" t="b">
        <v>0</v>
      </c>
    </row>
    <row r="759" spans="1:12" ht="15">
      <c r="A759" s="85" t="s">
        <v>2928</v>
      </c>
      <c r="B759" s="85" t="s">
        <v>3599</v>
      </c>
      <c r="C759" s="85">
        <v>2</v>
      </c>
      <c r="D759" s="118">
        <v>0</v>
      </c>
      <c r="E759" s="118">
        <v>1.2304489213782739</v>
      </c>
      <c r="F759" s="85" t="s">
        <v>2848</v>
      </c>
      <c r="G759" s="85" t="b">
        <v>0</v>
      </c>
      <c r="H759" s="85" t="b">
        <v>0</v>
      </c>
      <c r="I759" s="85" t="b">
        <v>0</v>
      </c>
      <c r="J759" s="85" t="b">
        <v>0</v>
      </c>
      <c r="K759" s="85" t="b">
        <v>0</v>
      </c>
      <c r="L759" s="85" t="b">
        <v>0</v>
      </c>
    </row>
    <row r="760" spans="1:12" ht="15">
      <c r="A760" s="85" t="s">
        <v>3599</v>
      </c>
      <c r="B760" s="85" t="s">
        <v>3604</v>
      </c>
      <c r="C760" s="85">
        <v>2</v>
      </c>
      <c r="D760" s="118">
        <v>0</v>
      </c>
      <c r="E760" s="118">
        <v>1.2304489213782739</v>
      </c>
      <c r="F760" s="85" t="s">
        <v>2848</v>
      </c>
      <c r="G760" s="85" t="b">
        <v>0</v>
      </c>
      <c r="H760" s="85" t="b">
        <v>0</v>
      </c>
      <c r="I760" s="85" t="b">
        <v>0</v>
      </c>
      <c r="J760" s="85" t="b">
        <v>0</v>
      </c>
      <c r="K760" s="85" t="b">
        <v>0</v>
      </c>
      <c r="L760" s="85" t="b">
        <v>0</v>
      </c>
    </row>
    <row r="761" spans="1:12" ht="15">
      <c r="A761" s="85" t="s">
        <v>3604</v>
      </c>
      <c r="B761" s="85" t="s">
        <v>3792</v>
      </c>
      <c r="C761" s="85">
        <v>2</v>
      </c>
      <c r="D761" s="118">
        <v>0</v>
      </c>
      <c r="E761" s="118">
        <v>1.2304489213782739</v>
      </c>
      <c r="F761" s="85" t="s">
        <v>2848</v>
      </c>
      <c r="G761" s="85" t="b">
        <v>0</v>
      </c>
      <c r="H761" s="85" t="b">
        <v>0</v>
      </c>
      <c r="I761" s="85" t="b">
        <v>0</v>
      </c>
      <c r="J761" s="85" t="b">
        <v>0</v>
      </c>
      <c r="K761" s="85" t="b">
        <v>0</v>
      </c>
      <c r="L761" s="85" t="b">
        <v>0</v>
      </c>
    </row>
    <row r="762" spans="1:12" ht="15">
      <c r="A762" s="85" t="s">
        <v>3792</v>
      </c>
      <c r="B762" s="85" t="s">
        <v>3562</v>
      </c>
      <c r="C762" s="85">
        <v>2</v>
      </c>
      <c r="D762" s="118">
        <v>0</v>
      </c>
      <c r="E762" s="118">
        <v>0.8325089127062363</v>
      </c>
      <c r="F762" s="85" t="s">
        <v>2848</v>
      </c>
      <c r="G762" s="85" t="b">
        <v>0</v>
      </c>
      <c r="H762" s="85" t="b">
        <v>0</v>
      </c>
      <c r="I762" s="85" t="b">
        <v>0</v>
      </c>
      <c r="J762" s="85" t="b">
        <v>0</v>
      </c>
      <c r="K762" s="85" t="b">
        <v>0</v>
      </c>
      <c r="L762" s="85" t="b">
        <v>0</v>
      </c>
    </row>
    <row r="763" spans="1:12" ht="15">
      <c r="A763" s="85" t="s">
        <v>3793</v>
      </c>
      <c r="B763" s="85" t="s">
        <v>212</v>
      </c>
      <c r="C763" s="85">
        <v>2</v>
      </c>
      <c r="D763" s="118">
        <v>0</v>
      </c>
      <c r="E763" s="118">
        <v>1.0791812460476249</v>
      </c>
      <c r="F763" s="85" t="s">
        <v>2850</v>
      </c>
      <c r="G763" s="85" t="b">
        <v>0</v>
      </c>
      <c r="H763" s="85" t="b">
        <v>0</v>
      </c>
      <c r="I763" s="85" t="b">
        <v>0</v>
      </c>
      <c r="J763" s="85" t="b">
        <v>0</v>
      </c>
      <c r="K763" s="85" t="b">
        <v>0</v>
      </c>
      <c r="L763" s="85" t="b">
        <v>0</v>
      </c>
    </row>
    <row r="764" spans="1:12" ht="15">
      <c r="A764" s="85" t="s">
        <v>212</v>
      </c>
      <c r="B764" s="85" t="s">
        <v>3525</v>
      </c>
      <c r="C764" s="85">
        <v>2</v>
      </c>
      <c r="D764" s="118">
        <v>0</v>
      </c>
      <c r="E764" s="118">
        <v>0.9030899869919435</v>
      </c>
      <c r="F764" s="85" t="s">
        <v>2850</v>
      </c>
      <c r="G764" s="85" t="b">
        <v>0</v>
      </c>
      <c r="H764" s="85" t="b">
        <v>0</v>
      </c>
      <c r="I764" s="85" t="b">
        <v>0</v>
      </c>
      <c r="J764" s="85" t="b">
        <v>0</v>
      </c>
      <c r="K764" s="85" t="b">
        <v>0</v>
      </c>
      <c r="L764" s="85" t="b">
        <v>0</v>
      </c>
    </row>
    <row r="765" spans="1:12" ht="15">
      <c r="A765" s="85" t="s">
        <v>3525</v>
      </c>
      <c r="B765" s="85" t="s">
        <v>3794</v>
      </c>
      <c r="C765" s="85">
        <v>2</v>
      </c>
      <c r="D765" s="118">
        <v>0</v>
      </c>
      <c r="E765" s="118">
        <v>1.0791812460476249</v>
      </c>
      <c r="F765" s="85" t="s">
        <v>2850</v>
      </c>
      <c r="G765" s="85" t="b">
        <v>0</v>
      </c>
      <c r="H765" s="85" t="b">
        <v>0</v>
      </c>
      <c r="I765" s="85" t="b">
        <v>0</v>
      </c>
      <c r="J765" s="85" t="b">
        <v>1</v>
      </c>
      <c r="K765" s="85" t="b">
        <v>0</v>
      </c>
      <c r="L765" s="85" t="b">
        <v>0</v>
      </c>
    </row>
    <row r="766" spans="1:12" ht="15">
      <c r="A766" s="85" t="s">
        <v>3794</v>
      </c>
      <c r="B766" s="85" t="s">
        <v>3795</v>
      </c>
      <c r="C766" s="85">
        <v>2</v>
      </c>
      <c r="D766" s="118">
        <v>0</v>
      </c>
      <c r="E766" s="118">
        <v>1.0791812460476249</v>
      </c>
      <c r="F766" s="85" t="s">
        <v>2850</v>
      </c>
      <c r="G766" s="85" t="b">
        <v>1</v>
      </c>
      <c r="H766" s="85" t="b">
        <v>0</v>
      </c>
      <c r="I766" s="85" t="b">
        <v>0</v>
      </c>
      <c r="J766" s="85" t="b">
        <v>0</v>
      </c>
      <c r="K766" s="85" t="b">
        <v>0</v>
      </c>
      <c r="L766" s="85" t="b">
        <v>0</v>
      </c>
    </row>
    <row r="767" spans="1:12" ht="15">
      <c r="A767" s="85" t="s">
        <v>3795</v>
      </c>
      <c r="B767" s="85" t="s">
        <v>3587</v>
      </c>
      <c r="C767" s="85">
        <v>2</v>
      </c>
      <c r="D767" s="118">
        <v>0</v>
      </c>
      <c r="E767" s="118">
        <v>1.0791812460476249</v>
      </c>
      <c r="F767" s="85" t="s">
        <v>2850</v>
      </c>
      <c r="G767" s="85" t="b">
        <v>0</v>
      </c>
      <c r="H767" s="85" t="b">
        <v>0</v>
      </c>
      <c r="I767" s="85" t="b">
        <v>0</v>
      </c>
      <c r="J767" s="85" t="b">
        <v>0</v>
      </c>
      <c r="K767" s="85" t="b">
        <v>0</v>
      </c>
      <c r="L767" s="85" t="b">
        <v>0</v>
      </c>
    </row>
    <row r="768" spans="1:12" ht="15">
      <c r="A768" s="85" t="s">
        <v>3587</v>
      </c>
      <c r="B768" s="85" t="s">
        <v>3796</v>
      </c>
      <c r="C768" s="85">
        <v>2</v>
      </c>
      <c r="D768" s="118">
        <v>0</v>
      </c>
      <c r="E768" s="118">
        <v>1.0791812460476249</v>
      </c>
      <c r="F768" s="85" t="s">
        <v>2850</v>
      </c>
      <c r="G768" s="85" t="b">
        <v>0</v>
      </c>
      <c r="H768" s="85" t="b">
        <v>0</v>
      </c>
      <c r="I768" s="85" t="b">
        <v>0</v>
      </c>
      <c r="J768" s="85" t="b">
        <v>0</v>
      </c>
      <c r="K768" s="85" t="b">
        <v>0</v>
      </c>
      <c r="L768" s="85" t="b">
        <v>0</v>
      </c>
    </row>
    <row r="769" spans="1:12" ht="15">
      <c r="A769" s="85" t="s">
        <v>3796</v>
      </c>
      <c r="B769" s="85" t="s">
        <v>3797</v>
      </c>
      <c r="C769" s="85">
        <v>2</v>
      </c>
      <c r="D769" s="118">
        <v>0</v>
      </c>
      <c r="E769" s="118">
        <v>1.0791812460476249</v>
      </c>
      <c r="F769" s="85" t="s">
        <v>2850</v>
      </c>
      <c r="G769" s="85" t="b">
        <v>0</v>
      </c>
      <c r="H769" s="85" t="b">
        <v>0</v>
      </c>
      <c r="I769" s="85" t="b">
        <v>0</v>
      </c>
      <c r="J769" s="85" t="b">
        <v>0</v>
      </c>
      <c r="K769" s="85" t="b">
        <v>0</v>
      </c>
      <c r="L769" s="85" t="b">
        <v>0</v>
      </c>
    </row>
    <row r="770" spans="1:12" ht="15">
      <c r="A770" s="85" t="s">
        <v>3797</v>
      </c>
      <c r="B770" s="85" t="s">
        <v>3798</v>
      </c>
      <c r="C770" s="85">
        <v>2</v>
      </c>
      <c r="D770" s="118">
        <v>0</v>
      </c>
      <c r="E770" s="118">
        <v>1.0791812460476249</v>
      </c>
      <c r="F770" s="85" t="s">
        <v>2850</v>
      </c>
      <c r="G770" s="85" t="b">
        <v>0</v>
      </c>
      <c r="H770" s="85" t="b">
        <v>0</v>
      </c>
      <c r="I770" s="85" t="b">
        <v>0</v>
      </c>
      <c r="J770" s="85" t="b">
        <v>0</v>
      </c>
      <c r="K770" s="85" t="b">
        <v>0</v>
      </c>
      <c r="L770" s="85" t="b">
        <v>0</v>
      </c>
    </row>
    <row r="771" spans="1:12" ht="15">
      <c r="A771" s="85" t="s">
        <v>3798</v>
      </c>
      <c r="B771" s="85" t="s">
        <v>3799</v>
      </c>
      <c r="C771" s="85">
        <v>2</v>
      </c>
      <c r="D771" s="118">
        <v>0</v>
      </c>
      <c r="E771" s="118">
        <v>1.0791812460476249</v>
      </c>
      <c r="F771" s="85" t="s">
        <v>2850</v>
      </c>
      <c r="G771" s="85" t="b">
        <v>0</v>
      </c>
      <c r="H771" s="85" t="b">
        <v>0</v>
      </c>
      <c r="I771" s="85" t="b">
        <v>0</v>
      </c>
      <c r="J771" s="85" t="b">
        <v>0</v>
      </c>
      <c r="K771" s="85" t="b">
        <v>0</v>
      </c>
      <c r="L771" s="85" t="b">
        <v>0</v>
      </c>
    </row>
    <row r="772" spans="1:12" ht="15">
      <c r="A772" s="85" t="s">
        <v>3799</v>
      </c>
      <c r="B772" s="85" t="s">
        <v>3800</v>
      </c>
      <c r="C772" s="85">
        <v>2</v>
      </c>
      <c r="D772" s="118">
        <v>0</v>
      </c>
      <c r="E772" s="118">
        <v>1.0791812460476249</v>
      </c>
      <c r="F772" s="85" t="s">
        <v>2850</v>
      </c>
      <c r="G772" s="85" t="b">
        <v>0</v>
      </c>
      <c r="H772" s="85" t="b">
        <v>0</v>
      </c>
      <c r="I772" s="85" t="b">
        <v>0</v>
      </c>
      <c r="J772" s="85" t="b">
        <v>1</v>
      </c>
      <c r="K772" s="85" t="b">
        <v>0</v>
      </c>
      <c r="L772" s="85" t="b">
        <v>0</v>
      </c>
    </row>
    <row r="773" spans="1:12" ht="15">
      <c r="A773" s="85" t="s">
        <v>3800</v>
      </c>
      <c r="B773" s="85" t="s">
        <v>2972</v>
      </c>
      <c r="C773" s="85">
        <v>2</v>
      </c>
      <c r="D773" s="118">
        <v>0</v>
      </c>
      <c r="E773" s="118">
        <v>1.0791812460476249</v>
      </c>
      <c r="F773" s="85" t="s">
        <v>2850</v>
      </c>
      <c r="G773" s="85" t="b">
        <v>1</v>
      </c>
      <c r="H773" s="85" t="b">
        <v>0</v>
      </c>
      <c r="I773" s="85" t="b">
        <v>0</v>
      </c>
      <c r="J773" s="85" t="b">
        <v>0</v>
      </c>
      <c r="K773" s="85" t="b">
        <v>0</v>
      </c>
      <c r="L773"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3827</v>
      </c>
      <c r="B2" s="122" t="s">
        <v>3828</v>
      </c>
      <c r="C2" s="119" t="s">
        <v>3829</v>
      </c>
    </row>
    <row r="3" spans="1:3" ht="15">
      <c r="A3" s="121" t="s">
        <v>2809</v>
      </c>
      <c r="B3" s="121" t="s">
        <v>2809</v>
      </c>
      <c r="C3" s="34">
        <v>36</v>
      </c>
    </row>
    <row r="4" spans="1:3" ht="15">
      <c r="A4" s="121" t="s">
        <v>2810</v>
      </c>
      <c r="B4" s="121" t="s">
        <v>2810</v>
      </c>
      <c r="C4" s="34">
        <v>38</v>
      </c>
    </row>
    <row r="5" spans="1:3" ht="15">
      <c r="A5" s="121" t="s">
        <v>2811</v>
      </c>
      <c r="B5" s="121" t="s">
        <v>2811</v>
      </c>
      <c r="C5" s="34">
        <v>45</v>
      </c>
    </row>
    <row r="6" spans="1:3" ht="15">
      <c r="A6" s="121" t="s">
        <v>2811</v>
      </c>
      <c r="B6" s="121" t="s">
        <v>2812</v>
      </c>
      <c r="C6" s="34">
        <v>2</v>
      </c>
    </row>
    <row r="7" spans="1:3" ht="15">
      <c r="A7" s="121" t="s">
        <v>2812</v>
      </c>
      <c r="B7" s="121" t="s">
        <v>2812</v>
      </c>
      <c r="C7" s="34">
        <v>22</v>
      </c>
    </row>
    <row r="8" spans="1:3" ht="15">
      <c r="A8" s="121" t="s">
        <v>2813</v>
      </c>
      <c r="B8" s="121" t="s">
        <v>2813</v>
      </c>
      <c r="C8" s="34">
        <v>15</v>
      </c>
    </row>
    <row r="9" spans="1:3" ht="15">
      <c r="A9" s="121" t="s">
        <v>2814</v>
      </c>
      <c r="B9" s="121" t="s">
        <v>2814</v>
      </c>
      <c r="C9" s="34">
        <v>40</v>
      </c>
    </row>
    <row r="10" spans="1:3" ht="15">
      <c r="A10" s="121" t="s">
        <v>2814</v>
      </c>
      <c r="B10" s="121" t="s">
        <v>2816</v>
      </c>
      <c r="C10" s="34">
        <v>1</v>
      </c>
    </row>
    <row r="11" spans="1:3" ht="15">
      <c r="A11" s="121" t="s">
        <v>2815</v>
      </c>
      <c r="B11" s="121" t="s">
        <v>2815</v>
      </c>
      <c r="C11" s="34">
        <v>6</v>
      </c>
    </row>
    <row r="12" spans="1:3" ht="15">
      <c r="A12" s="121" t="s">
        <v>2816</v>
      </c>
      <c r="B12" s="121" t="s">
        <v>2816</v>
      </c>
      <c r="C12" s="34">
        <v>7</v>
      </c>
    </row>
    <row r="13" spans="1:3" ht="15">
      <c r="A13" s="121" t="s">
        <v>2817</v>
      </c>
      <c r="B13" s="121" t="s">
        <v>2817</v>
      </c>
      <c r="C13" s="34">
        <v>3</v>
      </c>
    </row>
    <row r="14" spans="1:3" ht="15">
      <c r="A14" s="121" t="s">
        <v>2818</v>
      </c>
      <c r="B14" s="121" t="s">
        <v>2818</v>
      </c>
      <c r="C14" s="34">
        <v>3</v>
      </c>
    </row>
    <row r="15" spans="1:3" ht="15">
      <c r="A15" s="121" t="s">
        <v>2819</v>
      </c>
      <c r="B15" s="121" t="s">
        <v>2819</v>
      </c>
      <c r="C15" s="34">
        <v>3</v>
      </c>
    </row>
    <row r="16" spans="1:3" ht="15">
      <c r="A16" s="121" t="s">
        <v>2820</v>
      </c>
      <c r="B16" s="121" t="s">
        <v>2820</v>
      </c>
      <c r="C16" s="34">
        <v>2</v>
      </c>
    </row>
    <row r="17" spans="1:3" ht="15">
      <c r="A17" s="121" t="s">
        <v>2821</v>
      </c>
      <c r="B17" s="121" t="s">
        <v>2821</v>
      </c>
      <c r="C17" s="34">
        <v>3</v>
      </c>
    </row>
    <row r="18" spans="1:3" ht="15">
      <c r="A18" s="121" t="s">
        <v>2822</v>
      </c>
      <c r="B18" s="121" t="s">
        <v>2822</v>
      </c>
      <c r="C18" s="34">
        <v>2</v>
      </c>
    </row>
    <row r="19" spans="1:3" ht="15">
      <c r="A19" s="121" t="s">
        <v>2823</v>
      </c>
      <c r="B19" s="121" t="s">
        <v>2823</v>
      </c>
      <c r="C19" s="34">
        <v>3</v>
      </c>
    </row>
    <row r="20" spans="1:3" ht="15">
      <c r="A20" s="121" t="s">
        <v>2824</v>
      </c>
      <c r="B20" s="121" t="s">
        <v>2824</v>
      </c>
      <c r="C20" s="34">
        <v>2</v>
      </c>
    </row>
    <row r="21" spans="1:3" ht="15">
      <c r="A21" s="121" t="s">
        <v>2825</v>
      </c>
      <c r="B21" s="121" t="s">
        <v>2825</v>
      </c>
      <c r="C21" s="34">
        <v>2</v>
      </c>
    </row>
    <row r="22" spans="1:3" ht="15">
      <c r="A22" s="121" t="s">
        <v>2826</v>
      </c>
      <c r="B22" s="121" t="s">
        <v>2826</v>
      </c>
      <c r="C22" s="34">
        <v>3</v>
      </c>
    </row>
    <row r="23" spans="1:3" ht="15">
      <c r="A23" s="121" t="s">
        <v>2827</v>
      </c>
      <c r="B23" s="121" t="s">
        <v>2827</v>
      </c>
      <c r="C23" s="34">
        <v>2</v>
      </c>
    </row>
    <row r="24" spans="1:3" ht="15">
      <c r="A24" s="121" t="s">
        <v>2828</v>
      </c>
      <c r="B24" s="121" t="s">
        <v>2828</v>
      </c>
      <c r="C24" s="34">
        <v>3</v>
      </c>
    </row>
    <row r="25" spans="1:3" ht="15">
      <c r="A25" s="121" t="s">
        <v>2829</v>
      </c>
      <c r="B25" s="121" t="s">
        <v>2829</v>
      </c>
      <c r="C25" s="34">
        <v>2</v>
      </c>
    </row>
    <row r="26" spans="1:3" ht="15">
      <c r="A26" s="121" t="s">
        <v>2830</v>
      </c>
      <c r="B26" s="121" t="s">
        <v>2830</v>
      </c>
      <c r="C26" s="34">
        <v>3</v>
      </c>
    </row>
    <row r="27" spans="1:3" ht="15">
      <c r="A27" s="121" t="s">
        <v>2831</v>
      </c>
      <c r="B27" s="121" t="s">
        <v>2831</v>
      </c>
      <c r="C27" s="34">
        <v>2</v>
      </c>
    </row>
    <row r="28" spans="1:3" ht="15">
      <c r="A28" s="121" t="s">
        <v>2832</v>
      </c>
      <c r="B28" s="121" t="s">
        <v>2832</v>
      </c>
      <c r="C28" s="34">
        <v>3</v>
      </c>
    </row>
    <row r="29" spans="1:3" ht="15">
      <c r="A29" s="121" t="s">
        <v>2833</v>
      </c>
      <c r="B29" s="121" t="s">
        <v>2833</v>
      </c>
      <c r="C29" s="34">
        <v>1</v>
      </c>
    </row>
    <row r="30" spans="1:3" ht="15">
      <c r="A30" s="121" t="s">
        <v>2834</v>
      </c>
      <c r="B30" s="121" t="s">
        <v>2834</v>
      </c>
      <c r="C30" s="34">
        <v>1</v>
      </c>
    </row>
    <row r="31" spans="1:3" ht="15">
      <c r="A31" s="121" t="s">
        <v>2835</v>
      </c>
      <c r="B31" s="121" t="s">
        <v>2835</v>
      </c>
      <c r="C31" s="34">
        <v>1</v>
      </c>
    </row>
    <row r="32" spans="1:3" ht="15">
      <c r="A32" s="121" t="s">
        <v>2836</v>
      </c>
      <c r="B32" s="121" t="s">
        <v>2836</v>
      </c>
      <c r="C32" s="34">
        <v>1</v>
      </c>
    </row>
    <row r="33" spans="1:3" ht="15">
      <c r="A33" s="121" t="s">
        <v>2837</v>
      </c>
      <c r="B33" s="121" t="s">
        <v>2837</v>
      </c>
      <c r="C33" s="34">
        <v>1</v>
      </c>
    </row>
    <row r="34" spans="1:3" ht="15">
      <c r="A34" s="121" t="s">
        <v>2838</v>
      </c>
      <c r="B34" s="121" t="s">
        <v>2838</v>
      </c>
      <c r="C34" s="34">
        <v>3</v>
      </c>
    </row>
    <row r="35" spans="1:3" ht="15">
      <c r="A35" s="121" t="s">
        <v>2839</v>
      </c>
      <c r="B35" s="121" t="s">
        <v>2839</v>
      </c>
      <c r="C35" s="34">
        <v>1</v>
      </c>
    </row>
    <row r="36" spans="1:3" ht="15">
      <c r="A36" s="121" t="s">
        <v>2840</v>
      </c>
      <c r="B36" s="121" t="s">
        <v>2840</v>
      </c>
      <c r="C36" s="34">
        <v>2</v>
      </c>
    </row>
    <row r="37" spans="1:3" ht="15">
      <c r="A37" s="121" t="s">
        <v>2841</v>
      </c>
      <c r="B37" s="121" t="s">
        <v>2841</v>
      </c>
      <c r="C37" s="34">
        <v>1</v>
      </c>
    </row>
    <row r="38" spans="1:3" ht="15">
      <c r="A38" s="121" t="s">
        <v>2842</v>
      </c>
      <c r="B38" s="121" t="s">
        <v>2842</v>
      </c>
      <c r="C38" s="34">
        <v>2</v>
      </c>
    </row>
    <row r="39" spans="1:3" ht="15">
      <c r="A39" s="121" t="s">
        <v>2843</v>
      </c>
      <c r="B39" s="121" t="s">
        <v>2843</v>
      </c>
      <c r="C39" s="34">
        <v>5</v>
      </c>
    </row>
    <row r="40" spans="1:3" ht="15">
      <c r="A40" s="121" t="s">
        <v>2844</v>
      </c>
      <c r="B40" s="121" t="s">
        <v>2844</v>
      </c>
      <c r="C40" s="34">
        <v>1</v>
      </c>
    </row>
    <row r="41" spans="1:3" ht="15">
      <c r="A41" s="121" t="s">
        <v>2845</v>
      </c>
      <c r="B41" s="121" t="s">
        <v>2845</v>
      </c>
      <c r="C41" s="34">
        <v>1</v>
      </c>
    </row>
    <row r="42" spans="1:3" ht="15">
      <c r="A42" s="121" t="s">
        <v>2846</v>
      </c>
      <c r="B42" s="121" t="s">
        <v>2846</v>
      </c>
      <c r="C42" s="34">
        <v>1</v>
      </c>
    </row>
    <row r="43" spans="1:3" ht="15">
      <c r="A43" s="121" t="s">
        <v>2847</v>
      </c>
      <c r="B43" s="121" t="s">
        <v>2847</v>
      </c>
      <c r="C43" s="34">
        <v>2</v>
      </c>
    </row>
    <row r="44" spans="1:3" ht="15">
      <c r="A44" s="121" t="s">
        <v>2848</v>
      </c>
      <c r="B44" s="121" t="s">
        <v>2848</v>
      </c>
      <c r="C44" s="34">
        <v>2</v>
      </c>
    </row>
    <row r="45" spans="1:3" ht="15">
      <c r="A45" s="121" t="s">
        <v>2849</v>
      </c>
      <c r="B45" s="121" t="s">
        <v>2849</v>
      </c>
      <c r="C45" s="34">
        <v>1</v>
      </c>
    </row>
    <row r="46" spans="1:3" ht="15">
      <c r="A46" s="121" t="s">
        <v>2850</v>
      </c>
      <c r="B46" s="121" t="s">
        <v>2850</v>
      </c>
      <c r="C46"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3835</v>
      </c>
      <c r="B1" s="13" t="s">
        <v>17</v>
      </c>
    </row>
    <row r="2" spans="1:2" ht="15">
      <c r="A2" s="78" t="s">
        <v>3836</v>
      </c>
      <c r="B2" s="78" t="s">
        <v>3842</v>
      </c>
    </row>
    <row r="3" spans="1:2" ht="15">
      <c r="A3" s="78" t="s">
        <v>3837</v>
      </c>
      <c r="B3" s="78" t="s">
        <v>3843</v>
      </c>
    </row>
    <row r="4" spans="1:2" ht="15">
      <c r="A4" s="78" t="s">
        <v>3838</v>
      </c>
      <c r="B4" s="78" t="s">
        <v>3844</v>
      </c>
    </row>
    <row r="5" spans="1:2" ht="15">
      <c r="A5" s="78" t="s">
        <v>3839</v>
      </c>
      <c r="B5" s="78" t="s">
        <v>3845</v>
      </c>
    </row>
    <row r="6" spans="1:2" ht="15">
      <c r="A6" s="78" t="s">
        <v>3840</v>
      </c>
      <c r="B6" s="78" t="s">
        <v>3846</v>
      </c>
    </row>
    <row r="7" spans="1:2" ht="15">
      <c r="A7" s="78" t="s">
        <v>3841</v>
      </c>
      <c r="B7" s="78" t="s">
        <v>3843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2808</v>
      </c>
      <c r="BB2" s="13" t="s">
        <v>2864</v>
      </c>
      <c r="BC2" s="13" t="s">
        <v>2865</v>
      </c>
      <c r="BD2" s="119" t="s">
        <v>3816</v>
      </c>
      <c r="BE2" s="119" t="s">
        <v>3817</v>
      </c>
      <c r="BF2" s="119" t="s">
        <v>3818</v>
      </c>
      <c r="BG2" s="119" t="s">
        <v>3819</v>
      </c>
      <c r="BH2" s="119" t="s">
        <v>3820</v>
      </c>
      <c r="BI2" s="119" t="s">
        <v>3821</v>
      </c>
      <c r="BJ2" s="119" t="s">
        <v>3822</v>
      </c>
      <c r="BK2" s="119" t="s">
        <v>3823</v>
      </c>
      <c r="BL2" s="119" t="s">
        <v>3824</v>
      </c>
    </row>
    <row r="3" spans="1:64" ht="15" customHeight="1">
      <c r="A3" s="64" t="s">
        <v>212</v>
      </c>
      <c r="B3" s="64" t="s">
        <v>212</v>
      </c>
      <c r="C3" s="65"/>
      <c r="D3" s="66"/>
      <c r="E3" s="67"/>
      <c r="F3" s="68"/>
      <c r="G3" s="65"/>
      <c r="H3" s="69"/>
      <c r="I3" s="70"/>
      <c r="J3" s="70"/>
      <c r="K3" s="34" t="s">
        <v>65</v>
      </c>
      <c r="L3" s="71">
        <v>3</v>
      </c>
      <c r="M3" s="71"/>
      <c r="N3" s="72"/>
      <c r="O3" s="78" t="s">
        <v>176</v>
      </c>
      <c r="P3" s="80">
        <v>43676.10259259259</v>
      </c>
      <c r="Q3" s="78" t="s">
        <v>433</v>
      </c>
      <c r="R3" s="83" t="s">
        <v>566</v>
      </c>
      <c r="S3" s="78" t="s">
        <v>625</v>
      </c>
      <c r="T3" s="78" t="s">
        <v>653</v>
      </c>
      <c r="U3" s="78"/>
      <c r="V3" s="83" t="s">
        <v>738</v>
      </c>
      <c r="W3" s="80">
        <v>43676.10259259259</v>
      </c>
      <c r="X3" s="83" t="s">
        <v>872</v>
      </c>
      <c r="Y3" s="78"/>
      <c r="Z3" s="78"/>
      <c r="AA3" s="85" t="s">
        <v>1047</v>
      </c>
      <c r="AB3" s="78"/>
      <c r="AC3" s="78" t="b">
        <v>0</v>
      </c>
      <c r="AD3" s="78">
        <v>4</v>
      </c>
      <c r="AE3" s="85" t="s">
        <v>1246</v>
      </c>
      <c r="AF3" s="78" t="b">
        <v>0</v>
      </c>
      <c r="AG3" s="78" t="s">
        <v>1274</v>
      </c>
      <c r="AH3" s="78"/>
      <c r="AI3" s="85" t="s">
        <v>1246</v>
      </c>
      <c r="AJ3" s="78" t="b">
        <v>0</v>
      </c>
      <c r="AK3" s="78">
        <v>1</v>
      </c>
      <c r="AL3" s="85" t="s">
        <v>1246</v>
      </c>
      <c r="AM3" s="78" t="s">
        <v>1288</v>
      </c>
      <c r="AN3" s="78" t="b">
        <v>1</v>
      </c>
      <c r="AO3" s="85" t="s">
        <v>1047</v>
      </c>
      <c r="AP3" s="78" t="s">
        <v>1300</v>
      </c>
      <c r="AQ3" s="78">
        <v>0</v>
      </c>
      <c r="AR3" s="78">
        <v>0</v>
      </c>
      <c r="AS3" s="78"/>
      <c r="AT3" s="78"/>
      <c r="AU3" s="78"/>
      <c r="AV3" s="78"/>
      <c r="AW3" s="78"/>
      <c r="AX3" s="78"/>
      <c r="AY3" s="78"/>
      <c r="AZ3" s="78"/>
      <c r="BA3">
        <v>1</v>
      </c>
      <c r="BB3" s="78" t="str">
        <f>REPLACE(INDEX(GroupVertices[Group],MATCH(Edges25[[#This Row],[Vertex 1]],GroupVertices[Vertex],0)),1,1,"")</f>
        <v>42</v>
      </c>
      <c r="BC3" s="78" t="str">
        <f>REPLACE(INDEX(GroupVertices[Group],MATCH(Edges25[[#This Row],[Vertex 2]],GroupVertices[Vertex],0)),1,1,"")</f>
        <v>42</v>
      </c>
      <c r="BD3" s="48">
        <v>2</v>
      </c>
      <c r="BE3" s="49">
        <v>11.764705882352942</v>
      </c>
      <c r="BF3" s="48">
        <v>0</v>
      </c>
      <c r="BG3" s="49">
        <v>0</v>
      </c>
      <c r="BH3" s="48">
        <v>0</v>
      </c>
      <c r="BI3" s="49">
        <v>0</v>
      </c>
      <c r="BJ3" s="48">
        <v>15</v>
      </c>
      <c r="BK3" s="49">
        <v>88.23529411764706</v>
      </c>
      <c r="BL3" s="48">
        <v>17</v>
      </c>
    </row>
    <row r="4" spans="1:64" ht="15" customHeight="1">
      <c r="A4" s="64" t="s">
        <v>213</v>
      </c>
      <c r="B4" s="64" t="s">
        <v>212</v>
      </c>
      <c r="C4" s="65"/>
      <c r="D4" s="66"/>
      <c r="E4" s="67"/>
      <c r="F4" s="68"/>
      <c r="G4" s="65"/>
      <c r="H4" s="69"/>
      <c r="I4" s="70"/>
      <c r="J4" s="70"/>
      <c r="K4" s="34" t="s">
        <v>65</v>
      </c>
      <c r="L4" s="77">
        <v>4</v>
      </c>
      <c r="M4" s="77"/>
      <c r="N4" s="72"/>
      <c r="O4" s="79" t="s">
        <v>431</v>
      </c>
      <c r="P4" s="81">
        <v>43677.1606712963</v>
      </c>
      <c r="Q4" s="79" t="s">
        <v>434</v>
      </c>
      <c r="R4" s="79"/>
      <c r="S4" s="79"/>
      <c r="T4" s="79" t="s">
        <v>653</v>
      </c>
      <c r="U4" s="79"/>
      <c r="V4" s="84" t="s">
        <v>739</v>
      </c>
      <c r="W4" s="81">
        <v>43677.1606712963</v>
      </c>
      <c r="X4" s="84" t="s">
        <v>873</v>
      </c>
      <c r="Y4" s="79"/>
      <c r="Z4" s="79"/>
      <c r="AA4" s="82" t="s">
        <v>1048</v>
      </c>
      <c r="AB4" s="79"/>
      <c r="AC4" s="79" t="b">
        <v>0</v>
      </c>
      <c r="AD4" s="79">
        <v>0</v>
      </c>
      <c r="AE4" s="82" t="s">
        <v>1246</v>
      </c>
      <c r="AF4" s="79" t="b">
        <v>0</v>
      </c>
      <c r="AG4" s="79" t="s">
        <v>1274</v>
      </c>
      <c r="AH4" s="79"/>
      <c r="AI4" s="82" t="s">
        <v>1246</v>
      </c>
      <c r="AJ4" s="79" t="b">
        <v>0</v>
      </c>
      <c r="AK4" s="79">
        <v>0</v>
      </c>
      <c r="AL4" s="82" t="s">
        <v>1047</v>
      </c>
      <c r="AM4" s="79" t="s">
        <v>1289</v>
      </c>
      <c r="AN4" s="79" t="b">
        <v>0</v>
      </c>
      <c r="AO4" s="82" t="s">
        <v>1047</v>
      </c>
      <c r="AP4" s="79" t="s">
        <v>176</v>
      </c>
      <c r="AQ4" s="79">
        <v>0</v>
      </c>
      <c r="AR4" s="79">
        <v>0</v>
      </c>
      <c r="AS4" s="79"/>
      <c r="AT4" s="79"/>
      <c r="AU4" s="79"/>
      <c r="AV4" s="79"/>
      <c r="AW4" s="79"/>
      <c r="AX4" s="79"/>
      <c r="AY4" s="79"/>
      <c r="AZ4" s="79"/>
      <c r="BA4">
        <v>1</v>
      </c>
      <c r="BB4" s="78" t="str">
        <f>REPLACE(INDEX(GroupVertices[Group],MATCH(Edges25[[#This Row],[Vertex 1]],GroupVertices[Vertex],0)),1,1,"")</f>
        <v>42</v>
      </c>
      <c r="BC4" s="78" t="str">
        <f>REPLACE(INDEX(GroupVertices[Group],MATCH(Edges25[[#This Row],[Vertex 2]],GroupVertices[Vertex],0)),1,1,"")</f>
        <v>42</v>
      </c>
      <c r="BD4" s="48">
        <v>2</v>
      </c>
      <c r="BE4" s="49">
        <v>10</v>
      </c>
      <c r="BF4" s="48">
        <v>0</v>
      </c>
      <c r="BG4" s="49">
        <v>0</v>
      </c>
      <c r="BH4" s="48">
        <v>0</v>
      </c>
      <c r="BI4" s="49">
        <v>0</v>
      </c>
      <c r="BJ4" s="48">
        <v>18</v>
      </c>
      <c r="BK4" s="49">
        <v>90</v>
      </c>
      <c r="BL4" s="48">
        <v>20</v>
      </c>
    </row>
    <row r="5" spans="1:64" ht="15">
      <c r="A5" s="64" t="s">
        <v>214</v>
      </c>
      <c r="B5" s="64" t="s">
        <v>362</v>
      </c>
      <c r="C5" s="65"/>
      <c r="D5" s="66"/>
      <c r="E5" s="67"/>
      <c r="F5" s="68"/>
      <c r="G5" s="65"/>
      <c r="H5" s="69"/>
      <c r="I5" s="70"/>
      <c r="J5" s="70"/>
      <c r="K5" s="34" t="s">
        <v>65</v>
      </c>
      <c r="L5" s="77">
        <v>5</v>
      </c>
      <c r="M5" s="77"/>
      <c r="N5" s="72"/>
      <c r="O5" s="79" t="s">
        <v>432</v>
      </c>
      <c r="P5" s="81">
        <v>43677.317708333336</v>
      </c>
      <c r="Q5" s="79" t="s">
        <v>435</v>
      </c>
      <c r="R5" s="79"/>
      <c r="S5" s="79"/>
      <c r="T5" s="79" t="s">
        <v>653</v>
      </c>
      <c r="U5" s="79"/>
      <c r="V5" s="84" t="s">
        <v>740</v>
      </c>
      <c r="W5" s="81">
        <v>43677.317708333336</v>
      </c>
      <c r="X5" s="84" t="s">
        <v>874</v>
      </c>
      <c r="Y5" s="79"/>
      <c r="Z5" s="79"/>
      <c r="AA5" s="82" t="s">
        <v>1049</v>
      </c>
      <c r="AB5" s="79"/>
      <c r="AC5" s="79" t="b">
        <v>0</v>
      </c>
      <c r="AD5" s="79">
        <v>0</v>
      </c>
      <c r="AE5" s="82" t="s">
        <v>1247</v>
      </c>
      <c r="AF5" s="79" t="b">
        <v>1</v>
      </c>
      <c r="AG5" s="79" t="s">
        <v>1274</v>
      </c>
      <c r="AH5" s="79"/>
      <c r="AI5" s="82" t="s">
        <v>1279</v>
      </c>
      <c r="AJ5" s="79" t="b">
        <v>0</v>
      </c>
      <c r="AK5" s="79">
        <v>0</v>
      </c>
      <c r="AL5" s="82" t="s">
        <v>1246</v>
      </c>
      <c r="AM5" s="79" t="s">
        <v>1288</v>
      </c>
      <c r="AN5" s="79" t="b">
        <v>0</v>
      </c>
      <c r="AO5" s="82" t="s">
        <v>1049</v>
      </c>
      <c r="AP5" s="79" t="s">
        <v>176</v>
      </c>
      <c r="AQ5" s="79">
        <v>0</v>
      </c>
      <c r="AR5" s="79">
        <v>0</v>
      </c>
      <c r="AS5" s="79"/>
      <c r="AT5" s="79"/>
      <c r="AU5" s="79"/>
      <c r="AV5" s="79"/>
      <c r="AW5" s="79"/>
      <c r="AX5" s="79"/>
      <c r="AY5" s="79"/>
      <c r="AZ5" s="79"/>
      <c r="BA5">
        <v>1</v>
      </c>
      <c r="BB5" s="78" t="str">
        <f>REPLACE(INDEX(GroupVertices[Group],MATCH(Edges25[[#This Row],[Vertex 1]],GroupVertices[Vertex],0)),1,1,"")</f>
        <v>41</v>
      </c>
      <c r="BC5" s="78" t="str">
        <f>REPLACE(INDEX(GroupVertices[Group],MATCH(Edges25[[#This Row],[Vertex 2]],GroupVertices[Vertex],0)),1,1,"")</f>
        <v>41</v>
      </c>
      <c r="BD5" s="48">
        <v>0</v>
      </c>
      <c r="BE5" s="49">
        <v>0</v>
      </c>
      <c r="BF5" s="48">
        <v>0</v>
      </c>
      <c r="BG5" s="49">
        <v>0</v>
      </c>
      <c r="BH5" s="48">
        <v>0</v>
      </c>
      <c r="BI5" s="49">
        <v>0</v>
      </c>
      <c r="BJ5" s="48">
        <v>8</v>
      </c>
      <c r="BK5" s="49">
        <v>100</v>
      </c>
      <c r="BL5" s="48">
        <v>8</v>
      </c>
    </row>
    <row r="6" spans="1:64" ht="15">
      <c r="A6" s="64" t="s">
        <v>215</v>
      </c>
      <c r="B6" s="64" t="s">
        <v>215</v>
      </c>
      <c r="C6" s="65"/>
      <c r="D6" s="66"/>
      <c r="E6" s="67"/>
      <c r="F6" s="68"/>
      <c r="G6" s="65"/>
      <c r="H6" s="69"/>
      <c r="I6" s="70"/>
      <c r="J6" s="70"/>
      <c r="K6" s="34" t="s">
        <v>65</v>
      </c>
      <c r="L6" s="77">
        <v>6</v>
      </c>
      <c r="M6" s="77"/>
      <c r="N6" s="72"/>
      <c r="O6" s="79" t="s">
        <v>176</v>
      </c>
      <c r="P6" s="81">
        <v>43671.33052083333</v>
      </c>
      <c r="Q6" s="79" t="s">
        <v>436</v>
      </c>
      <c r="R6" s="84" t="s">
        <v>567</v>
      </c>
      <c r="S6" s="79" t="s">
        <v>626</v>
      </c>
      <c r="T6" s="79" t="s">
        <v>654</v>
      </c>
      <c r="U6" s="79"/>
      <c r="V6" s="84" t="s">
        <v>741</v>
      </c>
      <c r="W6" s="81">
        <v>43671.33052083333</v>
      </c>
      <c r="X6" s="84" t="s">
        <v>875</v>
      </c>
      <c r="Y6" s="79"/>
      <c r="Z6" s="79"/>
      <c r="AA6" s="82" t="s">
        <v>1050</v>
      </c>
      <c r="AB6" s="79"/>
      <c r="AC6" s="79" t="b">
        <v>0</v>
      </c>
      <c r="AD6" s="79">
        <v>18</v>
      </c>
      <c r="AE6" s="82" t="s">
        <v>1246</v>
      </c>
      <c r="AF6" s="79" t="b">
        <v>0</v>
      </c>
      <c r="AG6" s="79" t="s">
        <v>1274</v>
      </c>
      <c r="AH6" s="79"/>
      <c r="AI6" s="82" t="s">
        <v>1246</v>
      </c>
      <c r="AJ6" s="79" t="b">
        <v>0</v>
      </c>
      <c r="AK6" s="79">
        <v>7</v>
      </c>
      <c r="AL6" s="82" t="s">
        <v>1246</v>
      </c>
      <c r="AM6" s="79" t="s">
        <v>1289</v>
      </c>
      <c r="AN6" s="79" t="b">
        <v>0</v>
      </c>
      <c r="AO6" s="82" t="s">
        <v>1050</v>
      </c>
      <c r="AP6" s="79" t="s">
        <v>1300</v>
      </c>
      <c r="AQ6" s="79">
        <v>0</v>
      </c>
      <c r="AR6" s="79">
        <v>0</v>
      </c>
      <c r="AS6" s="79"/>
      <c r="AT6" s="79"/>
      <c r="AU6" s="79"/>
      <c r="AV6" s="79"/>
      <c r="AW6" s="79"/>
      <c r="AX6" s="79"/>
      <c r="AY6" s="79"/>
      <c r="AZ6" s="79"/>
      <c r="BA6">
        <v>1</v>
      </c>
      <c r="BB6" s="78" t="str">
        <f>REPLACE(INDEX(GroupVertices[Group],MATCH(Edges25[[#This Row],[Vertex 1]],GroupVertices[Vertex],0)),1,1,"")</f>
        <v>40</v>
      </c>
      <c r="BC6" s="78" t="str">
        <f>REPLACE(INDEX(GroupVertices[Group],MATCH(Edges25[[#This Row],[Vertex 2]],GroupVertices[Vertex],0)),1,1,"")</f>
        <v>40</v>
      </c>
      <c r="BD6" s="48">
        <v>0</v>
      </c>
      <c r="BE6" s="49">
        <v>0</v>
      </c>
      <c r="BF6" s="48">
        <v>2</v>
      </c>
      <c r="BG6" s="49">
        <v>6.0606060606060606</v>
      </c>
      <c r="BH6" s="48">
        <v>0</v>
      </c>
      <c r="BI6" s="49">
        <v>0</v>
      </c>
      <c r="BJ6" s="48">
        <v>31</v>
      </c>
      <c r="BK6" s="49">
        <v>93.93939393939394</v>
      </c>
      <c r="BL6" s="48">
        <v>33</v>
      </c>
    </row>
    <row r="7" spans="1:64" ht="15">
      <c r="A7" s="64" t="s">
        <v>216</v>
      </c>
      <c r="B7" s="64" t="s">
        <v>215</v>
      </c>
      <c r="C7" s="65"/>
      <c r="D7" s="66"/>
      <c r="E7" s="67"/>
      <c r="F7" s="68"/>
      <c r="G7" s="65"/>
      <c r="H7" s="69"/>
      <c r="I7" s="70"/>
      <c r="J7" s="70"/>
      <c r="K7" s="34" t="s">
        <v>65</v>
      </c>
      <c r="L7" s="77">
        <v>7</v>
      </c>
      <c r="M7" s="77"/>
      <c r="N7" s="72"/>
      <c r="O7" s="79" t="s">
        <v>431</v>
      </c>
      <c r="P7" s="81">
        <v>43677.342199074075</v>
      </c>
      <c r="Q7" s="79" t="s">
        <v>437</v>
      </c>
      <c r="R7" s="79"/>
      <c r="S7" s="79"/>
      <c r="T7" s="79"/>
      <c r="U7" s="79"/>
      <c r="V7" s="84" t="s">
        <v>742</v>
      </c>
      <c r="W7" s="81">
        <v>43677.342199074075</v>
      </c>
      <c r="X7" s="84" t="s">
        <v>876</v>
      </c>
      <c r="Y7" s="79"/>
      <c r="Z7" s="79"/>
      <c r="AA7" s="82" t="s">
        <v>1051</v>
      </c>
      <c r="AB7" s="79"/>
      <c r="AC7" s="79" t="b">
        <v>0</v>
      </c>
      <c r="AD7" s="79">
        <v>0</v>
      </c>
      <c r="AE7" s="82" t="s">
        <v>1246</v>
      </c>
      <c r="AF7" s="79" t="b">
        <v>0</v>
      </c>
      <c r="AG7" s="79" t="s">
        <v>1274</v>
      </c>
      <c r="AH7" s="79"/>
      <c r="AI7" s="82" t="s">
        <v>1246</v>
      </c>
      <c r="AJ7" s="79" t="b">
        <v>0</v>
      </c>
      <c r="AK7" s="79">
        <v>7</v>
      </c>
      <c r="AL7" s="82" t="s">
        <v>1050</v>
      </c>
      <c r="AM7" s="79" t="s">
        <v>1290</v>
      </c>
      <c r="AN7" s="79" t="b">
        <v>0</v>
      </c>
      <c r="AO7" s="82" t="s">
        <v>1050</v>
      </c>
      <c r="AP7" s="79" t="s">
        <v>176</v>
      </c>
      <c r="AQ7" s="79">
        <v>0</v>
      </c>
      <c r="AR7" s="79">
        <v>0</v>
      </c>
      <c r="AS7" s="79"/>
      <c r="AT7" s="79"/>
      <c r="AU7" s="79"/>
      <c r="AV7" s="79"/>
      <c r="AW7" s="79"/>
      <c r="AX7" s="79"/>
      <c r="AY7" s="79"/>
      <c r="AZ7" s="79"/>
      <c r="BA7">
        <v>1</v>
      </c>
      <c r="BB7" s="78" t="str">
        <f>REPLACE(INDEX(GroupVertices[Group],MATCH(Edges25[[#This Row],[Vertex 1]],GroupVertices[Vertex],0)),1,1,"")</f>
        <v>40</v>
      </c>
      <c r="BC7" s="78" t="str">
        <f>REPLACE(INDEX(GroupVertices[Group],MATCH(Edges25[[#This Row],[Vertex 2]],GroupVertices[Vertex],0)),1,1,"")</f>
        <v>40</v>
      </c>
      <c r="BD7" s="48">
        <v>0</v>
      </c>
      <c r="BE7" s="49">
        <v>0</v>
      </c>
      <c r="BF7" s="48">
        <v>0</v>
      </c>
      <c r="BG7" s="49">
        <v>0</v>
      </c>
      <c r="BH7" s="48">
        <v>0</v>
      </c>
      <c r="BI7" s="49">
        <v>0</v>
      </c>
      <c r="BJ7" s="48">
        <v>23</v>
      </c>
      <c r="BK7" s="49">
        <v>100</v>
      </c>
      <c r="BL7" s="48">
        <v>23</v>
      </c>
    </row>
    <row r="8" spans="1:64" ht="15">
      <c r="A8" s="64" t="s">
        <v>217</v>
      </c>
      <c r="B8" s="64" t="s">
        <v>218</v>
      </c>
      <c r="C8" s="65"/>
      <c r="D8" s="66"/>
      <c r="E8" s="67"/>
      <c r="F8" s="68"/>
      <c r="G8" s="65"/>
      <c r="H8" s="69"/>
      <c r="I8" s="70"/>
      <c r="J8" s="70"/>
      <c r="K8" s="34" t="s">
        <v>65</v>
      </c>
      <c r="L8" s="77">
        <v>8</v>
      </c>
      <c r="M8" s="77"/>
      <c r="N8" s="72"/>
      <c r="O8" s="79" t="s">
        <v>431</v>
      </c>
      <c r="P8" s="81">
        <v>43677.384375</v>
      </c>
      <c r="Q8" s="79" t="s">
        <v>438</v>
      </c>
      <c r="R8" s="79"/>
      <c r="S8" s="79"/>
      <c r="T8" s="79"/>
      <c r="U8" s="79"/>
      <c r="V8" s="84" t="s">
        <v>743</v>
      </c>
      <c r="W8" s="81">
        <v>43677.384375</v>
      </c>
      <c r="X8" s="84" t="s">
        <v>877</v>
      </c>
      <c r="Y8" s="79"/>
      <c r="Z8" s="79"/>
      <c r="AA8" s="82" t="s">
        <v>1052</v>
      </c>
      <c r="AB8" s="79"/>
      <c r="AC8" s="79" t="b">
        <v>0</v>
      </c>
      <c r="AD8" s="79">
        <v>0</v>
      </c>
      <c r="AE8" s="82" t="s">
        <v>1246</v>
      </c>
      <c r="AF8" s="79" t="b">
        <v>0</v>
      </c>
      <c r="AG8" s="79" t="s">
        <v>1274</v>
      </c>
      <c r="AH8" s="79"/>
      <c r="AI8" s="82" t="s">
        <v>1246</v>
      </c>
      <c r="AJ8" s="79" t="b">
        <v>0</v>
      </c>
      <c r="AK8" s="79">
        <v>2</v>
      </c>
      <c r="AL8" s="82" t="s">
        <v>1053</v>
      </c>
      <c r="AM8" s="79" t="s">
        <v>1291</v>
      </c>
      <c r="AN8" s="79" t="b">
        <v>0</v>
      </c>
      <c r="AO8" s="82" t="s">
        <v>1053</v>
      </c>
      <c r="AP8" s="79" t="s">
        <v>176</v>
      </c>
      <c r="AQ8" s="79">
        <v>0</v>
      </c>
      <c r="AR8" s="79">
        <v>0</v>
      </c>
      <c r="AS8" s="79"/>
      <c r="AT8" s="79"/>
      <c r="AU8" s="79"/>
      <c r="AV8" s="79"/>
      <c r="AW8" s="79"/>
      <c r="AX8" s="79"/>
      <c r="AY8" s="79"/>
      <c r="AZ8" s="79"/>
      <c r="BA8">
        <v>1</v>
      </c>
      <c r="BB8" s="78" t="str">
        <f>REPLACE(INDEX(GroupVertices[Group],MATCH(Edges25[[#This Row],[Vertex 1]],GroupVertices[Vertex],0)),1,1,"")</f>
        <v>24</v>
      </c>
      <c r="BC8" s="78" t="str">
        <f>REPLACE(INDEX(GroupVertices[Group],MATCH(Edges25[[#This Row],[Vertex 2]],GroupVertices[Vertex],0)),1,1,"")</f>
        <v>24</v>
      </c>
      <c r="BD8" s="48">
        <v>2</v>
      </c>
      <c r="BE8" s="49">
        <v>8.333333333333334</v>
      </c>
      <c r="BF8" s="48">
        <v>0</v>
      </c>
      <c r="BG8" s="49">
        <v>0</v>
      </c>
      <c r="BH8" s="48">
        <v>0</v>
      </c>
      <c r="BI8" s="49">
        <v>0</v>
      </c>
      <c r="BJ8" s="48">
        <v>22</v>
      </c>
      <c r="BK8" s="49">
        <v>91.66666666666667</v>
      </c>
      <c r="BL8" s="48">
        <v>24</v>
      </c>
    </row>
    <row r="9" spans="1:64" ht="15">
      <c r="A9" s="64" t="s">
        <v>218</v>
      </c>
      <c r="B9" s="64" t="s">
        <v>218</v>
      </c>
      <c r="C9" s="65"/>
      <c r="D9" s="66"/>
      <c r="E9" s="67"/>
      <c r="F9" s="68"/>
      <c r="G9" s="65"/>
      <c r="H9" s="69"/>
      <c r="I9" s="70"/>
      <c r="J9" s="70"/>
      <c r="K9" s="34" t="s">
        <v>65</v>
      </c>
      <c r="L9" s="77">
        <v>9</v>
      </c>
      <c r="M9" s="77"/>
      <c r="N9" s="72"/>
      <c r="O9" s="79" t="s">
        <v>176</v>
      </c>
      <c r="P9" s="81">
        <v>43677.383310185185</v>
      </c>
      <c r="Q9" s="79" t="s">
        <v>439</v>
      </c>
      <c r="R9" s="84" t="s">
        <v>568</v>
      </c>
      <c r="S9" s="79" t="s">
        <v>625</v>
      </c>
      <c r="T9" s="79"/>
      <c r="U9" s="79"/>
      <c r="V9" s="84" t="s">
        <v>744</v>
      </c>
      <c r="W9" s="81">
        <v>43677.383310185185</v>
      </c>
      <c r="X9" s="84" t="s">
        <v>878</v>
      </c>
      <c r="Y9" s="79"/>
      <c r="Z9" s="79"/>
      <c r="AA9" s="82" t="s">
        <v>1053</v>
      </c>
      <c r="AB9" s="79"/>
      <c r="AC9" s="79" t="b">
        <v>0</v>
      </c>
      <c r="AD9" s="79">
        <v>0</v>
      </c>
      <c r="AE9" s="82" t="s">
        <v>1246</v>
      </c>
      <c r="AF9" s="79" t="b">
        <v>0</v>
      </c>
      <c r="AG9" s="79" t="s">
        <v>1274</v>
      </c>
      <c r="AH9" s="79"/>
      <c r="AI9" s="82" t="s">
        <v>1246</v>
      </c>
      <c r="AJ9" s="79" t="b">
        <v>0</v>
      </c>
      <c r="AK9" s="79">
        <v>0</v>
      </c>
      <c r="AL9" s="82" t="s">
        <v>1246</v>
      </c>
      <c r="AM9" s="79" t="s">
        <v>1289</v>
      </c>
      <c r="AN9" s="79" t="b">
        <v>1</v>
      </c>
      <c r="AO9" s="82" t="s">
        <v>1053</v>
      </c>
      <c r="AP9" s="79" t="s">
        <v>176</v>
      </c>
      <c r="AQ9" s="79">
        <v>0</v>
      </c>
      <c r="AR9" s="79">
        <v>0</v>
      </c>
      <c r="AS9" s="79" t="s">
        <v>1301</v>
      </c>
      <c r="AT9" s="79" t="s">
        <v>1303</v>
      </c>
      <c r="AU9" s="79" t="s">
        <v>1304</v>
      </c>
      <c r="AV9" s="79" t="s">
        <v>1305</v>
      </c>
      <c r="AW9" s="79" t="s">
        <v>1307</v>
      </c>
      <c r="AX9" s="79" t="s">
        <v>1309</v>
      </c>
      <c r="AY9" s="79" t="s">
        <v>1311</v>
      </c>
      <c r="AZ9" s="84" t="s">
        <v>1312</v>
      </c>
      <c r="BA9">
        <v>1</v>
      </c>
      <c r="BB9" s="78" t="str">
        <f>REPLACE(INDEX(GroupVertices[Group],MATCH(Edges25[[#This Row],[Vertex 1]],GroupVertices[Vertex],0)),1,1,"")</f>
        <v>24</v>
      </c>
      <c r="BC9" s="78" t="str">
        <f>REPLACE(INDEX(GroupVertices[Group],MATCH(Edges25[[#This Row],[Vertex 2]],GroupVertices[Vertex],0)),1,1,"")</f>
        <v>24</v>
      </c>
      <c r="BD9" s="48">
        <v>2</v>
      </c>
      <c r="BE9" s="49">
        <v>9.523809523809524</v>
      </c>
      <c r="BF9" s="48">
        <v>0</v>
      </c>
      <c r="BG9" s="49">
        <v>0</v>
      </c>
      <c r="BH9" s="48">
        <v>0</v>
      </c>
      <c r="BI9" s="49">
        <v>0</v>
      </c>
      <c r="BJ9" s="48">
        <v>19</v>
      </c>
      <c r="BK9" s="49">
        <v>90.47619047619048</v>
      </c>
      <c r="BL9" s="48">
        <v>21</v>
      </c>
    </row>
    <row r="10" spans="1:64" ht="15">
      <c r="A10" s="64" t="s">
        <v>219</v>
      </c>
      <c r="B10" s="64" t="s">
        <v>218</v>
      </c>
      <c r="C10" s="65"/>
      <c r="D10" s="66"/>
      <c r="E10" s="67"/>
      <c r="F10" s="68"/>
      <c r="G10" s="65"/>
      <c r="H10" s="69"/>
      <c r="I10" s="70"/>
      <c r="J10" s="70"/>
      <c r="K10" s="34" t="s">
        <v>65</v>
      </c>
      <c r="L10" s="77">
        <v>10</v>
      </c>
      <c r="M10" s="77"/>
      <c r="N10" s="72"/>
      <c r="O10" s="79" t="s">
        <v>431</v>
      </c>
      <c r="P10" s="81">
        <v>43677.39270833333</v>
      </c>
      <c r="Q10" s="79" t="s">
        <v>438</v>
      </c>
      <c r="R10" s="79"/>
      <c r="S10" s="79"/>
      <c r="T10" s="79"/>
      <c r="U10" s="79"/>
      <c r="V10" s="84" t="s">
        <v>745</v>
      </c>
      <c r="W10" s="81">
        <v>43677.39270833333</v>
      </c>
      <c r="X10" s="84" t="s">
        <v>879</v>
      </c>
      <c r="Y10" s="79"/>
      <c r="Z10" s="79"/>
      <c r="AA10" s="82" t="s">
        <v>1054</v>
      </c>
      <c r="AB10" s="79"/>
      <c r="AC10" s="79" t="b">
        <v>0</v>
      </c>
      <c r="AD10" s="79">
        <v>0</v>
      </c>
      <c r="AE10" s="82" t="s">
        <v>1246</v>
      </c>
      <c r="AF10" s="79" t="b">
        <v>0</v>
      </c>
      <c r="AG10" s="79" t="s">
        <v>1274</v>
      </c>
      <c r="AH10" s="79"/>
      <c r="AI10" s="82" t="s">
        <v>1246</v>
      </c>
      <c r="AJ10" s="79" t="b">
        <v>0</v>
      </c>
      <c r="AK10" s="79">
        <v>2</v>
      </c>
      <c r="AL10" s="82" t="s">
        <v>1053</v>
      </c>
      <c r="AM10" s="79" t="s">
        <v>1292</v>
      </c>
      <c r="AN10" s="79" t="b">
        <v>0</v>
      </c>
      <c r="AO10" s="82" t="s">
        <v>1053</v>
      </c>
      <c r="AP10" s="79" t="s">
        <v>176</v>
      </c>
      <c r="AQ10" s="79">
        <v>0</v>
      </c>
      <c r="AR10" s="79">
        <v>0</v>
      </c>
      <c r="AS10" s="79"/>
      <c r="AT10" s="79"/>
      <c r="AU10" s="79"/>
      <c r="AV10" s="79"/>
      <c r="AW10" s="79"/>
      <c r="AX10" s="79"/>
      <c r="AY10" s="79"/>
      <c r="AZ10" s="79"/>
      <c r="BA10">
        <v>1</v>
      </c>
      <c r="BB10" s="78" t="str">
        <f>REPLACE(INDEX(GroupVertices[Group],MATCH(Edges25[[#This Row],[Vertex 1]],GroupVertices[Vertex],0)),1,1,"")</f>
        <v>24</v>
      </c>
      <c r="BC10" s="78" t="str">
        <f>REPLACE(INDEX(GroupVertices[Group],MATCH(Edges25[[#This Row],[Vertex 2]],GroupVertices[Vertex],0)),1,1,"")</f>
        <v>24</v>
      </c>
      <c r="BD10" s="48">
        <v>2</v>
      </c>
      <c r="BE10" s="49">
        <v>8.333333333333334</v>
      </c>
      <c r="BF10" s="48">
        <v>0</v>
      </c>
      <c r="BG10" s="49">
        <v>0</v>
      </c>
      <c r="BH10" s="48">
        <v>0</v>
      </c>
      <c r="BI10" s="49">
        <v>0</v>
      </c>
      <c r="BJ10" s="48">
        <v>22</v>
      </c>
      <c r="BK10" s="49">
        <v>91.66666666666667</v>
      </c>
      <c r="BL10" s="48">
        <v>24</v>
      </c>
    </row>
    <row r="11" spans="1:64" ht="15">
      <c r="A11" s="64" t="s">
        <v>220</v>
      </c>
      <c r="B11" s="64" t="s">
        <v>220</v>
      </c>
      <c r="C11" s="65"/>
      <c r="D11" s="66"/>
      <c r="E11" s="67"/>
      <c r="F11" s="68"/>
      <c r="G11" s="65"/>
      <c r="H11" s="69"/>
      <c r="I11" s="70"/>
      <c r="J11" s="70"/>
      <c r="K11" s="34" t="s">
        <v>65</v>
      </c>
      <c r="L11" s="77">
        <v>11</v>
      </c>
      <c r="M11" s="77"/>
      <c r="N11" s="72"/>
      <c r="O11" s="79" t="s">
        <v>176</v>
      </c>
      <c r="P11" s="81">
        <v>43677.39027777778</v>
      </c>
      <c r="Q11" s="79" t="s">
        <v>440</v>
      </c>
      <c r="R11" s="84" t="s">
        <v>569</v>
      </c>
      <c r="S11" s="79" t="s">
        <v>625</v>
      </c>
      <c r="T11" s="79"/>
      <c r="U11" s="79"/>
      <c r="V11" s="84" t="s">
        <v>746</v>
      </c>
      <c r="W11" s="81">
        <v>43677.39027777778</v>
      </c>
      <c r="X11" s="84" t="s">
        <v>880</v>
      </c>
      <c r="Y11" s="79"/>
      <c r="Z11" s="79"/>
      <c r="AA11" s="82" t="s">
        <v>1055</v>
      </c>
      <c r="AB11" s="79"/>
      <c r="AC11" s="79" t="b">
        <v>0</v>
      </c>
      <c r="AD11" s="79">
        <v>0</v>
      </c>
      <c r="AE11" s="82" t="s">
        <v>1246</v>
      </c>
      <c r="AF11" s="79" t="b">
        <v>0</v>
      </c>
      <c r="AG11" s="79" t="s">
        <v>1274</v>
      </c>
      <c r="AH11" s="79"/>
      <c r="AI11" s="82" t="s">
        <v>1246</v>
      </c>
      <c r="AJ11" s="79" t="b">
        <v>0</v>
      </c>
      <c r="AK11" s="79">
        <v>0</v>
      </c>
      <c r="AL11" s="82" t="s">
        <v>1246</v>
      </c>
      <c r="AM11" s="79" t="s">
        <v>1292</v>
      </c>
      <c r="AN11" s="79" t="b">
        <v>1</v>
      </c>
      <c r="AO11" s="82" t="s">
        <v>1055</v>
      </c>
      <c r="AP11" s="79" t="s">
        <v>176</v>
      </c>
      <c r="AQ11" s="79">
        <v>0</v>
      </c>
      <c r="AR11" s="79">
        <v>0</v>
      </c>
      <c r="AS11" s="79"/>
      <c r="AT11" s="79"/>
      <c r="AU11" s="79"/>
      <c r="AV11" s="79"/>
      <c r="AW11" s="79"/>
      <c r="AX11" s="79"/>
      <c r="AY11" s="79"/>
      <c r="AZ11" s="79"/>
      <c r="BA11">
        <v>1</v>
      </c>
      <c r="BB11" s="78" t="str">
        <f>REPLACE(INDEX(GroupVertices[Group],MATCH(Edges25[[#This Row],[Vertex 1]],GroupVertices[Vertex],0)),1,1,"")</f>
        <v>39</v>
      </c>
      <c r="BC11" s="78" t="str">
        <f>REPLACE(INDEX(GroupVertices[Group],MATCH(Edges25[[#This Row],[Vertex 2]],GroupVertices[Vertex],0)),1,1,"")</f>
        <v>39</v>
      </c>
      <c r="BD11" s="48">
        <v>0</v>
      </c>
      <c r="BE11" s="49">
        <v>0</v>
      </c>
      <c r="BF11" s="48">
        <v>1</v>
      </c>
      <c r="BG11" s="49">
        <v>4.761904761904762</v>
      </c>
      <c r="BH11" s="48">
        <v>0</v>
      </c>
      <c r="BI11" s="49">
        <v>0</v>
      </c>
      <c r="BJ11" s="48">
        <v>20</v>
      </c>
      <c r="BK11" s="49">
        <v>95.23809523809524</v>
      </c>
      <c r="BL11" s="48">
        <v>21</v>
      </c>
    </row>
    <row r="12" spans="1:64" ht="15">
      <c r="A12" s="64" t="s">
        <v>221</v>
      </c>
      <c r="B12" s="64" t="s">
        <v>220</v>
      </c>
      <c r="C12" s="65"/>
      <c r="D12" s="66"/>
      <c r="E12" s="67"/>
      <c r="F12" s="68"/>
      <c r="G12" s="65"/>
      <c r="H12" s="69"/>
      <c r="I12" s="70"/>
      <c r="J12" s="70"/>
      <c r="K12" s="34" t="s">
        <v>65</v>
      </c>
      <c r="L12" s="77">
        <v>12</v>
      </c>
      <c r="M12" s="77"/>
      <c r="N12" s="72"/>
      <c r="O12" s="79" t="s">
        <v>431</v>
      </c>
      <c r="P12" s="81">
        <v>43677.40626157408</v>
      </c>
      <c r="Q12" s="79" t="s">
        <v>441</v>
      </c>
      <c r="R12" s="79"/>
      <c r="S12" s="79"/>
      <c r="T12" s="79"/>
      <c r="U12" s="79"/>
      <c r="V12" s="84" t="s">
        <v>747</v>
      </c>
      <c r="W12" s="81">
        <v>43677.40626157408</v>
      </c>
      <c r="X12" s="84" t="s">
        <v>881</v>
      </c>
      <c r="Y12" s="79"/>
      <c r="Z12" s="79"/>
      <c r="AA12" s="82" t="s">
        <v>1056</v>
      </c>
      <c r="AB12" s="79"/>
      <c r="AC12" s="79" t="b">
        <v>0</v>
      </c>
      <c r="AD12" s="79">
        <v>0</v>
      </c>
      <c r="AE12" s="82" t="s">
        <v>1246</v>
      </c>
      <c r="AF12" s="79" t="b">
        <v>0</v>
      </c>
      <c r="AG12" s="79" t="s">
        <v>1274</v>
      </c>
      <c r="AH12" s="79"/>
      <c r="AI12" s="82" t="s">
        <v>1246</v>
      </c>
      <c r="AJ12" s="79" t="b">
        <v>0</v>
      </c>
      <c r="AK12" s="79">
        <v>1</v>
      </c>
      <c r="AL12" s="82" t="s">
        <v>1055</v>
      </c>
      <c r="AM12" s="79" t="s">
        <v>1290</v>
      </c>
      <c r="AN12" s="79" t="b">
        <v>0</v>
      </c>
      <c r="AO12" s="82" t="s">
        <v>1055</v>
      </c>
      <c r="AP12" s="79" t="s">
        <v>176</v>
      </c>
      <c r="AQ12" s="79">
        <v>0</v>
      </c>
      <c r="AR12" s="79">
        <v>0</v>
      </c>
      <c r="AS12" s="79"/>
      <c r="AT12" s="79"/>
      <c r="AU12" s="79"/>
      <c r="AV12" s="79"/>
      <c r="AW12" s="79"/>
      <c r="AX12" s="79"/>
      <c r="AY12" s="79"/>
      <c r="AZ12" s="79"/>
      <c r="BA12">
        <v>1</v>
      </c>
      <c r="BB12" s="78" t="str">
        <f>REPLACE(INDEX(GroupVertices[Group],MATCH(Edges25[[#This Row],[Vertex 1]],GroupVertices[Vertex],0)),1,1,"")</f>
        <v>39</v>
      </c>
      <c r="BC12" s="78" t="str">
        <f>REPLACE(INDEX(GroupVertices[Group],MATCH(Edges25[[#This Row],[Vertex 2]],GroupVertices[Vertex],0)),1,1,"")</f>
        <v>39</v>
      </c>
      <c r="BD12" s="48">
        <v>0</v>
      </c>
      <c r="BE12" s="49">
        <v>0</v>
      </c>
      <c r="BF12" s="48">
        <v>1</v>
      </c>
      <c r="BG12" s="49">
        <v>4.3478260869565215</v>
      </c>
      <c r="BH12" s="48">
        <v>0</v>
      </c>
      <c r="BI12" s="49">
        <v>0</v>
      </c>
      <c r="BJ12" s="48">
        <v>22</v>
      </c>
      <c r="BK12" s="49">
        <v>95.65217391304348</v>
      </c>
      <c r="BL12" s="48">
        <v>23</v>
      </c>
    </row>
    <row r="13" spans="1:64" ht="15">
      <c r="A13" s="64" t="s">
        <v>222</v>
      </c>
      <c r="B13" s="64" t="s">
        <v>222</v>
      </c>
      <c r="C13" s="65"/>
      <c r="D13" s="66"/>
      <c r="E13" s="67"/>
      <c r="F13" s="68"/>
      <c r="G13" s="65"/>
      <c r="H13" s="69"/>
      <c r="I13" s="70"/>
      <c r="J13" s="70"/>
      <c r="K13" s="34" t="s">
        <v>65</v>
      </c>
      <c r="L13" s="77">
        <v>13</v>
      </c>
      <c r="M13" s="77"/>
      <c r="N13" s="72"/>
      <c r="O13" s="79" t="s">
        <v>176</v>
      </c>
      <c r="P13" s="81">
        <v>43677.55939814815</v>
      </c>
      <c r="Q13" s="79" t="s">
        <v>442</v>
      </c>
      <c r="R13" s="84" t="s">
        <v>570</v>
      </c>
      <c r="S13" s="79" t="s">
        <v>625</v>
      </c>
      <c r="T13" s="79"/>
      <c r="U13" s="79"/>
      <c r="V13" s="84" t="s">
        <v>748</v>
      </c>
      <c r="W13" s="81">
        <v>43677.55939814815</v>
      </c>
      <c r="X13" s="84" t="s">
        <v>882</v>
      </c>
      <c r="Y13" s="79"/>
      <c r="Z13" s="79"/>
      <c r="AA13" s="82" t="s">
        <v>1057</v>
      </c>
      <c r="AB13" s="79"/>
      <c r="AC13" s="79" t="b">
        <v>0</v>
      </c>
      <c r="AD13" s="79">
        <v>0</v>
      </c>
      <c r="AE13" s="82" t="s">
        <v>1246</v>
      </c>
      <c r="AF13" s="79" t="b">
        <v>0</v>
      </c>
      <c r="AG13" s="79" t="s">
        <v>1274</v>
      </c>
      <c r="AH13" s="79"/>
      <c r="AI13" s="82" t="s">
        <v>1246</v>
      </c>
      <c r="AJ13" s="79" t="b">
        <v>0</v>
      </c>
      <c r="AK13" s="79">
        <v>0</v>
      </c>
      <c r="AL13" s="82" t="s">
        <v>1246</v>
      </c>
      <c r="AM13" s="79" t="s">
        <v>1293</v>
      </c>
      <c r="AN13" s="79" t="b">
        <v>1</v>
      </c>
      <c r="AO13" s="82" t="s">
        <v>1057</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1</v>
      </c>
      <c r="BE13" s="49">
        <v>4.761904761904762</v>
      </c>
      <c r="BF13" s="48">
        <v>0</v>
      </c>
      <c r="BG13" s="49">
        <v>0</v>
      </c>
      <c r="BH13" s="48">
        <v>0</v>
      </c>
      <c r="BI13" s="49">
        <v>0</v>
      </c>
      <c r="BJ13" s="48">
        <v>20</v>
      </c>
      <c r="BK13" s="49">
        <v>95.23809523809524</v>
      </c>
      <c r="BL13" s="48">
        <v>21</v>
      </c>
    </row>
    <row r="14" spans="1:64" ht="15">
      <c r="A14" s="64" t="s">
        <v>223</v>
      </c>
      <c r="B14" s="64" t="s">
        <v>223</v>
      </c>
      <c r="C14" s="65"/>
      <c r="D14" s="66"/>
      <c r="E14" s="67"/>
      <c r="F14" s="68"/>
      <c r="G14" s="65"/>
      <c r="H14" s="69"/>
      <c r="I14" s="70"/>
      <c r="J14" s="70"/>
      <c r="K14" s="34" t="s">
        <v>65</v>
      </c>
      <c r="L14" s="77">
        <v>14</v>
      </c>
      <c r="M14" s="77"/>
      <c r="N14" s="72"/>
      <c r="O14" s="79" t="s">
        <v>176</v>
      </c>
      <c r="P14" s="81">
        <v>43677.59271990741</v>
      </c>
      <c r="Q14" s="79" t="s">
        <v>443</v>
      </c>
      <c r="R14" s="84" t="s">
        <v>571</v>
      </c>
      <c r="S14" s="79" t="s">
        <v>625</v>
      </c>
      <c r="T14" s="79" t="s">
        <v>655</v>
      </c>
      <c r="U14" s="79"/>
      <c r="V14" s="84" t="s">
        <v>749</v>
      </c>
      <c r="W14" s="81">
        <v>43677.59271990741</v>
      </c>
      <c r="X14" s="84" t="s">
        <v>883</v>
      </c>
      <c r="Y14" s="79"/>
      <c r="Z14" s="79"/>
      <c r="AA14" s="82" t="s">
        <v>1058</v>
      </c>
      <c r="AB14" s="79"/>
      <c r="AC14" s="79" t="b">
        <v>0</v>
      </c>
      <c r="AD14" s="79">
        <v>0</v>
      </c>
      <c r="AE14" s="82" t="s">
        <v>1246</v>
      </c>
      <c r="AF14" s="79" t="b">
        <v>1</v>
      </c>
      <c r="AG14" s="79" t="s">
        <v>1274</v>
      </c>
      <c r="AH14" s="79"/>
      <c r="AI14" s="82" t="s">
        <v>1280</v>
      </c>
      <c r="AJ14" s="79" t="b">
        <v>0</v>
      </c>
      <c r="AK14" s="79">
        <v>0</v>
      </c>
      <c r="AL14" s="82" t="s">
        <v>1246</v>
      </c>
      <c r="AM14" s="79" t="s">
        <v>1289</v>
      </c>
      <c r="AN14" s="79" t="b">
        <v>0</v>
      </c>
      <c r="AO14" s="82" t="s">
        <v>1058</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1</v>
      </c>
      <c r="BG14" s="49">
        <v>3.8461538461538463</v>
      </c>
      <c r="BH14" s="48">
        <v>0</v>
      </c>
      <c r="BI14" s="49">
        <v>0</v>
      </c>
      <c r="BJ14" s="48">
        <v>25</v>
      </c>
      <c r="BK14" s="49">
        <v>96.15384615384616</v>
      </c>
      <c r="BL14" s="48">
        <v>26</v>
      </c>
    </row>
    <row r="15" spans="1:64" ht="15">
      <c r="A15" s="64" t="s">
        <v>224</v>
      </c>
      <c r="B15" s="64" t="s">
        <v>363</v>
      </c>
      <c r="C15" s="65"/>
      <c r="D15" s="66"/>
      <c r="E15" s="67"/>
      <c r="F15" s="68"/>
      <c r="G15" s="65"/>
      <c r="H15" s="69"/>
      <c r="I15" s="70"/>
      <c r="J15" s="70"/>
      <c r="K15" s="34" t="s">
        <v>65</v>
      </c>
      <c r="L15" s="77">
        <v>15</v>
      </c>
      <c r="M15" s="77"/>
      <c r="N15" s="72"/>
      <c r="O15" s="79" t="s">
        <v>431</v>
      </c>
      <c r="P15" s="81">
        <v>43677.680625</v>
      </c>
      <c r="Q15" s="79" t="s">
        <v>444</v>
      </c>
      <c r="R15" s="84" t="s">
        <v>572</v>
      </c>
      <c r="S15" s="79" t="s">
        <v>627</v>
      </c>
      <c r="T15" s="79" t="s">
        <v>656</v>
      </c>
      <c r="U15" s="79"/>
      <c r="V15" s="84" t="s">
        <v>750</v>
      </c>
      <c r="W15" s="81">
        <v>43677.680625</v>
      </c>
      <c r="X15" s="84" t="s">
        <v>884</v>
      </c>
      <c r="Y15" s="79"/>
      <c r="Z15" s="79"/>
      <c r="AA15" s="82" t="s">
        <v>1059</v>
      </c>
      <c r="AB15" s="79"/>
      <c r="AC15" s="79" t="b">
        <v>0</v>
      </c>
      <c r="AD15" s="79">
        <v>3</v>
      </c>
      <c r="AE15" s="82" t="s">
        <v>1246</v>
      </c>
      <c r="AF15" s="79" t="b">
        <v>0</v>
      </c>
      <c r="AG15" s="79" t="s">
        <v>1274</v>
      </c>
      <c r="AH15" s="79"/>
      <c r="AI15" s="82" t="s">
        <v>1246</v>
      </c>
      <c r="AJ15" s="79" t="b">
        <v>0</v>
      </c>
      <c r="AK15" s="79">
        <v>1</v>
      </c>
      <c r="AL15" s="82" t="s">
        <v>1246</v>
      </c>
      <c r="AM15" s="79" t="s">
        <v>1294</v>
      </c>
      <c r="AN15" s="79" t="b">
        <v>0</v>
      </c>
      <c r="AO15" s="82" t="s">
        <v>1059</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v>3</v>
      </c>
      <c r="BE15" s="49">
        <v>7.894736842105263</v>
      </c>
      <c r="BF15" s="48">
        <v>1</v>
      </c>
      <c r="BG15" s="49">
        <v>2.6315789473684212</v>
      </c>
      <c r="BH15" s="48">
        <v>0</v>
      </c>
      <c r="BI15" s="49">
        <v>0</v>
      </c>
      <c r="BJ15" s="48">
        <v>34</v>
      </c>
      <c r="BK15" s="49">
        <v>89.47368421052632</v>
      </c>
      <c r="BL15" s="48">
        <v>38</v>
      </c>
    </row>
    <row r="16" spans="1:64" ht="15">
      <c r="A16" s="64" t="s">
        <v>225</v>
      </c>
      <c r="B16" s="64" t="s">
        <v>224</v>
      </c>
      <c r="C16" s="65"/>
      <c r="D16" s="66"/>
      <c r="E16" s="67"/>
      <c r="F16" s="68"/>
      <c r="G16" s="65"/>
      <c r="H16" s="69"/>
      <c r="I16" s="70"/>
      <c r="J16" s="70"/>
      <c r="K16" s="34" t="s">
        <v>65</v>
      </c>
      <c r="L16" s="77">
        <v>16</v>
      </c>
      <c r="M16" s="77"/>
      <c r="N16" s="72"/>
      <c r="O16" s="79" t="s">
        <v>431</v>
      </c>
      <c r="P16" s="81">
        <v>43677.92390046296</v>
      </c>
      <c r="Q16" s="79" t="s">
        <v>445</v>
      </c>
      <c r="R16" s="79"/>
      <c r="S16" s="79"/>
      <c r="T16" s="79" t="s">
        <v>656</v>
      </c>
      <c r="U16" s="79"/>
      <c r="V16" s="84" t="s">
        <v>751</v>
      </c>
      <c r="W16" s="81">
        <v>43677.92390046296</v>
      </c>
      <c r="X16" s="84" t="s">
        <v>885</v>
      </c>
      <c r="Y16" s="79"/>
      <c r="Z16" s="79"/>
      <c r="AA16" s="82" t="s">
        <v>1060</v>
      </c>
      <c r="AB16" s="79"/>
      <c r="AC16" s="79" t="b">
        <v>0</v>
      </c>
      <c r="AD16" s="79">
        <v>0</v>
      </c>
      <c r="AE16" s="82" t="s">
        <v>1246</v>
      </c>
      <c r="AF16" s="79" t="b">
        <v>0</v>
      </c>
      <c r="AG16" s="79" t="s">
        <v>1274</v>
      </c>
      <c r="AH16" s="79"/>
      <c r="AI16" s="82" t="s">
        <v>1246</v>
      </c>
      <c r="AJ16" s="79" t="b">
        <v>0</v>
      </c>
      <c r="AK16" s="79">
        <v>0</v>
      </c>
      <c r="AL16" s="82" t="s">
        <v>1059</v>
      </c>
      <c r="AM16" s="79" t="s">
        <v>1289</v>
      </c>
      <c r="AN16" s="79" t="b">
        <v>0</v>
      </c>
      <c r="AO16" s="82" t="s">
        <v>1059</v>
      </c>
      <c r="AP16" s="79" t="s">
        <v>176</v>
      </c>
      <c r="AQ16" s="79">
        <v>0</v>
      </c>
      <c r="AR16" s="79">
        <v>0</v>
      </c>
      <c r="AS16" s="79"/>
      <c r="AT16" s="79"/>
      <c r="AU16" s="79"/>
      <c r="AV16" s="79"/>
      <c r="AW16" s="79"/>
      <c r="AX16" s="79"/>
      <c r="AY16" s="79"/>
      <c r="AZ16" s="79"/>
      <c r="BA16">
        <v>1</v>
      </c>
      <c r="BB16" s="78" t="str">
        <f>REPLACE(INDEX(GroupVertices[Group],MATCH(Edges25[[#This Row],[Vertex 1]],GroupVertices[Vertex],0)),1,1,"")</f>
        <v>2</v>
      </c>
      <c r="BC16" s="78" t="str">
        <f>REPLACE(INDEX(GroupVertices[Group],MATCH(Edges25[[#This Row],[Vertex 2]],GroupVertices[Vertex],0)),1,1,"")</f>
        <v>2</v>
      </c>
      <c r="BD16" s="48">
        <v>1</v>
      </c>
      <c r="BE16" s="49">
        <v>4.761904761904762</v>
      </c>
      <c r="BF16" s="48">
        <v>1</v>
      </c>
      <c r="BG16" s="49">
        <v>4.761904761904762</v>
      </c>
      <c r="BH16" s="48">
        <v>0</v>
      </c>
      <c r="BI16" s="49">
        <v>0</v>
      </c>
      <c r="BJ16" s="48">
        <v>19</v>
      </c>
      <c r="BK16" s="49">
        <v>90.47619047619048</v>
      </c>
      <c r="BL16" s="48">
        <v>21</v>
      </c>
    </row>
    <row r="17" spans="1:64" ht="15">
      <c r="A17" s="64" t="s">
        <v>226</v>
      </c>
      <c r="B17" s="64" t="s">
        <v>226</v>
      </c>
      <c r="C17" s="65"/>
      <c r="D17" s="66"/>
      <c r="E17" s="67"/>
      <c r="F17" s="68"/>
      <c r="G17" s="65"/>
      <c r="H17" s="69"/>
      <c r="I17" s="70"/>
      <c r="J17" s="70"/>
      <c r="K17" s="34" t="s">
        <v>65</v>
      </c>
      <c r="L17" s="77">
        <v>17</v>
      </c>
      <c r="M17" s="77"/>
      <c r="N17" s="72"/>
      <c r="O17" s="79" t="s">
        <v>176</v>
      </c>
      <c r="P17" s="81">
        <v>43678.208715277775</v>
      </c>
      <c r="Q17" s="79" t="s">
        <v>446</v>
      </c>
      <c r="R17" s="84" t="s">
        <v>573</v>
      </c>
      <c r="S17" s="79" t="s">
        <v>628</v>
      </c>
      <c r="T17" s="79" t="s">
        <v>657</v>
      </c>
      <c r="U17" s="84" t="s">
        <v>715</v>
      </c>
      <c r="V17" s="84" t="s">
        <v>715</v>
      </c>
      <c r="W17" s="81">
        <v>43678.208715277775</v>
      </c>
      <c r="X17" s="84" t="s">
        <v>886</v>
      </c>
      <c r="Y17" s="79"/>
      <c r="Z17" s="79"/>
      <c r="AA17" s="82" t="s">
        <v>1061</v>
      </c>
      <c r="AB17" s="79"/>
      <c r="AC17" s="79" t="b">
        <v>0</v>
      </c>
      <c r="AD17" s="79">
        <v>0</v>
      </c>
      <c r="AE17" s="82" t="s">
        <v>1246</v>
      </c>
      <c r="AF17" s="79" t="b">
        <v>0</v>
      </c>
      <c r="AG17" s="79" t="s">
        <v>1274</v>
      </c>
      <c r="AH17" s="79"/>
      <c r="AI17" s="82" t="s">
        <v>1246</v>
      </c>
      <c r="AJ17" s="79" t="b">
        <v>0</v>
      </c>
      <c r="AK17" s="79">
        <v>0</v>
      </c>
      <c r="AL17" s="82" t="s">
        <v>1246</v>
      </c>
      <c r="AM17" s="79" t="s">
        <v>1294</v>
      </c>
      <c r="AN17" s="79" t="b">
        <v>0</v>
      </c>
      <c r="AO17" s="82" t="s">
        <v>1061</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1</v>
      </c>
      <c r="BG17" s="49">
        <v>3.5714285714285716</v>
      </c>
      <c r="BH17" s="48">
        <v>0</v>
      </c>
      <c r="BI17" s="49">
        <v>0</v>
      </c>
      <c r="BJ17" s="48">
        <v>27</v>
      </c>
      <c r="BK17" s="49">
        <v>96.42857142857143</v>
      </c>
      <c r="BL17" s="48">
        <v>28</v>
      </c>
    </row>
    <row r="18" spans="1:64" ht="15">
      <c r="A18" s="64" t="s">
        <v>227</v>
      </c>
      <c r="B18" s="64" t="s">
        <v>364</v>
      </c>
      <c r="C18" s="65"/>
      <c r="D18" s="66"/>
      <c r="E18" s="67"/>
      <c r="F18" s="68"/>
      <c r="G18" s="65"/>
      <c r="H18" s="69"/>
      <c r="I18" s="70"/>
      <c r="J18" s="70"/>
      <c r="K18" s="34" t="s">
        <v>65</v>
      </c>
      <c r="L18" s="77">
        <v>18</v>
      </c>
      <c r="M18" s="77"/>
      <c r="N18" s="72"/>
      <c r="O18" s="79" t="s">
        <v>431</v>
      </c>
      <c r="P18" s="81">
        <v>43678.28393518519</v>
      </c>
      <c r="Q18" s="79" t="s">
        <v>447</v>
      </c>
      <c r="R18" s="79"/>
      <c r="S18" s="79"/>
      <c r="T18" s="79" t="s">
        <v>658</v>
      </c>
      <c r="U18" s="79"/>
      <c r="V18" s="84" t="s">
        <v>752</v>
      </c>
      <c r="W18" s="81">
        <v>43678.28393518519</v>
      </c>
      <c r="X18" s="84" t="s">
        <v>887</v>
      </c>
      <c r="Y18" s="79"/>
      <c r="Z18" s="79"/>
      <c r="AA18" s="82" t="s">
        <v>1062</v>
      </c>
      <c r="AB18" s="82" t="s">
        <v>1222</v>
      </c>
      <c r="AC18" s="79" t="b">
        <v>0</v>
      </c>
      <c r="AD18" s="79">
        <v>0</v>
      </c>
      <c r="AE18" s="82" t="s">
        <v>1248</v>
      </c>
      <c r="AF18" s="79" t="b">
        <v>0</v>
      </c>
      <c r="AG18" s="79" t="s">
        <v>1274</v>
      </c>
      <c r="AH18" s="79"/>
      <c r="AI18" s="82" t="s">
        <v>1246</v>
      </c>
      <c r="AJ18" s="79" t="b">
        <v>0</v>
      </c>
      <c r="AK18" s="79">
        <v>0</v>
      </c>
      <c r="AL18" s="82" t="s">
        <v>1246</v>
      </c>
      <c r="AM18" s="79" t="s">
        <v>1290</v>
      </c>
      <c r="AN18" s="79" t="b">
        <v>0</v>
      </c>
      <c r="AO18" s="82" t="s">
        <v>1222</v>
      </c>
      <c r="AP18" s="79" t="s">
        <v>176</v>
      </c>
      <c r="AQ18" s="79">
        <v>0</v>
      </c>
      <c r="AR18" s="79">
        <v>0</v>
      </c>
      <c r="AS18" s="79"/>
      <c r="AT18" s="79"/>
      <c r="AU18" s="79"/>
      <c r="AV18" s="79"/>
      <c r="AW18" s="79"/>
      <c r="AX18" s="79"/>
      <c r="AY18" s="79"/>
      <c r="AZ18" s="79"/>
      <c r="BA18">
        <v>1</v>
      </c>
      <c r="BB18" s="78" t="str">
        <f>REPLACE(INDEX(GroupVertices[Group],MATCH(Edges25[[#This Row],[Vertex 1]],GroupVertices[Vertex],0)),1,1,"")</f>
        <v>23</v>
      </c>
      <c r="BC18" s="78" t="str">
        <f>REPLACE(INDEX(GroupVertices[Group],MATCH(Edges25[[#This Row],[Vertex 2]],GroupVertices[Vertex],0)),1,1,"")</f>
        <v>23</v>
      </c>
      <c r="BD18" s="48"/>
      <c r="BE18" s="49"/>
      <c r="BF18" s="48"/>
      <c r="BG18" s="49"/>
      <c r="BH18" s="48"/>
      <c r="BI18" s="49"/>
      <c r="BJ18" s="48"/>
      <c r="BK18" s="49"/>
      <c r="BL18" s="48"/>
    </row>
    <row r="19" spans="1:64" ht="15">
      <c r="A19" s="64" t="s">
        <v>228</v>
      </c>
      <c r="B19" s="64" t="s">
        <v>366</v>
      </c>
      <c r="C19" s="65"/>
      <c r="D19" s="66"/>
      <c r="E19" s="67"/>
      <c r="F19" s="68"/>
      <c r="G19" s="65"/>
      <c r="H19" s="69"/>
      <c r="I19" s="70"/>
      <c r="J19" s="70"/>
      <c r="K19" s="34" t="s">
        <v>65</v>
      </c>
      <c r="L19" s="77">
        <v>20</v>
      </c>
      <c r="M19" s="77"/>
      <c r="N19" s="72"/>
      <c r="O19" s="79" t="s">
        <v>432</v>
      </c>
      <c r="P19" s="81">
        <v>43678.41136574074</v>
      </c>
      <c r="Q19" s="79" t="s">
        <v>448</v>
      </c>
      <c r="R19" s="79"/>
      <c r="S19" s="79"/>
      <c r="T19" s="79" t="s">
        <v>653</v>
      </c>
      <c r="U19" s="79"/>
      <c r="V19" s="84" t="s">
        <v>753</v>
      </c>
      <c r="W19" s="81">
        <v>43678.41136574074</v>
      </c>
      <c r="X19" s="84" t="s">
        <v>888</v>
      </c>
      <c r="Y19" s="79"/>
      <c r="Z19" s="79"/>
      <c r="AA19" s="82" t="s">
        <v>1063</v>
      </c>
      <c r="AB19" s="82" t="s">
        <v>1223</v>
      </c>
      <c r="AC19" s="79" t="b">
        <v>0</v>
      </c>
      <c r="AD19" s="79">
        <v>1</v>
      </c>
      <c r="AE19" s="82" t="s">
        <v>1249</v>
      </c>
      <c r="AF19" s="79" t="b">
        <v>0</v>
      </c>
      <c r="AG19" s="79" t="s">
        <v>1275</v>
      </c>
      <c r="AH19" s="79"/>
      <c r="AI19" s="82" t="s">
        <v>1246</v>
      </c>
      <c r="AJ19" s="79" t="b">
        <v>0</v>
      </c>
      <c r="AK19" s="79">
        <v>0</v>
      </c>
      <c r="AL19" s="82" t="s">
        <v>1246</v>
      </c>
      <c r="AM19" s="79" t="s">
        <v>1290</v>
      </c>
      <c r="AN19" s="79" t="b">
        <v>0</v>
      </c>
      <c r="AO19" s="82" t="s">
        <v>1223</v>
      </c>
      <c r="AP19" s="79" t="s">
        <v>176</v>
      </c>
      <c r="AQ19" s="79">
        <v>0</v>
      </c>
      <c r="AR19" s="79">
        <v>0</v>
      </c>
      <c r="AS19" s="79"/>
      <c r="AT19" s="79"/>
      <c r="AU19" s="79"/>
      <c r="AV19" s="79"/>
      <c r="AW19" s="79"/>
      <c r="AX19" s="79"/>
      <c r="AY19" s="79"/>
      <c r="AZ19" s="79"/>
      <c r="BA19">
        <v>1</v>
      </c>
      <c r="BB19" s="78" t="str">
        <f>REPLACE(INDEX(GroupVertices[Group],MATCH(Edges25[[#This Row],[Vertex 1]],GroupVertices[Vertex],0)),1,1,"")</f>
        <v>38</v>
      </c>
      <c r="BC19" s="78" t="str">
        <f>REPLACE(INDEX(GroupVertices[Group],MATCH(Edges25[[#This Row],[Vertex 2]],GroupVertices[Vertex],0)),1,1,"")</f>
        <v>38</v>
      </c>
      <c r="BD19" s="48">
        <v>0</v>
      </c>
      <c r="BE19" s="49">
        <v>0</v>
      </c>
      <c r="BF19" s="48">
        <v>0</v>
      </c>
      <c r="BG19" s="49">
        <v>0</v>
      </c>
      <c r="BH19" s="48">
        <v>0</v>
      </c>
      <c r="BI19" s="49">
        <v>0</v>
      </c>
      <c r="BJ19" s="48">
        <v>2</v>
      </c>
      <c r="BK19" s="49">
        <v>100</v>
      </c>
      <c r="BL19" s="48">
        <v>2</v>
      </c>
    </row>
    <row r="20" spans="1:64" ht="15">
      <c r="A20" s="64" t="s">
        <v>229</v>
      </c>
      <c r="B20" s="64" t="s">
        <v>229</v>
      </c>
      <c r="C20" s="65"/>
      <c r="D20" s="66"/>
      <c r="E20" s="67"/>
      <c r="F20" s="68"/>
      <c r="G20" s="65"/>
      <c r="H20" s="69"/>
      <c r="I20" s="70"/>
      <c r="J20" s="70"/>
      <c r="K20" s="34" t="s">
        <v>65</v>
      </c>
      <c r="L20" s="77">
        <v>21</v>
      </c>
      <c r="M20" s="77"/>
      <c r="N20" s="72"/>
      <c r="O20" s="79" t="s">
        <v>176</v>
      </c>
      <c r="P20" s="81">
        <v>43678.52150462963</v>
      </c>
      <c r="Q20" s="79" t="s">
        <v>449</v>
      </c>
      <c r="R20" s="79"/>
      <c r="S20" s="79"/>
      <c r="T20" s="79" t="s">
        <v>653</v>
      </c>
      <c r="U20" s="79"/>
      <c r="V20" s="84" t="s">
        <v>754</v>
      </c>
      <c r="W20" s="81">
        <v>43678.52150462963</v>
      </c>
      <c r="X20" s="84" t="s">
        <v>889</v>
      </c>
      <c r="Y20" s="79"/>
      <c r="Z20" s="79"/>
      <c r="AA20" s="82" t="s">
        <v>1064</v>
      </c>
      <c r="AB20" s="82" t="s">
        <v>1224</v>
      </c>
      <c r="AC20" s="79" t="b">
        <v>0</v>
      </c>
      <c r="AD20" s="79">
        <v>0</v>
      </c>
      <c r="AE20" s="82" t="s">
        <v>1250</v>
      </c>
      <c r="AF20" s="79" t="b">
        <v>0</v>
      </c>
      <c r="AG20" s="79" t="s">
        <v>1274</v>
      </c>
      <c r="AH20" s="79"/>
      <c r="AI20" s="82" t="s">
        <v>1246</v>
      </c>
      <c r="AJ20" s="79" t="b">
        <v>0</v>
      </c>
      <c r="AK20" s="79">
        <v>0</v>
      </c>
      <c r="AL20" s="82" t="s">
        <v>1246</v>
      </c>
      <c r="AM20" s="79" t="s">
        <v>1288</v>
      </c>
      <c r="AN20" s="79" t="b">
        <v>0</v>
      </c>
      <c r="AO20" s="82" t="s">
        <v>1224</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0</v>
      </c>
      <c r="BE20" s="49">
        <v>0</v>
      </c>
      <c r="BF20" s="48">
        <v>3</v>
      </c>
      <c r="BG20" s="49">
        <v>13.043478260869565</v>
      </c>
      <c r="BH20" s="48">
        <v>0</v>
      </c>
      <c r="BI20" s="49">
        <v>0</v>
      </c>
      <c r="BJ20" s="48">
        <v>20</v>
      </c>
      <c r="BK20" s="49">
        <v>86.95652173913044</v>
      </c>
      <c r="BL20" s="48">
        <v>23</v>
      </c>
    </row>
    <row r="21" spans="1:64" ht="15">
      <c r="A21" s="64" t="s">
        <v>230</v>
      </c>
      <c r="B21" s="64" t="s">
        <v>230</v>
      </c>
      <c r="C21" s="65"/>
      <c r="D21" s="66"/>
      <c r="E21" s="67"/>
      <c r="F21" s="68"/>
      <c r="G21" s="65"/>
      <c r="H21" s="69"/>
      <c r="I21" s="70"/>
      <c r="J21" s="70"/>
      <c r="K21" s="34" t="s">
        <v>65</v>
      </c>
      <c r="L21" s="77">
        <v>22</v>
      </c>
      <c r="M21" s="77"/>
      <c r="N21" s="72"/>
      <c r="O21" s="79" t="s">
        <v>176</v>
      </c>
      <c r="P21" s="81">
        <v>43678.60417824074</v>
      </c>
      <c r="Q21" s="79" t="s">
        <v>450</v>
      </c>
      <c r="R21" s="79"/>
      <c r="S21" s="79"/>
      <c r="T21" s="79" t="s">
        <v>653</v>
      </c>
      <c r="U21" s="79"/>
      <c r="V21" s="84" t="s">
        <v>755</v>
      </c>
      <c r="W21" s="81">
        <v>43678.60417824074</v>
      </c>
      <c r="X21" s="84" t="s">
        <v>890</v>
      </c>
      <c r="Y21" s="79"/>
      <c r="Z21" s="79"/>
      <c r="AA21" s="82" t="s">
        <v>1065</v>
      </c>
      <c r="AB21" s="79"/>
      <c r="AC21" s="79" t="b">
        <v>0</v>
      </c>
      <c r="AD21" s="79">
        <v>1</v>
      </c>
      <c r="AE21" s="82" t="s">
        <v>1246</v>
      </c>
      <c r="AF21" s="79" t="b">
        <v>0</v>
      </c>
      <c r="AG21" s="79" t="s">
        <v>1274</v>
      </c>
      <c r="AH21" s="79"/>
      <c r="AI21" s="82" t="s">
        <v>1246</v>
      </c>
      <c r="AJ21" s="79" t="b">
        <v>0</v>
      </c>
      <c r="AK21" s="79">
        <v>0</v>
      </c>
      <c r="AL21" s="82" t="s">
        <v>1246</v>
      </c>
      <c r="AM21" s="79" t="s">
        <v>230</v>
      </c>
      <c r="AN21" s="79" t="b">
        <v>0</v>
      </c>
      <c r="AO21" s="82" t="s">
        <v>1065</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1</v>
      </c>
      <c r="BE21" s="49">
        <v>12.5</v>
      </c>
      <c r="BF21" s="48">
        <v>1</v>
      </c>
      <c r="BG21" s="49">
        <v>12.5</v>
      </c>
      <c r="BH21" s="48">
        <v>0</v>
      </c>
      <c r="BI21" s="49">
        <v>0</v>
      </c>
      <c r="BJ21" s="48">
        <v>6</v>
      </c>
      <c r="BK21" s="49">
        <v>75</v>
      </c>
      <c r="BL21" s="48">
        <v>8</v>
      </c>
    </row>
    <row r="22" spans="1:64" ht="15">
      <c r="A22" s="64" t="s">
        <v>231</v>
      </c>
      <c r="B22" s="64" t="s">
        <v>231</v>
      </c>
      <c r="C22" s="65"/>
      <c r="D22" s="66"/>
      <c r="E22" s="67"/>
      <c r="F22" s="68"/>
      <c r="G22" s="65"/>
      <c r="H22" s="69"/>
      <c r="I22" s="70"/>
      <c r="J22" s="70"/>
      <c r="K22" s="34" t="s">
        <v>65</v>
      </c>
      <c r="L22" s="77">
        <v>23</v>
      </c>
      <c r="M22" s="77"/>
      <c r="N22" s="72"/>
      <c r="O22" s="79" t="s">
        <v>176</v>
      </c>
      <c r="P22" s="81">
        <v>43678.66960648148</v>
      </c>
      <c r="Q22" s="79" t="s">
        <v>451</v>
      </c>
      <c r="R22" s="84" t="s">
        <v>574</v>
      </c>
      <c r="S22" s="79" t="s">
        <v>629</v>
      </c>
      <c r="T22" s="79" t="s">
        <v>659</v>
      </c>
      <c r="U22" s="84" t="s">
        <v>716</v>
      </c>
      <c r="V22" s="84" t="s">
        <v>716</v>
      </c>
      <c r="W22" s="81">
        <v>43678.66960648148</v>
      </c>
      <c r="X22" s="84" t="s">
        <v>891</v>
      </c>
      <c r="Y22" s="79"/>
      <c r="Z22" s="79"/>
      <c r="AA22" s="82" t="s">
        <v>1066</v>
      </c>
      <c r="AB22" s="79"/>
      <c r="AC22" s="79" t="b">
        <v>0</v>
      </c>
      <c r="AD22" s="79">
        <v>0</v>
      </c>
      <c r="AE22" s="82" t="s">
        <v>1246</v>
      </c>
      <c r="AF22" s="79" t="b">
        <v>0</v>
      </c>
      <c r="AG22" s="79" t="s">
        <v>1274</v>
      </c>
      <c r="AH22" s="79"/>
      <c r="AI22" s="82" t="s">
        <v>1246</v>
      </c>
      <c r="AJ22" s="79" t="b">
        <v>0</v>
      </c>
      <c r="AK22" s="79">
        <v>0</v>
      </c>
      <c r="AL22" s="82" t="s">
        <v>1246</v>
      </c>
      <c r="AM22" s="79" t="s">
        <v>1295</v>
      </c>
      <c r="AN22" s="79" t="b">
        <v>0</v>
      </c>
      <c r="AO22" s="82" t="s">
        <v>1066</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0</v>
      </c>
      <c r="BG22" s="49">
        <v>0</v>
      </c>
      <c r="BH22" s="48">
        <v>0</v>
      </c>
      <c r="BI22" s="49">
        <v>0</v>
      </c>
      <c r="BJ22" s="48">
        <v>15</v>
      </c>
      <c r="BK22" s="49">
        <v>100</v>
      </c>
      <c r="BL22" s="48">
        <v>15</v>
      </c>
    </row>
    <row r="23" spans="1:64" ht="15">
      <c r="A23" s="64" t="s">
        <v>232</v>
      </c>
      <c r="B23" s="64" t="s">
        <v>367</v>
      </c>
      <c r="C23" s="65"/>
      <c r="D23" s="66"/>
      <c r="E23" s="67"/>
      <c r="F23" s="68"/>
      <c r="G23" s="65"/>
      <c r="H23" s="69"/>
      <c r="I23" s="70"/>
      <c r="J23" s="70"/>
      <c r="K23" s="34" t="s">
        <v>65</v>
      </c>
      <c r="L23" s="77">
        <v>24</v>
      </c>
      <c r="M23" s="77"/>
      <c r="N23" s="72"/>
      <c r="O23" s="79" t="s">
        <v>431</v>
      </c>
      <c r="P23" s="81">
        <v>43678.71990740741</v>
      </c>
      <c r="Q23" s="79" t="s">
        <v>452</v>
      </c>
      <c r="R23" s="79"/>
      <c r="S23" s="79"/>
      <c r="T23" s="79"/>
      <c r="U23" s="79"/>
      <c r="V23" s="84" t="s">
        <v>756</v>
      </c>
      <c r="W23" s="81">
        <v>43678.71990740741</v>
      </c>
      <c r="X23" s="84" t="s">
        <v>892</v>
      </c>
      <c r="Y23" s="79"/>
      <c r="Z23" s="79"/>
      <c r="AA23" s="82" t="s">
        <v>1067</v>
      </c>
      <c r="AB23" s="79"/>
      <c r="AC23" s="79" t="b">
        <v>0</v>
      </c>
      <c r="AD23" s="79">
        <v>0</v>
      </c>
      <c r="AE23" s="82" t="s">
        <v>1246</v>
      </c>
      <c r="AF23" s="79" t="b">
        <v>0</v>
      </c>
      <c r="AG23" s="79" t="s">
        <v>1274</v>
      </c>
      <c r="AH23" s="79"/>
      <c r="AI23" s="82" t="s">
        <v>1246</v>
      </c>
      <c r="AJ23" s="79" t="b">
        <v>0</v>
      </c>
      <c r="AK23" s="79">
        <v>2</v>
      </c>
      <c r="AL23" s="82" t="s">
        <v>1073</v>
      </c>
      <c r="AM23" s="79" t="s">
        <v>1289</v>
      </c>
      <c r="AN23" s="79" t="b">
        <v>0</v>
      </c>
      <c r="AO23" s="82" t="s">
        <v>1073</v>
      </c>
      <c r="AP23" s="79" t="s">
        <v>176</v>
      </c>
      <c r="AQ23" s="79">
        <v>0</v>
      </c>
      <c r="AR23" s="79">
        <v>0</v>
      </c>
      <c r="AS23" s="79"/>
      <c r="AT23" s="79"/>
      <c r="AU23" s="79"/>
      <c r="AV23" s="79"/>
      <c r="AW23" s="79"/>
      <c r="AX23" s="79"/>
      <c r="AY23" s="79"/>
      <c r="AZ23" s="79"/>
      <c r="BA23">
        <v>1</v>
      </c>
      <c r="BB23" s="78" t="str">
        <f>REPLACE(INDEX(GroupVertices[Group],MATCH(Edges25[[#This Row],[Vertex 1]],GroupVertices[Vertex],0)),1,1,"")</f>
        <v>3</v>
      </c>
      <c r="BC23" s="78" t="str">
        <f>REPLACE(INDEX(GroupVertices[Group],MATCH(Edges25[[#This Row],[Vertex 2]],GroupVertices[Vertex],0)),1,1,"")</f>
        <v>3</v>
      </c>
      <c r="BD23" s="48"/>
      <c r="BE23" s="49"/>
      <c r="BF23" s="48"/>
      <c r="BG23" s="49"/>
      <c r="BH23" s="48"/>
      <c r="BI23" s="49"/>
      <c r="BJ23" s="48"/>
      <c r="BK23" s="49"/>
      <c r="BL23" s="48"/>
    </row>
    <row r="24" spans="1:64" ht="15">
      <c r="A24" s="64" t="s">
        <v>233</v>
      </c>
      <c r="B24" s="64" t="s">
        <v>372</v>
      </c>
      <c r="C24" s="65"/>
      <c r="D24" s="66"/>
      <c r="E24" s="67"/>
      <c r="F24" s="68"/>
      <c r="G24" s="65"/>
      <c r="H24" s="69"/>
      <c r="I24" s="70"/>
      <c r="J24" s="70"/>
      <c r="K24" s="34" t="s">
        <v>65</v>
      </c>
      <c r="L24" s="77">
        <v>31</v>
      </c>
      <c r="M24" s="77"/>
      <c r="N24" s="72"/>
      <c r="O24" s="79" t="s">
        <v>431</v>
      </c>
      <c r="P24" s="81">
        <v>43650.44825231482</v>
      </c>
      <c r="Q24" s="79" t="s">
        <v>453</v>
      </c>
      <c r="R24" s="79"/>
      <c r="S24" s="79"/>
      <c r="T24" s="79" t="s">
        <v>660</v>
      </c>
      <c r="U24" s="84" t="s">
        <v>717</v>
      </c>
      <c r="V24" s="84" t="s">
        <v>717</v>
      </c>
      <c r="W24" s="81">
        <v>43650.44825231482</v>
      </c>
      <c r="X24" s="84" t="s">
        <v>893</v>
      </c>
      <c r="Y24" s="79"/>
      <c r="Z24" s="79"/>
      <c r="AA24" s="82" t="s">
        <v>1068</v>
      </c>
      <c r="AB24" s="79"/>
      <c r="AC24" s="79" t="b">
        <v>0</v>
      </c>
      <c r="AD24" s="79">
        <v>123</v>
      </c>
      <c r="AE24" s="82" t="s">
        <v>1246</v>
      </c>
      <c r="AF24" s="79" t="b">
        <v>0</v>
      </c>
      <c r="AG24" s="79" t="s">
        <v>1274</v>
      </c>
      <c r="AH24" s="79"/>
      <c r="AI24" s="82" t="s">
        <v>1246</v>
      </c>
      <c r="AJ24" s="79" t="b">
        <v>0</v>
      </c>
      <c r="AK24" s="79">
        <v>64</v>
      </c>
      <c r="AL24" s="82" t="s">
        <v>1246</v>
      </c>
      <c r="AM24" s="79" t="s">
        <v>1293</v>
      </c>
      <c r="AN24" s="79" t="b">
        <v>0</v>
      </c>
      <c r="AO24" s="82" t="s">
        <v>1068</v>
      </c>
      <c r="AP24" s="79" t="s">
        <v>1300</v>
      </c>
      <c r="AQ24" s="79">
        <v>0</v>
      </c>
      <c r="AR24" s="79">
        <v>0</v>
      </c>
      <c r="AS24" s="79"/>
      <c r="AT24" s="79"/>
      <c r="AU24" s="79"/>
      <c r="AV24" s="79"/>
      <c r="AW24" s="79"/>
      <c r="AX24" s="79"/>
      <c r="AY24" s="79"/>
      <c r="AZ24" s="79"/>
      <c r="BA24">
        <v>1</v>
      </c>
      <c r="BB24" s="78" t="str">
        <f>REPLACE(INDEX(GroupVertices[Group],MATCH(Edges25[[#This Row],[Vertex 1]],GroupVertices[Vertex],0)),1,1,"")</f>
        <v>22</v>
      </c>
      <c r="BC24" s="78" t="str">
        <f>REPLACE(INDEX(GroupVertices[Group],MATCH(Edges25[[#This Row],[Vertex 2]],GroupVertices[Vertex],0)),1,1,"")</f>
        <v>22</v>
      </c>
      <c r="BD24" s="48">
        <v>0</v>
      </c>
      <c r="BE24" s="49">
        <v>0</v>
      </c>
      <c r="BF24" s="48">
        <v>2</v>
      </c>
      <c r="BG24" s="49">
        <v>13.333333333333334</v>
      </c>
      <c r="BH24" s="48">
        <v>0</v>
      </c>
      <c r="BI24" s="49">
        <v>0</v>
      </c>
      <c r="BJ24" s="48">
        <v>13</v>
      </c>
      <c r="BK24" s="49">
        <v>86.66666666666667</v>
      </c>
      <c r="BL24" s="48">
        <v>15</v>
      </c>
    </row>
    <row r="25" spans="1:64" ht="15">
      <c r="A25" s="64" t="s">
        <v>234</v>
      </c>
      <c r="B25" s="64" t="s">
        <v>372</v>
      </c>
      <c r="C25" s="65"/>
      <c r="D25" s="66"/>
      <c r="E25" s="67"/>
      <c r="F25" s="68"/>
      <c r="G25" s="65"/>
      <c r="H25" s="69"/>
      <c r="I25" s="70"/>
      <c r="J25" s="70"/>
      <c r="K25" s="34" t="s">
        <v>65</v>
      </c>
      <c r="L25" s="77">
        <v>32</v>
      </c>
      <c r="M25" s="77"/>
      <c r="N25" s="72"/>
      <c r="O25" s="79" t="s">
        <v>431</v>
      </c>
      <c r="P25" s="81">
        <v>43678.755208333336</v>
      </c>
      <c r="Q25" s="79" t="s">
        <v>454</v>
      </c>
      <c r="R25" s="79"/>
      <c r="S25" s="79"/>
      <c r="T25" s="79" t="s">
        <v>660</v>
      </c>
      <c r="U25" s="79"/>
      <c r="V25" s="84" t="s">
        <v>757</v>
      </c>
      <c r="W25" s="81">
        <v>43678.755208333336</v>
      </c>
      <c r="X25" s="84" t="s">
        <v>894</v>
      </c>
      <c r="Y25" s="79"/>
      <c r="Z25" s="79"/>
      <c r="AA25" s="82" t="s">
        <v>1069</v>
      </c>
      <c r="AB25" s="79"/>
      <c r="AC25" s="79" t="b">
        <v>0</v>
      </c>
      <c r="AD25" s="79">
        <v>0</v>
      </c>
      <c r="AE25" s="82" t="s">
        <v>1246</v>
      </c>
      <c r="AF25" s="79" t="b">
        <v>0</v>
      </c>
      <c r="AG25" s="79" t="s">
        <v>1274</v>
      </c>
      <c r="AH25" s="79"/>
      <c r="AI25" s="82" t="s">
        <v>1246</v>
      </c>
      <c r="AJ25" s="79" t="b">
        <v>0</v>
      </c>
      <c r="AK25" s="79">
        <v>64</v>
      </c>
      <c r="AL25" s="82" t="s">
        <v>1068</v>
      </c>
      <c r="AM25" s="79" t="s">
        <v>1288</v>
      </c>
      <c r="AN25" s="79" t="b">
        <v>0</v>
      </c>
      <c r="AO25" s="82" t="s">
        <v>1068</v>
      </c>
      <c r="AP25" s="79" t="s">
        <v>176</v>
      </c>
      <c r="AQ25" s="79">
        <v>0</v>
      </c>
      <c r="AR25" s="79">
        <v>0</v>
      </c>
      <c r="AS25" s="79"/>
      <c r="AT25" s="79"/>
      <c r="AU25" s="79"/>
      <c r="AV25" s="79"/>
      <c r="AW25" s="79"/>
      <c r="AX25" s="79"/>
      <c r="AY25" s="79"/>
      <c r="AZ25" s="79"/>
      <c r="BA25">
        <v>1</v>
      </c>
      <c r="BB25" s="78" t="str">
        <f>REPLACE(INDEX(GroupVertices[Group],MATCH(Edges25[[#This Row],[Vertex 1]],GroupVertices[Vertex],0)),1,1,"")</f>
        <v>22</v>
      </c>
      <c r="BC25" s="78" t="str">
        <f>REPLACE(INDEX(GroupVertices[Group],MATCH(Edges25[[#This Row],[Vertex 2]],GroupVertices[Vertex],0)),1,1,"")</f>
        <v>22</v>
      </c>
      <c r="BD25" s="48"/>
      <c r="BE25" s="49"/>
      <c r="BF25" s="48"/>
      <c r="BG25" s="49"/>
      <c r="BH25" s="48"/>
      <c r="BI25" s="49"/>
      <c r="BJ25" s="48"/>
      <c r="BK25" s="49"/>
      <c r="BL25" s="48"/>
    </row>
    <row r="26" spans="1:64" ht="15">
      <c r="A26" s="64" t="s">
        <v>235</v>
      </c>
      <c r="B26" s="64" t="s">
        <v>373</v>
      </c>
      <c r="C26" s="65"/>
      <c r="D26" s="66"/>
      <c r="E26" s="67"/>
      <c r="F26" s="68"/>
      <c r="G26" s="65"/>
      <c r="H26" s="69"/>
      <c r="I26" s="70"/>
      <c r="J26" s="70"/>
      <c r="K26" s="34" t="s">
        <v>65</v>
      </c>
      <c r="L26" s="77">
        <v>34</v>
      </c>
      <c r="M26" s="77"/>
      <c r="N26" s="72"/>
      <c r="O26" s="79" t="s">
        <v>431</v>
      </c>
      <c r="P26" s="81">
        <v>43678.42760416667</v>
      </c>
      <c r="Q26" s="79" t="s">
        <v>455</v>
      </c>
      <c r="R26" s="79" t="s">
        <v>575</v>
      </c>
      <c r="S26" s="79" t="s">
        <v>630</v>
      </c>
      <c r="T26" s="79" t="s">
        <v>661</v>
      </c>
      <c r="U26" s="79"/>
      <c r="V26" s="84" t="s">
        <v>758</v>
      </c>
      <c r="W26" s="81">
        <v>43678.42760416667</v>
      </c>
      <c r="X26" s="84" t="s">
        <v>895</v>
      </c>
      <c r="Y26" s="79"/>
      <c r="Z26" s="79"/>
      <c r="AA26" s="82" t="s">
        <v>1070</v>
      </c>
      <c r="AB26" s="82" t="s">
        <v>1225</v>
      </c>
      <c r="AC26" s="79" t="b">
        <v>0</v>
      </c>
      <c r="AD26" s="79">
        <v>1</v>
      </c>
      <c r="AE26" s="82" t="s">
        <v>1251</v>
      </c>
      <c r="AF26" s="79" t="b">
        <v>0</v>
      </c>
      <c r="AG26" s="79" t="s">
        <v>1274</v>
      </c>
      <c r="AH26" s="79"/>
      <c r="AI26" s="82" t="s">
        <v>1246</v>
      </c>
      <c r="AJ26" s="79" t="b">
        <v>0</v>
      </c>
      <c r="AK26" s="79">
        <v>0</v>
      </c>
      <c r="AL26" s="82" t="s">
        <v>1246</v>
      </c>
      <c r="AM26" s="79" t="s">
        <v>1288</v>
      </c>
      <c r="AN26" s="79" t="b">
        <v>0</v>
      </c>
      <c r="AO26" s="82" t="s">
        <v>1225</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c r="BE26" s="49"/>
      <c r="BF26" s="48"/>
      <c r="BG26" s="49"/>
      <c r="BH26" s="48"/>
      <c r="BI26" s="49"/>
      <c r="BJ26" s="48"/>
      <c r="BK26" s="49"/>
      <c r="BL26" s="48"/>
    </row>
    <row r="27" spans="1:64" ht="15">
      <c r="A27" s="64" t="s">
        <v>235</v>
      </c>
      <c r="B27" s="64" t="s">
        <v>374</v>
      </c>
      <c r="C27" s="65"/>
      <c r="D27" s="66"/>
      <c r="E27" s="67"/>
      <c r="F27" s="68"/>
      <c r="G27" s="65"/>
      <c r="H27" s="69"/>
      <c r="I27" s="70"/>
      <c r="J27" s="70"/>
      <c r="K27" s="34" t="s">
        <v>65</v>
      </c>
      <c r="L27" s="77">
        <v>36</v>
      </c>
      <c r="M27" s="77"/>
      <c r="N27" s="72"/>
      <c r="O27" s="79" t="s">
        <v>431</v>
      </c>
      <c r="P27" s="81">
        <v>43678.515231481484</v>
      </c>
      <c r="Q27" s="79" t="s">
        <v>456</v>
      </c>
      <c r="R27" s="84" t="s">
        <v>576</v>
      </c>
      <c r="S27" s="79" t="s">
        <v>631</v>
      </c>
      <c r="T27" s="79" t="s">
        <v>661</v>
      </c>
      <c r="U27" s="79"/>
      <c r="V27" s="84" t="s">
        <v>758</v>
      </c>
      <c r="W27" s="81">
        <v>43678.515231481484</v>
      </c>
      <c r="X27" s="84" t="s">
        <v>896</v>
      </c>
      <c r="Y27" s="79"/>
      <c r="Z27" s="79"/>
      <c r="AA27" s="82" t="s">
        <v>1071</v>
      </c>
      <c r="AB27" s="82" t="s">
        <v>1225</v>
      </c>
      <c r="AC27" s="79" t="b">
        <v>0</v>
      </c>
      <c r="AD27" s="79">
        <v>2</v>
      </c>
      <c r="AE27" s="82" t="s">
        <v>1251</v>
      </c>
      <c r="AF27" s="79" t="b">
        <v>0</v>
      </c>
      <c r="AG27" s="79" t="s">
        <v>1274</v>
      </c>
      <c r="AH27" s="79"/>
      <c r="AI27" s="82" t="s">
        <v>1246</v>
      </c>
      <c r="AJ27" s="79" t="b">
        <v>0</v>
      </c>
      <c r="AK27" s="79">
        <v>1</v>
      </c>
      <c r="AL27" s="82" t="s">
        <v>1246</v>
      </c>
      <c r="AM27" s="79" t="s">
        <v>1288</v>
      </c>
      <c r="AN27" s="79" t="b">
        <v>0</v>
      </c>
      <c r="AO27" s="82" t="s">
        <v>1225</v>
      </c>
      <c r="AP27" s="79" t="s">
        <v>176</v>
      </c>
      <c r="AQ27" s="79">
        <v>0</v>
      </c>
      <c r="AR27" s="79">
        <v>0</v>
      </c>
      <c r="AS27" s="79"/>
      <c r="AT27" s="79"/>
      <c r="AU27" s="79"/>
      <c r="AV27" s="79"/>
      <c r="AW27" s="79"/>
      <c r="AX27" s="79"/>
      <c r="AY27" s="79"/>
      <c r="AZ27" s="79"/>
      <c r="BA27">
        <v>2</v>
      </c>
      <c r="BB27" s="78" t="str">
        <f>REPLACE(INDEX(GroupVertices[Group],MATCH(Edges25[[#This Row],[Vertex 1]],GroupVertices[Vertex],0)),1,1,"")</f>
        <v>3</v>
      </c>
      <c r="BC27" s="78" t="str">
        <f>REPLACE(INDEX(GroupVertices[Group],MATCH(Edges25[[#This Row],[Vertex 2]],GroupVertices[Vertex],0)),1,1,"")</f>
        <v>3</v>
      </c>
      <c r="BD27" s="48"/>
      <c r="BE27" s="49"/>
      <c r="BF27" s="48"/>
      <c r="BG27" s="49"/>
      <c r="BH27" s="48"/>
      <c r="BI27" s="49"/>
      <c r="BJ27" s="48"/>
      <c r="BK27" s="49"/>
      <c r="BL27" s="48"/>
    </row>
    <row r="28" spans="1:64" ht="15">
      <c r="A28" s="64" t="s">
        <v>235</v>
      </c>
      <c r="B28" s="64" t="s">
        <v>376</v>
      </c>
      <c r="C28" s="65"/>
      <c r="D28" s="66"/>
      <c r="E28" s="67"/>
      <c r="F28" s="68"/>
      <c r="G28" s="65"/>
      <c r="H28" s="69"/>
      <c r="I28" s="70"/>
      <c r="J28" s="70"/>
      <c r="K28" s="34" t="s">
        <v>65</v>
      </c>
      <c r="L28" s="77">
        <v>39</v>
      </c>
      <c r="M28" s="77"/>
      <c r="N28" s="72"/>
      <c r="O28" s="79" t="s">
        <v>431</v>
      </c>
      <c r="P28" s="81">
        <v>43678.72966435185</v>
      </c>
      <c r="Q28" s="79" t="s">
        <v>457</v>
      </c>
      <c r="R28" s="84" t="s">
        <v>577</v>
      </c>
      <c r="S28" s="79" t="s">
        <v>631</v>
      </c>
      <c r="T28" s="79" t="s">
        <v>653</v>
      </c>
      <c r="U28" s="79"/>
      <c r="V28" s="84" t="s">
        <v>758</v>
      </c>
      <c r="W28" s="81">
        <v>43678.72966435185</v>
      </c>
      <c r="X28" s="84" t="s">
        <v>897</v>
      </c>
      <c r="Y28" s="79"/>
      <c r="Z28" s="79"/>
      <c r="AA28" s="82" t="s">
        <v>1072</v>
      </c>
      <c r="AB28" s="82" t="s">
        <v>1226</v>
      </c>
      <c r="AC28" s="79" t="b">
        <v>0</v>
      </c>
      <c r="AD28" s="79">
        <v>1</v>
      </c>
      <c r="AE28" s="82" t="s">
        <v>1252</v>
      </c>
      <c r="AF28" s="79" t="b">
        <v>0</v>
      </c>
      <c r="AG28" s="79" t="s">
        <v>1274</v>
      </c>
      <c r="AH28" s="79"/>
      <c r="AI28" s="82" t="s">
        <v>1246</v>
      </c>
      <c r="AJ28" s="79" t="b">
        <v>0</v>
      </c>
      <c r="AK28" s="79">
        <v>0</v>
      </c>
      <c r="AL28" s="82" t="s">
        <v>1246</v>
      </c>
      <c r="AM28" s="79" t="s">
        <v>1288</v>
      </c>
      <c r="AN28" s="79" t="b">
        <v>0</v>
      </c>
      <c r="AO28" s="82" t="s">
        <v>1226</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c r="BE28" s="49"/>
      <c r="BF28" s="48"/>
      <c r="BG28" s="49"/>
      <c r="BH28" s="48"/>
      <c r="BI28" s="49"/>
      <c r="BJ28" s="48"/>
      <c r="BK28" s="49"/>
      <c r="BL28" s="48"/>
    </row>
    <row r="29" spans="1:64" ht="15">
      <c r="A29" s="64" t="s">
        <v>235</v>
      </c>
      <c r="B29" s="64" t="s">
        <v>380</v>
      </c>
      <c r="C29" s="65"/>
      <c r="D29" s="66"/>
      <c r="E29" s="67"/>
      <c r="F29" s="68"/>
      <c r="G29" s="65"/>
      <c r="H29" s="69"/>
      <c r="I29" s="70"/>
      <c r="J29" s="70"/>
      <c r="K29" s="34" t="s">
        <v>65</v>
      </c>
      <c r="L29" s="77">
        <v>44</v>
      </c>
      <c r="M29" s="77"/>
      <c r="N29" s="72"/>
      <c r="O29" s="79" t="s">
        <v>431</v>
      </c>
      <c r="P29" s="81">
        <v>43678.505474537036</v>
      </c>
      <c r="Q29" s="79" t="s">
        <v>458</v>
      </c>
      <c r="R29" s="84" t="s">
        <v>576</v>
      </c>
      <c r="S29" s="79" t="s">
        <v>631</v>
      </c>
      <c r="T29" s="79" t="s">
        <v>661</v>
      </c>
      <c r="U29" s="79"/>
      <c r="V29" s="84" t="s">
        <v>758</v>
      </c>
      <c r="W29" s="81">
        <v>43678.505474537036</v>
      </c>
      <c r="X29" s="84" t="s">
        <v>898</v>
      </c>
      <c r="Y29" s="79"/>
      <c r="Z29" s="79"/>
      <c r="AA29" s="82" t="s">
        <v>1073</v>
      </c>
      <c r="AB29" s="82" t="s">
        <v>1227</v>
      </c>
      <c r="AC29" s="79" t="b">
        <v>0</v>
      </c>
      <c r="AD29" s="79">
        <v>1</v>
      </c>
      <c r="AE29" s="82" t="s">
        <v>1253</v>
      </c>
      <c r="AF29" s="79" t="b">
        <v>0</v>
      </c>
      <c r="AG29" s="79" t="s">
        <v>1274</v>
      </c>
      <c r="AH29" s="79"/>
      <c r="AI29" s="82" t="s">
        <v>1246</v>
      </c>
      <c r="AJ29" s="79" t="b">
        <v>0</v>
      </c>
      <c r="AK29" s="79">
        <v>2</v>
      </c>
      <c r="AL29" s="82" t="s">
        <v>1246</v>
      </c>
      <c r="AM29" s="79" t="s">
        <v>1288</v>
      </c>
      <c r="AN29" s="79" t="b">
        <v>0</v>
      </c>
      <c r="AO29" s="82" t="s">
        <v>1227</v>
      </c>
      <c r="AP29" s="79" t="s">
        <v>176</v>
      </c>
      <c r="AQ29" s="79">
        <v>0</v>
      </c>
      <c r="AR29" s="79">
        <v>0</v>
      </c>
      <c r="AS29" s="79"/>
      <c r="AT29" s="79"/>
      <c r="AU29" s="79"/>
      <c r="AV29" s="79"/>
      <c r="AW29" s="79"/>
      <c r="AX29" s="79"/>
      <c r="AY29" s="79"/>
      <c r="AZ29" s="79"/>
      <c r="BA29">
        <v>5</v>
      </c>
      <c r="BB29" s="78" t="str">
        <f>REPLACE(INDEX(GroupVertices[Group],MATCH(Edges25[[#This Row],[Vertex 1]],GroupVertices[Vertex],0)),1,1,"")</f>
        <v>3</v>
      </c>
      <c r="BC29" s="78" t="str">
        <f>REPLACE(INDEX(GroupVertices[Group],MATCH(Edges25[[#This Row],[Vertex 2]],GroupVertices[Vertex],0)),1,1,"")</f>
        <v>3</v>
      </c>
      <c r="BD29" s="48"/>
      <c r="BE29" s="49"/>
      <c r="BF29" s="48"/>
      <c r="BG29" s="49"/>
      <c r="BH29" s="48"/>
      <c r="BI29" s="49"/>
      <c r="BJ29" s="48"/>
      <c r="BK29" s="49"/>
      <c r="BL29" s="48"/>
    </row>
    <row r="30" spans="1:64" ht="15">
      <c r="A30" s="64" t="s">
        <v>235</v>
      </c>
      <c r="B30" s="64" t="s">
        <v>380</v>
      </c>
      <c r="C30" s="65"/>
      <c r="D30" s="66"/>
      <c r="E30" s="67"/>
      <c r="F30" s="68"/>
      <c r="G30" s="65"/>
      <c r="H30" s="69"/>
      <c r="I30" s="70"/>
      <c r="J30" s="70"/>
      <c r="K30" s="34" t="s">
        <v>65</v>
      </c>
      <c r="L30" s="77">
        <v>47</v>
      </c>
      <c r="M30" s="77"/>
      <c r="N30" s="72"/>
      <c r="O30" s="79" t="s">
        <v>431</v>
      </c>
      <c r="P30" s="81">
        <v>43678.76421296296</v>
      </c>
      <c r="Q30" s="79" t="s">
        <v>459</v>
      </c>
      <c r="R30" s="84" t="s">
        <v>576</v>
      </c>
      <c r="S30" s="79" t="s">
        <v>631</v>
      </c>
      <c r="T30" s="79" t="s">
        <v>662</v>
      </c>
      <c r="U30" s="79"/>
      <c r="V30" s="84" t="s">
        <v>758</v>
      </c>
      <c r="W30" s="81">
        <v>43678.76421296296</v>
      </c>
      <c r="X30" s="84" t="s">
        <v>899</v>
      </c>
      <c r="Y30" s="79"/>
      <c r="Z30" s="79"/>
      <c r="AA30" s="82" t="s">
        <v>1074</v>
      </c>
      <c r="AB30" s="82" t="s">
        <v>1228</v>
      </c>
      <c r="AC30" s="79" t="b">
        <v>0</v>
      </c>
      <c r="AD30" s="79">
        <v>0</v>
      </c>
      <c r="AE30" s="82" t="s">
        <v>1254</v>
      </c>
      <c r="AF30" s="79" t="b">
        <v>0</v>
      </c>
      <c r="AG30" s="79" t="s">
        <v>1274</v>
      </c>
      <c r="AH30" s="79"/>
      <c r="AI30" s="82" t="s">
        <v>1246</v>
      </c>
      <c r="AJ30" s="79" t="b">
        <v>0</v>
      </c>
      <c r="AK30" s="79">
        <v>0</v>
      </c>
      <c r="AL30" s="82" t="s">
        <v>1246</v>
      </c>
      <c r="AM30" s="79" t="s">
        <v>1288</v>
      </c>
      <c r="AN30" s="79" t="b">
        <v>0</v>
      </c>
      <c r="AO30" s="82" t="s">
        <v>1228</v>
      </c>
      <c r="AP30" s="79" t="s">
        <v>176</v>
      </c>
      <c r="AQ30" s="79">
        <v>0</v>
      </c>
      <c r="AR30" s="79">
        <v>0</v>
      </c>
      <c r="AS30" s="79"/>
      <c r="AT30" s="79"/>
      <c r="AU30" s="79"/>
      <c r="AV30" s="79"/>
      <c r="AW30" s="79"/>
      <c r="AX30" s="79"/>
      <c r="AY30" s="79"/>
      <c r="AZ30" s="79"/>
      <c r="BA30">
        <v>5</v>
      </c>
      <c r="BB30" s="78" t="str">
        <f>REPLACE(INDEX(GroupVertices[Group],MATCH(Edges25[[#This Row],[Vertex 1]],GroupVertices[Vertex],0)),1,1,"")</f>
        <v>3</v>
      </c>
      <c r="BC30" s="78" t="str">
        <f>REPLACE(INDEX(GroupVertices[Group],MATCH(Edges25[[#This Row],[Vertex 2]],GroupVertices[Vertex],0)),1,1,"")</f>
        <v>3</v>
      </c>
      <c r="BD30" s="48"/>
      <c r="BE30" s="49"/>
      <c r="BF30" s="48"/>
      <c r="BG30" s="49"/>
      <c r="BH30" s="48"/>
      <c r="BI30" s="49"/>
      <c r="BJ30" s="48"/>
      <c r="BK30" s="49"/>
      <c r="BL30" s="48"/>
    </row>
    <row r="31" spans="1:64" ht="15">
      <c r="A31" s="64" t="s">
        <v>236</v>
      </c>
      <c r="B31" s="64" t="s">
        <v>363</v>
      </c>
      <c r="C31" s="65"/>
      <c r="D31" s="66"/>
      <c r="E31" s="67"/>
      <c r="F31" s="68"/>
      <c r="G31" s="65"/>
      <c r="H31" s="69"/>
      <c r="I31" s="70"/>
      <c r="J31" s="70"/>
      <c r="K31" s="34" t="s">
        <v>65</v>
      </c>
      <c r="L31" s="77">
        <v>54</v>
      </c>
      <c r="M31" s="77"/>
      <c r="N31" s="72"/>
      <c r="O31" s="79" t="s">
        <v>431</v>
      </c>
      <c r="P31" s="81">
        <v>43678.815520833334</v>
      </c>
      <c r="Q31" s="79" t="s">
        <v>460</v>
      </c>
      <c r="R31" s="79"/>
      <c r="S31" s="79"/>
      <c r="T31" s="79" t="s">
        <v>653</v>
      </c>
      <c r="U31" s="79"/>
      <c r="V31" s="84" t="s">
        <v>759</v>
      </c>
      <c r="W31" s="81">
        <v>43678.815520833334</v>
      </c>
      <c r="X31" s="84" t="s">
        <v>900</v>
      </c>
      <c r="Y31" s="79"/>
      <c r="Z31" s="79"/>
      <c r="AA31" s="82" t="s">
        <v>1075</v>
      </c>
      <c r="AB31" s="79"/>
      <c r="AC31" s="79" t="b">
        <v>0</v>
      </c>
      <c r="AD31" s="79">
        <v>0</v>
      </c>
      <c r="AE31" s="82" t="s">
        <v>1246</v>
      </c>
      <c r="AF31" s="79" t="b">
        <v>0</v>
      </c>
      <c r="AG31" s="79" t="s">
        <v>1274</v>
      </c>
      <c r="AH31" s="79"/>
      <c r="AI31" s="82" t="s">
        <v>1246</v>
      </c>
      <c r="AJ31" s="79" t="b">
        <v>0</v>
      </c>
      <c r="AK31" s="79">
        <v>71</v>
      </c>
      <c r="AL31" s="82" t="s">
        <v>1216</v>
      </c>
      <c r="AM31" s="79" t="s">
        <v>1288</v>
      </c>
      <c r="AN31" s="79" t="b">
        <v>0</v>
      </c>
      <c r="AO31" s="82" t="s">
        <v>1216</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c r="BE31" s="49"/>
      <c r="BF31" s="48"/>
      <c r="BG31" s="49"/>
      <c r="BH31" s="48"/>
      <c r="BI31" s="49"/>
      <c r="BJ31" s="48"/>
      <c r="BK31" s="49"/>
      <c r="BL31" s="48"/>
    </row>
    <row r="32" spans="1:64" ht="15">
      <c r="A32" s="64" t="s">
        <v>237</v>
      </c>
      <c r="B32" s="64" t="s">
        <v>237</v>
      </c>
      <c r="C32" s="65"/>
      <c r="D32" s="66"/>
      <c r="E32" s="67"/>
      <c r="F32" s="68"/>
      <c r="G32" s="65"/>
      <c r="H32" s="69"/>
      <c r="I32" s="70"/>
      <c r="J32" s="70"/>
      <c r="K32" s="34" t="s">
        <v>65</v>
      </c>
      <c r="L32" s="77">
        <v>56</v>
      </c>
      <c r="M32" s="77"/>
      <c r="N32" s="72"/>
      <c r="O32" s="79" t="s">
        <v>176</v>
      </c>
      <c r="P32" s="81">
        <v>43679.05715277778</v>
      </c>
      <c r="Q32" s="79" t="s">
        <v>461</v>
      </c>
      <c r="R32" s="79"/>
      <c r="S32" s="79"/>
      <c r="T32" s="79" t="s">
        <v>663</v>
      </c>
      <c r="U32" s="79"/>
      <c r="V32" s="84" t="s">
        <v>760</v>
      </c>
      <c r="W32" s="81">
        <v>43679.05715277778</v>
      </c>
      <c r="X32" s="84" t="s">
        <v>901</v>
      </c>
      <c r="Y32" s="79"/>
      <c r="Z32" s="79"/>
      <c r="AA32" s="82" t="s">
        <v>1076</v>
      </c>
      <c r="AB32" s="79"/>
      <c r="AC32" s="79" t="b">
        <v>0</v>
      </c>
      <c r="AD32" s="79">
        <v>0</v>
      </c>
      <c r="AE32" s="82" t="s">
        <v>1246</v>
      </c>
      <c r="AF32" s="79" t="b">
        <v>0</v>
      </c>
      <c r="AG32" s="79" t="s">
        <v>1274</v>
      </c>
      <c r="AH32" s="79"/>
      <c r="AI32" s="82" t="s">
        <v>1246</v>
      </c>
      <c r="AJ32" s="79" t="b">
        <v>0</v>
      </c>
      <c r="AK32" s="79">
        <v>0</v>
      </c>
      <c r="AL32" s="82" t="s">
        <v>1246</v>
      </c>
      <c r="AM32" s="79" t="s">
        <v>1289</v>
      </c>
      <c r="AN32" s="79" t="b">
        <v>0</v>
      </c>
      <c r="AO32" s="82" t="s">
        <v>1076</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3.125</v>
      </c>
      <c r="BF32" s="48">
        <v>0</v>
      </c>
      <c r="BG32" s="49">
        <v>0</v>
      </c>
      <c r="BH32" s="48">
        <v>0</v>
      </c>
      <c r="BI32" s="49">
        <v>0</v>
      </c>
      <c r="BJ32" s="48">
        <v>31</v>
      </c>
      <c r="BK32" s="49">
        <v>96.875</v>
      </c>
      <c r="BL32" s="48">
        <v>32</v>
      </c>
    </row>
    <row r="33" spans="1:64" ht="15">
      <c r="A33" s="64" t="s">
        <v>238</v>
      </c>
      <c r="B33" s="64" t="s">
        <v>347</v>
      </c>
      <c r="C33" s="65"/>
      <c r="D33" s="66"/>
      <c r="E33" s="67"/>
      <c r="F33" s="68"/>
      <c r="G33" s="65"/>
      <c r="H33" s="69"/>
      <c r="I33" s="70"/>
      <c r="J33" s="70"/>
      <c r="K33" s="34" t="s">
        <v>65</v>
      </c>
      <c r="L33" s="77">
        <v>57</v>
      </c>
      <c r="M33" s="77"/>
      <c r="N33" s="72"/>
      <c r="O33" s="79" t="s">
        <v>431</v>
      </c>
      <c r="P33" s="81">
        <v>43679.158483796295</v>
      </c>
      <c r="Q33" s="79" t="s">
        <v>462</v>
      </c>
      <c r="R33" s="79"/>
      <c r="S33" s="79"/>
      <c r="T33" s="79" t="s">
        <v>664</v>
      </c>
      <c r="U33" s="79"/>
      <c r="V33" s="84" t="s">
        <v>761</v>
      </c>
      <c r="W33" s="81">
        <v>43679.158483796295</v>
      </c>
      <c r="X33" s="84" t="s">
        <v>902</v>
      </c>
      <c r="Y33" s="79"/>
      <c r="Z33" s="79"/>
      <c r="AA33" s="82" t="s">
        <v>1077</v>
      </c>
      <c r="AB33" s="79"/>
      <c r="AC33" s="79" t="b">
        <v>0</v>
      </c>
      <c r="AD33" s="79">
        <v>0</v>
      </c>
      <c r="AE33" s="82" t="s">
        <v>1246</v>
      </c>
      <c r="AF33" s="79" t="b">
        <v>0</v>
      </c>
      <c r="AG33" s="79" t="s">
        <v>1274</v>
      </c>
      <c r="AH33" s="79"/>
      <c r="AI33" s="82" t="s">
        <v>1246</v>
      </c>
      <c r="AJ33" s="79" t="b">
        <v>0</v>
      </c>
      <c r="AK33" s="79">
        <v>18</v>
      </c>
      <c r="AL33" s="82" t="s">
        <v>1202</v>
      </c>
      <c r="AM33" s="79" t="s">
        <v>1292</v>
      </c>
      <c r="AN33" s="79" t="b">
        <v>0</v>
      </c>
      <c r="AO33" s="82" t="s">
        <v>1202</v>
      </c>
      <c r="AP33" s="79" t="s">
        <v>176</v>
      </c>
      <c r="AQ33" s="79">
        <v>0</v>
      </c>
      <c r="AR33" s="79">
        <v>0</v>
      </c>
      <c r="AS33" s="79"/>
      <c r="AT33" s="79"/>
      <c r="AU33" s="79"/>
      <c r="AV33" s="79"/>
      <c r="AW33" s="79"/>
      <c r="AX33" s="79"/>
      <c r="AY33" s="79"/>
      <c r="AZ33" s="79"/>
      <c r="BA33">
        <v>1</v>
      </c>
      <c r="BB33" s="78" t="str">
        <f>REPLACE(INDEX(GroupVertices[Group],MATCH(Edges25[[#This Row],[Vertex 1]],GroupVertices[Vertex],0)),1,1,"")</f>
        <v>4</v>
      </c>
      <c r="BC33" s="78" t="str">
        <f>REPLACE(INDEX(GroupVertices[Group],MATCH(Edges25[[#This Row],[Vertex 2]],GroupVertices[Vertex],0)),1,1,"")</f>
        <v>4</v>
      </c>
      <c r="BD33" s="48">
        <v>0</v>
      </c>
      <c r="BE33" s="49">
        <v>0</v>
      </c>
      <c r="BF33" s="48">
        <v>1</v>
      </c>
      <c r="BG33" s="49">
        <v>3.8461538461538463</v>
      </c>
      <c r="BH33" s="48">
        <v>0</v>
      </c>
      <c r="BI33" s="49">
        <v>0</v>
      </c>
      <c r="BJ33" s="48">
        <v>25</v>
      </c>
      <c r="BK33" s="49">
        <v>96.15384615384616</v>
      </c>
      <c r="BL33" s="48">
        <v>26</v>
      </c>
    </row>
    <row r="34" spans="1:64" ht="15">
      <c r="A34" s="64" t="s">
        <v>239</v>
      </c>
      <c r="B34" s="64" t="s">
        <v>347</v>
      </c>
      <c r="C34" s="65"/>
      <c r="D34" s="66"/>
      <c r="E34" s="67"/>
      <c r="F34" s="68"/>
      <c r="G34" s="65"/>
      <c r="H34" s="69"/>
      <c r="I34" s="70"/>
      <c r="J34" s="70"/>
      <c r="K34" s="34" t="s">
        <v>65</v>
      </c>
      <c r="L34" s="77">
        <v>58</v>
      </c>
      <c r="M34" s="77"/>
      <c r="N34" s="72"/>
      <c r="O34" s="79" t="s">
        <v>431</v>
      </c>
      <c r="P34" s="81">
        <v>43679.15939814815</v>
      </c>
      <c r="Q34" s="79" t="s">
        <v>462</v>
      </c>
      <c r="R34" s="79"/>
      <c r="S34" s="79"/>
      <c r="T34" s="79" t="s">
        <v>664</v>
      </c>
      <c r="U34" s="79"/>
      <c r="V34" s="84" t="s">
        <v>762</v>
      </c>
      <c r="W34" s="81">
        <v>43679.15939814815</v>
      </c>
      <c r="X34" s="84" t="s">
        <v>903</v>
      </c>
      <c r="Y34" s="79"/>
      <c r="Z34" s="79"/>
      <c r="AA34" s="82" t="s">
        <v>1078</v>
      </c>
      <c r="AB34" s="79"/>
      <c r="AC34" s="79" t="b">
        <v>0</v>
      </c>
      <c r="AD34" s="79">
        <v>0</v>
      </c>
      <c r="AE34" s="82" t="s">
        <v>1246</v>
      </c>
      <c r="AF34" s="79" t="b">
        <v>0</v>
      </c>
      <c r="AG34" s="79" t="s">
        <v>1274</v>
      </c>
      <c r="AH34" s="79"/>
      <c r="AI34" s="82" t="s">
        <v>1246</v>
      </c>
      <c r="AJ34" s="79" t="b">
        <v>0</v>
      </c>
      <c r="AK34" s="79">
        <v>18</v>
      </c>
      <c r="AL34" s="82" t="s">
        <v>1202</v>
      </c>
      <c r="AM34" s="79" t="s">
        <v>1293</v>
      </c>
      <c r="AN34" s="79" t="b">
        <v>0</v>
      </c>
      <c r="AO34" s="82" t="s">
        <v>1202</v>
      </c>
      <c r="AP34" s="79" t="s">
        <v>176</v>
      </c>
      <c r="AQ34" s="79">
        <v>0</v>
      </c>
      <c r="AR34" s="79">
        <v>0</v>
      </c>
      <c r="AS34" s="79"/>
      <c r="AT34" s="79"/>
      <c r="AU34" s="79"/>
      <c r="AV34" s="79"/>
      <c r="AW34" s="79"/>
      <c r="AX34" s="79"/>
      <c r="AY34" s="79"/>
      <c r="AZ34" s="79"/>
      <c r="BA34">
        <v>1</v>
      </c>
      <c r="BB34" s="78" t="str">
        <f>REPLACE(INDEX(GroupVertices[Group],MATCH(Edges25[[#This Row],[Vertex 1]],GroupVertices[Vertex],0)),1,1,"")</f>
        <v>4</v>
      </c>
      <c r="BC34" s="78" t="str">
        <f>REPLACE(INDEX(GroupVertices[Group],MATCH(Edges25[[#This Row],[Vertex 2]],GroupVertices[Vertex],0)),1,1,"")</f>
        <v>4</v>
      </c>
      <c r="BD34" s="48">
        <v>0</v>
      </c>
      <c r="BE34" s="49">
        <v>0</v>
      </c>
      <c r="BF34" s="48">
        <v>1</v>
      </c>
      <c r="BG34" s="49">
        <v>3.8461538461538463</v>
      </c>
      <c r="BH34" s="48">
        <v>0</v>
      </c>
      <c r="BI34" s="49">
        <v>0</v>
      </c>
      <c r="BJ34" s="48">
        <v>25</v>
      </c>
      <c r="BK34" s="49">
        <v>96.15384615384616</v>
      </c>
      <c r="BL34" s="48">
        <v>26</v>
      </c>
    </row>
    <row r="35" spans="1:64" ht="15">
      <c r="A35" s="64" t="s">
        <v>240</v>
      </c>
      <c r="B35" s="64" t="s">
        <v>347</v>
      </c>
      <c r="C35" s="65"/>
      <c r="D35" s="66"/>
      <c r="E35" s="67"/>
      <c r="F35" s="68"/>
      <c r="G35" s="65"/>
      <c r="H35" s="69"/>
      <c r="I35" s="70"/>
      <c r="J35" s="70"/>
      <c r="K35" s="34" t="s">
        <v>65</v>
      </c>
      <c r="L35" s="77">
        <v>59</v>
      </c>
      <c r="M35" s="77"/>
      <c r="N35" s="72"/>
      <c r="O35" s="79" t="s">
        <v>431</v>
      </c>
      <c r="P35" s="81">
        <v>43679.16064814815</v>
      </c>
      <c r="Q35" s="79" t="s">
        <v>462</v>
      </c>
      <c r="R35" s="79"/>
      <c r="S35" s="79"/>
      <c r="T35" s="79" t="s">
        <v>664</v>
      </c>
      <c r="U35" s="79"/>
      <c r="V35" s="84" t="s">
        <v>763</v>
      </c>
      <c r="W35" s="81">
        <v>43679.16064814815</v>
      </c>
      <c r="X35" s="84" t="s">
        <v>904</v>
      </c>
      <c r="Y35" s="79"/>
      <c r="Z35" s="79"/>
      <c r="AA35" s="82" t="s">
        <v>1079</v>
      </c>
      <c r="AB35" s="79"/>
      <c r="AC35" s="79" t="b">
        <v>0</v>
      </c>
      <c r="AD35" s="79">
        <v>0</v>
      </c>
      <c r="AE35" s="82" t="s">
        <v>1246</v>
      </c>
      <c r="AF35" s="79" t="b">
        <v>0</v>
      </c>
      <c r="AG35" s="79" t="s">
        <v>1274</v>
      </c>
      <c r="AH35" s="79"/>
      <c r="AI35" s="82" t="s">
        <v>1246</v>
      </c>
      <c r="AJ35" s="79" t="b">
        <v>0</v>
      </c>
      <c r="AK35" s="79">
        <v>18</v>
      </c>
      <c r="AL35" s="82" t="s">
        <v>1202</v>
      </c>
      <c r="AM35" s="79" t="s">
        <v>1289</v>
      </c>
      <c r="AN35" s="79" t="b">
        <v>0</v>
      </c>
      <c r="AO35" s="82" t="s">
        <v>1202</v>
      </c>
      <c r="AP35" s="79" t="s">
        <v>176</v>
      </c>
      <c r="AQ35" s="79">
        <v>0</v>
      </c>
      <c r="AR35" s="79">
        <v>0</v>
      </c>
      <c r="AS35" s="79"/>
      <c r="AT35" s="79"/>
      <c r="AU35" s="79"/>
      <c r="AV35" s="79"/>
      <c r="AW35" s="79"/>
      <c r="AX35" s="79"/>
      <c r="AY35" s="79"/>
      <c r="AZ35" s="79"/>
      <c r="BA35">
        <v>1</v>
      </c>
      <c r="BB35" s="78" t="str">
        <f>REPLACE(INDEX(GroupVertices[Group],MATCH(Edges25[[#This Row],[Vertex 1]],GroupVertices[Vertex],0)),1,1,"")</f>
        <v>4</v>
      </c>
      <c r="BC35" s="78" t="str">
        <f>REPLACE(INDEX(GroupVertices[Group],MATCH(Edges25[[#This Row],[Vertex 2]],GroupVertices[Vertex],0)),1,1,"")</f>
        <v>4</v>
      </c>
      <c r="BD35" s="48">
        <v>0</v>
      </c>
      <c r="BE35" s="49">
        <v>0</v>
      </c>
      <c r="BF35" s="48">
        <v>1</v>
      </c>
      <c r="BG35" s="49">
        <v>3.8461538461538463</v>
      </c>
      <c r="BH35" s="48">
        <v>0</v>
      </c>
      <c r="BI35" s="49">
        <v>0</v>
      </c>
      <c r="BJ35" s="48">
        <v>25</v>
      </c>
      <c r="BK35" s="49">
        <v>96.15384615384616</v>
      </c>
      <c r="BL35" s="48">
        <v>26</v>
      </c>
    </row>
    <row r="36" spans="1:64" ht="15">
      <c r="A36" s="64" t="s">
        <v>241</v>
      </c>
      <c r="B36" s="64" t="s">
        <v>347</v>
      </c>
      <c r="C36" s="65"/>
      <c r="D36" s="66"/>
      <c r="E36" s="67"/>
      <c r="F36" s="68"/>
      <c r="G36" s="65"/>
      <c r="H36" s="69"/>
      <c r="I36" s="70"/>
      <c r="J36" s="70"/>
      <c r="K36" s="34" t="s">
        <v>65</v>
      </c>
      <c r="L36" s="77">
        <v>60</v>
      </c>
      <c r="M36" s="77"/>
      <c r="N36" s="72"/>
      <c r="O36" s="79" t="s">
        <v>431</v>
      </c>
      <c r="P36" s="81">
        <v>43679.18418981481</v>
      </c>
      <c r="Q36" s="79" t="s">
        <v>462</v>
      </c>
      <c r="R36" s="79"/>
      <c r="S36" s="79"/>
      <c r="T36" s="79" t="s">
        <v>664</v>
      </c>
      <c r="U36" s="79"/>
      <c r="V36" s="84" t="s">
        <v>764</v>
      </c>
      <c r="W36" s="81">
        <v>43679.18418981481</v>
      </c>
      <c r="X36" s="84" t="s">
        <v>905</v>
      </c>
      <c r="Y36" s="79"/>
      <c r="Z36" s="79"/>
      <c r="AA36" s="82" t="s">
        <v>1080</v>
      </c>
      <c r="AB36" s="79"/>
      <c r="AC36" s="79" t="b">
        <v>0</v>
      </c>
      <c r="AD36" s="79">
        <v>0</v>
      </c>
      <c r="AE36" s="82" t="s">
        <v>1246</v>
      </c>
      <c r="AF36" s="79" t="b">
        <v>0</v>
      </c>
      <c r="AG36" s="79" t="s">
        <v>1274</v>
      </c>
      <c r="AH36" s="79"/>
      <c r="AI36" s="82" t="s">
        <v>1246</v>
      </c>
      <c r="AJ36" s="79" t="b">
        <v>0</v>
      </c>
      <c r="AK36" s="79">
        <v>18</v>
      </c>
      <c r="AL36" s="82" t="s">
        <v>1202</v>
      </c>
      <c r="AM36" s="79" t="s">
        <v>1290</v>
      </c>
      <c r="AN36" s="79" t="b">
        <v>0</v>
      </c>
      <c r="AO36" s="82" t="s">
        <v>1202</v>
      </c>
      <c r="AP36" s="79" t="s">
        <v>176</v>
      </c>
      <c r="AQ36" s="79">
        <v>0</v>
      </c>
      <c r="AR36" s="79">
        <v>0</v>
      </c>
      <c r="AS36" s="79"/>
      <c r="AT36" s="79"/>
      <c r="AU36" s="79"/>
      <c r="AV36" s="79"/>
      <c r="AW36" s="79"/>
      <c r="AX36" s="79"/>
      <c r="AY36" s="79"/>
      <c r="AZ36" s="79"/>
      <c r="BA36">
        <v>1</v>
      </c>
      <c r="BB36" s="78" t="str">
        <f>REPLACE(INDEX(GroupVertices[Group],MATCH(Edges25[[#This Row],[Vertex 1]],GroupVertices[Vertex],0)),1,1,"")</f>
        <v>4</v>
      </c>
      <c r="BC36" s="78" t="str">
        <f>REPLACE(INDEX(GroupVertices[Group],MATCH(Edges25[[#This Row],[Vertex 2]],GroupVertices[Vertex],0)),1,1,"")</f>
        <v>4</v>
      </c>
      <c r="BD36" s="48">
        <v>0</v>
      </c>
      <c r="BE36" s="49">
        <v>0</v>
      </c>
      <c r="BF36" s="48">
        <v>1</v>
      </c>
      <c r="BG36" s="49">
        <v>3.8461538461538463</v>
      </c>
      <c r="BH36" s="48">
        <v>0</v>
      </c>
      <c r="BI36" s="49">
        <v>0</v>
      </c>
      <c r="BJ36" s="48">
        <v>25</v>
      </c>
      <c r="BK36" s="49">
        <v>96.15384615384616</v>
      </c>
      <c r="BL36" s="48">
        <v>26</v>
      </c>
    </row>
    <row r="37" spans="1:64" ht="15">
      <c r="A37" s="64" t="s">
        <v>242</v>
      </c>
      <c r="B37" s="64" t="s">
        <v>347</v>
      </c>
      <c r="C37" s="65"/>
      <c r="D37" s="66"/>
      <c r="E37" s="67"/>
      <c r="F37" s="68"/>
      <c r="G37" s="65"/>
      <c r="H37" s="69"/>
      <c r="I37" s="70"/>
      <c r="J37" s="70"/>
      <c r="K37" s="34" t="s">
        <v>65</v>
      </c>
      <c r="L37" s="77">
        <v>61</v>
      </c>
      <c r="M37" s="77"/>
      <c r="N37" s="72"/>
      <c r="O37" s="79" t="s">
        <v>431</v>
      </c>
      <c r="P37" s="81">
        <v>43679.206412037034</v>
      </c>
      <c r="Q37" s="79" t="s">
        <v>462</v>
      </c>
      <c r="R37" s="79"/>
      <c r="S37" s="79"/>
      <c r="T37" s="79" t="s">
        <v>664</v>
      </c>
      <c r="U37" s="79"/>
      <c r="V37" s="84" t="s">
        <v>765</v>
      </c>
      <c r="W37" s="81">
        <v>43679.206412037034</v>
      </c>
      <c r="X37" s="84" t="s">
        <v>906</v>
      </c>
      <c r="Y37" s="79"/>
      <c r="Z37" s="79"/>
      <c r="AA37" s="82" t="s">
        <v>1081</v>
      </c>
      <c r="AB37" s="79"/>
      <c r="AC37" s="79" t="b">
        <v>0</v>
      </c>
      <c r="AD37" s="79">
        <v>0</v>
      </c>
      <c r="AE37" s="82" t="s">
        <v>1246</v>
      </c>
      <c r="AF37" s="79" t="b">
        <v>0</v>
      </c>
      <c r="AG37" s="79" t="s">
        <v>1274</v>
      </c>
      <c r="AH37" s="79"/>
      <c r="AI37" s="82" t="s">
        <v>1246</v>
      </c>
      <c r="AJ37" s="79" t="b">
        <v>0</v>
      </c>
      <c r="AK37" s="79">
        <v>18</v>
      </c>
      <c r="AL37" s="82" t="s">
        <v>1202</v>
      </c>
      <c r="AM37" s="79" t="s">
        <v>1288</v>
      </c>
      <c r="AN37" s="79" t="b">
        <v>0</v>
      </c>
      <c r="AO37" s="82" t="s">
        <v>1202</v>
      </c>
      <c r="AP37" s="79" t="s">
        <v>176</v>
      </c>
      <c r="AQ37" s="79">
        <v>0</v>
      </c>
      <c r="AR37" s="79">
        <v>0</v>
      </c>
      <c r="AS37" s="79"/>
      <c r="AT37" s="79"/>
      <c r="AU37" s="79"/>
      <c r="AV37" s="79"/>
      <c r="AW37" s="79"/>
      <c r="AX37" s="79"/>
      <c r="AY37" s="79"/>
      <c r="AZ37" s="79"/>
      <c r="BA37">
        <v>1</v>
      </c>
      <c r="BB37" s="78" t="str">
        <f>REPLACE(INDEX(GroupVertices[Group],MATCH(Edges25[[#This Row],[Vertex 1]],GroupVertices[Vertex],0)),1,1,"")</f>
        <v>4</v>
      </c>
      <c r="BC37" s="78" t="str">
        <f>REPLACE(INDEX(GroupVertices[Group],MATCH(Edges25[[#This Row],[Vertex 2]],GroupVertices[Vertex],0)),1,1,"")</f>
        <v>4</v>
      </c>
      <c r="BD37" s="48">
        <v>0</v>
      </c>
      <c r="BE37" s="49">
        <v>0</v>
      </c>
      <c r="BF37" s="48">
        <v>1</v>
      </c>
      <c r="BG37" s="49">
        <v>3.8461538461538463</v>
      </c>
      <c r="BH37" s="48">
        <v>0</v>
      </c>
      <c r="BI37" s="49">
        <v>0</v>
      </c>
      <c r="BJ37" s="48">
        <v>25</v>
      </c>
      <c r="BK37" s="49">
        <v>96.15384615384616</v>
      </c>
      <c r="BL37" s="48">
        <v>26</v>
      </c>
    </row>
    <row r="38" spans="1:64" ht="15">
      <c r="A38" s="64" t="s">
        <v>243</v>
      </c>
      <c r="B38" s="64" t="s">
        <v>347</v>
      </c>
      <c r="C38" s="65"/>
      <c r="D38" s="66"/>
      <c r="E38" s="67"/>
      <c r="F38" s="68"/>
      <c r="G38" s="65"/>
      <c r="H38" s="69"/>
      <c r="I38" s="70"/>
      <c r="J38" s="70"/>
      <c r="K38" s="34" t="s">
        <v>65</v>
      </c>
      <c r="L38" s="77">
        <v>62</v>
      </c>
      <c r="M38" s="77"/>
      <c r="N38" s="72"/>
      <c r="O38" s="79" t="s">
        <v>431</v>
      </c>
      <c r="P38" s="81">
        <v>43679.22314814815</v>
      </c>
      <c r="Q38" s="79" t="s">
        <v>462</v>
      </c>
      <c r="R38" s="79"/>
      <c r="S38" s="79"/>
      <c r="T38" s="79" t="s">
        <v>664</v>
      </c>
      <c r="U38" s="79"/>
      <c r="V38" s="84" t="s">
        <v>766</v>
      </c>
      <c r="W38" s="81">
        <v>43679.22314814815</v>
      </c>
      <c r="X38" s="84" t="s">
        <v>907</v>
      </c>
      <c r="Y38" s="79"/>
      <c r="Z38" s="79"/>
      <c r="AA38" s="82" t="s">
        <v>1082</v>
      </c>
      <c r="AB38" s="79"/>
      <c r="AC38" s="79" t="b">
        <v>0</v>
      </c>
      <c r="AD38" s="79">
        <v>0</v>
      </c>
      <c r="AE38" s="82" t="s">
        <v>1246</v>
      </c>
      <c r="AF38" s="79" t="b">
        <v>0</v>
      </c>
      <c r="AG38" s="79" t="s">
        <v>1274</v>
      </c>
      <c r="AH38" s="79"/>
      <c r="AI38" s="82" t="s">
        <v>1246</v>
      </c>
      <c r="AJ38" s="79" t="b">
        <v>0</v>
      </c>
      <c r="AK38" s="79">
        <v>18</v>
      </c>
      <c r="AL38" s="82" t="s">
        <v>1202</v>
      </c>
      <c r="AM38" s="79" t="s">
        <v>1288</v>
      </c>
      <c r="AN38" s="79" t="b">
        <v>0</v>
      </c>
      <c r="AO38" s="82" t="s">
        <v>1202</v>
      </c>
      <c r="AP38" s="79" t="s">
        <v>176</v>
      </c>
      <c r="AQ38" s="79">
        <v>0</v>
      </c>
      <c r="AR38" s="79">
        <v>0</v>
      </c>
      <c r="AS38" s="79"/>
      <c r="AT38" s="79"/>
      <c r="AU38" s="79"/>
      <c r="AV38" s="79"/>
      <c r="AW38" s="79"/>
      <c r="AX38" s="79"/>
      <c r="AY38" s="79"/>
      <c r="AZ38" s="79"/>
      <c r="BA38">
        <v>1</v>
      </c>
      <c r="BB38" s="78" t="str">
        <f>REPLACE(INDEX(GroupVertices[Group],MATCH(Edges25[[#This Row],[Vertex 1]],GroupVertices[Vertex],0)),1,1,"")</f>
        <v>4</v>
      </c>
      <c r="BC38" s="78" t="str">
        <f>REPLACE(INDEX(GroupVertices[Group],MATCH(Edges25[[#This Row],[Vertex 2]],GroupVertices[Vertex],0)),1,1,"")</f>
        <v>4</v>
      </c>
      <c r="BD38" s="48">
        <v>0</v>
      </c>
      <c r="BE38" s="49">
        <v>0</v>
      </c>
      <c r="BF38" s="48">
        <v>1</v>
      </c>
      <c r="BG38" s="49">
        <v>3.8461538461538463</v>
      </c>
      <c r="BH38" s="48">
        <v>0</v>
      </c>
      <c r="BI38" s="49">
        <v>0</v>
      </c>
      <c r="BJ38" s="48">
        <v>25</v>
      </c>
      <c r="BK38" s="49">
        <v>96.15384615384616</v>
      </c>
      <c r="BL38" s="48">
        <v>26</v>
      </c>
    </row>
    <row r="39" spans="1:64" ht="15">
      <c r="A39" s="64" t="s">
        <v>244</v>
      </c>
      <c r="B39" s="64" t="s">
        <v>347</v>
      </c>
      <c r="C39" s="65"/>
      <c r="D39" s="66"/>
      <c r="E39" s="67"/>
      <c r="F39" s="68"/>
      <c r="G39" s="65"/>
      <c r="H39" s="69"/>
      <c r="I39" s="70"/>
      <c r="J39" s="70"/>
      <c r="K39" s="34" t="s">
        <v>65</v>
      </c>
      <c r="L39" s="77">
        <v>63</v>
      </c>
      <c r="M39" s="77"/>
      <c r="N39" s="72"/>
      <c r="O39" s="79" t="s">
        <v>431</v>
      </c>
      <c r="P39" s="81">
        <v>43679.24077546296</v>
      </c>
      <c r="Q39" s="79" t="s">
        <v>462</v>
      </c>
      <c r="R39" s="79"/>
      <c r="S39" s="79"/>
      <c r="T39" s="79" t="s">
        <v>664</v>
      </c>
      <c r="U39" s="79"/>
      <c r="V39" s="84" t="s">
        <v>767</v>
      </c>
      <c r="W39" s="81">
        <v>43679.24077546296</v>
      </c>
      <c r="X39" s="84" t="s">
        <v>908</v>
      </c>
      <c r="Y39" s="79"/>
      <c r="Z39" s="79"/>
      <c r="AA39" s="82" t="s">
        <v>1083</v>
      </c>
      <c r="AB39" s="79"/>
      <c r="AC39" s="79" t="b">
        <v>0</v>
      </c>
      <c r="AD39" s="79">
        <v>0</v>
      </c>
      <c r="AE39" s="82" t="s">
        <v>1246</v>
      </c>
      <c r="AF39" s="79" t="b">
        <v>0</v>
      </c>
      <c r="AG39" s="79" t="s">
        <v>1274</v>
      </c>
      <c r="AH39" s="79"/>
      <c r="AI39" s="82" t="s">
        <v>1246</v>
      </c>
      <c r="AJ39" s="79" t="b">
        <v>0</v>
      </c>
      <c r="AK39" s="79">
        <v>18</v>
      </c>
      <c r="AL39" s="82" t="s">
        <v>1202</v>
      </c>
      <c r="AM39" s="79" t="s">
        <v>1290</v>
      </c>
      <c r="AN39" s="79" t="b">
        <v>0</v>
      </c>
      <c r="AO39" s="82" t="s">
        <v>1202</v>
      </c>
      <c r="AP39" s="79" t="s">
        <v>176</v>
      </c>
      <c r="AQ39" s="79">
        <v>0</v>
      </c>
      <c r="AR39" s="79">
        <v>0</v>
      </c>
      <c r="AS39" s="79"/>
      <c r="AT39" s="79"/>
      <c r="AU39" s="79"/>
      <c r="AV39" s="79"/>
      <c r="AW39" s="79"/>
      <c r="AX39" s="79"/>
      <c r="AY39" s="79"/>
      <c r="AZ39" s="79"/>
      <c r="BA39">
        <v>1</v>
      </c>
      <c r="BB39" s="78" t="str">
        <f>REPLACE(INDEX(GroupVertices[Group],MATCH(Edges25[[#This Row],[Vertex 1]],GroupVertices[Vertex],0)),1,1,"")</f>
        <v>4</v>
      </c>
      <c r="BC39" s="78" t="str">
        <f>REPLACE(INDEX(GroupVertices[Group],MATCH(Edges25[[#This Row],[Vertex 2]],GroupVertices[Vertex],0)),1,1,"")</f>
        <v>4</v>
      </c>
      <c r="BD39" s="48">
        <v>0</v>
      </c>
      <c r="BE39" s="49">
        <v>0</v>
      </c>
      <c r="BF39" s="48">
        <v>1</v>
      </c>
      <c r="BG39" s="49">
        <v>3.8461538461538463</v>
      </c>
      <c r="BH39" s="48">
        <v>0</v>
      </c>
      <c r="BI39" s="49">
        <v>0</v>
      </c>
      <c r="BJ39" s="48">
        <v>25</v>
      </c>
      <c r="BK39" s="49">
        <v>96.15384615384616</v>
      </c>
      <c r="BL39" s="48">
        <v>26</v>
      </c>
    </row>
    <row r="40" spans="1:64" ht="15">
      <c r="A40" s="64" t="s">
        <v>245</v>
      </c>
      <c r="B40" s="64" t="s">
        <v>347</v>
      </c>
      <c r="C40" s="65"/>
      <c r="D40" s="66"/>
      <c r="E40" s="67"/>
      <c r="F40" s="68"/>
      <c r="G40" s="65"/>
      <c r="H40" s="69"/>
      <c r="I40" s="70"/>
      <c r="J40" s="70"/>
      <c r="K40" s="34" t="s">
        <v>65</v>
      </c>
      <c r="L40" s="77">
        <v>64</v>
      </c>
      <c r="M40" s="77"/>
      <c r="N40" s="72"/>
      <c r="O40" s="79" t="s">
        <v>431</v>
      </c>
      <c r="P40" s="81">
        <v>43679.28597222222</v>
      </c>
      <c r="Q40" s="79" t="s">
        <v>462</v>
      </c>
      <c r="R40" s="79"/>
      <c r="S40" s="79"/>
      <c r="T40" s="79" t="s">
        <v>664</v>
      </c>
      <c r="U40" s="79"/>
      <c r="V40" s="84" t="s">
        <v>768</v>
      </c>
      <c r="W40" s="81">
        <v>43679.28597222222</v>
      </c>
      <c r="X40" s="84" t="s">
        <v>909</v>
      </c>
      <c r="Y40" s="79"/>
      <c r="Z40" s="79"/>
      <c r="AA40" s="82" t="s">
        <v>1084</v>
      </c>
      <c r="AB40" s="79"/>
      <c r="AC40" s="79" t="b">
        <v>0</v>
      </c>
      <c r="AD40" s="79">
        <v>0</v>
      </c>
      <c r="AE40" s="82" t="s">
        <v>1246</v>
      </c>
      <c r="AF40" s="79" t="b">
        <v>0</v>
      </c>
      <c r="AG40" s="79" t="s">
        <v>1274</v>
      </c>
      <c r="AH40" s="79"/>
      <c r="AI40" s="82" t="s">
        <v>1246</v>
      </c>
      <c r="AJ40" s="79" t="b">
        <v>0</v>
      </c>
      <c r="AK40" s="79">
        <v>18</v>
      </c>
      <c r="AL40" s="82" t="s">
        <v>1202</v>
      </c>
      <c r="AM40" s="79" t="s">
        <v>1289</v>
      </c>
      <c r="AN40" s="79" t="b">
        <v>0</v>
      </c>
      <c r="AO40" s="82" t="s">
        <v>1202</v>
      </c>
      <c r="AP40" s="79" t="s">
        <v>176</v>
      </c>
      <c r="AQ40" s="79">
        <v>0</v>
      </c>
      <c r="AR40" s="79">
        <v>0</v>
      </c>
      <c r="AS40" s="79"/>
      <c r="AT40" s="79"/>
      <c r="AU40" s="79"/>
      <c r="AV40" s="79"/>
      <c r="AW40" s="79"/>
      <c r="AX40" s="79"/>
      <c r="AY40" s="79"/>
      <c r="AZ40" s="79"/>
      <c r="BA40">
        <v>1</v>
      </c>
      <c r="BB40" s="78" t="str">
        <f>REPLACE(INDEX(GroupVertices[Group],MATCH(Edges25[[#This Row],[Vertex 1]],GroupVertices[Vertex],0)),1,1,"")</f>
        <v>4</v>
      </c>
      <c r="BC40" s="78" t="str">
        <f>REPLACE(INDEX(GroupVertices[Group],MATCH(Edges25[[#This Row],[Vertex 2]],GroupVertices[Vertex],0)),1,1,"")</f>
        <v>4</v>
      </c>
      <c r="BD40" s="48">
        <v>0</v>
      </c>
      <c r="BE40" s="49">
        <v>0</v>
      </c>
      <c r="BF40" s="48">
        <v>1</v>
      </c>
      <c r="BG40" s="49">
        <v>3.8461538461538463</v>
      </c>
      <c r="BH40" s="48">
        <v>0</v>
      </c>
      <c r="BI40" s="49">
        <v>0</v>
      </c>
      <c r="BJ40" s="48">
        <v>25</v>
      </c>
      <c r="BK40" s="49">
        <v>96.15384615384616</v>
      </c>
      <c r="BL40" s="48">
        <v>26</v>
      </c>
    </row>
    <row r="41" spans="1:64" ht="15">
      <c r="A41" s="64" t="s">
        <v>246</v>
      </c>
      <c r="B41" s="64" t="s">
        <v>347</v>
      </c>
      <c r="C41" s="65"/>
      <c r="D41" s="66"/>
      <c r="E41" s="67"/>
      <c r="F41" s="68"/>
      <c r="G41" s="65"/>
      <c r="H41" s="69"/>
      <c r="I41" s="70"/>
      <c r="J41" s="70"/>
      <c r="K41" s="34" t="s">
        <v>65</v>
      </c>
      <c r="L41" s="77">
        <v>65</v>
      </c>
      <c r="M41" s="77"/>
      <c r="N41" s="72"/>
      <c r="O41" s="79" t="s">
        <v>431</v>
      </c>
      <c r="P41" s="81">
        <v>43679.305625</v>
      </c>
      <c r="Q41" s="79" t="s">
        <v>462</v>
      </c>
      <c r="R41" s="79"/>
      <c r="S41" s="79"/>
      <c r="T41" s="79" t="s">
        <v>664</v>
      </c>
      <c r="U41" s="79"/>
      <c r="V41" s="84" t="s">
        <v>769</v>
      </c>
      <c r="W41" s="81">
        <v>43679.305625</v>
      </c>
      <c r="X41" s="84" t="s">
        <v>910</v>
      </c>
      <c r="Y41" s="79"/>
      <c r="Z41" s="79"/>
      <c r="AA41" s="82" t="s">
        <v>1085</v>
      </c>
      <c r="AB41" s="79"/>
      <c r="AC41" s="79" t="b">
        <v>0</v>
      </c>
      <c r="AD41" s="79">
        <v>0</v>
      </c>
      <c r="AE41" s="82" t="s">
        <v>1246</v>
      </c>
      <c r="AF41" s="79" t="b">
        <v>0</v>
      </c>
      <c r="AG41" s="79" t="s">
        <v>1274</v>
      </c>
      <c r="AH41" s="79"/>
      <c r="AI41" s="82" t="s">
        <v>1246</v>
      </c>
      <c r="AJ41" s="79" t="b">
        <v>0</v>
      </c>
      <c r="AK41" s="79">
        <v>18</v>
      </c>
      <c r="AL41" s="82" t="s">
        <v>1202</v>
      </c>
      <c r="AM41" s="79" t="s">
        <v>1289</v>
      </c>
      <c r="AN41" s="79" t="b">
        <v>0</v>
      </c>
      <c r="AO41" s="82" t="s">
        <v>1202</v>
      </c>
      <c r="AP41" s="79" t="s">
        <v>176</v>
      </c>
      <c r="AQ41" s="79">
        <v>0</v>
      </c>
      <c r="AR41" s="79">
        <v>0</v>
      </c>
      <c r="AS41" s="79"/>
      <c r="AT41" s="79"/>
      <c r="AU41" s="79"/>
      <c r="AV41" s="79"/>
      <c r="AW41" s="79"/>
      <c r="AX41" s="79"/>
      <c r="AY41" s="79"/>
      <c r="AZ41" s="79"/>
      <c r="BA41">
        <v>1</v>
      </c>
      <c r="BB41" s="78" t="str">
        <f>REPLACE(INDEX(GroupVertices[Group],MATCH(Edges25[[#This Row],[Vertex 1]],GroupVertices[Vertex],0)),1,1,"")</f>
        <v>4</v>
      </c>
      <c r="BC41" s="78" t="str">
        <f>REPLACE(INDEX(GroupVertices[Group],MATCH(Edges25[[#This Row],[Vertex 2]],GroupVertices[Vertex],0)),1,1,"")</f>
        <v>4</v>
      </c>
      <c r="BD41" s="48">
        <v>0</v>
      </c>
      <c r="BE41" s="49">
        <v>0</v>
      </c>
      <c r="BF41" s="48">
        <v>1</v>
      </c>
      <c r="BG41" s="49">
        <v>3.8461538461538463</v>
      </c>
      <c r="BH41" s="48">
        <v>0</v>
      </c>
      <c r="BI41" s="49">
        <v>0</v>
      </c>
      <c r="BJ41" s="48">
        <v>25</v>
      </c>
      <c r="BK41" s="49">
        <v>96.15384615384616</v>
      </c>
      <c r="BL41" s="48">
        <v>26</v>
      </c>
    </row>
    <row r="42" spans="1:64" ht="15">
      <c r="A42" s="64" t="s">
        <v>247</v>
      </c>
      <c r="B42" s="64" t="s">
        <v>347</v>
      </c>
      <c r="C42" s="65"/>
      <c r="D42" s="66"/>
      <c r="E42" s="67"/>
      <c r="F42" s="68"/>
      <c r="G42" s="65"/>
      <c r="H42" s="69"/>
      <c r="I42" s="70"/>
      <c r="J42" s="70"/>
      <c r="K42" s="34" t="s">
        <v>65</v>
      </c>
      <c r="L42" s="77">
        <v>66</v>
      </c>
      <c r="M42" s="77"/>
      <c r="N42" s="72"/>
      <c r="O42" s="79" t="s">
        <v>431</v>
      </c>
      <c r="P42" s="81">
        <v>43679.33516203704</v>
      </c>
      <c r="Q42" s="79" t="s">
        <v>462</v>
      </c>
      <c r="R42" s="79"/>
      <c r="S42" s="79"/>
      <c r="T42" s="79" t="s">
        <v>664</v>
      </c>
      <c r="U42" s="79"/>
      <c r="V42" s="84" t="s">
        <v>770</v>
      </c>
      <c r="W42" s="81">
        <v>43679.33516203704</v>
      </c>
      <c r="X42" s="84" t="s">
        <v>911</v>
      </c>
      <c r="Y42" s="79"/>
      <c r="Z42" s="79"/>
      <c r="AA42" s="82" t="s">
        <v>1086</v>
      </c>
      <c r="AB42" s="79"/>
      <c r="AC42" s="79" t="b">
        <v>0</v>
      </c>
      <c r="AD42" s="79">
        <v>0</v>
      </c>
      <c r="AE42" s="82" t="s">
        <v>1246</v>
      </c>
      <c r="AF42" s="79" t="b">
        <v>0</v>
      </c>
      <c r="AG42" s="79" t="s">
        <v>1274</v>
      </c>
      <c r="AH42" s="79"/>
      <c r="AI42" s="82" t="s">
        <v>1246</v>
      </c>
      <c r="AJ42" s="79" t="b">
        <v>0</v>
      </c>
      <c r="AK42" s="79">
        <v>18</v>
      </c>
      <c r="AL42" s="82" t="s">
        <v>1202</v>
      </c>
      <c r="AM42" s="79" t="s">
        <v>1289</v>
      </c>
      <c r="AN42" s="79" t="b">
        <v>0</v>
      </c>
      <c r="AO42" s="82" t="s">
        <v>1202</v>
      </c>
      <c r="AP42" s="79" t="s">
        <v>176</v>
      </c>
      <c r="AQ42" s="79">
        <v>0</v>
      </c>
      <c r="AR42" s="79">
        <v>0</v>
      </c>
      <c r="AS42" s="79"/>
      <c r="AT42" s="79"/>
      <c r="AU42" s="79"/>
      <c r="AV42" s="79"/>
      <c r="AW42" s="79"/>
      <c r="AX42" s="79"/>
      <c r="AY42" s="79"/>
      <c r="AZ42" s="79"/>
      <c r="BA42">
        <v>1</v>
      </c>
      <c r="BB42" s="78" t="str">
        <f>REPLACE(INDEX(GroupVertices[Group],MATCH(Edges25[[#This Row],[Vertex 1]],GroupVertices[Vertex],0)),1,1,"")</f>
        <v>4</v>
      </c>
      <c r="BC42" s="78" t="str">
        <f>REPLACE(INDEX(GroupVertices[Group],MATCH(Edges25[[#This Row],[Vertex 2]],GroupVertices[Vertex],0)),1,1,"")</f>
        <v>4</v>
      </c>
      <c r="BD42" s="48">
        <v>0</v>
      </c>
      <c r="BE42" s="49">
        <v>0</v>
      </c>
      <c r="BF42" s="48">
        <v>1</v>
      </c>
      <c r="BG42" s="49">
        <v>3.8461538461538463</v>
      </c>
      <c r="BH42" s="48">
        <v>0</v>
      </c>
      <c r="BI42" s="49">
        <v>0</v>
      </c>
      <c r="BJ42" s="48">
        <v>25</v>
      </c>
      <c r="BK42" s="49">
        <v>96.15384615384616</v>
      </c>
      <c r="BL42" s="48">
        <v>26</v>
      </c>
    </row>
    <row r="43" spans="1:64" ht="15">
      <c r="A43" s="64" t="s">
        <v>248</v>
      </c>
      <c r="B43" s="64" t="s">
        <v>347</v>
      </c>
      <c r="C43" s="65"/>
      <c r="D43" s="66"/>
      <c r="E43" s="67"/>
      <c r="F43" s="68"/>
      <c r="G43" s="65"/>
      <c r="H43" s="69"/>
      <c r="I43" s="70"/>
      <c r="J43" s="70"/>
      <c r="K43" s="34" t="s">
        <v>65</v>
      </c>
      <c r="L43" s="77">
        <v>67</v>
      </c>
      <c r="M43" s="77"/>
      <c r="N43" s="72"/>
      <c r="O43" s="79" t="s">
        <v>431</v>
      </c>
      <c r="P43" s="81">
        <v>43679.33981481481</v>
      </c>
      <c r="Q43" s="79" t="s">
        <v>462</v>
      </c>
      <c r="R43" s="79"/>
      <c r="S43" s="79"/>
      <c r="T43" s="79" t="s">
        <v>664</v>
      </c>
      <c r="U43" s="79"/>
      <c r="V43" s="84" t="s">
        <v>771</v>
      </c>
      <c r="W43" s="81">
        <v>43679.33981481481</v>
      </c>
      <c r="X43" s="84" t="s">
        <v>912</v>
      </c>
      <c r="Y43" s="79"/>
      <c r="Z43" s="79"/>
      <c r="AA43" s="82" t="s">
        <v>1087</v>
      </c>
      <c r="AB43" s="79"/>
      <c r="AC43" s="79" t="b">
        <v>0</v>
      </c>
      <c r="AD43" s="79">
        <v>0</v>
      </c>
      <c r="AE43" s="82" t="s">
        <v>1246</v>
      </c>
      <c r="AF43" s="79" t="b">
        <v>0</v>
      </c>
      <c r="AG43" s="79" t="s">
        <v>1274</v>
      </c>
      <c r="AH43" s="79"/>
      <c r="AI43" s="82" t="s">
        <v>1246</v>
      </c>
      <c r="AJ43" s="79" t="b">
        <v>0</v>
      </c>
      <c r="AK43" s="79">
        <v>18</v>
      </c>
      <c r="AL43" s="82" t="s">
        <v>1202</v>
      </c>
      <c r="AM43" s="79" t="s">
        <v>1290</v>
      </c>
      <c r="AN43" s="79" t="b">
        <v>0</v>
      </c>
      <c r="AO43" s="82" t="s">
        <v>1202</v>
      </c>
      <c r="AP43" s="79" t="s">
        <v>176</v>
      </c>
      <c r="AQ43" s="79">
        <v>0</v>
      </c>
      <c r="AR43" s="79">
        <v>0</v>
      </c>
      <c r="AS43" s="79"/>
      <c r="AT43" s="79"/>
      <c r="AU43" s="79"/>
      <c r="AV43" s="79"/>
      <c r="AW43" s="79"/>
      <c r="AX43" s="79"/>
      <c r="AY43" s="79"/>
      <c r="AZ43" s="79"/>
      <c r="BA43">
        <v>1</v>
      </c>
      <c r="BB43" s="78" t="str">
        <f>REPLACE(INDEX(GroupVertices[Group],MATCH(Edges25[[#This Row],[Vertex 1]],GroupVertices[Vertex],0)),1,1,"")</f>
        <v>4</v>
      </c>
      <c r="BC43" s="78" t="str">
        <f>REPLACE(INDEX(GroupVertices[Group],MATCH(Edges25[[#This Row],[Vertex 2]],GroupVertices[Vertex],0)),1,1,"")</f>
        <v>4</v>
      </c>
      <c r="BD43" s="48">
        <v>0</v>
      </c>
      <c r="BE43" s="49">
        <v>0</v>
      </c>
      <c r="BF43" s="48">
        <v>1</v>
      </c>
      <c r="BG43" s="49">
        <v>3.8461538461538463</v>
      </c>
      <c r="BH43" s="48">
        <v>0</v>
      </c>
      <c r="BI43" s="49">
        <v>0</v>
      </c>
      <c r="BJ43" s="48">
        <v>25</v>
      </c>
      <c r="BK43" s="49">
        <v>96.15384615384616</v>
      </c>
      <c r="BL43" s="48">
        <v>26</v>
      </c>
    </row>
    <row r="44" spans="1:64" ht="15">
      <c r="A44" s="64" t="s">
        <v>249</v>
      </c>
      <c r="B44" s="64" t="s">
        <v>347</v>
      </c>
      <c r="C44" s="65"/>
      <c r="D44" s="66"/>
      <c r="E44" s="67"/>
      <c r="F44" s="68"/>
      <c r="G44" s="65"/>
      <c r="H44" s="69"/>
      <c r="I44" s="70"/>
      <c r="J44" s="70"/>
      <c r="K44" s="34" t="s">
        <v>65</v>
      </c>
      <c r="L44" s="77">
        <v>68</v>
      </c>
      <c r="M44" s="77"/>
      <c r="N44" s="72"/>
      <c r="O44" s="79" t="s">
        <v>431</v>
      </c>
      <c r="P44" s="81">
        <v>43679.384421296294</v>
      </c>
      <c r="Q44" s="79" t="s">
        <v>462</v>
      </c>
      <c r="R44" s="79"/>
      <c r="S44" s="79"/>
      <c r="T44" s="79" t="s">
        <v>664</v>
      </c>
      <c r="U44" s="79"/>
      <c r="V44" s="84" t="s">
        <v>772</v>
      </c>
      <c r="W44" s="81">
        <v>43679.384421296294</v>
      </c>
      <c r="X44" s="84" t="s">
        <v>913</v>
      </c>
      <c r="Y44" s="79"/>
      <c r="Z44" s="79"/>
      <c r="AA44" s="82" t="s">
        <v>1088</v>
      </c>
      <c r="AB44" s="79"/>
      <c r="AC44" s="79" t="b">
        <v>0</v>
      </c>
      <c r="AD44" s="79">
        <v>0</v>
      </c>
      <c r="AE44" s="82" t="s">
        <v>1246</v>
      </c>
      <c r="AF44" s="79" t="b">
        <v>0</v>
      </c>
      <c r="AG44" s="79" t="s">
        <v>1274</v>
      </c>
      <c r="AH44" s="79"/>
      <c r="AI44" s="82" t="s">
        <v>1246</v>
      </c>
      <c r="AJ44" s="79" t="b">
        <v>0</v>
      </c>
      <c r="AK44" s="79">
        <v>18</v>
      </c>
      <c r="AL44" s="82" t="s">
        <v>1202</v>
      </c>
      <c r="AM44" s="79" t="s">
        <v>1288</v>
      </c>
      <c r="AN44" s="79" t="b">
        <v>0</v>
      </c>
      <c r="AO44" s="82" t="s">
        <v>1202</v>
      </c>
      <c r="AP44" s="79" t="s">
        <v>176</v>
      </c>
      <c r="AQ44" s="79">
        <v>0</v>
      </c>
      <c r="AR44" s="79">
        <v>0</v>
      </c>
      <c r="AS44" s="79"/>
      <c r="AT44" s="79"/>
      <c r="AU44" s="79"/>
      <c r="AV44" s="79"/>
      <c r="AW44" s="79"/>
      <c r="AX44" s="79"/>
      <c r="AY44" s="79"/>
      <c r="AZ44" s="79"/>
      <c r="BA44">
        <v>1</v>
      </c>
      <c r="BB44" s="78" t="str">
        <f>REPLACE(INDEX(GroupVertices[Group],MATCH(Edges25[[#This Row],[Vertex 1]],GroupVertices[Vertex],0)),1,1,"")</f>
        <v>4</v>
      </c>
      <c r="BC44" s="78" t="str">
        <f>REPLACE(INDEX(GroupVertices[Group],MATCH(Edges25[[#This Row],[Vertex 2]],GroupVertices[Vertex],0)),1,1,"")</f>
        <v>4</v>
      </c>
      <c r="BD44" s="48">
        <v>0</v>
      </c>
      <c r="BE44" s="49">
        <v>0</v>
      </c>
      <c r="BF44" s="48">
        <v>1</v>
      </c>
      <c r="BG44" s="49">
        <v>3.8461538461538463</v>
      </c>
      <c r="BH44" s="48">
        <v>0</v>
      </c>
      <c r="BI44" s="49">
        <v>0</v>
      </c>
      <c r="BJ44" s="48">
        <v>25</v>
      </c>
      <c r="BK44" s="49">
        <v>96.15384615384616</v>
      </c>
      <c r="BL44" s="48">
        <v>26</v>
      </c>
    </row>
    <row r="45" spans="1:64" ht="15">
      <c r="A45" s="64" t="s">
        <v>250</v>
      </c>
      <c r="B45" s="64" t="s">
        <v>347</v>
      </c>
      <c r="C45" s="65"/>
      <c r="D45" s="66"/>
      <c r="E45" s="67"/>
      <c r="F45" s="68"/>
      <c r="G45" s="65"/>
      <c r="H45" s="69"/>
      <c r="I45" s="70"/>
      <c r="J45" s="70"/>
      <c r="K45" s="34" t="s">
        <v>65</v>
      </c>
      <c r="L45" s="77">
        <v>69</v>
      </c>
      <c r="M45" s="77"/>
      <c r="N45" s="72"/>
      <c r="O45" s="79" t="s">
        <v>431</v>
      </c>
      <c r="P45" s="81">
        <v>43679.42138888889</v>
      </c>
      <c r="Q45" s="79" t="s">
        <v>462</v>
      </c>
      <c r="R45" s="79"/>
      <c r="S45" s="79"/>
      <c r="T45" s="79" t="s">
        <v>664</v>
      </c>
      <c r="U45" s="79"/>
      <c r="V45" s="84" t="s">
        <v>773</v>
      </c>
      <c r="W45" s="81">
        <v>43679.42138888889</v>
      </c>
      <c r="X45" s="84" t="s">
        <v>914</v>
      </c>
      <c r="Y45" s="79"/>
      <c r="Z45" s="79"/>
      <c r="AA45" s="82" t="s">
        <v>1089</v>
      </c>
      <c r="AB45" s="79"/>
      <c r="AC45" s="79" t="b">
        <v>0</v>
      </c>
      <c r="AD45" s="79">
        <v>0</v>
      </c>
      <c r="AE45" s="82" t="s">
        <v>1246</v>
      </c>
      <c r="AF45" s="79" t="b">
        <v>0</v>
      </c>
      <c r="AG45" s="79" t="s">
        <v>1274</v>
      </c>
      <c r="AH45" s="79"/>
      <c r="AI45" s="82" t="s">
        <v>1246</v>
      </c>
      <c r="AJ45" s="79" t="b">
        <v>0</v>
      </c>
      <c r="AK45" s="79">
        <v>18</v>
      </c>
      <c r="AL45" s="82" t="s">
        <v>1202</v>
      </c>
      <c r="AM45" s="79" t="s">
        <v>1290</v>
      </c>
      <c r="AN45" s="79" t="b">
        <v>0</v>
      </c>
      <c r="AO45" s="82" t="s">
        <v>1202</v>
      </c>
      <c r="AP45" s="79" t="s">
        <v>176</v>
      </c>
      <c r="AQ45" s="79">
        <v>0</v>
      </c>
      <c r="AR45" s="79">
        <v>0</v>
      </c>
      <c r="AS45" s="79"/>
      <c r="AT45" s="79"/>
      <c r="AU45" s="79"/>
      <c r="AV45" s="79"/>
      <c r="AW45" s="79"/>
      <c r="AX45" s="79"/>
      <c r="AY45" s="79"/>
      <c r="AZ45" s="79"/>
      <c r="BA45">
        <v>1</v>
      </c>
      <c r="BB45" s="78" t="str">
        <f>REPLACE(INDEX(GroupVertices[Group],MATCH(Edges25[[#This Row],[Vertex 1]],GroupVertices[Vertex],0)),1,1,"")</f>
        <v>4</v>
      </c>
      <c r="BC45" s="78" t="str">
        <f>REPLACE(INDEX(GroupVertices[Group],MATCH(Edges25[[#This Row],[Vertex 2]],GroupVertices[Vertex],0)),1,1,"")</f>
        <v>4</v>
      </c>
      <c r="BD45" s="48">
        <v>0</v>
      </c>
      <c r="BE45" s="49">
        <v>0</v>
      </c>
      <c r="BF45" s="48">
        <v>1</v>
      </c>
      <c r="BG45" s="49">
        <v>3.8461538461538463</v>
      </c>
      <c r="BH45" s="48">
        <v>0</v>
      </c>
      <c r="BI45" s="49">
        <v>0</v>
      </c>
      <c r="BJ45" s="48">
        <v>25</v>
      </c>
      <c r="BK45" s="49">
        <v>96.15384615384616</v>
      </c>
      <c r="BL45" s="48">
        <v>26</v>
      </c>
    </row>
    <row r="46" spans="1:64" ht="15">
      <c r="A46" s="64" t="s">
        <v>251</v>
      </c>
      <c r="B46" s="64" t="s">
        <v>347</v>
      </c>
      <c r="C46" s="65"/>
      <c r="D46" s="66"/>
      <c r="E46" s="67"/>
      <c r="F46" s="68"/>
      <c r="G46" s="65"/>
      <c r="H46" s="69"/>
      <c r="I46" s="70"/>
      <c r="J46" s="70"/>
      <c r="K46" s="34" t="s">
        <v>65</v>
      </c>
      <c r="L46" s="77">
        <v>70</v>
      </c>
      <c r="M46" s="77"/>
      <c r="N46" s="72"/>
      <c r="O46" s="79" t="s">
        <v>431</v>
      </c>
      <c r="P46" s="81">
        <v>43679.52684027778</v>
      </c>
      <c r="Q46" s="79" t="s">
        <v>462</v>
      </c>
      <c r="R46" s="79"/>
      <c r="S46" s="79"/>
      <c r="T46" s="79" t="s">
        <v>664</v>
      </c>
      <c r="U46" s="79"/>
      <c r="V46" s="84" t="s">
        <v>774</v>
      </c>
      <c r="W46" s="81">
        <v>43679.52684027778</v>
      </c>
      <c r="X46" s="84" t="s">
        <v>915</v>
      </c>
      <c r="Y46" s="79"/>
      <c r="Z46" s="79"/>
      <c r="AA46" s="82" t="s">
        <v>1090</v>
      </c>
      <c r="AB46" s="79"/>
      <c r="AC46" s="79" t="b">
        <v>0</v>
      </c>
      <c r="AD46" s="79">
        <v>0</v>
      </c>
      <c r="AE46" s="82" t="s">
        <v>1246</v>
      </c>
      <c r="AF46" s="79" t="b">
        <v>0</v>
      </c>
      <c r="AG46" s="79" t="s">
        <v>1274</v>
      </c>
      <c r="AH46" s="79"/>
      <c r="AI46" s="82" t="s">
        <v>1246</v>
      </c>
      <c r="AJ46" s="79" t="b">
        <v>0</v>
      </c>
      <c r="AK46" s="79">
        <v>18</v>
      </c>
      <c r="AL46" s="82" t="s">
        <v>1202</v>
      </c>
      <c r="AM46" s="79" t="s">
        <v>1289</v>
      </c>
      <c r="AN46" s="79" t="b">
        <v>0</v>
      </c>
      <c r="AO46" s="82" t="s">
        <v>1202</v>
      </c>
      <c r="AP46" s="79" t="s">
        <v>176</v>
      </c>
      <c r="AQ46" s="79">
        <v>0</v>
      </c>
      <c r="AR46" s="79">
        <v>0</v>
      </c>
      <c r="AS46" s="79"/>
      <c r="AT46" s="79"/>
      <c r="AU46" s="79"/>
      <c r="AV46" s="79"/>
      <c r="AW46" s="79"/>
      <c r="AX46" s="79"/>
      <c r="AY46" s="79"/>
      <c r="AZ46" s="79"/>
      <c r="BA46">
        <v>1</v>
      </c>
      <c r="BB46" s="78" t="str">
        <f>REPLACE(INDEX(GroupVertices[Group],MATCH(Edges25[[#This Row],[Vertex 1]],GroupVertices[Vertex],0)),1,1,"")</f>
        <v>4</v>
      </c>
      <c r="BC46" s="78" t="str">
        <f>REPLACE(INDEX(GroupVertices[Group],MATCH(Edges25[[#This Row],[Vertex 2]],GroupVertices[Vertex],0)),1,1,"")</f>
        <v>4</v>
      </c>
      <c r="BD46" s="48">
        <v>0</v>
      </c>
      <c r="BE46" s="49">
        <v>0</v>
      </c>
      <c r="BF46" s="48">
        <v>1</v>
      </c>
      <c r="BG46" s="49">
        <v>3.8461538461538463</v>
      </c>
      <c r="BH46" s="48">
        <v>0</v>
      </c>
      <c r="BI46" s="49">
        <v>0</v>
      </c>
      <c r="BJ46" s="48">
        <v>25</v>
      </c>
      <c r="BK46" s="49">
        <v>96.15384615384616</v>
      </c>
      <c r="BL46" s="48">
        <v>26</v>
      </c>
    </row>
    <row r="47" spans="1:64" ht="15">
      <c r="A47" s="64" t="s">
        <v>252</v>
      </c>
      <c r="B47" s="64" t="s">
        <v>383</v>
      </c>
      <c r="C47" s="65"/>
      <c r="D47" s="66"/>
      <c r="E47" s="67"/>
      <c r="F47" s="68"/>
      <c r="G47" s="65"/>
      <c r="H47" s="69"/>
      <c r="I47" s="70"/>
      <c r="J47" s="70"/>
      <c r="K47" s="34" t="s">
        <v>65</v>
      </c>
      <c r="L47" s="77">
        <v>71</v>
      </c>
      <c r="M47" s="77"/>
      <c r="N47" s="72"/>
      <c r="O47" s="79" t="s">
        <v>431</v>
      </c>
      <c r="P47" s="81">
        <v>43679.573912037034</v>
      </c>
      <c r="Q47" s="82" t="s">
        <v>463</v>
      </c>
      <c r="R47" s="84" t="s">
        <v>578</v>
      </c>
      <c r="S47" s="79" t="s">
        <v>632</v>
      </c>
      <c r="T47" s="79" t="s">
        <v>665</v>
      </c>
      <c r="U47" s="79"/>
      <c r="V47" s="84" t="s">
        <v>775</v>
      </c>
      <c r="W47" s="81">
        <v>43679.573912037034</v>
      </c>
      <c r="X47" s="84" t="s">
        <v>916</v>
      </c>
      <c r="Y47" s="79"/>
      <c r="Z47" s="79"/>
      <c r="AA47" s="82" t="s">
        <v>1091</v>
      </c>
      <c r="AB47" s="79"/>
      <c r="AC47" s="79" t="b">
        <v>0</v>
      </c>
      <c r="AD47" s="79">
        <v>0</v>
      </c>
      <c r="AE47" s="82" t="s">
        <v>1246</v>
      </c>
      <c r="AF47" s="79" t="b">
        <v>0</v>
      </c>
      <c r="AG47" s="79" t="s">
        <v>1274</v>
      </c>
      <c r="AH47" s="79"/>
      <c r="AI47" s="82" t="s">
        <v>1246</v>
      </c>
      <c r="AJ47" s="79" t="b">
        <v>0</v>
      </c>
      <c r="AK47" s="79">
        <v>0</v>
      </c>
      <c r="AL47" s="82" t="s">
        <v>1246</v>
      </c>
      <c r="AM47" s="79" t="s">
        <v>1288</v>
      </c>
      <c r="AN47" s="79" t="b">
        <v>0</v>
      </c>
      <c r="AO47" s="82" t="s">
        <v>1091</v>
      </c>
      <c r="AP47" s="79" t="s">
        <v>176</v>
      </c>
      <c r="AQ47" s="79">
        <v>0</v>
      </c>
      <c r="AR47" s="79">
        <v>0</v>
      </c>
      <c r="AS47" s="79"/>
      <c r="AT47" s="79"/>
      <c r="AU47" s="79"/>
      <c r="AV47" s="79"/>
      <c r="AW47" s="79"/>
      <c r="AX47" s="79"/>
      <c r="AY47" s="79"/>
      <c r="AZ47" s="79"/>
      <c r="BA47">
        <v>1</v>
      </c>
      <c r="BB47" s="78" t="str">
        <f>REPLACE(INDEX(GroupVertices[Group],MATCH(Edges25[[#This Row],[Vertex 1]],GroupVertices[Vertex],0)),1,1,"")</f>
        <v>7</v>
      </c>
      <c r="BC47" s="78" t="str">
        <f>REPLACE(INDEX(GroupVertices[Group],MATCH(Edges25[[#This Row],[Vertex 2]],GroupVertices[Vertex],0)),1,1,"")</f>
        <v>7</v>
      </c>
      <c r="BD47" s="48"/>
      <c r="BE47" s="49"/>
      <c r="BF47" s="48"/>
      <c r="BG47" s="49"/>
      <c r="BH47" s="48"/>
      <c r="BI47" s="49"/>
      <c r="BJ47" s="48"/>
      <c r="BK47" s="49"/>
      <c r="BL47" s="48"/>
    </row>
    <row r="48" spans="1:64" ht="15">
      <c r="A48" s="64" t="s">
        <v>253</v>
      </c>
      <c r="B48" s="64" t="s">
        <v>383</v>
      </c>
      <c r="C48" s="65"/>
      <c r="D48" s="66"/>
      <c r="E48" s="67"/>
      <c r="F48" s="68"/>
      <c r="G48" s="65"/>
      <c r="H48" s="69"/>
      <c r="I48" s="70"/>
      <c r="J48" s="70"/>
      <c r="K48" s="34" t="s">
        <v>65</v>
      </c>
      <c r="L48" s="77">
        <v>74</v>
      </c>
      <c r="M48" s="77"/>
      <c r="N48" s="72"/>
      <c r="O48" s="79" t="s">
        <v>431</v>
      </c>
      <c r="P48" s="81">
        <v>43679.57436342593</v>
      </c>
      <c r="Q48" s="82" t="s">
        <v>464</v>
      </c>
      <c r="R48" s="84" t="s">
        <v>578</v>
      </c>
      <c r="S48" s="79" t="s">
        <v>632</v>
      </c>
      <c r="T48" s="79" t="s">
        <v>665</v>
      </c>
      <c r="U48" s="79"/>
      <c r="V48" s="84" t="s">
        <v>776</v>
      </c>
      <c r="W48" s="81">
        <v>43679.57436342593</v>
      </c>
      <c r="X48" s="84" t="s">
        <v>917</v>
      </c>
      <c r="Y48" s="79"/>
      <c r="Z48" s="79"/>
      <c r="AA48" s="82" t="s">
        <v>1092</v>
      </c>
      <c r="AB48" s="79"/>
      <c r="AC48" s="79" t="b">
        <v>0</v>
      </c>
      <c r="AD48" s="79">
        <v>1</v>
      </c>
      <c r="AE48" s="82" t="s">
        <v>1246</v>
      </c>
      <c r="AF48" s="79" t="b">
        <v>0</v>
      </c>
      <c r="AG48" s="79" t="s">
        <v>1274</v>
      </c>
      <c r="AH48" s="79"/>
      <c r="AI48" s="82" t="s">
        <v>1246</v>
      </c>
      <c r="AJ48" s="79" t="b">
        <v>0</v>
      </c>
      <c r="AK48" s="79">
        <v>0</v>
      </c>
      <c r="AL48" s="82" t="s">
        <v>1246</v>
      </c>
      <c r="AM48" s="79" t="s">
        <v>1292</v>
      </c>
      <c r="AN48" s="79" t="b">
        <v>0</v>
      </c>
      <c r="AO48" s="82" t="s">
        <v>1092</v>
      </c>
      <c r="AP48" s="79" t="s">
        <v>176</v>
      </c>
      <c r="AQ48" s="79">
        <v>0</v>
      </c>
      <c r="AR48" s="79">
        <v>0</v>
      </c>
      <c r="AS48" s="79"/>
      <c r="AT48" s="79"/>
      <c r="AU48" s="79"/>
      <c r="AV48" s="79"/>
      <c r="AW48" s="79"/>
      <c r="AX48" s="79"/>
      <c r="AY48" s="79"/>
      <c r="AZ48" s="79"/>
      <c r="BA48">
        <v>1</v>
      </c>
      <c r="BB48" s="78" t="str">
        <f>REPLACE(INDEX(GroupVertices[Group],MATCH(Edges25[[#This Row],[Vertex 1]],GroupVertices[Vertex],0)),1,1,"")</f>
        <v>7</v>
      </c>
      <c r="BC48" s="78" t="str">
        <f>REPLACE(INDEX(GroupVertices[Group],MATCH(Edges25[[#This Row],[Vertex 2]],GroupVertices[Vertex],0)),1,1,"")</f>
        <v>7</v>
      </c>
      <c r="BD48" s="48"/>
      <c r="BE48" s="49"/>
      <c r="BF48" s="48"/>
      <c r="BG48" s="49"/>
      <c r="BH48" s="48"/>
      <c r="BI48" s="49"/>
      <c r="BJ48" s="48"/>
      <c r="BK48" s="49"/>
      <c r="BL48" s="48"/>
    </row>
    <row r="49" spans="1:64" ht="15">
      <c r="A49" s="64" t="s">
        <v>254</v>
      </c>
      <c r="B49" s="64" t="s">
        <v>275</v>
      </c>
      <c r="C49" s="65"/>
      <c r="D49" s="66"/>
      <c r="E49" s="67"/>
      <c r="F49" s="68"/>
      <c r="G49" s="65"/>
      <c r="H49" s="69"/>
      <c r="I49" s="70"/>
      <c r="J49" s="70"/>
      <c r="K49" s="34" t="s">
        <v>65</v>
      </c>
      <c r="L49" s="77">
        <v>77</v>
      </c>
      <c r="M49" s="77"/>
      <c r="N49" s="72"/>
      <c r="O49" s="79" t="s">
        <v>431</v>
      </c>
      <c r="P49" s="81">
        <v>43679.705</v>
      </c>
      <c r="Q49" s="79" t="s">
        <v>465</v>
      </c>
      <c r="R49" s="79"/>
      <c r="S49" s="79"/>
      <c r="T49" s="79"/>
      <c r="U49" s="79"/>
      <c r="V49" s="84" t="s">
        <v>777</v>
      </c>
      <c r="W49" s="81">
        <v>43679.705</v>
      </c>
      <c r="X49" s="84" t="s">
        <v>918</v>
      </c>
      <c r="Y49" s="79"/>
      <c r="Z49" s="79"/>
      <c r="AA49" s="82" t="s">
        <v>1093</v>
      </c>
      <c r="AB49" s="79"/>
      <c r="AC49" s="79" t="b">
        <v>0</v>
      </c>
      <c r="AD49" s="79">
        <v>0</v>
      </c>
      <c r="AE49" s="82" t="s">
        <v>1246</v>
      </c>
      <c r="AF49" s="79" t="b">
        <v>0</v>
      </c>
      <c r="AG49" s="79" t="s">
        <v>1274</v>
      </c>
      <c r="AH49" s="79"/>
      <c r="AI49" s="82" t="s">
        <v>1246</v>
      </c>
      <c r="AJ49" s="79" t="b">
        <v>0</v>
      </c>
      <c r="AK49" s="79">
        <v>33</v>
      </c>
      <c r="AL49" s="82" t="s">
        <v>1114</v>
      </c>
      <c r="AM49" s="79" t="s">
        <v>1288</v>
      </c>
      <c r="AN49" s="79" t="b">
        <v>0</v>
      </c>
      <c r="AO49" s="82" t="s">
        <v>1114</v>
      </c>
      <c r="AP49" s="79" t="s">
        <v>176</v>
      </c>
      <c r="AQ49" s="79">
        <v>0</v>
      </c>
      <c r="AR49" s="79">
        <v>0</v>
      </c>
      <c r="AS49" s="79"/>
      <c r="AT49" s="79"/>
      <c r="AU49" s="79"/>
      <c r="AV49" s="79"/>
      <c r="AW49" s="79"/>
      <c r="AX49" s="79"/>
      <c r="AY49" s="79"/>
      <c r="AZ49" s="79"/>
      <c r="BA49">
        <v>1</v>
      </c>
      <c r="BB49" s="78" t="str">
        <f>REPLACE(INDEX(GroupVertices[Group],MATCH(Edges25[[#This Row],[Vertex 1]],GroupVertices[Vertex],0)),1,1,"")</f>
        <v>18</v>
      </c>
      <c r="BC49" s="78" t="str">
        <f>REPLACE(INDEX(GroupVertices[Group],MATCH(Edges25[[#This Row],[Vertex 2]],GroupVertices[Vertex],0)),1,1,"")</f>
        <v>18</v>
      </c>
      <c r="BD49" s="48">
        <v>3</v>
      </c>
      <c r="BE49" s="49">
        <v>14.285714285714286</v>
      </c>
      <c r="BF49" s="48">
        <v>0</v>
      </c>
      <c r="BG49" s="49">
        <v>0</v>
      </c>
      <c r="BH49" s="48">
        <v>0</v>
      </c>
      <c r="BI49" s="49">
        <v>0</v>
      </c>
      <c r="BJ49" s="48">
        <v>18</v>
      </c>
      <c r="BK49" s="49">
        <v>85.71428571428571</v>
      </c>
      <c r="BL49" s="48">
        <v>21</v>
      </c>
    </row>
    <row r="50" spans="1:64" ht="15">
      <c r="A50" s="64" t="s">
        <v>255</v>
      </c>
      <c r="B50" s="64" t="s">
        <v>255</v>
      </c>
      <c r="C50" s="65"/>
      <c r="D50" s="66"/>
      <c r="E50" s="67"/>
      <c r="F50" s="68"/>
      <c r="G50" s="65"/>
      <c r="H50" s="69"/>
      <c r="I50" s="70"/>
      <c r="J50" s="70"/>
      <c r="K50" s="34" t="s">
        <v>65</v>
      </c>
      <c r="L50" s="77">
        <v>78</v>
      </c>
      <c r="M50" s="77"/>
      <c r="N50" s="72"/>
      <c r="O50" s="79" t="s">
        <v>176</v>
      </c>
      <c r="P50" s="81">
        <v>43679.98653935185</v>
      </c>
      <c r="Q50" s="79" t="s">
        <v>466</v>
      </c>
      <c r="R50" s="84" t="s">
        <v>579</v>
      </c>
      <c r="S50" s="79" t="s">
        <v>633</v>
      </c>
      <c r="T50" s="79" t="s">
        <v>666</v>
      </c>
      <c r="U50" s="79"/>
      <c r="V50" s="84" t="s">
        <v>778</v>
      </c>
      <c r="W50" s="81">
        <v>43679.98653935185</v>
      </c>
      <c r="X50" s="84" t="s">
        <v>919</v>
      </c>
      <c r="Y50" s="79"/>
      <c r="Z50" s="79"/>
      <c r="AA50" s="82" t="s">
        <v>1094</v>
      </c>
      <c r="AB50" s="79"/>
      <c r="AC50" s="79" t="b">
        <v>0</v>
      </c>
      <c r="AD50" s="79">
        <v>0</v>
      </c>
      <c r="AE50" s="82" t="s">
        <v>1246</v>
      </c>
      <c r="AF50" s="79" t="b">
        <v>0</v>
      </c>
      <c r="AG50" s="79" t="s">
        <v>1274</v>
      </c>
      <c r="AH50" s="79"/>
      <c r="AI50" s="82" t="s">
        <v>1246</v>
      </c>
      <c r="AJ50" s="79" t="b">
        <v>0</v>
      </c>
      <c r="AK50" s="79">
        <v>0</v>
      </c>
      <c r="AL50" s="82" t="s">
        <v>1246</v>
      </c>
      <c r="AM50" s="79" t="s">
        <v>1293</v>
      </c>
      <c r="AN50" s="79" t="b">
        <v>0</v>
      </c>
      <c r="AO50" s="82" t="s">
        <v>1094</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7.142857142857143</v>
      </c>
      <c r="BF50" s="48">
        <v>0</v>
      </c>
      <c r="BG50" s="49">
        <v>0</v>
      </c>
      <c r="BH50" s="48">
        <v>0</v>
      </c>
      <c r="BI50" s="49">
        <v>0</v>
      </c>
      <c r="BJ50" s="48">
        <v>13</v>
      </c>
      <c r="BK50" s="49">
        <v>92.85714285714286</v>
      </c>
      <c r="BL50" s="48">
        <v>14</v>
      </c>
    </row>
    <row r="51" spans="1:64" ht="15">
      <c r="A51" s="64" t="s">
        <v>256</v>
      </c>
      <c r="B51" s="64" t="s">
        <v>386</v>
      </c>
      <c r="C51" s="65"/>
      <c r="D51" s="66"/>
      <c r="E51" s="67"/>
      <c r="F51" s="68"/>
      <c r="G51" s="65"/>
      <c r="H51" s="69"/>
      <c r="I51" s="70"/>
      <c r="J51" s="70"/>
      <c r="K51" s="34" t="s">
        <v>65</v>
      </c>
      <c r="L51" s="77">
        <v>79</v>
      </c>
      <c r="M51" s="77"/>
      <c r="N51" s="72"/>
      <c r="O51" s="79" t="s">
        <v>431</v>
      </c>
      <c r="P51" s="81">
        <v>43680.46834490741</v>
      </c>
      <c r="Q51" s="79" t="s">
        <v>467</v>
      </c>
      <c r="R51" s="79"/>
      <c r="S51" s="79"/>
      <c r="T51" s="79" t="s">
        <v>653</v>
      </c>
      <c r="U51" s="79"/>
      <c r="V51" s="84" t="s">
        <v>779</v>
      </c>
      <c r="W51" s="81">
        <v>43680.46834490741</v>
      </c>
      <c r="X51" s="84" t="s">
        <v>920</v>
      </c>
      <c r="Y51" s="79"/>
      <c r="Z51" s="79"/>
      <c r="AA51" s="82" t="s">
        <v>1095</v>
      </c>
      <c r="AB51" s="82" t="s">
        <v>1229</v>
      </c>
      <c r="AC51" s="79" t="b">
        <v>0</v>
      </c>
      <c r="AD51" s="79">
        <v>3</v>
      </c>
      <c r="AE51" s="82" t="s">
        <v>1255</v>
      </c>
      <c r="AF51" s="79" t="b">
        <v>0</v>
      </c>
      <c r="AG51" s="79" t="s">
        <v>1274</v>
      </c>
      <c r="AH51" s="79"/>
      <c r="AI51" s="82" t="s">
        <v>1246</v>
      </c>
      <c r="AJ51" s="79" t="b">
        <v>0</v>
      </c>
      <c r="AK51" s="79">
        <v>0</v>
      </c>
      <c r="AL51" s="82" t="s">
        <v>1246</v>
      </c>
      <c r="AM51" s="79" t="s">
        <v>1290</v>
      </c>
      <c r="AN51" s="79" t="b">
        <v>0</v>
      </c>
      <c r="AO51" s="82" t="s">
        <v>1229</v>
      </c>
      <c r="AP51" s="79" t="s">
        <v>176</v>
      </c>
      <c r="AQ51" s="79">
        <v>0</v>
      </c>
      <c r="AR51" s="79">
        <v>0</v>
      </c>
      <c r="AS51" s="79"/>
      <c r="AT51" s="79"/>
      <c r="AU51" s="79"/>
      <c r="AV51" s="79"/>
      <c r="AW51" s="79"/>
      <c r="AX51" s="79"/>
      <c r="AY51" s="79"/>
      <c r="AZ51" s="79"/>
      <c r="BA51">
        <v>1</v>
      </c>
      <c r="BB51" s="78" t="str">
        <f>REPLACE(INDEX(GroupVertices[Group],MATCH(Edges25[[#This Row],[Vertex 1]],GroupVertices[Vertex],0)),1,1,"")</f>
        <v>21</v>
      </c>
      <c r="BC51" s="78" t="str">
        <f>REPLACE(INDEX(GroupVertices[Group],MATCH(Edges25[[#This Row],[Vertex 2]],GroupVertices[Vertex],0)),1,1,"")</f>
        <v>21</v>
      </c>
      <c r="BD51" s="48"/>
      <c r="BE51" s="49"/>
      <c r="BF51" s="48"/>
      <c r="BG51" s="49"/>
      <c r="BH51" s="48"/>
      <c r="BI51" s="49"/>
      <c r="BJ51" s="48"/>
      <c r="BK51" s="49"/>
      <c r="BL51" s="48"/>
    </row>
    <row r="52" spans="1:64" ht="15">
      <c r="A52" s="64" t="s">
        <v>257</v>
      </c>
      <c r="B52" s="64" t="s">
        <v>257</v>
      </c>
      <c r="C52" s="65"/>
      <c r="D52" s="66"/>
      <c r="E52" s="67"/>
      <c r="F52" s="68"/>
      <c r="G52" s="65"/>
      <c r="H52" s="69"/>
      <c r="I52" s="70"/>
      <c r="J52" s="70"/>
      <c r="K52" s="34" t="s">
        <v>65</v>
      </c>
      <c r="L52" s="77">
        <v>81</v>
      </c>
      <c r="M52" s="77"/>
      <c r="N52" s="72"/>
      <c r="O52" s="79" t="s">
        <v>176</v>
      </c>
      <c r="P52" s="81">
        <v>43680.56290509259</v>
      </c>
      <c r="Q52" s="79" t="s">
        <v>468</v>
      </c>
      <c r="R52" s="84" t="s">
        <v>580</v>
      </c>
      <c r="S52" s="79" t="s">
        <v>634</v>
      </c>
      <c r="T52" s="79" t="s">
        <v>653</v>
      </c>
      <c r="U52" s="79"/>
      <c r="V52" s="84" t="s">
        <v>780</v>
      </c>
      <c r="W52" s="81">
        <v>43680.56290509259</v>
      </c>
      <c r="X52" s="84" t="s">
        <v>921</v>
      </c>
      <c r="Y52" s="79"/>
      <c r="Z52" s="79"/>
      <c r="AA52" s="82" t="s">
        <v>1096</v>
      </c>
      <c r="AB52" s="79"/>
      <c r="AC52" s="79" t="b">
        <v>0</v>
      </c>
      <c r="AD52" s="79">
        <v>2</v>
      </c>
      <c r="AE52" s="82" t="s">
        <v>1246</v>
      </c>
      <c r="AF52" s="79" t="b">
        <v>0</v>
      </c>
      <c r="AG52" s="79" t="s">
        <v>1274</v>
      </c>
      <c r="AH52" s="79"/>
      <c r="AI52" s="82" t="s">
        <v>1246</v>
      </c>
      <c r="AJ52" s="79" t="b">
        <v>0</v>
      </c>
      <c r="AK52" s="79">
        <v>0</v>
      </c>
      <c r="AL52" s="82" t="s">
        <v>1246</v>
      </c>
      <c r="AM52" s="79" t="s">
        <v>1294</v>
      </c>
      <c r="AN52" s="79" t="b">
        <v>0</v>
      </c>
      <c r="AO52" s="82" t="s">
        <v>1096</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1</v>
      </c>
      <c r="BG52" s="49">
        <v>2.1739130434782608</v>
      </c>
      <c r="BH52" s="48">
        <v>0</v>
      </c>
      <c r="BI52" s="49">
        <v>0</v>
      </c>
      <c r="BJ52" s="48">
        <v>45</v>
      </c>
      <c r="BK52" s="49">
        <v>97.82608695652173</v>
      </c>
      <c r="BL52" s="48">
        <v>46</v>
      </c>
    </row>
    <row r="53" spans="1:64" ht="15">
      <c r="A53" s="64" t="s">
        <v>258</v>
      </c>
      <c r="B53" s="64" t="s">
        <v>388</v>
      </c>
      <c r="C53" s="65"/>
      <c r="D53" s="66"/>
      <c r="E53" s="67"/>
      <c r="F53" s="68"/>
      <c r="G53" s="65"/>
      <c r="H53" s="69"/>
      <c r="I53" s="70"/>
      <c r="J53" s="70"/>
      <c r="K53" s="34" t="s">
        <v>65</v>
      </c>
      <c r="L53" s="77">
        <v>82</v>
      </c>
      <c r="M53" s="77"/>
      <c r="N53" s="72"/>
      <c r="O53" s="79" t="s">
        <v>432</v>
      </c>
      <c r="P53" s="81">
        <v>43680.92706018518</v>
      </c>
      <c r="Q53" s="79" t="s">
        <v>469</v>
      </c>
      <c r="R53" s="79"/>
      <c r="S53" s="79"/>
      <c r="T53" s="79" t="s">
        <v>667</v>
      </c>
      <c r="U53" s="79"/>
      <c r="V53" s="84" t="s">
        <v>781</v>
      </c>
      <c r="W53" s="81">
        <v>43680.92706018518</v>
      </c>
      <c r="X53" s="84" t="s">
        <v>922</v>
      </c>
      <c r="Y53" s="79"/>
      <c r="Z53" s="79"/>
      <c r="AA53" s="82" t="s">
        <v>1097</v>
      </c>
      <c r="AB53" s="82" t="s">
        <v>1230</v>
      </c>
      <c r="AC53" s="79" t="b">
        <v>0</v>
      </c>
      <c r="AD53" s="79">
        <v>2</v>
      </c>
      <c r="AE53" s="82" t="s">
        <v>1256</v>
      </c>
      <c r="AF53" s="79" t="b">
        <v>0</v>
      </c>
      <c r="AG53" s="79" t="s">
        <v>1274</v>
      </c>
      <c r="AH53" s="79"/>
      <c r="AI53" s="82" t="s">
        <v>1246</v>
      </c>
      <c r="AJ53" s="79" t="b">
        <v>0</v>
      </c>
      <c r="AK53" s="79">
        <v>1</v>
      </c>
      <c r="AL53" s="82" t="s">
        <v>1246</v>
      </c>
      <c r="AM53" s="79" t="s">
        <v>1288</v>
      </c>
      <c r="AN53" s="79" t="b">
        <v>0</v>
      </c>
      <c r="AO53" s="82" t="s">
        <v>1230</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v>0</v>
      </c>
      <c r="BE53" s="49">
        <v>0</v>
      </c>
      <c r="BF53" s="48">
        <v>3</v>
      </c>
      <c r="BG53" s="49">
        <v>9.67741935483871</v>
      </c>
      <c r="BH53" s="48">
        <v>0</v>
      </c>
      <c r="BI53" s="49">
        <v>0</v>
      </c>
      <c r="BJ53" s="48">
        <v>28</v>
      </c>
      <c r="BK53" s="49">
        <v>90.3225806451613</v>
      </c>
      <c r="BL53" s="48">
        <v>31</v>
      </c>
    </row>
    <row r="54" spans="1:64" ht="15">
      <c r="A54" s="64" t="s">
        <v>259</v>
      </c>
      <c r="B54" s="64" t="s">
        <v>388</v>
      </c>
      <c r="C54" s="65"/>
      <c r="D54" s="66"/>
      <c r="E54" s="67"/>
      <c r="F54" s="68"/>
      <c r="G54" s="65"/>
      <c r="H54" s="69"/>
      <c r="I54" s="70"/>
      <c r="J54" s="70"/>
      <c r="K54" s="34" t="s">
        <v>65</v>
      </c>
      <c r="L54" s="77">
        <v>83</v>
      </c>
      <c r="M54" s="77"/>
      <c r="N54" s="72"/>
      <c r="O54" s="79" t="s">
        <v>431</v>
      </c>
      <c r="P54" s="81">
        <v>43680.93640046296</v>
      </c>
      <c r="Q54" s="79" t="s">
        <v>470</v>
      </c>
      <c r="R54" s="79"/>
      <c r="S54" s="79"/>
      <c r="T54" s="79" t="s">
        <v>668</v>
      </c>
      <c r="U54" s="79"/>
      <c r="V54" s="84" t="s">
        <v>782</v>
      </c>
      <c r="W54" s="81">
        <v>43680.93640046296</v>
      </c>
      <c r="X54" s="84" t="s">
        <v>923</v>
      </c>
      <c r="Y54" s="79"/>
      <c r="Z54" s="79"/>
      <c r="AA54" s="82" t="s">
        <v>1098</v>
      </c>
      <c r="AB54" s="79"/>
      <c r="AC54" s="79" t="b">
        <v>0</v>
      </c>
      <c r="AD54" s="79">
        <v>0</v>
      </c>
      <c r="AE54" s="82" t="s">
        <v>1246</v>
      </c>
      <c r="AF54" s="79" t="b">
        <v>0</v>
      </c>
      <c r="AG54" s="79" t="s">
        <v>1274</v>
      </c>
      <c r="AH54" s="79"/>
      <c r="AI54" s="82" t="s">
        <v>1246</v>
      </c>
      <c r="AJ54" s="79" t="b">
        <v>0</v>
      </c>
      <c r="AK54" s="79">
        <v>1</v>
      </c>
      <c r="AL54" s="82" t="s">
        <v>1097</v>
      </c>
      <c r="AM54" s="79" t="s">
        <v>1289</v>
      </c>
      <c r="AN54" s="79" t="b">
        <v>0</v>
      </c>
      <c r="AO54" s="82" t="s">
        <v>1097</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c r="BE54" s="49"/>
      <c r="BF54" s="48"/>
      <c r="BG54" s="49"/>
      <c r="BH54" s="48"/>
      <c r="BI54" s="49"/>
      <c r="BJ54" s="48"/>
      <c r="BK54" s="49"/>
      <c r="BL54" s="48"/>
    </row>
    <row r="55" spans="1:64" ht="15">
      <c r="A55" s="64" t="s">
        <v>260</v>
      </c>
      <c r="B55" s="64" t="s">
        <v>260</v>
      </c>
      <c r="C55" s="65"/>
      <c r="D55" s="66"/>
      <c r="E55" s="67"/>
      <c r="F55" s="68"/>
      <c r="G55" s="65"/>
      <c r="H55" s="69"/>
      <c r="I55" s="70"/>
      <c r="J55" s="70"/>
      <c r="K55" s="34" t="s">
        <v>65</v>
      </c>
      <c r="L55" s="77">
        <v>87</v>
      </c>
      <c r="M55" s="77"/>
      <c r="N55" s="72"/>
      <c r="O55" s="79" t="s">
        <v>176</v>
      </c>
      <c r="P55" s="81">
        <v>43681.34793981481</v>
      </c>
      <c r="Q55" s="79" t="s">
        <v>471</v>
      </c>
      <c r="R55" s="79"/>
      <c r="S55" s="79"/>
      <c r="T55" s="79" t="s">
        <v>653</v>
      </c>
      <c r="U55" s="79"/>
      <c r="V55" s="84" t="s">
        <v>783</v>
      </c>
      <c r="W55" s="81">
        <v>43681.34793981481</v>
      </c>
      <c r="X55" s="84" t="s">
        <v>924</v>
      </c>
      <c r="Y55" s="79"/>
      <c r="Z55" s="79"/>
      <c r="AA55" s="82" t="s">
        <v>1099</v>
      </c>
      <c r="AB55" s="79"/>
      <c r="AC55" s="79" t="b">
        <v>0</v>
      </c>
      <c r="AD55" s="79">
        <v>0</v>
      </c>
      <c r="AE55" s="82" t="s">
        <v>1246</v>
      </c>
      <c r="AF55" s="79" t="b">
        <v>0</v>
      </c>
      <c r="AG55" s="79" t="s">
        <v>1274</v>
      </c>
      <c r="AH55" s="79"/>
      <c r="AI55" s="82" t="s">
        <v>1246</v>
      </c>
      <c r="AJ55" s="79" t="b">
        <v>0</v>
      </c>
      <c r="AK55" s="79">
        <v>0</v>
      </c>
      <c r="AL55" s="82" t="s">
        <v>1246</v>
      </c>
      <c r="AM55" s="79" t="s">
        <v>1289</v>
      </c>
      <c r="AN55" s="79" t="b">
        <v>0</v>
      </c>
      <c r="AO55" s="82" t="s">
        <v>1099</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34</v>
      </c>
      <c r="BK55" s="49">
        <v>100</v>
      </c>
      <c r="BL55" s="48">
        <v>34</v>
      </c>
    </row>
    <row r="56" spans="1:64" ht="15">
      <c r="A56" s="64" t="s">
        <v>261</v>
      </c>
      <c r="B56" s="64" t="s">
        <v>261</v>
      </c>
      <c r="C56" s="65"/>
      <c r="D56" s="66"/>
      <c r="E56" s="67"/>
      <c r="F56" s="68"/>
      <c r="G56" s="65"/>
      <c r="H56" s="69"/>
      <c r="I56" s="70"/>
      <c r="J56" s="70"/>
      <c r="K56" s="34" t="s">
        <v>65</v>
      </c>
      <c r="L56" s="77">
        <v>88</v>
      </c>
      <c r="M56" s="77"/>
      <c r="N56" s="72"/>
      <c r="O56" s="79" t="s">
        <v>176</v>
      </c>
      <c r="P56" s="81">
        <v>43681.39665509259</v>
      </c>
      <c r="Q56" s="79" t="s">
        <v>472</v>
      </c>
      <c r="R56" s="79"/>
      <c r="S56" s="79"/>
      <c r="T56" s="79" t="s">
        <v>669</v>
      </c>
      <c r="U56" s="79"/>
      <c r="V56" s="84" t="s">
        <v>784</v>
      </c>
      <c r="W56" s="81">
        <v>43681.39665509259</v>
      </c>
      <c r="X56" s="84" t="s">
        <v>925</v>
      </c>
      <c r="Y56" s="79"/>
      <c r="Z56" s="79"/>
      <c r="AA56" s="82" t="s">
        <v>1100</v>
      </c>
      <c r="AB56" s="79"/>
      <c r="AC56" s="79" t="b">
        <v>0</v>
      </c>
      <c r="AD56" s="79">
        <v>0</v>
      </c>
      <c r="AE56" s="82" t="s">
        <v>1246</v>
      </c>
      <c r="AF56" s="79" t="b">
        <v>0</v>
      </c>
      <c r="AG56" s="79" t="s">
        <v>1275</v>
      </c>
      <c r="AH56" s="79"/>
      <c r="AI56" s="82" t="s">
        <v>1246</v>
      </c>
      <c r="AJ56" s="79" t="b">
        <v>0</v>
      </c>
      <c r="AK56" s="79">
        <v>0</v>
      </c>
      <c r="AL56" s="82" t="s">
        <v>1246</v>
      </c>
      <c r="AM56" s="79" t="s">
        <v>1290</v>
      </c>
      <c r="AN56" s="79" t="b">
        <v>0</v>
      </c>
      <c r="AO56" s="82" t="s">
        <v>1100</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17</v>
      </c>
      <c r="BK56" s="49">
        <v>100</v>
      </c>
      <c r="BL56" s="48">
        <v>17</v>
      </c>
    </row>
    <row r="57" spans="1:64" ht="15">
      <c r="A57" s="64" t="s">
        <v>262</v>
      </c>
      <c r="B57" s="64" t="s">
        <v>262</v>
      </c>
      <c r="C57" s="65"/>
      <c r="D57" s="66"/>
      <c r="E57" s="67"/>
      <c r="F57" s="68"/>
      <c r="G57" s="65"/>
      <c r="H57" s="69"/>
      <c r="I57" s="70"/>
      <c r="J57" s="70"/>
      <c r="K57" s="34" t="s">
        <v>65</v>
      </c>
      <c r="L57" s="77">
        <v>89</v>
      </c>
      <c r="M57" s="77"/>
      <c r="N57" s="72"/>
      <c r="O57" s="79" t="s">
        <v>176</v>
      </c>
      <c r="P57" s="81">
        <v>43681.620833333334</v>
      </c>
      <c r="Q57" s="79" t="s">
        <v>473</v>
      </c>
      <c r="R57" s="84" t="s">
        <v>581</v>
      </c>
      <c r="S57" s="79" t="s">
        <v>625</v>
      </c>
      <c r="T57" s="79" t="s">
        <v>670</v>
      </c>
      <c r="U57" s="79"/>
      <c r="V57" s="84" t="s">
        <v>785</v>
      </c>
      <c r="W57" s="81">
        <v>43681.620833333334</v>
      </c>
      <c r="X57" s="84" t="s">
        <v>926</v>
      </c>
      <c r="Y57" s="79"/>
      <c r="Z57" s="79"/>
      <c r="AA57" s="82" t="s">
        <v>1101</v>
      </c>
      <c r="AB57" s="79"/>
      <c r="AC57" s="79" t="b">
        <v>0</v>
      </c>
      <c r="AD57" s="79">
        <v>3</v>
      </c>
      <c r="AE57" s="82" t="s">
        <v>1246</v>
      </c>
      <c r="AF57" s="79" t="b">
        <v>1</v>
      </c>
      <c r="AG57" s="79" t="s">
        <v>1274</v>
      </c>
      <c r="AH57" s="79"/>
      <c r="AI57" s="82" t="s">
        <v>1281</v>
      </c>
      <c r="AJ57" s="79" t="b">
        <v>0</v>
      </c>
      <c r="AK57" s="79">
        <v>0</v>
      </c>
      <c r="AL57" s="82" t="s">
        <v>1246</v>
      </c>
      <c r="AM57" s="79" t="s">
        <v>1288</v>
      </c>
      <c r="AN57" s="79" t="b">
        <v>0</v>
      </c>
      <c r="AO57" s="82" t="s">
        <v>1101</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2.380952380952381</v>
      </c>
      <c r="BF57" s="48">
        <v>2</v>
      </c>
      <c r="BG57" s="49">
        <v>4.761904761904762</v>
      </c>
      <c r="BH57" s="48">
        <v>0</v>
      </c>
      <c r="BI57" s="49">
        <v>0</v>
      </c>
      <c r="BJ57" s="48">
        <v>39</v>
      </c>
      <c r="BK57" s="49">
        <v>92.85714285714286</v>
      </c>
      <c r="BL57" s="48">
        <v>42</v>
      </c>
    </row>
    <row r="58" spans="1:64" ht="15">
      <c r="A58" s="64" t="s">
        <v>263</v>
      </c>
      <c r="B58" s="64" t="s">
        <v>389</v>
      </c>
      <c r="C58" s="65"/>
      <c r="D58" s="66"/>
      <c r="E58" s="67"/>
      <c r="F58" s="68"/>
      <c r="G58" s="65"/>
      <c r="H58" s="69"/>
      <c r="I58" s="70"/>
      <c r="J58" s="70"/>
      <c r="K58" s="34" t="s">
        <v>65</v>
      </c>
      <c r="L58" s="77">
        <v>90</v>
      </c>
      <c r="M58" s="77"/>
      <c r="N58" s="72"/>
      <c r="O58" s="79" t="s">
        <v>432</v>
      </c>
      <c r="P58" s="81">
        <v>43681.721967592595</v>
      </c>
      <c r="Q58" s="79" t="s">
        <v>474</v>
      </c>
      <c r="R58" s="79"/>
      <c r="S58" s="79"/>
      <c r="T58" s="79" t="s">
        <v>653</v>
      </c>
      <c r="U58" s="79"/>
      <c r="V58" s="84" t="s">
        <v>786</v>
      </c>
      <c r="W58" s="81">
        <v>43681.721967592595</v>
      </c>
      <c r="X58" s="84" t="s">
        <v>927</v>
      </c>
      <c r="Y58" s="79"/>
      <c r="Z58" s="79"/>
      <c r="AA58" s="82" t="s">
        <v>1102</v>
      </c>
      <c r="AB58" s="82" t="s">
        <v>1231</v>
      </c>
      <c r="AC58" s="79" t="b">
        <v>0</v>
      </c>
      <c r="AD58" s="79">
        <v>1</v>
      </c>
      <c r="AE58" s="82" t="s">
        <v>1257</v>
      </c>
      <c r="AF58" s="79" t="b">
        <v>0</v>
      </c>
      <c r="AG58" s="79" t="s">
        <v>1274</v>
      </c>
      <c r="AH58" s="79"/>
      <c r="AI58" s="82" t="s">
        <v>1246</v>
      </c>
      <c r="AJ58" s="79" t="b">
        <v>0</v>
      </c>
      <c r="AK58" s="79">
        <v>0</v>
      </c>
      <c r="AL58" s="82" t="s">
        <v>1246</v>
      </c>
      <c r="AM58" s="79" t="s">
        <v>1290</v>
      </c>
      <c r="AN58" s="79" t="b">
        <v>0</v>
      </c>
      <c r="AO58" s="82" t="s">
        <v>1231</v>
      </c>
      <c r="AP58" s="79" t="s">
        <v>176</v>
      </c>
      <c r="AQ58" s="79">
        <v>0</v>
      </c>
      <c r="AR58" s="79">
        <v>0</v>
      </c>
      <c r="AS58" s="79"/>
      <c r="AT58" s="79"/>
      <c r="AU58" s="79"/>
      <c r="AV58" s="79"/>
      <c r="AW58" s="79"/>
      <c r="AX58" s="79"/>
      <c r="AY58" s="79"/>
      <c r="AZ58" s="79"/>
      <c r="BA58">
        <v>1</v>
      </c>
      <c r="BB58" s="78" t="str">
        <f>REPLACE(INDEX(GroupVertices[Group],MATCH(Edges25[[#This Row],[Vertex 1]],GroupVertices[Vertex],0)),1,1,"")</f>
        <v>37</v>
      </c>
      <c r="BC58" s="78" t="str">
        <f>REPLACE(INDEX(GroupVertices[Group],MATCH(Edges25[[#This Row],[Vertex 2]],GroupVertices[Vertex],0)),1,1,"")</f>
        <v>37</v>
      </c>
      <c r="BD58" s="48">
        <v>0</v>
      </c>
      <c r="BE58" s="49">
        <v>0</v>
      </c>
      <c r="BF58" s="48">
        <v>1</v>
      </c>
      <c r="BG58" s="49">
        <v>2.9411764705882355</v>
      </c>
      <c r="BH58" s="48">
        <v>0</v>
      </c>
      <c r="BI58" s="49">
        <v>0</v>
      </c>
      <c r="BJ58" s="48">
        <v>33</v>
      </c>
      <c r="BK58" s="49">
        <v>97.05882352941177</v>
      </c>
      <c r="BL58" s="48">
        <v>34</v>
      </c>
    </row>
    <row r="59" spans="1:64" ht="15">
      <c r="A59" s="64" t="s">
        <v>264</v>
      </c>
      <c r="B59" s="64" t="s">
        <v>390</v>
      </c>
      <c r="C59" s="65"/>
      <c r="D59" s="66"/>
      <c r="E59" s="67"/>
      <c r="F59" s="68"/>
      <c r="G59" s="65"/>
      <c r="H59" s="69"/>
      <c r="I59" s="70"/>
      <c r="J59" s="70"/>
      <c r="K59" s="34" t="s">
        <v>65</v>
      </c>
      <c r="L59" s="77">
        <v>91</v>
      </c>
      <c r="M59" s="77"/>
      <c r="N59" s="72"/>
      <c r="O59" s="79" t="s">
        <v>432</v>
      </c>
      <c r="P59" s="81">
        <v>43681.796064814815</v>
      </c>
      <c r="Q59" s="79" t="s">
        <v>475</v>
      </c>
      <c r="R59" s="79"/>
      <c r="S59" s="79"/>
      <c r="T59" s="79" t="s">
        <v>653</v>
      </c>
      <c r="U59" s="84" t="s">
        <v>718</v>
      </c>
      <c r="V59" s="84" t="s">
        <v>718</v>
      </c>
      <c r="W59" s="81">
        <v>43681.796064814815</v>
      </c>
      <c r="X59" s="84" t="s">
        <v>928</v>
      </c>
      <c r="Y59" s="79"/>
      <c r="Z59" s="79"/>
      <c r="AA59" s="82" t="s">
        <v>1103</v>
      </c>
      <c r="AB59" s="82" t="s">
        <v>1232</v>
      </c>
      <c r="AC59" s="79" t="b">
        <v>0</v>
      </c>
      <c r="AD59" s="79">
        <v>0</v>
      </c>
      <c r="AE59" s="82" t="s">
        <v>1258</v>
      </c>
      <c r="AF59" s="79" t="b">
        <v>0</v>
      </c>
      <c r="AG59" s="79" t="s">
        <v>1274</v>
      </c>
      <c r="AH59" s="79"/>
      <c r="AI59" s="82" t="s">
        <v>1246</v>
      </c>
      <c r="AJ59" s="79" t="b">
        <v>0</v>
      </c>
      <c r="AK59" s="79">
        <v>0</v>
      </c>
      <c r="AL59" s="82" t="s">
        <v>1246</v>
      </c>
      <c r="AM59" s="79" t="s">
        <v>1290</v>
      </c>
      <c r="AN59" s="79" t="b">
        <v>0</v>
      </c>
      <c r="AO59" s="82" t="s">
        <v>1232</v>
      </c>
      <c r="AP59" s="79" t="s">
        <v>176</v>
      </c>
      <c r="AQ59" s="79">
        <v>0</v>
      </c>
      <c r="AR59" s="79">
        <v>0</v>
      </c>
      <c r="AS59" s="79"/>
      <c r="AT59" s="79"/>
      <c r="AU59" s="79"/>
      <c r="AV59" s="79"/>
      <c r="AW59" s="79"/>
      <c r="AX59" s="79"/>
      <c r="AY59" s="79"/>
      <c r="AZ59" s="79"/>
      <c r="BA59">
        <v>1</v>
      </c>
      <c r="BB59" s="78" t="str">
        <f>REPLACE(INDEX(GroupVertices[Group],MATCH(Edges25[[#This Row],[Vertex 1]],GroupVertices[Vertex],0)),1,1,"")</f>
        <v>36</v>
      </c>
      <c r="BC59" s="78" t="str">
        <f>REPLACE(INDEX(GroupVertices[Group],MATCH(Edges25[[#This Row],[Vertex 2]],GroupVertices[Vertex],0)),1,1,"")</f>
        <v>36</v>
      </c>
      <c r="BD59" s="48">
        <v>0</v>
      </c>
      <c r="BE59" s="49">
        <v>0</v>
      </c>
      <c r="BF59" s="48">
        <v>0</v>
      </c>
      <c r="BG59" s="49">
        <v>0</v>
      </c>
      <c r="BH59" s="48">
        <v>0</v>
      </c>
      <c r="BI59" s="49">
        <v>0</v>
      </c>
      <c r="BJ59" s="48">
        <v>13</v>
      </c>
      <c r="BK59" s="49">
        <v>100</v>
      </c>
      <c r="BL59" s="48">
        <v>13</v>
      </c>
    </row>
    <row r="60" spans="1:64" ht="15">
      <c r="A60" s="64" t="s">
        <v>265</v>
      </c>
      <c r="B60" s="64" t="s">
        <v>391</v>
      </c>
      <c r="C60" s="65"/>
      <c r="D60" s="66"/>
      <c r="E60" s="67"/>
      <c r="F60" s="68"/>
      <c r="G60" s="65"/>
      <c r="H60" s="69"/>
      <c r="I60" s="70"/>
      <c r="J60" s="70"/>
      <c r="K60" s="34" t="s">
        <v>65</v>
      </c>
      <c r="L60" s="77">
        <v>92</v>
      </c>
      <c r="M60" s="77"/>
      <c r="N60" s="72"/>
      <c r="O60" s="79" t="s">
        <v>431</v>
      </c>
      <c r="P60" s="81">
        <v>43681.96108796296</v>
      </c>
      <c r="Q60" s="79" t="s">
        <v>476</v>
      </c>
      <c r="R60" s="84" t="s">
        <v>582</v>
      </c>
      <c r="S60" s="79" t="s">
        <v>635</v>
      </c>
      <c r="T60" s="79" t="s">
        <v>653</v>
      </c>
      <c r="U60" s="79"/>
      <c r="V60" s="84" t="s">
        <v>787</v>
      </c>
      <c r="W60" s="81">
        <v>43681.96108796296</v>
      </c>
      <c r="X60" s="84" t="s">
        <v>929</v>
      </c>
      <c r="Y60" s="79"/>
      <c r="Z60" s="79"/>
      <c r="AA60" s="82" t="s">
        <v>1104</v>
      </c>
      <c r="AB60" s="82" t="s">
        <v>1233</v>
      </c>
      <c r="AC60" s="79" t="b">
        <v>0</v>
      </c>
      <c r="AD60" s="79">
        <v>1</v>
      </c>
      <c r="AE60" s="82" t="s">
        <v>1259</v>
      </c>
      <c r="AF60" s="79" t="b">
        <v>0</v>
      </c>
      <c r="AG60" s="79" t="s">
        <v>1274</v>
      </c>
      <c r="AH60" s="79"/>
      <c r="AI60" s="82" t="s">
        <v>1246</v>
      </c>
      <c r="AJ60" s="79" t="b">
        <v>0</v>
      </c>
      <c r="AK60" s="79">
        <v>0</v>
      </c>
      <c r="AL60" s="82" t="s">
        <v>1246</v>
      </c>
      <c r="AM60" s="79" t="s">
        <v>1288</v>
      </c>
      <c r="AN60" s="79" t="b">
        <v>0</v>
      </c>
      <c r="AO60" s="82" t="s">
        <v>1233</v>
      </c>
      <c r="AP60" s="79" t="s">
        <v>176</v>
      </c>
      <c r="AQ60" s="79">
        <v>0</v>
      </c>
      <c r="AR60" s="79">
        <v>0</v>
      </c>
      <c r="AS60" s="79"/>
      <c r="AT60" s="79"/>
      <c r="AU60" s="79"/>
      <c r="AV60" s="79"/>
      <c r="AW60" s="79"/>
      <c r="AX60" s="79"/>
      <c r="AY60" s="79"/>
      <c r="AZ60" s="79"/>
      <c r="BA60">
        <v>1</v>
      </c>
      <c r="BB60" s="78" t="str">
        <f>REPLACE(INDEX(GroupVertices[Group],MATCH(Edges25[[#This Row],[Vertex 1]],GroupVertices[Vertex],0)),1,1,"")</f>
        <v>5</v>
      </c>
      <c r="BC60" s="78" t="str">
        <f>REPLACE(INDEX(GroupVertices[Group],MATCH(Edges25[[#This Row],[Vertex 2]],GroupVertices[Vertex],0)),1,1,"")</f>
        <v>5</v>
      </c>
      <c r="BD60" s="48"/>
      <c r="BE60" s="49"/>
      <c r="BF60" s="48"/>
      <c r="BG60" s="49"/>
      <c r="BH60" s="48"/>
      <c r="BI60" s="49"/>
      <c r="BJ60" s="48"/>
      <c r="BK60" s="49"/>
      <c r="BL60" s="48"/>
    </row>
    <row r="61" spans="1:64" ht="15">
      <c r="A61" s="64" t="s">
        <v>266</v>
      </c>
      <c r="B61" s="64" t="s">
        <v>344</v>
      </c>
      <c r="C61" s="65"/>
      <c r="D61" s="66"/>
      <c r="E61" s="67"/>
      <c r="F61" s="68"/>
      <c r="G61" s="65"/>
      <c r="H61" s="69"/>
      <c r="I61" s="70"/>
      <c r="J61" s="70"/>
      <c r="K61" s="34" t="s">
        <v>65</v>
      </c>
      <c r="L61" s="77">
        <v>107</v>
      </c>
      <c r="M61" s="77"/>
      <c r="N61" s="72"/>
      <c r="O61" s="79" t="s">
        <v>431</v>
      </c>
      <c r="P61" s="81">
        <v>43682.23150462963</v>
      </c>
      <c r="Q61" s="79" t="s">
        <v>477</v>
      </c>
      <c r="R61" s="84" t="s">
        <v>583</v>
      </c>
      <c r="S61" s="79" t="s">
        <v>636</v>
      </c>
      <c r="T61" s="79" t="s">
        <v>653</v>
      </c>
      <c r="U61" s="79"/>
      <c r="V61" s="84" t="s">
        <v>788</v>
      </c>
      <c r="W61" s="81">
        <v>43682.23150462963</v>
      </c>
      <c r="X61" s="84" t="s">
        <v>930</v>
      </c>
      <c r="Y61" s="79"/>
      <c r="Z61" s="79"/>
      <c r="AA61" s="82" t="s">
        <v>1105</v>
      </c>
      <c r="AB61" s="79"/>
      <c r="AC61" s="79" t="b">
        <v>0</v>
      </c>
      <c r="AD61" s="79">
        <v>0</v>
      </c>
      <c r="AE61" s="82" t="s">
        <v>1246</v>
      </c>
      <c r="AF61" s="79" t="b">
        <v>0</v>
      </c>
      <c r="AG61" s="79" t="s">
        <v>1274</v>
      </c>
      <c r="AH61" s="79"/>
      <c r="AI61" s="82" t="s">
        <v>1246</v>
      </c>
      <c r="AJ61" s="79" t="b">
        <v>0</v>
      </c>
      <c r="AK61" s="79">
        <v>2</v>
      </c>
      <c r="AL61" s="82" t="s">
        <v>1195</v>
      </c>
      <c r="AM61" s="79" t="s">
        <v>1290</v>
      </c>
      <c r="AN61" s="79" t="b">
        <v>0</v>
      </c>
      <c r="AO61" s="82" t="s">
        <v>1195</v>
      </c>
      <c r="AP61" s="79" t="s">
        <v>176</v>
      </c>
      <c r="AQ61" s="79">
        <v>0</v>
      </c>
      <c r="AR61" s="79">
        <v>0</v>
      </c>
      <c r="AS61" s="79"/>
      <c r="AT61" s="79"/>
      <c r="AU61" s="79"/>
      <c r="AV61" s="79"/>
      <c r="AW61" s="79"/>
      <c r="AX61" s="79"/>
      <c r="AY61" s="79"/>
      <c r="AZ61" s="79"/>
      <c r="BA61">
        <v>1</v>
      </c>
      <c r="BB61" s="78" t="str">
        <f>REPLACE(INDEX(GroupVertices[Group],MATCH(Edges25[[#This Row],[Vertex 1]],GroupVertices[Vertex],0)),1,1,"")</f>
        <v>35</v>
      </c>
      <c r="BC61" s="78" t="str">
        <f>REPLACE(INDEX(GroupVertices[Group],MATCH(Edges25[[#This Row],[Vertex 2]],GroupVertices[Vertex],0)),1,1,"")</f>
        <v>35</v>
      </c>
      <c r="BD61" s="48">
        <v>0</v>
      </c>
      <c r="BE61" s="49">
        <v>0</v>
      </c>
      <c r="BF61" s="48">
        <v>1</v>
      </c>
      <c r="BG61" s="49">
        <v>7.142857142857143</v>
      </c>
      <c r="BH61" s="48">
        <v>0</v>
      </c>
      <c r="BI61" s="49">
        <v>0</v>
      </c>
      <c r="BJ61" s="48">
        <v>13</v>
      </c>
      <c r="BK61" s="49">
        <v>92.85714285714286</v>
      </c>
      <c r="BL61" s="48">
        <v>14</v>
      </c>
    </row>
    <row r="62" spans="1:64" ht="15">
      <c r="A62" s="64" t="s">
        <v>267</v>
      </c>
      <c r="B62" s="64" t="s">
        <v>267</v>
      </c>
      <c r="C62" s="65"/>
      <c r="D62" s="66"/>
      <c r="E62" s="67"/>
      <c r="F62" s="68"/>
      <c r="G62" s="65"/>
      <c r="H62" s="69"/>
      <c r="I62" s="70"/>
      <c r="J62" s="70"/>
      <c r="K62" s="34" t="s">
        <v>65</v>
      </c>
      <c r="L62" s="77">
        <v>108</v>
      </c>
      <c r="M62" s="77"/>
      <c r="N62" s="72"/>
      <c r="O62" s="79" t="s">
        <v>176</v>
      </c>
      <c r="P62" s="81">
        <v>43682.26206018519</v>
      </c>
      <c r="Q62" s="79" t="s">
        <v>478</v>
      </c>
      <c r="R62" s="79"/>
      <c r="S62" s="79"/>
      <c r="T62" s="79" t="s">
        <v>671</v>
      </c>
      <c r="U62" s="84" t="s">
        <v>719</v>
      </c>
      <c r="V62" s="84" t="s">
        <v>719</v>
      </c>
      <c r="W62" s="81">
        <v>43682.26206018519</v>
      </c>
      <c r="X62" s="84" t="s">
        <v>931</v>
      </c>
      <c r="Y62" s="79"/>
      <c r="Z62" s="79"/>
      <c r="AA62" s="82" t="s">
        <v>1106</v>
      </c>
      <c r="AB62" s="79"/>
      <c r="AC62" s="79" t="b">
        <v>0</v>
      </c>
      <c r="AD62" s="79">
        <v>0</v>
      </c>
      <c r="AE62" s="82" t="s">
        <v>1246</v>
      </c>
      <c r="AF62" s="79" t="b">
        <v>0</v>
      </c>
      <c r="AG62" s="79" t="s">
        <v>1274</v>
      </c>
      <c r="AH62" s="79"/>
      <c r="AI62" s="82" t="s">
        <v>1246</v>
      </c>
      <c r="AJ62" s="79" t="b">
        <v>0</v>
      </c>
      <c r="AK62" s="79">
        <v>0</v>
      </c>
      <c r="AL62" s="82" t="s">
        <v>1246</v>
      </c>
      <c r="AM62" s="79" t="s">
        <v>1289</v>
      </c>
      <c r="AN62" s="79" t="b">
        <v>0</v>
      </c>
      <c r="AO62" s="82" t="s">
        <v>1106</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0</v>
      </c>
      <c r="BE62" s="49">
        <v>0</v>
      </c>
      <c r="BF62" s="48">
        <v>1</v>
      </c>
      <c r="BG62" s="49">
        <v>2.5641025641025643</v>
      </c>
      <c r="BH62" s="48">
        <v>0</v>
      </c>
      <c r="BI62" s="49">
        <v>0</v>
      </c>
      <c r="BJ62" s="48">
        <v>38</v>
      </c>
      <c r="BK62" s="49">
        <v>97.43589743589743</v>
      </c>
      <c r="BL62" s="48">
        <v>39</v>
      </c>
    </row>
    <row r="63" spans="1:64" ht="15">
      <c r="A63" s="64" t="s">
        <v>268</v>
      </c>
      <c r="B63" s="64" t="s">
        <v>270</v>
      </c>
      <c r="C63" s="65"/>
      <c r="D63" s="66"/>
      <c r="E63" s="67"/>
      <c r="F63" s="68"/>
      <c r="G63" s="65"/>
      <c r="H63" s="69"/>
      <c r="I63" s="70"/>
      <c r="J63" s="70"/>
      <c r="K63" s="34" t="s">
        <v>65</v>
      </c>
      <c r="L63" s="77">
        <v>109</v>
      </c>
      <c r="M63" s="77"/>
      <c r="N63" s="72"/>
      <c r="O63" s="79" t="s">
        <v>431</v>
      </c>
      <c r="P63" s="81">
        <v>43682.36829861111</v>
      </c>
      <c r="Q63" s="79" t="s">
        <v>479</v>
      </c>
      <c r="R63" s="79"/>
      <c r="S63" s="79"/>
      <c r="T63" s="79"/>
      <c r="U63" s="79"/>
      <c r="V63" s="84" t="s">
        <v>789</v>
      </c>
      <c r="W63" s="81">
        <v>43682.36829861111</v>
      </c>
      <c r="X63" s="84" t="s">
        <v>932</v>
      </c>
      <c r="Y63" s="79"/>
      <c r="Z63" s="79"/>
      <c r="AA63" s="82" t="s">
        <v>1107</v>
      </c>
      <c r="AB63" s="79"/>
      <c r="AC63" s="79" t="b">
        <v>0</v>
      </c>
      <c r="AD63" s="79">
        <v>0</v>
      </c>
      <c r="AE63" s="82" t="s">
        <v>1246</v>
      </c>
      <c r="AF63" s="79" t="b">
        <v>0</v>
      </c>
      <c r="AG63" s="79" t="s">
        <v>1274</v>
      </c>
      <c r="AH63" s="79"/>
      <c r="AI63" s="82" t="s">
        <v>1246</v>
      </c>
      <c r="AJ63" s="79" t="b">
        <v>0</v>
      </c>
      <c r="AK63" s="79">
        <v>2</v>
      </c>
      <c r="AL63" s="82" t="s">
        <v>1109</v>
      </c>
      <c r="AM63" s="79" t="s">
        <v>1289</v>
      </c>
      <c r="AN63" s="79" t="b">
        <v>0</v>
      </c>
      <c r="AO63" s="82" t="s">
        <v>1109</v>
      </c>
      <c r="AP63" s="79" t="s">
        <v>176</v>
      </c>
      <c r="AQ63" s="79">
        <v>0</v>
      </c>
      <c r="AR63" s="79">
        <v>0</v>
      </c>
      <c r="AS63" s="79"/>
      <c r="AT63" s="79"/>
      <c r="AU63" s="79"/>
      <c r="AV63" s="79"/>
      <c r="AW63" s="79"/>
      <c r="AX63" s="79"/>
      <c r="AY63" s="79"/>
      <c r="AZ63" s="79"/>
      <c r="BA63">
        <v>1</v>
      </c>
      <c r="BB63" s="78" t="str">
        <f>REPLACE(INDEX(GroupVertices[Group],MATCH(Edges25[[#This Row],[Vertex 1]],GroupVertices[Vertex],0)),1,1,"")</f>
        <v>20</v>
      </c>
      <c r="BC63" s="78" t="str">
        <f>REPLACE(INDEX(GroupVertices[Group],MATCH(Edges25[[#This Row],[Vertex 2]],GroupVertices[Vertex],0)),1,1,"")</f>
        <v>20</v>
      </c>
      <c r="BD63" s="48">
        <v>0</v>
      </c>
      <c r="BE63" s="49">
        <v>0</v>
      </c>
      <c r="BF63" s="48">
        <v>0</v>
      </c>
      <c r="BG63" s="49">
        <v>0</v>
      </c>
      <c r="BH63" s="48">
        <v>0</v>
      </c>
      <c r="BI63" s="49">
        <v>0</v>
      </c>
      <c r="BJ63" s="48">
        <v>28</v>
      </c>
      <c r="BK63" s="49">
        <v>100</v>
      </c>
      <c r="BL63" s="48">
        <v>28</v>
      </c>
    </row>
    <row r="64" spans="1:64" ht="15">
      <c r="A64" s="64" t="s">
        <v>269</v>
      </c>
      <c r="B64" s="64" t="s">
        <v>363</v>
      </c>
      <c r="C64" s="65"/>
      <c r="D64" s="66"/>
      <c r="E64" s="67"/>
      <c r="F64" s="68"/>
      <c r="G64" s="65"/>
      <c r="H64" s="69"/>
      <c r="I64" s="70"/>
      <c r="J64" s="70"/>
      <c r="K64" s="34" t="s">
        <v>65</v>
      </c>
      <c r="L64" s="77">
        <v>110</v>
      </c>
      <c r="M64" s="77"/>
      <c r="N64" s="72"/>
      <c r="O64" s="79" t="s">
        <v>432</v>
      </c>
      <c r="P64" s="81">
        <v>43682.40199074074</v>
      </c>
      <c r="Q64" s="79" t="s">
        <v>480</v>
      </c>
      <c r="R64" s="79"/>
      <c r="S64" s="79"/>
      <c r="T64" s="79" t="s">
        <v>672</v>
      </c>
      <c r="U64" s="79"/>
      <c r="V64" s="84" t="s">
        <v>790</v>
      </c>
      <c r="W64" s="81">
        <v>43682.40199074074</v>
      </c>
      <c r="X64" s="84" t="s">
        <v>933</v>
      </c>
      <c r="Y64" s="79"/>
      <c r="Z64" s="79"/>
      <c r="AA64" s="82" t="s">
        <v>1108</v>
      </c>
      <c r="AB64" s="82" t="s">
        <v>1234</v>
      </c>
      <c r="AC64" s="79" t="b">
        <v>0</v>
      </c>
      <c r="AD64" s="79">
        <v>0</v>
      </c>
      <c r="AE64" s="82" t="s">
        <v>1260</v>
      </c>
      <c r="AF64" s="79" t="b">
        <v>0</v>
      </c>
      <c r="AG64" s="79" t="s">
        <v>1274</v>
      </c>
      <c r="AH64" s="79"/>
      <c r="AI64" s="82" t="s">
        <v>1246</v>
      </c>
      <c r="AJ64" s="79" t="b">
        <v>0</v>
      </c>
      <c r="AK64" s="79">
        <v>0</v>
      </c>
      <c r="AL64" s="82" t="s">
        <v>1246</v>
      </c>
      <c r="AM64" s="79" t="s">
        <v>1296</v>
      </c>
      <c r="AN64" s="79" t="b">
        <v>0</v>
      </c>
      <c r="AO64" s="82" t="s">
        <v>1234</v>
      </c>
      <c r="AP64" s="79" t="s">
        <v>176</v>
      </c>
      <c r="AQ64" s="79">
        <v>0</v>
      </c>
      <c r="AR64" s="79">
        <v>0</v>
      </c>
      <c r="AS64" s="79"/>
      <c r="AT64" s="79"/>
      <c r="AU64" s="79"/>
      <c r="AV64" s="79"/>
      <c r="AW64" s="79"/>
      <c r="AX64" s="79"/>
      <c r="AY64" s="79"/>
      <c r="AZ64" s="79"/>
      <c r="BA64">
        <v>1</v>
      </c>
      <c r="BB64" s="78" t="str">
        <f>REPLACE(INDEX(GroupVertices[Group],MATCH(Edges25[[#This Row],[Vertex 1]],GroupVertices[Vertex],0)),1,1,"")</f>
        <v>2</v>
      </c>
      <c r="BC64" s="78" t="str">
        <f>REPLACE(INDEX(GroupVertices[Group],MATCH(Edges25[[#This Row],[Vertex 2]],GroupVertices[Vertex],0)),1,1,"")</f>
        <v>2</v>
      </c>
      <c r="BD64" s="48">
        <v>0</v>
      </c>
      <c r="BE64" s="49">
        <v>0</v>
      </c>
      <c r="BF64" s="48">
        <v>4</v>
      </c>
      <c r="BG64" s="49">
        <v>14.814814814814815</v>
      </c>
      <c r="BH64" s="48">
        <v>0</v>
      </c>
      <c r="BI64" s="49">
        <v>0</v>
      </c>
      <c r="BJ64" s="48">
        <v>23</v>
      </c>
      <c r="BK64" s="49">
        <v>85.18518518518519</v>
      </c>
      <c r="BL64" s="48">
        <v>27</v>
      </c>
    </row>
    <row r="65" spans="1:64" ht="15">
      <c r="A65" s="64" t="s">
        <v>270</v>
      </c>
      <c r="B65" s="64" t="s">
        <v>270</v>
      </c>
      <c r="C65" s="65"/>
      <c r="D65" s="66"/>
      <c r="E65" s="67"/>
      <c r="F65" s="68"/>
      <c r="G65" s="65"/>
      <c r="H65" s="69"/>
      <c r="I65" s="70"/>
      <c r="J65" s="70"/>
      <c r="K65" s="34" t="s">
        <v>65</v>
      </c>
      <c r="L65" s="77">
        <v>111</v>
      </c>
      <c r="M65" s="77"/>
      <c r="N65" s="72"/>
      <c r="O65" s="79" t="s">
        <v>176</v>
      </c>
      <c r="P65" s="81">
        <v>43682.26002314815</v>
      </c>
      <c r="Q65" s="79" t="s">
        <v>481</v>
      </c>
      <c r="R65" s="79"/>
      <c r="S65" s="79"/>
      <c r="T65" s="79" t="s">
        <v>673</v>
      </c>
      <c r="U65" s="84" t="s">
        <v>720</v>
      </c>
      <c r="V65" s="84" t="s">
        <v>720</v>
      </c>
      <c r="W65" s="81">
        <v>43682.26002314815</v>
      </c>
      <c r="X65" s="84" t="s">
        <v>934</v>
      </c>
      <c r="Y65" s="79"/>
      <c r="Z65" s="79"/>
      <c r="AA65" s="82" t="s">
        <v>1109</v>
      </c>
      <c r="AB65" s="79"/>
      <c r="AC65" s="79" t="b">
        <v>0</v>
      </c>
      <c r="AD65" s="79">
        <v>0</v>
      </c>
      <c r="AE65" s="82" t="s">
        <v>1246</v>
      </c>
      <c r="AF65" s="79" t="b">
        <v>0</v>
      </c>
      <c r="AG65" s="79" t="s">
        <v>1274</v>
      </c>
      <c r="AH65" s="79"/>
      <c r="AI65" s="82" t="s">
        <v>1246</v>
      </c>
      <c r="AJ65" s="79" t="b">
        <v>0</v>
      </c>
      <c r="AK65" s="79">
        <v>2</v>
      </c>
      <c r="AL65" s="82" t="s">
        <v>1246</v>
      </c>
      <c r="AM65" s="79" t="s">
        <v>1289</v>
      </c>
      <c r="AN65" s="79" t="b">
        <v>0</v>
      </c>
      <c r="AO65" s="82" t="s">
        <v>1109</v>
      </c>
      <c r="AP65" s="79" t="s">
        <v>176</v>
      </c>
      <c r="AQ65" s="79">
        <v>0</v>
      </c>
      <c r="AR65" s="79">
        <v>0</v>
      </c>
      <c r="AS65" s="79"/>
      <c r="AT65" s="79"/>
      <c r="AU65" s="79"/>
      <c r="AV65" s="79"/>
      <c r="AW65" s="79"/>
      <c r="AX65" s="79"/>
      <c r="AY65" s="79"/>
      <c r="AZ65" s="79"/>
      <c r="BA65">
        <v>1</v>
      </c>
      <c r="BB65" s="78" t="str">
        <f>REPLACE(INDEX(GroupVertices[Group],MATCH(Edges25[[#This Row],[Vertex 1]],GroupVertices[Vertex],0)),1,1,"")</f>
        <v>20</v>
      </c>
      <c r="BC65" s="78" t="str">
        <f>REPLACE(INDEX(GroupVertices[Group],MATCH(Edges25[[#This Row],[Vertex 2]],GroupVertices[Vertex],0)),1,1,"")</f>
        <v>20</v>
      </c>
      <c r="BD65" s="48">
        <v>0</v>
      </c>
      <c r="BE65" s="49">
        <v>0</v>
      </c>
      <c r="BF65" s="48">
        <v>1</v>
      </c>
      <c r="BG65" s="49">
        <v>2.5641025641025643</v>
      </c>
      <c r="BH65" s="48">
        <v>0</v>
      </c>
      <c r="BI65" s="49">
        <v>0</v>
      </c>
      <c r="BJ65" s="48">
        <v>38</v>
      </c>
      <c r="BK65" s="49">
        <v>97.43589743589743</v>
      </c>
      <c r="BL65" s="48">
        <v>39</v>
      </c>
    </row>
    <row r="66" spans="1:64" ht="15">
      <c r="A66" s="64" t="s">
        <v>271</v>
      </c>
      <c r="B66" s="64" t="s">
        <v>270</v>
      </c>
      <c r="C66" s="65"/>
      <c r="D66" s="66"/>
      <c r="E66" s="67"/>
      <c r="F66" s="68"/>
      <c r="G66" s="65"/>
      <c r="H66" s="69"/>
      <c r="I66" s="70"/>
      <c r="J66" s="70"/>
      <c r="K66" s="34" t="s">
        <v>65</v>
      </c>
      <c r="L66" s="77">
        <v>112</v>
      </c>
      <c r="M66" s="77"/>
      <c r="N66" s="72"/>
      <c r="O66" s="79" t="s">
        <v>431</v>
      </c>
      <c r="P66" s="81">
        <v>43682.435219907406</v>
      </c>
      <c r="Q66" s="79" t="s">
        <v>479</v>
      </c>
      <c r="R66" s="79"/>
      <c r="S66" s="79"/>
      <c r="T66" s="79"/>
      <c r="U66" s="79"/>
      <c r="V66" s="84" t="s">
        <v>791</v>
      </c>
      <c r="W66" s="81">
        <v>43682.435219907406</v>
      </c>
      <c r="X66" s="84" t="s">
        <v>935</v>
      </c>
      <c r="Y66" s="79"/>
      <c r="Z66" s="79"/>
      <c r="AA66" s="82" t="s">
        <v>1110</v>
      </c>
      <c r="AB66" s="79"/>
      <c r="AC66" s="79" t="b">
        <v>0</v>
      </c>
      <c r="AD66" s="79">
        <v>0</v>
      </c>
      <c r="AE66" s="82" t="s">
        <v>1246</v>
      </c>
      <c r="AF66" s="79" t="b">
        <v>0</v>
      </c>
      <c r="AG66" s="79" t="s">
        <v>1274</v>
      </c>
      <c r="AH66" s="79"/>
      <c r="AI66" s="82" t="s">
        <v>1246</v>
      </c>
      <c r="AJ66" s="79" t="b">
        <v>0</v>
      </c>
      <c r="AK66" s="79">
        <v>2</v>
      </c>
      <c r="AL66" s="82" t="s">
        <v>1109</v>
      </c>
      <c r="AM66" s="79" t="s">
        <v>1290</v>
      </c>
      <c r="AN66" s="79" t="b">
        <v>0</v>
      </c>
      <c r="AO66" s="82" t="s">
        <v>1109</v>
      </c>
      <c r="AP66" s="79" t="s">
        <v>176</v>
      </c>
      <c r="AQ66" s="79">
        <v>0</v>
      </c>
      <c r="AR66" s="79">
        <v>0</v>
      </c>
      <c r="AS66" s="79"/>
      <c r="AT66" s="79"/>
      <c r="AU66" s="79"/>
      <c r="AV66" s="79"/>
      <c r="AW66" s="79"/>
      <c r="AX66" s="79"/>
      <c r="AY66" s="79"/>
      <c r="AZ66" s="79"/>
      <c r="BA66">
        <v>1</v>
      </c>
      <c r="BB66" s="78" t="str">
        <f>REPLACE(INDEX(GroupVertices[Group],MATCH(Edges25[[#This Row],[Vertex 1]],GroupVertices[Vertex],0)),1,1,"")</f>
        <v>20</v>
      </c>
      <c r="BC66" s="78" t="str">
        <f>REPLACE(INDEX(GroupVertices[Group],MATCH(Edges25[[#This Row],[Vertex 2]],GroupVertices[Vertex],0)),1,1,"")</f>
        <v>20</v>
      </c>
      <c r="BD66" s="48">
        <v>0</v>
      </c>
      <c r="BE66" s="49">
        <v>0</v>
      </c>
      <c r="BF66" s="48">
        <v>0</v>
      </c>
      <c r="BG66" s="49">
        <v>0</v>
      </c>
      <c r="BH66" s="48">
        <v>0</v>
      </c>
      <c r="BI66" s="49">
        <v>0</v>
      </c>
      <c r="BJ66" s="48">
        <v>28</v>
      </c>
      <c r="BK66" s="49">
        <v>100</v>
      </c>
      <c r="BL66" s="48">
        <v>28</v>
      </c>
    </row>
    <row r="67" spans="1:64" ht="15">
      <c r="A67" s="64" t="s">
        <v>272</v>
      </c>
      <c r="B67" s="64" t="s">
        <v>406</v>
      </c>
      <c r="C67" s="65"/>
      <c r="D67" s="66"/>
      <c r="E67" s="67"/>
      <c r="F67" s="68"/>
      <c r="G67" s="65"/>
      <c r="H67" s="69"/>
      <c r="I67" s="70"/>
      <c r="J67" s="70"/>
      <c r="K67" s="34" t="s">
        <v>65</v>
      </c>
      <c r="L67" s="77">
        <v>113</v>
      </c>
      <c r="M67" s="77"/>
      <c r="N67" s="72"/>
      <c r="O67" s="79" t="s">
        <v>431</v>
      </c>
      <c r="P67" s="81">
        <v>43682.52648148148</v>
      </c>
      <c r="Q67" s="79" t="s">
        <v>482</v>
      </c>
      <c r="R67" s="79"/>
      <c r="S67" s="79"/>
      <c r="T67" s="79" t="s">
        <v>674</v>
      </c>
      <c r="U67" s="79"/>
      <c r="V67" s="84" t="s">
        <v>792</v>
      </c>
      <c r="W67" s="81">
        <v>43682.52648148148</v>
      </c>
      <c r="X67" s="84" t="s">
        <v>936</v>
      </c>
      <c r="Y67" s="79"/>
      <c r="Z67" s="79"/>
      <c r="AA67" s="82" t="s">
        <v>1111</v>
      </c>
      <c r="AB67" s="82" t="s">
        <v>1235</v>
      </c>
      <c r="AC67" s="79" t="b">
        <v>0</v>
      </c>
      <c r="AD67" s="79">
        <v>0</v>
      </c>
      <c r="AE67" s="82" t="s">
        <v>1261</v>
      </c>
      <c r="AF67" s="79" t="b">
        <v>0</v>
      </c>
      <c r="AG67" s="79" t="s">
        <v>1274</v>
      </c>
      <c r="AH67" s="79"/>
      <c r="AI67" s="82" t="s">
        <v>1246</v>
      </c>
      <c r="AJ67" s="79" t="b">
        <v>0</v>
      </c>
      <c r="AK67" s="79">
        <v>0</v>
      </c>
      <c r="AL67" s="82" t="s">
        <v>1246</v>
      </c>
      <c r="AM67" s="79" t="s">
        <v>1288</v>
      </c>
      <c r="AN67" s="79" t="b">
        <v>0</v>
      </c>
      <c r="AO67" s="82" t="s">
        <v>1235</v>
      </c>
      <c r="AP67" s="79" t="s">
        <v>176</v>
      </c>
      <c r="AQ67" s="79">
        <v>0</v>
      </c>
      <c r="AR67" s="79">
        <v>0</v>
      </c>
      <c r="AS67" s="79"/>
      <c r="AT67" s="79"/>
      <c r="AU67" s="79"/>
      <c r="AV67" s="79"/>
      <c r="AW67" s="79"/>
      <c r="AX67" s="79"/>
      <c r="AY67" s="79"/>
      <c r="AZ67" s="79"/>
      <c r="BA67">
        <v>1</v>
      </c>
      <c r="BB67" s="78" t="str">
        <f>REPLACE(INDEX(GroupVertices[Group],MATCH(Edges25[[#This Row],[Vertex 1]],GroupVertices[Vertex],0)),1,1,"")</f>
        <v>19</v>
      </c>
      <c r="BC67" s="78" t="str">
        <f>REPLACE(INDEX(GroupVertices[Group],MATCH(Edges25[[#This Row],[Vertex 2]],GroupVertices[Vertex],0)),1,1,"")</f>
        <v>19</v>
      </c>
      <c r="BD67" s="48"/>
      <c r="BE67" s="49"/>
      <c r="BF67" s="48"/>
      <c r="BG67" s="49"/>
      <c r="BH67" s="48"/>
      <c r="BI67" s="49"/>
      <c r="BJ67" s="48"/>
      <c r="BK67" s="49"/>
      <c r="BL67" s="48"/>
    </row>
    <row r="68" spans="1:64" ht="15">
      <c r="A68" s="64" t="s">
        <v>273</v>
      </c>
      <c r="B68" s="64" t="s">
        <v>348</v>
      </c>
      <c r="C68" s="65"/>
      <c r="D68" s="66"/>
      <c r="E68" s="67"/>
      <c r="F68" s="68"/>
      <c r="G68" s="65"/>
      <c r="H68" s="69"/>
      <c r="I68" s="70"/>
      <c r="J68" s="70"/>
      <c r="K68" s="34" t="s">
        <v>65</v>
      </c>
      <c r="L68" s="77">
        <v>115</v>
      </c>
      <c r="M68" s="77"/>
      <c r="N68" s="72"/>
      <c r="O68" s="79" t="s">
        <v>431</v>
      </c>
      <c r="P68" s="81">
        <v>43683.10984953704</v>
      </c>
      <c r="Q68" s="79" t="s">
        <v>483</v>
      </c>
      <c r="R68" s="79"/>
      <c r="S68" s="79"/>
      <c r="T68" s="79"/>
      <c r="U68" s="79"/>
      <c r="V68" s="84" t="s">
        <v>793</v>
      </c>
      <c r="W68" s="81">
        <v>43683.10984953704</v>
      </c>
      <c r="X68" s="84" t="s">
        <v>937</v>
      </c>
      <c r="Y68" s="79"/>
      <c r="Z68" s="79"/>
      <c r="AA68" s="82" t="s">
        <v>1112</v>
      </c>
      <c r="AB68" s="79"/>
      <c r="AC68" s="79" t="b">
        <v>0</v>
      </c>
      <c r="AD68" s="79">
        <v>0</v>
      </c>
      <c r="AE68" s="82" t="s">
        <v>1246</v>
      </c>
      <c r="AF68" s="79" t="b">
        <v>0</v>
      </c>
      <c r="AG68" s="79" t="s">
        <v>1274</v>
      </c>
      <c r="AH68" s="79"/>
      <c r="AI68" s="82" t="s">
        <v>1246</v>
      </c>
      <c r="AJ68" s="79" t="b">
        <v>0</v>
      </c>
      <c r="AK68" s="79">
        <v>2</v>
      </c>
      <c r="AL68" s="82" t="s">
        <v>1205</v>
      </c>
      <c r="AM68" s="79" t="s">
        <v>1290</v>
      </c>
      <c r="AN68" s="79" t="b">
        <v>0</v>
      </c>
      <c r="AO68" s="82" t="s">
        <v>1205</v>
      </c>
      <c r="AP68" s="79" t="s">
        <v>176</v>
      </c>
      <c r="AQ68" s="79">
        <v>0</v>
      </c>
      <c r="AR68" s="79">
        <v>0</v>
      </c>
      <c r="AS68" s="79"/>
      <c r="AT68" s="79"/>
      <c r="AU68" s="79"/>
      <c r="AV68" s="79"/>
      <c r="AW68" s="79"/>
      <c r="AX68" s="79"/>
      <c r="AY68" s="79"/>
      <c r="AZ68" s="79"/>
      <c r="BA68">
        <v>1</v>
      </c>
      <c r="BB68" s="78" t="str">
        <f>REPLACE(INDEX(GroupVertices[Group],MATCH(Edges25[[#This Row],[Vertex 1]],GroupVertices[Vertex],0)),1,1,"")</f>
        <v>4</v>
      </c>
      <c r="BC68" s="78" t="str">
        <f>REPLACE(INDEX(GroupVertices[Group],MATCH(Edges25[[#This Row],[Vertex 2]],GroupVertices[Vertex],0)),1,1,"")</f>
        <v>4</v>
      </c>
      <c r="BD68" s="48">
        <v>0</v>
      </c>
      <c r="BE68" s="49">
        <v>0</v>
      </c>
      <c r="BF68" s="48">
        <v>0</v>
      </c>
      <c r="BG68" s="49">
        <v>0</v>
      </c>
      <c r="BH68" s="48">
        <v>0</v>
      </c>
      <c r="BI68" s="49">
        <v>0</v>
      </c>
      <c r="BJ68" s="48">
        <v>25</v>
      </c>
      <c r="BK68" s="49">
        <v>100</v>
      </c>
      <c r="BL68" s="48">
        <v>25</v>
      </c>
    </row>
    <row r="69" spans="1:64" ht="15">
      <c r="A69" s="64" t="s">
        <v>274</v>
      </c>
      <c r="B69" s="64" t="s">
        <v>312</v>
      </c>
      <c r="C69" s="65"/>
      <c r="D69" s="66"/>
      <c r="E69" s="67"/>
      <c r="F69" s="68"/>
      <c r="G69" s="65"/>
      <c r="H69" s="69"/>
      <c r="I69" s="70"/>
      <c r="J69" s="70"/>
      <c r="K69" s="34" t="s">
        <v>65</v>
      </c>
      <c r="L69" s="77">
        <v>116</v>
      </c>
      <c r="M69" s="77"/>
      <c r="N69" s="72"/>
      <c r="O69" s="79" t="s">
        <v>431</v>
      </c>
      <c r="P69" s="81">
        <v>43683.42013888889</v>
      </c>
      <c r="Q69" s="79" t="s">
        <v>484</v>
      </c>
      <c r="R69" s="79"/>
      <c r="S69" s="79"/>
      <c r="T69" s="79" t="s">
        <v>675</v>
      </c>
      <c r="U69" s="79"/>
      <c r="V69" s="84" t="s">
        <v>794</v>
      </c>
      <c r="W69" s="81">
        <v>43683.42013888889</v>
      </c>
      <c r="X69" s="84" t="s">
        <v>938</v>
      </c>
      <c r="Y69" s="79"/>
      <c r="Z69" s="79"/>
      <c r="AA69" s="82" t="s">
        <v>1113</v>
      </c>
      <c r="AB69" s="79"/>
      <c r="AC69" s="79" t="b">
        <v>0</v>
      </c>
      <c r="AD69" s="79">
        <v>0</v>
      </c>
      <c r="AE69" s="82" t="s">
        <v>1246</v>
      </c>
      <c r="AF69" s="79" t="b">
        <v>0</v>
      </c>
      <c r="AG69" s="79" t="s">
        <v>1274</v>
      </c>
      <c r="AH69" s="79"/>
      <c r="AI69" s="82" t="s">
        <v>1246</v>
      </c>
      <c r="AJ69" s="79" t="b">
        <v>0</v>
      </c>
      <c r="AK69" s="79">
        <v>1</v>
      </c>
      <c r="AL69" s="82" t="s">
        <v>1158</v>
      </c>
      <c r="AM69" s="79" t="s">
        <v>1288</v>
      </c>
      <c r="AN69" s="79" t="b">
        <v>0</v>
      </c>
      <c r="AO69" s="82" t="s">
        <v>1158</v>
      </c>
      <c r="AP69" s="79" t="s">
        <v>176</v>
      </c>
      <c r="AQ69" s="79">
        <v>0</v>
      </c>
      <c r="AR69" s="79">
        <v>0</v>
      </c>
      <c r="AS69" s="79"/>
      <c r="AT69" s="79"/>
      <c r="AU69" s="79"/>
      <c r="AV69" s="79"/>
      <c r="AW69" s="79"/>
      <c r="AX69" s="79"/>
      <c r="AY69" s="79"/>
      <c r="AZ69" s="79"/>
      <c r="BA69">
        <v>1</v>
      </c>
      <c r="BB69" s="78" t="str">
        <f>REPLACE(INDEX(GroupVertices[Group],MATCH(Edges25[[#This Row],[Vertex 1]],GroupVertices[Vertex],0)),1,1,"")</f>
        <v>8</v>
      </c>
      <c r="BC69" s="78" t="str">
        <f>REPLACE(INDEX(GroupVertices[Group],MATCH(Edges25[[#This Row],[Vertex 2]],GroupVertices[Vertex],0)),1,1,"")</f>
        <v>8</v>
      </c>
      <c r="BD69" s="48">
        <v>0</v>
      </c>
      <c r="BE69" s="49">
        <v>0</v>
      </c>
      <c r="BF69" s="48">
        <v>0</v>
      </c>
      <c r="BG69" s="49">
        <v>0</v>
      </c>
      <c r="BH69" s="48">
        <v>0</v>
      </c>
      <c r="BI69" s="49">
        <v>0</v>
      </c>
      <c r="BJ69" s="48">
        <v>21</v>
      </c>
      <c r="BK69" s="49">
        <v>100</v>
      </c>
      <c r="BL69" s="48">
        <v>21</v>
      </c>
    </row>
    <row r="70" spans="1:64" ht="15">
      <c r="A70" s="64" t="s">
        <v>275</v>
      </c>
      <c r="B70" s="64" t="s">
        <v>275</v>
      </c>
      <c r="C70" s="65"/>
      <c r="D70" s="66"/>
      <c r="E70" s="67"/>
      <c r="F70" s="68"/>
      <c r="G70" s="65"/>
      <c r="H70" s="69"/>
      <c r="I70" s="70"/>
      <c r="J70" s="70"/>
      <c r="K70" s="34" t="s">
        <v>65</v>
      </c>
      <c r="L70" s="77">
        <v>117</v>
      </c>
      <c r="M70" s="77"/>
      <c r="N70" s="72"/>
      <c r="O70" s="79" t="s">
        <v>176</v>
      </c>
      <c r="P70" s="81">
        <v>43668.565416666665</v>
      </c>
      <c r="Q70" s="79" t="s">
        <v>485</v>
      </c>
      <c r="R70" s="79"/>
      <c r="S70" s="79"/>
      <c r="T70" s="79" t="s">
        <v>653</v>
      </c>
      <c r="U70" s="84" t="s">
        <v>721</v>
      </c>
      <c r="V70" s="84" t="s">
        <v>721</v>
      </c>
      <c r="W70" s="81">
        <v>43668.565416666665</v>
      </c>
      <c r="X70" s="84" t="s">
        <v>939</v>
      </c>
      <c r="Y70" s="79"/>
      <c r="Z70" s="79"/>
      <c r="AA70" s="82" t="s">
        <v>1114</v>
      </c>
      <c r="AB70" s="79"/>
      <c r="AC70" s="79" t="b">
        <v>0</v>
      </c>
      <c r="AD70" s="79">
        <v>33</v>
      </c>
      <c r="AE70" s="82" t="s">
        <v>1246</v>
      </c>
      <c r="AF70" s="79" t="b">
        <v>0</v>
      </c>
      <c r="AG70" s="79" t="s">
        <v>1274</v>
      </c>
      <c r="AH70" s="79"/>
      <c r="AI70" s="82" t="s">
        <v>1246</v>
      </c>
      <c r="AJ70" s="79" t="b">
        <v>0</v>
      </c>
      <c r="AK70" s="79">
        <v>33</v>
      </c>
      <c r="AL70" s="82" t="s">
        <v>1246</v>
      </c>
      <c r="AM70" s="79" t="s">
        <v>1288</v>
      </c>
      <c r="AN70" s="79" t="b">
        <v>0</v>
      </c>
      <c r="AO70" s="82" t="s">
        <v>1114</v>
      </c>
      <c r="AP70" s="79" t="s">
        <v>1300</v>
      </c>
      <c r="AQ70" s="79">
        <v>0</v>
      </c>
      <c r="AR70" s="79">
        <v>0</v>
      </c>
      <c r="AS70" s="79"/>
      <c r="AT70" s="79"/>
      <c r="AU70" s="79"/>
      <c r="AV70" s="79"/>
      <c r="AW70" s="79"/>
      <c r="AX70" s="79"/>
      <c r="AY70" s="79"/>
      <c r="AZ70" s="79"/>
      <c r="BA70">
        <v>1</v>
      </c>
      <c r="BB70" s="78" t="str">
        <f>REPLACE(INDEX(GroupVertices[Group],MATCH(Edges25[[#This Row],[Vertex 1]],GroupVertices[Vertex],0)),1,1,"")</f>
        <v>18</v>
      </c>
      <c r="BC70" s="78" t="str">
        <f>REPLACE(INDEX(GroupVertices[Group],MATCH(Edges25[[#This Row],[Vertex 2]],GroupVertices[Vertex],0)),1,1,"")</f>
        <v>18</v>
      </c>
      <c r="BD70" s="48">
        <v>3</v>
      </c>
      <c r="BE70" s="49">
        <v>9.375</v>
      </c>
      <c r="BF70" s="48">
        <v>0</v>
      </c>
      <c r="BG70" s="49">
        <v>0</v>
      </c>
      <c r="BH70" s="48">
        <v>0</v>
      </c>
      <c r="BI70" s="49">
        <v>0</v>
      </c>
      <c r="BJ70" s="48">
        <v>29</v>
      </c>
      <c r="BK70" s="49">
        <v>90.625</v>
      </c>
      <c r="BL70" s="48">
        <v>32</v>
      </c>
    </row>
    <row r="71" spans="1:64" ht="15">
      <c r="A71" s="64" t="s">
        <v>276</v>
      </c>
      <c r="B71" s="64" t="s">
        <v>275</v>
      </c>
      <c r="C71" s="65"/>
      <c r="D71" s="66"/>
      <c r="E71" s="67"/>
      <c r="F71" s="68"/>
      <c r="G71" s="65"/>
      <c r="H71" s="69"/>
      <c r="I71" s="70"/>
      <c r="J71" s="70"/>
      <c r="K71" s="34" t="s">
        <v>65</v>
      </c>
      <c r="L71" s="77">
        <v>118</v>
      </c>
      <c r="M71" s="77"/>
      <c r="N71" s="72"/>
      <c r="O71" s="79" t="s">
        <v>431</v>
      </c>
      <c r="P71" s="81">
        <v>43683.47662037037</v>
      </c>
      <c r="Q71" s="79" t="s">
        <v>486</v>
      </c>
      <c r="R71" s="79"/>
      <c r="S71" s="79"/>
      <c r="T71" s="79"/>
      <c r="U71" s="79"/>
      <c r="V71" s="84" t="s">
        <v>795</v>
      </c>
      <c r="W71" s="81">
        <v>43683.47662037037</v>
      </c>
      <c r="X71" s="84" t="s">
        <v>940</v>
      </c>
      <c r="Y71" s="79"/>
      <c r="Z71" s="79"/>
      <c r="AA71" s="82" t="s">
        <v>1115</v>
      </c>
      <c r="AB71" s="79"/>
      <c r="AC71" s="79" t="b">
        <v>0</v>
      </c>
      <c r="AD71" s="79">
        <v>0</v>
      </c>
      <c r="AE71" s="82" t="s">
        <v>1246</v>
      </c>
      <c r="AF71" s="79" t="b">
        <v>0</v>
      </c>
      <c r="AG71" s="79" t="s">
        <v>1274</v>
      </c>
      <c r="AH71" s="79"/>
      <c r="AI71" s="82" t="s">
        <v>1246</v>
      </c>
      <c r="AJ71" s="79" t="b">
        <v>0</v>
      </c>
      <c r="AK71" s="79">
        <v>33</v>
      </c>
      <c r="AL71" s="82" t="s">
        <v>1114</v>
      </c>
      <c r="AM71" s="79" t="s">
        <v>1288</v>
      </c>
      <c r="AN71" s="79" t="b">
        <v>0</v>
      </c>
      <c r="AO71" s="82" t="s">
        <v>1114</v>
      </c>
      <c r="AP71" s="79" t="s">
        <v>176</v>
      </c>
      <c r="AQ71" s="79">
        <v>0</v>
      </c>
      <c r="AR71" s="79">
        <v>0</v>
      </c>
      <c r="AS71" s="79"/>
      <c r="AT71" s="79"/>
      <c r="AU71" s="79"/>
      <c r="AV71" s="79"/>
      <c r="AW71" s="79"/>
      <c r="AX71" s="79"/>
      <c r="AY71" s="79"/>
      <c r="AZ71" s="79"/>
      <c r="BA71">
        <v>1</v>
      </c>
      <c r="BB71" s="78" t="str">
        <f>REPLACE(INDEX(GroupVertices[Group],MATCH(Edges25[[#This Row],[Vertex 1]],GroupVertices[Vertex],0)),1,1,"")</f>
        <v>18</v>
      </c>
      <c r="BC71" s="78" t="str">
        <f>REPLACE(INDEX(GroupVertices[Group],MATCH(Edges25[[#This Row],[Vertex 2]],GroupVertices[Vertex],0)),1,1,"")</f>
        <v>18</v>
      </c>
      <c r="BD71" s="48">
        <v>3</v>
      </c>
      <c r="BE71" s="49">
        <v>14.285714285714286</v>
      </c>
      <c r="BF71" s="48">
        <v>0</v>
      </c>
      <c r="BG71" s="49">
        <v>0</v>
      </c>
      <c r="BH71" s="48">
        <v>0</v>
      </c>
      <c r="BI71" s="49">
        <v>0</v>
      </c>
      <c r="BJ71" s="48">
        <v>18</v>
      </c>
      <c r="BK71" s="49">
        <v>85.71428571428571</v>
      </c>
      <c r="BL71" s="48">
        <v>21</v>
      </c>
    </row>
    <row r="72" spans="1:64" ht="15">
      <c r="A72" s="64" t="s">
        <v>277</v>
      </c>
      <c r="B72" s="64" t="s">
        <v>408</v>
      </c>
      <c r="C72" s="65"/>
      <c r="D72" s="66"/>
      <c r="E72" s="67"/>
      <c r="F72" s="68"/>
      <c r="G72" s="65"/>
      <c r="H72" s="69"/>
      <c r="I72" s="70"/>
      <c r="J72" s="70"/>
      <c r="K72" s="34" t="s">
        <v>65</v>
      </c>
      <c r="L72" s="77">
        <v>119</v>
      </c>
      <c r="M72" s="77"/>
      <c r="N72" s="72"/>
      <c r="O72" s="79" t="s">
        <v>431</v>
      </c>
      <c r="P72" s="81">
        <v>43638.50050925926</v>
      </c>
      <c r="Q72" s="79" t="s">
        <v>487</v>
      </c>
      <c r="R72" s="84" t="s">
        <v>584</v>
      </c>
      <c r="S72" s="79" t="s">
        <v>637</v>
      </c>
      <c r="T72" s="79" t="s">
        <v>676</v>
      </c>
      <c r="U72" s="84" t="s">
        <v>722</v>
      </c>
      <c r="V72" s="84" t="s">
        <v>722</v>
      </c>
      <c r="W72" s="81">
        <v>43638.50050925926</v>
      </c>
      <c r="X72" s="84" t="s">
        <v>941</v>
      </c>
      <c r="Y72" s="79"/>
      <c r="Z72" s="79"/>
      <c r="AA72" s="82" t="s">
        <v>1116</v>
      </c>
      <c r="AB72" s="79"/>
      <c r="AC72" s="79" t="b">
        <v>0</v>
      </c>
      <c r="AD72" s="79">
        <v>3</v>
      </c>
      <c r="AE72" s="82" t="s">
        <v>1246</v>
      </c>
      <c r="AF72" s="79" t="b">
        <v>0</v>
      </c>
      <c r="AG72" s="79" t="s">
        <v>1274</v>
      </c>
      <c r="AH72" s="79"/>
      <c r="AI72" s="82" t="s">
        <v>1246</v>
      </c>
      <c r="AJ72" s="79" t="b">
        <v>0</v>
      </c>
      <c r="AK72" s="79">
        <v>2</v>
      </c>
      <c r="AL72" s="82" t="s">
        <v>1246</v>
      </c>
      <c r="AM72" s="79" t="s">
        <v>1297</v>
      </c>
      <c r="AN72" s="79" t="b">
        <v>0</v>
      </c>
      <c r="AO72" s="82" t="s">
        <v>1116</v>
      </c>
      <c r="AP72" s="79" t="s">
        <v>1300</v>
      </c>
      <c r="AQ72" s="79">
        <v>0</v>
      </c>
      <c r="AR72" s="79">
        <v>0</v>
      </c>
      <c r="AS72" s="79"/>
      <c r="AT72" s="79"/>
      <c r="AU72" s="79"/>
      <c r="AV72" s="79"/>
      <c r="AW72" s="79"/>
      <c r="AX72" s="79"/>
      <c r="AY72" s="79"/>
      <c r="AZ72" s="79"/>
      <c r="BA72">
        <v>2</v>
      </c>
      <c r="BB72" s="78" t="str">
        <f>REPLACE(INDEX(GroupVertices[Group],MATCH(Edges25[[#This Row],[Vertex 1]],GroupVertices[Vertex],0)),1,1,"")</f>
        <v>34</v>
      </c>
      <c r="BC72" s="78" t="str">
        <f>REPLACE(INDEX(GroupVertices[Group],MATCH(Edges25[[#This Row],[Vertex 2]],GroupVertices[Vertex],0)),1,1,"")</f>
        <v>34</v>
      </c>
      <c r="BD72" s="48">
        <v>0</v>
      </c>
      <c r="BE72" s="49">
        <v>0</v>
      </c>
      <c r="BF72" s="48">
        <v>0</v>
      </c>
      <c r="BG72" s="49">
        <v>0</v>
      </c>
      <c r="BH72" s="48">
        <v>0</v>
      </c>
      <c r="BI72" s="49">
        <v>0</v>
      </c>
      <c r="BJ72" s="48">
        <v>14</v>
      </c>
      <c r="BK72" s="49">
        <v>100</v>
      </c>
      <c r="BL72" s="48">
        <v>14</v>
      </c>
    </row>
    <row r="73" spans="1:64" ht="15">
      <c r="A73" s="64" t="s">
        <v>277</v>
      </c>
      <c r="B73" s="64" t="s">
        <v>408</v>
      </c>
      <c r="C73" s="65"/>
      <c r="D73" s="66"/>
      <c r="E73" s="67"/>
      <c r="F73" s="68"/>
      <c r="G73" s="65"/>
      <c r="H73" s="69"/>
      <c r="I73" s="70"/>
      <c r="J73" s="70"/>
      <c r="K73" s="34" t="s">
        <v>65</v>
      </c>
      <c r="L73" s="77">
        <v>120</v>
      </c>
      <c r="M73" s="77"/>
      <c r="N73" s="72"/>
      <c r="O73" s="79" t="s">
        <v>431</v>
      </c>
      <c r="P73" s="81">
        <v>43683.62553240741</v>
      </c>
      <c r="Q73" s="79" t="s">
        <v>488</v>
      </c>
      <c r="R73" s="84" t="s">
        <v>584</v>
      </c>
      <c r="S73" s="79" t="s">
        <v>637</v>
      </c>
      <c r="T73" s="79" t="s">
        <v>677</v>
      </c>
      <c r="U73" s="79"/>
      <c r="V73" s="84" t="s">
        <v>796</v>
      </c>
      <c r="W73" s="81">
        <v>43683.62553240741</v>
      </c>
      <c r="X73" s="84" t="s">
        <v>942</v>
      </c>
      <c r="Y73" s="79"/>
      <c r="Z73" s="79"/>
      <c r="AA73" s="82" t="s">
        <v>1117</v>
      </c>
      <c r="AB73" s="79"/>
      <c r="AC73" s="79" t="b">
        <v>0</v>
      </c>
      <c r="AD73" s="79">
        <v>0</v>
      </c>
      <c r="AE73" s="82" t="s">
        <v>1246</v>
      </c>
      <c r="AF73" s="79" t="b">
        <v>0</v>
      </c>
      <c r="AG73" s="79" t="s">
        <v>1274</v>
      </c>
      <c r="AH73" s="79"/>
      <c r="AI73" s="82" t="s">
        <v>1246</v>
      </c>
      <c r="AJ73" s="79" t="b">
        <v>0</v>
      </c>
      <c r="AK73" s="79">
        <v>2</v>
      </c>
      <c r="AL73" s="82" t="s">
        <v>1116</v>
      </c>
      <c r="AM73" s="79" t="s">
        <v>1297</v>
      </c>
      <c r="AN73" s="79" t="b">
        <v>0</v>
      </c>
      <c r="AO73" s="82" t="s">
        <v>1116</v>
      </c>
      <c r="AP73" s="79" t="s">
        <v>176</v>
      </c>
      <c r="AQ73" s="79">
        <v>0</v>
      </c>
      <c r="AR73" s="79">
        <v>0</v>
      </c>
      <c r="AS73" s="79"/>
      <c r="AT73" s="79"/>
      <c r="AU73" s="79"/>
      <c r="AV73" s="79"/>
      <c r="AW73" s="79"/>
      <c r="AX73" s="79"/>
      <c r="AY73" s="79"/>
      <c r="AZ73" s="79"/>
      <c r="BA73">
        <v>2</v>
      </c>
      <c r="BB73" s="78" t="str">
        <f>REPLACE(INDEX(GroupVertices[Group],MATCH(Edges25[[#This Row],[Vertex 1]],GroupVertices[Vertex],0)),1,1,"")</f>
        <v>34</v>
      </c>
      <c r="BC73" s="78" t="str">
        <f>REPLACE(INDEX(GroupVertices[Group],MATCH(Edges25[[#This Row],[Vertex 2]],GroupVertices[Vertex],0)),1,1,"")</f>
        <v>34</v>
      </c>
      <c r="BD73" s="48">
        <v>0</v>
      </c>
      <c r="BE73" s="49">
        <v>0</v>
      </c>
      <c r="BF73" s="48">
        <v>0</v>
      </c>
      <c r="BG73" s="49">
        <v>0</v>
      </c>
      <c r="BH73" s="48">
        <v>0</v>
      </c>
      <c r="BI73" s="49">
        <v>0</v>
      </c>
      <c r="BJ73" s="48">
        <v>15</v>
      </c>
      <c r="BK73" s="49">
        <v>100</v>
      </c>
      <c r="BL73" s="48">
        <v>15</v>
      </c>
    </row>
    <row r="74" spans="1:64" ht="15">
      <c r="A74" s="64" t="s">
        <v>278</v>
      </c>
      <c r="B74" s="64" t="s">
        <v>409</v>
      </c>
      <c r="C74" s="65"/>
      <c r="D74" s="66"/>
      <c r="E74" s="67"/>
      <c r="F74" s="68"/>
      <c r="G74" s="65"/>
      <c r="H74" s="69"/>
      <c r="I74" s="70"/>
      <c r="J74" s="70"/>
      <c r="K74" s="34" t="s">
        <v>65</v>
      </c>
      <c r="L74" s="77">
        <v>122</v>
      </c>
      <c r="M74" s="77"/>
      <c r="N74" s="72"/>
      <c r="O74" s="79" t="s">
        <v>431</v>
      </c>
      <c r="P74" s="81">
        <v>43683.73237268518</v>
      </c>
      <c r="Q74" s="79" t="s">
        <v>489</v>
      </c>
      <c r="R74" s="79"/>
      <c r="S74" s="79"/>
      <c r="T74" s="79" t="s">
        <v>678</v>
      </c>
      <c r="U74" s="79"/>
      <c r="V74" s="84" t="s">
        <v>797</v>
      </c>
      <c r="W74" s="81">
        <v>43683.73237268518</v>
      </c>
      <c r="X74" s="84" t="s">
        <v>943</v>
      </c>
      <c r="Y74" s="79"/>
      <c r="Z74" s="79"/>
      <c r="AA74" s="82" t="s">
        <v>1118</v>
      </c>
      <c r="AB74" s="82" t="s">
        <v>1236</v>
      </c>
      <c r="AC74" s="79" t="b">
        <v>0</v>
      </c>
      <c r="AD74" s="79">
        <v>0</v>
      </c>
      <c r="AE74" s="82" t="s">
        <v>1262</v>
      </c>
      <c r="AF74" s="79" t="b">
        <v>0</v>
      </c>
      <c r="AG74" s="79" t="s">
        <v>1274</v>
      </c>
      <c r="AH74" s="79"/>
      <c r="AI74" s="82" t="s">
        <v>1246</v>
      </c>
      <c r="AJ74" s="79" t="b">
        <v>0</v>
      </c>
      <c r="AK74" s="79">
        <v>0</v>
      </c>
      <c r="AL74" s="82" t="s">
        <v>1246</v>
      </c>
      <c r="AM74" s="79" t="s">
        <v>1289</v>
      </c>
      <c r="AN74" s="79" t="b">
        <v>0</v>
      </c>
      <c r="AO74" s="82" t="s">
        <v>1236</v>
      </c>
      <c r="AP74" s="79" t="s">
        <v>176</v>
      </c>
      <c r="AQ74" s="79">
        <v>0</v>
      </c>
      <c r="AR74" s="79">
        <v>0</v>
      </c>
      <c r="AS74" s="79" t="s">
        <v>1302</v>
      </c>
      <c r="AT74" s="79" t="s">
        <v>1303</v>
      </c>
      <c r="AU74" s="79" t="s">
        <v>1304</v>
      </c>
      <c r="AV74" s="79" t="s">
        <v>1306</v>
      </c>
      <c r="AW74" s="79" t="s">
        <v>1308</v>
      </c>
      <c r="AX74" s="79" t="s">
        <v>1310</v>
      </c>
      <c r="AY74" s="79" t="s">
        <v>1311</v>
      </c>
      <c r="AZ74" s="84" t="s">
        <v>1313</v>
      </c>
      <c r="BA74">
        <v>1</v>
      </c>
      <c r="BB74" s="78" t="str">
        <f>REPLACE(INDEX(GroupVertices[Group],MATCH(Edges25[[#This Row],[Vertex 1]],GroupVertices[Vertex],0)),1,1,"")</f>
        <v>3</v>
      </c>
      <c r="BC74" s="78" t="str">
        <f>REPLACE(INDEX(GroupVertices[Group],MATCH(Edges25[[#This Row],[Vertex 2]],GroupVertices[Vertex],0)),1,1,"")</f>
        <v>3</v>
      </c>
      <c r="BD74" s="48"/>
      <c r="BE74" s="49"/>
      <c r="BF74" s="48"/>
      <c r="BG74" s="49"/>
      <c r="BH74" s="48"/>
      <c r="BI74" s="49"/>
      <c r="BJ74" s="48"/>
      <c r="BK74" s="49"/>
      <c r="BL74" s="48"/>
    </row>
    <row r="75" spans="1:64" ht="15">
      <c r="A75" s="64" t="s">
        <v>279</v>
      </c>
      <c r="B75" s="64" t="s">
        <v>279</v>
      </c>
      <c r="C75" s="65"/>
      <c r="D75" s="66"/>
      <c r="E75" s="67"/>
      <c r="F75" s="68"/>
      <c r="G75" s="65"/>
      <c r="H75" s="69"/>
      <c r="I75" s="70"/>
      <c r="J75" s="70"/>
      <c r="K75" s="34" t="s">
        <v>65</v>
      </c>
      <c r="L75" s="77">
        <v>124</v>
      </c>
      <c r="M75" s="77"/>
      <c r="N75" s="72"/>
      <c r="O75" s="79" t="s">
        <v>176</v>
      </c>
      <c r="P75" s="81">
        <v>43684.40143518519</v>
      </c>
      <c r="Q75" s="79" t="s">
        <v>490</v>
      </c>
      <c r="R75" s="84" t="s">
        <v>585</v>
      </c>
      <c r="S75" s="79" t="s">
        <v>627</v>
      </c>
      <c r="T75" s="79" t="s">
        <v>679</v>
      </c>
      <c r="U75" s="79"/>
      <c r="V75" s="84" t="s">
        <v>798</v>
      </c>
      <c r="W75" s="81">
        <v>43684.40143518519</v>
      </c>
      <c r="X75" s="84" t="s">
        <v>944</v>
      </c>
      <c r="Y75" s="79"/>
      <c r="Z75" s="79"/>
      <c r="AA75" s="82" t="s">
        <v>1119</v>
      </c>
      <c r="AB75" s="79"/>
      <c r="AC75" s="79" t="b">
        <v>0</v>
      </c>
      <c r="AD75" s="79">
        <v>1</v>
      </c>
      <c r="AE75" s="82" t="s">
        <v>1246</v>
      </c>
      <c r="AF75" s="79" t="b">
        <v>0</v>
      </c>
      <c r="AG75" s="79" t="s">
        <v>1274</v>
      </c>
      <c r="AH75" s="79"/>
      <c r="AI75" s="82" t="s">
        <v>1246</v>
      </c>
      <c r="AJ75" s="79" t="b">
        <v>0</v>
      </c>
      <c r="AK75" s="79">
        <v>0</v>
      </c>
      <c r="AL75" s="82" t="s">
        <v>1246</v>
      </c>
      <c r="AM75" s="79" t="s">
        <v>1288</v>
      </c>
      <c r="AN75" s="79" t="b">
        <v>0</v>
      </c>
      <c r="AO75" s="82" t="s">
        <v>1119</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3</v>
      </c>
      <c r="BE75" s="49">
        <v>8.823529411764707</v>
      </c>
      <c r="BF75" s="48">
        <v>2</v>
      </c>
      <c r="BG75" s="49">
        <v>5.882352941176471</v>
      </c>
      <c r="BH75" s="48">
        <v>0</v>
      </c>
      <c r="BI75" s="49">
        <v>0</v>
      </c>
      <c r="BJ75" s="48">
        <v>29</v>
      </c>
      <c r="BK75" s="49">
        <v>85.29411764705883</v>
      </c>
      <c r="BL75" s="48">
        <v>34</v>
      </c>
    </row>
    <row r="76" spans="1:64" ht="15">
      <c r="A76" s="64" t="s">
        <v>280</v>
      </c>
      <c r="B76" s="64" t="s">
        <v>411</v>
      </c>
      <c r="C76" s="65"/>
      <c r="D76" s="66"/>
      <c r="E76" s="67"/>
      <c r="F76" s="68"/>
      <c r="G76" s="65"/>
      <c r="H76" s="69"/>
      <c r="I76" s="70"/>
      <c r="J76" s="70"/>
      <c r="K76" s="34" t="s">
        <v>65</v>
      </c>
      <c r="L76" s="77">
        <v>125</v>
      </c>
      <c r="M76" s="77"/>
      <c r="N76" s="72"/>
      <c r="O76" s="79" t="s">
        <v>431</v>
      </c>
      <c r="P76" s="81">
        <v>43684.47662037037</v>
      </c>
      <c r="Q76" s="79" t="s">
        <v>491</v>
      </c>
      <c r="R76" s="79"/>
      <c r="S76" s="79"/>
      <c r="T76" s="79" t="s">
        <v>680</v>
      </c>
      <c r="U76" s="79"/>
      <c r="V76" s="84" t="s">
        <v>799</v>
      </c>
      <c r="W76" s="81">
        <v>43684.47662037037</v>
      </c>
      <c r="X76" s="84" t="s">
        <v>945</v>
      </c>
      <c r="Y76" s="79"/>
      <c r="Z76" s="79"/>
      <c r="AA76" s="82" t="s">
        <v>1120</v>
      </c>
      <c r="AB76" s="82" t="s">
        <v>1237</v>
      </c>
      <c r="AC76" s="79" t="b">
        <v>0</v>
      </c>
      <c r="AD76" s="79">
        <v>0</v>
      </c>
      <c r="AE76" s="82" t="s">
        <v>1263</v>
      </c>
      <c r="AF76" s="79" t="b">
        <v>0</v>
      </c>
      <c r="AG76" s="79" t="s">
        <v>1274</v>
      </c>
      <c r="AH76" s="79"/>
      <c r="AI76" s="82" t="s">
        <v>1246</v>
      </c>
      <c r="AJ76" s="79" t="b">
        <v>0</v>
      </c>
      <c r="AK76" s="79">
        <v>0</v>
      </c>
      <c r="AL76" s="82" t="s">
        <v>1246</v>
      </c>
      <c r="AM76" s="79" t="s">
        <v>1290</v>
      </c>
      <c r="AN76" s="79" t="b">
        <v>0</v>
      </c>
      <c r="AO76" s="82" t="s">
        <v>1237</v>
      </c>
      <c r="AP76" s="79" t="s">
        <v>176</v>
      </c>
      <c r="AQ76" s="79">
        <v>0</v>
      </c>
      <c r="AR76" s="79">
        <v>0</v>
      </c>
      <c r="AS76" s="79"/>
      <c r="AT76" s="79"/>
      <c r="AU76" s="79"/>
      <c r="AV76" s="79"/>
      <c r="AW76" s="79"/>
      <c r="AX76" s="79"/>
      <c r="AY76" s="79"/>
      <c r="AZ76" s="79"/>
      <c r="BA76">
        <v>1</v>
      </c>
      <c r="BB76" s="78" t="str">
        <f>REPLACE(INDEX(GroupVertices[Group],MATCH(Edges25[[#This Row],[Vertex 1]],GroupVertices[Vertex],0)),1,1,"")</f>
        <v>10</v>
      </c>
      <c r="BC76" s="78" t="str">
        <f>REPLACE(INDEX(GroupVertices[Group],MATCH(Edges25[[#This Row],[Vertex 2]],GroupVertices[Vertex],0)),1,1,"")</f>
        <v>10</v>
      </c>
      <c r="BD76" s="48"/>
      <c r="BE76" s="49"/>
      <c r="BF76" s="48"/>
      <c r="BG76" s="49"/>
      <c r="BH76" s="48"/>
      <c r="BI76" s="49"/>
      <c r="BJ76" s="48"/>
      <c r="BK76" s="49"/>
      <c r="BL76" s="48"/>
    </row>
    <row r="77" spans="1:64" ht="15">
      <c r="A77" s="64" t="s">
        <v>281</v>
      </c>
      <c r="B77" s="64" t="s">
        <v>414</v>
      </c>
      <c r="C77" s="65"/>
      <c r="D77" s="66"/>
      <c r="E77" s="67"/>
      <c r="F77" s="68"/>
      <c r="G77" s="65"/>
      <c r="H77" s="69"/>
      <c r="I77" s="70"/>
      <c r="J77" s="70"/>
      <c r="K77" s="34" t="s">
        <v>65</v>
      </c>
      <c r="L77" s="77">
        <v>128</v>
      </c>
      <c r="M77" s="77"/>
      <c r="N77" s="72"/>
      <c r="O77" s="79" t="s">
        <v>431</v>
      </c>
      <c r="P77" s="81">
        <v>43684.478483796294</v>
      </c>
      <c r="Q77" s="79" t="s">
        <v>492</v>
      </c>
      <c r="R77" s="84" t="s">
        <v>586</v>
      </c>
      <c r="S77" s="79" t="s">
        <v>638</v>
      </c>
      <c r="T77" s="79" t="s">
        <v>681</v>
      </c>
      <c r="U77" s="79"/>
      <c r="V77" s="84" t="s">
        <v>800</v>
      </c>
      <c r="W77" s="81">
        <v>43684.478483796294</v>
      </c>
      <c r="X77" s="84" t="s">
        <v>946</v>
      </c>
      <c r="Y77" s="79"/>
      <c r="Z77" s="79"/>
      <c r="AA77" s="82" t="s">
        <v>1121</v>
      </c>
      <c r="AB77" s="79"/>
      <c r="AC77" s="79" t="b">
        <v>0</v>
      </c>
      <c r="AD77" s="79">
        <v>0</v>
      </c>
      <c r="AE77" s="82" t="s">
        <v>1246</v>
      </c>
      <c r="AF77" s="79" t="b">
        <v>0</v>
      </c>
      <c r="AG77" s="79" t="s">
        <v>1274</v>
      </c>
      <c r="AH77" s="79"/>
      <c r="AI77" s="82" t="s">
        <v>1246</v>
      </c>
      <c r="AJ77" s="79" t="b">
        <v>0</v>
      </c>
      <c r="AK77" s="79">
        <v>0</v>
      </c>
      <c r="AL77" s="82" t="s">
        <v>1246</v>
      </c>
      <c r="AM77" s="79" t="s">
        <v>1288</v>
      </c>
      <c r="AN77" s="79" t="b">
        <v>0</v>
      </c>
      <c r="AO77" s="82" t="s">
        <v>1121</v>
      </c>
      <c r="AP77" s="79" t="s">
        <v>176</v>
      </c>
      <c r="AQ77" s="79">
        <v>0</v>
      </c>
      <c r="AR77" s="79">
        <v>0</v>
      </c>
      <c r="AS77" s="79"/>
      <c r="AT77" s="79"/>
      <c r="AU77" s="79"/>
      <c r="AV77" s="79"/>
      <c r="AW77" s="79"/>
      <c r="AX77" s="79"/>
      <c r="AY77" s="79"/>
      <c r="AZ77" s="79"/>
      <c r="BA77">
        <v>1</v>
      </c>
      <c r="BB77" s="78" t="str">
        <f>REPLACE(INDEX(GroupVertices[Group],MATCH(Edges25[[#This Row],[Vertex 1]],GroupVertices[Vertex],0)),1,1,"")</f>
        <v>33</v>
      </c>
      <c r="BC77" s="78" t="str">
        <f>REPLACE(INDEX(GroupVertices[Group],MATCH(Edges25[[#This Row],[Vertex 2]],GroupVertices[Vertex],0)),1,1,"")</f>
        <v>33</v>
      </c>
      <c r="BD77" s="48">
        <v>1</v>
      </c>
      <c r="BE77" s="49">
        <v>5.555555555555555</v>
      </c>
      <c r="BF77" s="48">
        <v>0</v>
      </c>
      <c r="BG77" s="49">
        <v>0</v>
      </c>
      <c r="BH77" s="48">
        <v>0</v>
      </c>
      <c r="BI77" s="49">
        <v>0</v>
      </c>
      <c r="BJ77" s="48">
        <v>17</v>
      </c>
      <c r="BK77" s="49">
        <v>94.44444444444444</v>
      </c>
      <c r="BL77" s="48">
        <v>18</v>
      </c>
    </row>
    <row r="78" spans="1:64" ht="15">
      <c r="A78" s="64" t="s">
        <v>282</v>
      </c>
      <c r="B78" s="64" t="s">
        <v>303</v>
      </c>
      <c r="C78" s="65"/>
      <c r="D78" s="66"/>
      <c r="E78" s="67"/>
      <c r="F78" s="68"/>
      <c r="G78" s="65"/>
      <c r="H78" s="69"/>
      <c r="I78" s="70"/>
      <c r="J78" s="70"/>
      <c r="K78" s="34" t="s">
        <v>65</v>
      </c>
      <c r="L78" s="77">
        <v>129</v>
      </c>
      <c r="M78" s="77"/>
      <c r="N78" s="72"/>
      <c r="O78" s="79" t="s">
        <v>431</v>
      </c>
      <c r="P78" s="81">
        <v>43684.50813657408</v>
      </c>
      <c r="Q78" s="79" t="s">
        <v>493</v>
      </c>
      <c r="R78" s="79"/>
      <c r="S78" s="79"/>
      <c r="T78" s="79"/>
      <c r="U78" s="79"/>
      <c r="V78" s="84" t="s">
        <v>801</v>
      </c>
      <c r="W78" s="81">
        <v>43684.50813657408</v>
      </c>
      <c r="X78" s="84" t="s">
        <v>947</v>
      </c>
      <c r="Y78" s="79"/>
      <c r="Z78" s="79"/>
      <c r="AA78" s="82" t="s">
        <v>1122</v>
      </c>
      <c r="AB78" s="79"/>
      <c r="AC78" s="79" t="b">
        <v>0</v>
      </c>
      <c r="AD78" s="79">
        <v>0</v>
      </c>
      <c r="AE78" s="82" t="s">
        <v>1246</v>
      </c>
      <c r="AF78" s="79" t="b">
        <v>0</v>
      </c>
      <c r="AG78" s="79" t="s">
        <v>1274</v>
      </c>
      <c r="AH78" s="79"/>
      <c r="AI78" s="82" t="s">
        <v>1246</v>
      </c>
      <c r="AJ78" s="79" t="b">
        <v>0</v>
      </c>
      <c r="AK78" s="79">
        <v>1</v>
      </c>
      <c r="AL78" s="82" t="s">
        <v>1144</v>
      </c>
      <c r="AM78" s="79" t="s">
        <v>1292</v>
      </c>
      <c r="AN78" s="79" t="b">
        <v>0</v>
      </c>
      <c r="AO78" s="82" t="s">
        <v>1144</v>
      </c>
      <c r="AP78" s="79" t="s">
        <v>176</v>
      </c>
      <c r="AQ78" s="79">
        <v>0</v>
      </c>
      <c r="AR78" s="79">
        <v>0</v>
      </c>
      <c r="AS78" s="79"/>
      <c r="AT78" s="79"/>
      <c r="AU78" s="79"/>
      <c r="AV78" s="79"/>
      <c r="AW78" s="79"/>
      <c r="AX78" s="79"/>
      <c r="AY78" s="79"/>
      <c r="AZ78" s="79"/>
      <c r="BA78">
        <v>1</v>
      </c>
      <c r="BB78" s="78" t="str">
        <f>REPLACE(INDEX(GroupVertices[Group],MATCH(Edges25[[#This Row],[Vertex 1]],GroupVertices[Vertex],0)),1,1,"")</f>
        <v>6</v>
      </c>
      <c r="BC78" s="78" t="str">
        <f>REPLACE(INDEX(GroupVertices[Group],MATCH(Edges25[[#This Row],[Vertex 2]],GroupVertices[Vertex],0)),1,1,"")</f>
        <v>6</v>
      </c>
      <c r="BD78" s="48"/>
      <c r="BE78" s="49"/>
      <c r="BF78" s="48"/>
      <c r="BG78" s="49"/>
      <c r="BH78" s="48"/>
      <c r="BI78" s="49"/>
      <c r="BJ78" s="48"/>
      <c r="BK78" s="49"/>
      <c r="BL78" s="48"/>
    </row>
    <row r="79" spans="1:64" ht="15">
      <c r="A79" s="64" t="s">
        <v>283</v>
      </c>
      <c r="B79" s="64" t="s">
        <v>304</v>
      </c>
      <c r="C79" s="65"/>
      <c r="D79" s="66"/>
      <c r="E79" s="67"/>
      <c r="F79" s="68"/>
      <c r="G79" s="65"/>
      <c r="H79" s="69"/>
      <c r="I79" s="70"/>
      <c r="J79" s="70"/>
      <c r="K79" s="34" t="s">
        <v>65</v>
      </c>
      <c r="L79" s="77">
        <v>132</v>
      </c>
      <c r="M79" s="77"/>
      <c r="N79" s="72"/>
      <c r="O79" s="79" t="s">
        <v>431</v>
      </c>
      <c r="P79" s="81">
        <v>43684.53784722222</v>
      </c>
      <c r="Q79" s="79" t="s">
        <v>494</v>
      </c>
      <c r="R79" s="79"/>
      <c r="S79" s="79"/>
      <c r="T79" s="79" t="s">
        <v>653</v>
      </c>
      <c r="U79" s="79"/>
      <c r="V79" s="84" t="s">
        <v>802</v>
      </c>
      <c r="W79" s="81">
        <v>43684.53784722222</v>
      </c>
      <c r="X79" s="84" t="s">
        <v>948</v>
      </c>
      <c r="Y79" s="79"/>
      <c r="Z79" s="79"/>
      <c r="AA79" s="82" t="s">
        <v>1123</v>
      </c>
      <c r="AB79" s="79"/>
      <c r="AC79" s="79" t="b">
        <v>0</v>
      </c>
      <c r="AD79" s="79">
        <v>0</v>
      </c>
      <c r="AE79" s="82" t="s">
        <v>1246</v>
      </c>
      <c r="AF79" s="79" t="b">
        <v>0</v>
      </c>
      <c r="AG79" s="79" t="s">
        <v>1274</v>
      </c>
      <c r="AH79" s="79"/>
      <c r="AI79" s="82" t="s">
        <v>1246</v>
      </c>
      <c r="AJ79" s="79" t="b">
        <v>0</v>
      </c>
      <c r="AK79" s="79">
        <v>5</v>
      </c>
      <c r="AL79" s="82" t="s">
        <v>1153</v>
      </c>
      <c r="AM79" s="79" t="s">
        <v>1290</v>
      </c>
      <c r="AN79" s="79" t="b">
        <v>0</v>
      </c>
      <c r="AO79" s="82" t="s">
        <v>1153</v>
      </c>
      <c r="AP79" s="79" t="s">
        <v>176</v>
      </c>
      <c r="AQ79" s="79">
        <v>0</v>
      </c>
      <c r="AR79" s="79">
        <v>0</v>
      </c>
      <c r="AS79" s="79"/>
      <c r="AT79" s="79"/>
      <c r="AU79" s="79"/>
      <c r="AV79" s="79"/>
      <c r="AW79" s="79"/>
      <c r="AX79" s="79"/>
      <c r="AY79" s="79"/>
      <c r="AZ79" s="79"/>
      <c r="BA79">
        <v>1</v>
      </c>
      <c r="BB79" s="78" t="str">
        <f>REPLACE(INDEX(GroupVertices[Group],MATCH(Edges25[[#This Row],[Vertex 1]],GroupVertices[Vertex],0)),1,1,"")</f>
        <v>6</v>
      </c>
      <c r="BC79" s="78" t="str">
        <f>REPLACE(INDEX(GroupVertices[Group],MATCH(Edges25[[#This Row],[Vertex 2]],GroupVertices[Vertex],0)),1,1,"")</f>
        <v>6</v>
      </c>
      <c r="BD79" s="48"/>
      <c r="BE79" s="49"/>
      <c r="BF79" s="48"/>
      <c r="BG79" s="49"/>
      <c r="BH79" s="48"/>
      <c r="BI79" s="49"/>
      <c r="BJ79" s="48"/>
      <c r="BK79" s="49"/>
      <c r="BL79" s="48"/>
    </row>
    <row r="80" spans="1:64" ht="15">
      <c r="A80" s="64" t="s">
        <v>284</v>
      </c>
      <c r="B80" s="64" t="s">
        <v>303</v>
      </c>
      <c r="C80" s="65"/>
      <c r="D80" s="66"/>
      <c r="E80" s="67"/>
      <c r="F80" s="68"/>
      <c r="G80" s="65"/>
      <c r="H80" s="69"/>
      <c r="I80" s="70"/>
      <c r="J80" s="70"/>
      <c r="K80" s="34" t="s">
        <v>65</v>
      </c>
      <c r="L80" s="77">
        <v>135</v>
      </c>
      <c r="M80" s="77"/>
      <c r="N80" s="72"/>
      <c r="O80" s="79" t="s">
        <v>431</v>
      </c>
      <c r="P80" s="81">
        <v>43684.57297453703</v>
      </c>
      <c r="Q80" s="79" t="s">
        <v>495</v>
      </c>
      <c r="R80" s="84" t="s">
        <v>587</v>
      </c>
      <c r="S80" s="79" t="s">
        <v>639</v>
      </c>
      <c r="T80" s="79" t="s">
        <v>682</v>
      </c>
      <c r="U80" s="84" t="s">
        <v>723</v>
      </c>
      <c r="V80" s="84" t="s">
        <v>723</v>
      </c>
      <c r="W80" s="81">
        <v>43684.57297453703</v>
      </c>
      <c r="X80" s="84" t="s">
        <v>949</v>
      </c>
      <c r="Y80" s="79"/>
      <c r="Z80" s="79"/>
      <c r="AA80" s="82" t="s">
        <v>1124</v>
      </c>
      <c r="AB80" s="79"/>
      <c r="AC80" s="79" t="b">
        <v>0</v>
      </c>
      <c r="AD80" s="79">
        <v>1</v>
      </c>
      <c r="AE80" s="82" t="s">
        <v>1246</v>
      </c>
      <c r="AF80" s="79" t="b">
        <v>0</v>
      </c>
      <c r="AG80" s="79" t="s">
        <v>1274</v>
      </c>
      <c r="AH80" s="79"/>
      <c r="AI80" s="82" t="s">
        <v>1246</v>
      </c>
      <c r="AJ80" s="79" t="b">
        <v>0</v>
      </c>
      <c r="AK80" s="79">
        <v>0</v>
      </c>
      <c r="AL80" s="82" t="s">
        <v>1246</v>
      </c>
      <c r="AM80" s="79" t="s">
        <v>1292</v>
      </c>
      <c r="AN80" s="79" t="b">
        <v>0</v>
      </c>
      <c r="AO80" s="82" t="s">
        <v>1124</v>
      </c>
      <c r="AP80" s="79" t="s">
        <v>176</v>
      </c>
      <c r="AQ80" s="79">
        <v>0</v>
      </c>
      <c r="AR80" s="79">
        <v>0</v>
      </c>
      <c r="AS80" s="79"/>
      <c r="AT80" s="79"/>
      <c r="AU80" s="79"/>
      <c r="AV80" s="79"/>
      <c r="AW80" s="79"/>
      <c r="AX80" s="79"/>
      <c r="AY80" s="79"/>
      <c r="AZ80" s="79"/>
      <c r="BA80">
        <v>1</v>
      </c>
      <c r="BB80" s="78" t="str">
        <f>REPLACE(INDEX(GroupVertices[Group],MATCH(Edges25[[#This Row],[Vertex 1]],GroupVertices[Vertex],0)),1,1,"")</f>
        <v>6</v>
      </c>
      <c r="BC80" s="78" t="str">
        <f>REPLACE(INDEX(GroupVertices[Group],MATCH(Edges25[[#This Row],[Vertex 2]],GroupVertices[Vertex],0)),1,1,"")</f>
        <v>6</v>
      </c>
      <c r="BD80" s="48">
        <v>0</v>
      </c>
      <c r="BE80" s="49">
        <v>0</v>
      </c>
      <c r="BF80" s="48">
        <v>1</v>
      </c>
      <c r="BG80" s="49">
        <v>3.125</v>
      </c>
      <c r="BH80" s="48">
        <v>0</v>
      </c>
      <c r="BI80" s="49">
        <v>0</v>
      </c>
      <c r="BJ80" s="48">
        <v>31</v>
      </c>
      <c r="BK80" s="49">
        <v>96.875</v>
      </c>
      <c r="BL80" s="48">
        <v>32</v>
      </c>
    </row>
    <row r="81" spans="1:64" ht="15">
      <c r="A81" s="64" t="s">
        <v>285</v>
      </c>
      <c r="B81" s="64" t="s">
        <v>285</v>
      </c>
      <c r="C81" s="65"/>
      <c r="D81" s="66"/>
      <c r="E81" s="67"/>
      <c r="F81" s="68"/>
      <c r="G81" s="65"/>
      <c r="H81" s="69"/>
      <c r="I81" s="70"/>
      <c r="J81" s="70"/>
      <c r="K81" s="34" t="s">
        <v>65</v>
      </c>
      <c r="L81" s="77">
        <v>136</v>
      </c>
      <c r="M81" s="77"/>
      <c r="N81" s="72"/>
      <c r="O81" s="79" t="s">
        <v>176</v>
      </c>
      <c r="P81" s="81">
        <v>43684.580243055556</v>
      </c>
      <c r="Q81" s="79" t="s">
        <v>496</v>
      </c>
      <c r="R81" s="84" t="s">
        <v>588</v>
      </c>
      <c r="S81" s="79" t="s">
        <v>627</v>
      </c>
      <c r="T81" s="79" t="s">
        <v>683</v>
      </c>
      <c r="U81" s="79"/>
      <c r="V81" s="84" t="s">
        <v>803</v>
      </c>
      <c r="W81" s="81">
        <v>43684.580243055556</v>
      </c>
      <c r="X81" s="84" t="s">
        <v>950</v>
      </c>
      <c r="Y81" s="79"/>
      <c r="Z81" s="79"/>
      <c r="AA81" s="82" t="s">
        <v>1125</v>
      </c>
      <c r="AB81" s="79"/>
      <c r="AC81" s="79" t="b">
        <v>0</v>
      </c>
      <c r="AD81" s="79">
        <v>0</v>
      </c>
      <c r="AE81" s="82" t="s">
        <v>1246</v>
      </c>
      <c r="AF81" s="79" t="b">
        <v>0</v>
      </c>
      <c r="AG81" s="79" t="s">
        <v>1274</v>
      </c>
      <c r="AH81" s="79"/>
      <c r="AI81" s="82" t="s">
        <v>1246</v>
      </c>
      <c r="AJ81" s="79" t="b">
        <v>0</v>
      </c>
      <c r="AK81" s="79">
        <v>0</v>
      </c>
      <c r="AL81" s="82" t="s">
        <v>1246</v>
      </c>
      <c r="AM81" s="79" t="s">
        <v>1290</v>
      </c>
      <c r="AN81" s="79" t="b">
        <v>0</v>
      </c>
      <c r="AO81" s="82" t="s">
        <v>1125</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1</v>
      </c>
      <c r="BE81" s="49">
        <v>5.882352941176471</v>
      </c>
      <c r="BF81" s="48">
        <v>0</v>
      </c>
      <c r="BG81" s="49">
        <v>0</v>
      </c>
      <c r="BH81" s="48">
        <v>0</v>
      </c>
      <c r="BI81" s="49">
        <v>0</v>
      </c>
      <c r="BJ81" s="48">
        <v>16</v>
      </c>
      <c r="BK81" s="49">
        <v>94.11764705882354</v>
      </c>
      <c r="BL81" s="48">
        <v>17</v>
      </c>
    </row>
    <row r="82" spans="1:64" ht="15">
      <c r="A82" s="64" t="s">
        <v>286</v>
      </c>
      <c r="B82" s="64" t="s">
        <v>286</v>
      </c>
      <c r="C82" s="65"/>
      <c r="D82" s="66"/>
      <c r="E82" s="67"/>
      <c r="F82" s="68"/>
      <c r="G82" s="65"/>
      <c r="H82" s="69"/>
      <c r="I82" s="70"/>
      <c r="J82" s="70"/>
      <c r="K82" s="34" t="s">
        <v>65</v>
      </c>
      <c r="L82" s="77">
        <v>137</v>
      </c>
      <c r="M82" s="77"/>
      <c r="N82" s="72"/>
      <c r="O82" s="79" t="s">
        <v>176</v>
      </c>
      <c r="P82" s="81">
        <v>43684.63576388889</v>
      </c>
      <c r="Q82" s="79" t="s">
        <v>497</v>
      </c>
      <c r="R82" s="84" t="s">
        <v>589</v>
      </c>
      <c r="S82" s="79" t="s">
        <v>640</v>
      </c>
      <c r="T82" s="79" t="s">
        <v>684</v>
      </c>
      <c r="U82" s="84" t="s">
        <v>724</v>
      </c>
      <c r="V82" s="84" t="s">
        <v>724</v>
      </c>
      <c r="W82" s="81">
        <v>43684.63576388889</v>
      </c>
      <c r="X82" s="84" t="s">
        <v>951</v>
      </c>
      <c r="Y82" s="79"/>
      <c r="Z82" s="79"/>
      <c r="AA82" s="82" t="s">
        <v>1126</v>
      </c>
      <c r="AB82" s="79"/>
      <c r="AC82" s="79" t="b">
        <v>0</v>
      </c>
      <c r="AD82" s="79">
        <v>0</v>
      </c>
      <c r="AE82" s="82" t="s">
        <v>1246</v>
      </c>
      <c r="AF82" s="79" t="b">
        <v>0</v>
      </c>
      <c r="AG82" s="79" t="s">
        <v>1274</v>
      </c>
      <c r="AH82" s="79"/>
      <c r="AI82" s="82" t="s">
        <v>1246</v>
      </c>
      <c r="AJ82" s="79" t="b">
        <v>0</v>
      </c>
      <c r="AK82" s="79">
        <v>0</v>
      </c>
      <c r="AL82" s="82" t="s">
        <v>1246</v>
      </c>
      <c r="AM82" s="79" t="s">
        <v>1298</v>
      </c>
      <c r="AN82" s="79" t="b">
        <v>0</v>
      </c>
      <c r="AO82" s="82" t="s">
        <v>1126</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2</v>
      </c>
      <c r="BE82" s="49">
        <v>5.714285714285714</v>
      </c>
      <c r="BF82" s="48">
        <v>0</v>
      </c>
      <c r="BG82" s="49">
        <v>0</v>
      </c>
      <c r="BH82" s="48">
        <v>0</v>
      </c>
      <c r="BI82" s="49">
        <v>0</v>
      </c>
      <c r="BJ82" s="48">
        <v>33</v>
      </c>
      <c r="BK82" s="49">
        <v>94.28571428571429</v>
      </c>
      <c r="BL82" s="48">
        <v>35</v>
      </c>
    </row>
    <row r="83" spans="1:64" ht="15">
      <c r="A83" s="64" t="s">
        <v>287</v>
      </c>
      <c r="B83" s="64" t="s">
        <v>287</v>
      </c>
      <c r="C83" s="65"/>
      <c r="D83" s="66"/>
      <c r="E83" s="67"/>
      <c r="F83" s="68"/>
      <c r="G83" s="65"/>
      <c r="H83" s="69"/>
      <c r="I83" s="70"/>
      <c r="J83" s="70"/>
      <c r="K83" s="34" t="s">
        <v>65</v>
      </c>
      <c r="L83" s="77">
        <v>138</v>
      </c>
      <c r="M83" s="77"/>
      <c r="N83" s="72"/>
      <c r="O83" s="79" t="s">
        <v>176</v>
      </c>
      <c r="P83" s="81">
        <v>43684.67223379629</v>
      </c>
      <c r="Q83" s="79" t="s">
        <v>498</v>
      </c>
      <c r="R83" s="79" t="s">
        <v>590</v>
      </c>
      <c r="S83" s="79" t="s">
        <v>641</v>
      </c>
      <c r="T83" s="79" t="s">
        <v>685</v>
      </c>
      <c r="U83" s="84" t="s">
        <v>725</v>
      </c>
      <c r="V83" s="84" t="s">
        <v>725</v>
      </c>
      <c r="W83" s="81">
        <v>43684.67223379629</v>
      </c>
      <c r="X83" s="84" t="s">
        <v>952</v>
      </c>
      <c r="Y83" s="79"/>
      <c r="Z83" s="79"/>
      <c r="AA83" s="82" t="s">
        <v>1127</v>
      </c>
      <c r="AB83" s="79"/>
      <c r="AC83" s="79" t="b">
        <v>0</v>
      </c>
      <c r="AD83" s="79">
        <v>0</v>
      </c>
      <c r="AE83" s="82" t="s">
        <v>1246</v>
      </c>
      <c r="AF83" s="79" t="b">
        <v>0</v>
      </c>
      <c r="AG83" s="79" t="s">
        <v>1274</v>
      </c>
      <c r="AH83" s="79"/>
      <c r="AI83" s="82" t="s">
        <v>1246</v>
      </c>
      <c r="AJ83" s="79" t="b">
        <v>0</v>
      </c>
      <c r="AK83" s="79">
        <v>0</v>
      </c>
      <c r="AL83" s="82" t="s">
        <v>1246</v>
      </c>
      <c r="AM83" s="79" t="s">
        <v>1299</v>
      </c>
      <c r="AN83" s="79" t="b">
        <v>0</v>
      </c>
      <c r="AO83" s="82" t="s">
        <v>1127</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37</v>
      </c>
      <c r="BK83" s="49">
        <v>100</v>
      </c>
      <c r="BL83" s="48">
        <v>37</v>
      </c>
    </row>
    <row r="84" spans="1:64" ht="15">
      <c r="A84" s="64" t="s">
        <v>288</v>
      </c>
      <c r="B84" s="64" t="s">
        <v>288</v>
      </c>
      <c r="C84" s="65"/>
      <c r="D84" s="66"/>
      <c r="E84" s="67"/>
      <c r="F84" s="68"/>
      <c r="G84" s="65"/>
      <c r="H84" s="69"/>
      <c r="I84" s="70"/>
      <c r="J84" s="70"/>
      <c r="K84" s="34" t="s">
        <v>65</v>
      </c>
      <c r="L84" s="77">
        <v>139</v>
      </c>
      <c r="M84" s="77"/>
      <c r="N84" s="72"/>
      <c r="O84" s="79" t="s">
        <v>176</v>
      </c>
      <c r="P84" s="81">
        <v>43684.69107638889</v>
      </c>
      <c r="Q84" s="79" t="s">
        <v>499</v>
      </c>
      <c r="R84" s="84" t="s">
        <v>591</v>
      </c>
      <c r="S84" s="79" t="s">
        <v>625</v>
      </c>
      <c r="T84" s="79" t="s">
        <v>686</v>
      </c>
      <c r="U84" s="79"/>
      <c r="V84" s="84" t="s">
        <v>804</v>
      </c>
      <c r="W84" s="81">
        <v>43684.69107638889</v>
      </c>
      <c r="X84" s="84" t="s">
        <v>953</v>
      </c>
      <c r="Y84" s="79"/>
      <c r="Z84" s="79"/>
      <c r="AA84" s="82" t="s">
        <v>1128</v>
      </c>
      <c r="AB84" s="79"/>
      <c r="AC84" s="79" t="b">
        <v>0</v>
      </c>
      <c r="AD84" s="79">
        <v>0</v>
      </c>
      <c r="AE84" s="82" t="s">
        <v>1246</v>
      </c>
      <c r="AF84" s="79" t="b">
        <v>1</v>
      </c>
      <c r="AG84" s="79" t="s">
        <v>1274</v>
      </c>
      <c r="AH84" s="79"/>
      <c r="AI84" s="82" t="s">
        <v>1282</v>
      </c>
      <c r="AJ84" s="79" t="b">
        <v>0</v>
      </c>
      <c r="AK84" s="79">
        <v>0</v>
      </c>
      <c r="AL84" s="82" t="s">
        <v>1246</v>
      </c>
      <c r="AM84" s="79" t="s">
        <v>1290</v>
      </c>
      <c r="AN84" s="79" t="b">
        <v>0</v>
      </c>
      <c r="AO84" s="82" t="s">
        <v>1128</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23</v>
      </c>
      <c r="BK84" s="49">
        <v>100</v>
      </c>
      <c r="BL84" s="48">
        <v>23</v>
      </c>
    </row>
    <row r="85" spans="1:64" ht="15">
      <c r="A85" s="64" t="s">
        <v>289</v>
      </c>
      <c r="B85" s="64" t="s">
        <v>416</v>
      </c>
      <c r="C85" s="65"/>
      <c r="D85" s="66"/>
      <c r="E85" s="67"/>
      <c r="F85" s="68"/>
      <c r="G85" s="65"/>
      <c r="H85" s="69"/>
      <c r="I85" s="70"/>
      <c r="J85" s="70"/>
      <c r="K85" s="34" t="s">
        <v>65</v>
      </c>
      <c r="L85" s="77">
        <v>140</v>
      </c>
      <c r="M85" s="77"/>
      <c r="N85" s="72"/>
      <c r="O85" s="79" t="s">
        <v>431</v>
      </c>
      <c r="P85" s="81">
        <v>43684.69478009259</v>
      </c>
      <c r="Q85" s="79" t="s">
        <v>500</v>
      </c>
      <c r="R85" s="79"/>
      <c r="S85" s="79"/>
      <c r="T85" s="79" t="s">
        <v>653</v>
      </c>
      <c r="U85" s="79"/>
      <c r="V85" s="84" t="s">
        <v>805</v>
      </c>
      <c r="W85" s="81">
        <v>43684.69478009259</v>
      </c>
      <c r="X85" s="84" t="s">
        <v>954</v>
      </c>
      <c r="Y85" s="79"/>
      <c r="Z85" s="79"/>
      <c r="AA85" s="82" t="s">
        <v>1129</v>
      </c>
      <c r="AB85" s="79"/>
      <c r="AC85" s="79" t="b">
        <v>0</v>
      </c>
      <c r="AD85" s="79">
        <v>28</v>
      </c>
      <c r="AE85" s="82" t="s">
        <v>1246</v>
      </c>
      <c r="AF85" s="79" t="b">
        <v>0</v>
      </c>
      <c r="AG85" s="79" t="s">
        <v>1274</v>
      </c>
      <c r="AH85" s="79"/>
      <c r="AI85" s="82" t="s">
        <v>1246</v>
      </c>
      <c r="AJ85" s="79" t="b">
        <v>0</v>
      </c>
      <c r="AK85" s="79">
        <v>2</v>
      </c>
      <c r="AL85" s="82" t="s">
        <v>1246</v>
      </c>
      <c r="AM85" s="79" t="s">
        <v>1288</v>
      </c>
      <c r="AN85" s="79" t="b">
        <v>0</v>
      </c>
      <c r="AO85" s="82" t="s">
        <v>1129</v>
      </c>
      <c r="AP85" s="79" t="s">
        <v>176</v>
      </c>
      <c r="AQ85" s="79">
        <v>0</v>
      </c>
      <c r="AR85" s="79">
        <v>0</v>
      </c>
      <c r="AS85" s="79"/>
      <c r="AT85" s="79"/>
      <c r="AU85" s="79"/>
      <c r="AV85" s="79"/>
      <c r="AW85" s="79"/>
      <c r="AX85" s="79"/>
      <c r="AY85" s="79"/>
      <c r="AZ85" s="79"/>
      <c r="BA85">
        <v>1</v>
      </c>
      <c r="BB85" s="78" t="str">
        <f>REPLACE(INDEX(GroupVertices[Group],MATCH(Edges25[[#This Row],[Vertex 1]],GroupVertices[Vertex],0)),1,1,"")</f>
        <v>9</v>
      </c>
      <c r="BC85" s="78" t="str">
        <f>REPLACE(INDEX(GroupVertices[Group],MATCH(Edges25[[#This Row],[Vertex 2]],GroupVertices[Vertex],0)),1,1,"")</f>
        <v>9</v>
      </c>
      <c r="BD85" s="48">
        <v>1</v>
      </c>
      <c r="BE85" s="49">
        <v>3.0303030303030303</v>
      </c>
      <c r="BF85" s="48">
        <v>4</v>
      </c>
      <c r="BG85" s="49">
        <v>12.121212121212121</v>
      </c>
      <c r="BH85" s="48">
        <v>0</v>
      </c>
      <c r="BI85" s="49">
        <v>0</v>
      </c>
      <c r="BJ85" s="48">
        <v>28</v>
      </c>
      <c r="BK85" s="49">
        <v>84.84848484848484</v>
      </c>
      <c r="BL85" s="48">
        <v>33</v>
      </c>
    </row>
    <row r="86" spans="1:64" ht="15">
      <c r="A86" s="64" t="s">
        <v>290</v>
      </c>
      <c r="B86" s="64" t="s">
        <v>303</v>
      </c>
      <c r="C86" s="65"/>
      <c r="D86" s="66"/>
      <c r="E86" s="67"/>
      <c r="F86" s="68"/>
      <c r="G86" s="65"/>
      <c r="H86" s="69"/>
      <c r="I86" s="70"/>
      <c r="J86" s="70"/>
      <c r="K86" s="34" t="s">
        <v>65</v>
      </c>
      <c r="L86" s="77">
        <v>141</v>
      </c>
      <c r="M86" s="77"/>
      <c r="N86" s="72"/>
      <c r="O86" s="79" t="s">
        <v>431</v>
      </c>
      <c r="P86" s="81">
        <v>43684.74201388889</v>
      </c>
      <c r="Q86" s="79" t="s">
        <v>501</v>
      </c>
      <c r="R86" s="79"/>
      <c r="S86" s="79"/>
      <c r="T86" s="79"/>
      <c r="U86" s="79"/>
      <c r="V86" s="84" t="s">
        <v>806</v>
      </c>
      <c r="W86" s="81">
        <v>43684.74201388889</v>
      </c>
      <c r="X86" s="84" t="s">
        <v>955</v>
      </c>
      <c r="Y86" s="79"/>
      <c r="Z86" s="79"/>
      <c r="AA86" s="82" t="s">
        <v>1130</v>
      </c>
      <c r="AB86" s="79"/>
      <c r="AC86" s="79" t="b">
        <v>0</v>
      </c>
      <c r="AD86" s="79">
        <v>0</v>
      </c>
      <c r="AE86" s="82" t="s">
        <v>1246</v>
      </c>
      <c r="AF86" s="79" t="b">
        <v>0</v>
      </c>
      <c r="AG86" s="79" t="s">
        <v>1274</v>
      </c>
      <c r="AH86" s="79"/>
      <c r="AI86" s="82" t="s">
        <v>1246</v>
      </c>
      <c r="AJ86" s="79" t="b">
        <v>0</v>
      </c>
      <c r="AK86" s="79">
        <v>4</v>
      </c>
      <c r="AL86" s="82" t="s">
        <v>1144</v>
      </c>
      <c r="AM86" s="79" t="s">
        <v>1289</v>
      </c>
      <c r="AN86" s="79" t="b">
        <v>0</v>
      </c>
      <c r="AO86" s="82" t="s">
        <v>1144</v>
      </c>
      <c r="AP86" s="79" t="s">
        <v>176</v>
      </c>
      <c r="AQ86" s="79">
        <v>0</v>
      </c>
      <c r="AR86" s="79">
        <v>0</v>
      </c>
      <c r="AS86" s="79"/>
      <c r="AT86" s="79"/>
      <c r="AU86" s="79"/>
      <c r="AV86" s="79"/>
      <c r="AW86" s="79"/>
      <c r="AX86" s="79"/>
      <c r="AY86" s="79"/>
      <c r="AZ86" s="79"/>
      <c r="BA86">
        <v>1</v>
      </c>
      <c r="BB86" s="78" t="str">
        <f>REPLACE(INDEX(GroupVertices[Group],MATCH(Edges25[[#This Row],[Vertex 1]],GroupVertices[Vertex],0)),1,1,"")</f>
        <v>6</v>
      </c>
      <c r="BC86" s="78" t="str">
        <f>REPLACE(INDEX(GroupVertices[Group],MATCH(Edges25[[#This Row],[Vertex 2]],GroupVertices[Vertex],0)),1,1,"")</f>
        <v>6</v>
      </c>
      <c r="BD86" s="48"/>
      <c r="BE86" s="49"/>
      <c r="BF86" s="48"/>
      <c r="BG86" s="49"/>
      <c r="BH86" s="48"/>
      <c r="BI86" s="49"/>
      <c r="BJ86" s="48"/>
      <c r="BK86" s="49"/>
      <c r="BL86" s="48"/>
    </row>
    <row r="87" spans="1:64" ht="15">
      <c r="A87" s="64" t="s">
        <v>291</v>
      </c>
      <c r="B87" s="64" t="s">
        <v>304</v>
      </c>
      <c r="C87" s="65"/>
      <c r="D87" s="66"/>
      <c r="E87" s="67"/>
      <c r="F87" s="68"/>
      <c r="G87" s="65"/>
      <c r="H87" s="69"/>
      <c r="I87" s="70"/>
      <c r="J87" s="70"/>
      <c r="K87" s="34" t="s">
        <v>65</v>
      </c>
      <c r="L87" s="77">
        <v>144</v>
      </c>
      <c r="M87" s="77"/>
      <c r="N87" s="72"/>
      <c r="O87" s="79" t="s">
        <v>431</v>
      </c>
      <c r="P87" s="81">
        <v>43684.748923611114</v>
      </c>
      <c r="Q87" s="79" t="s">
        <v>494</v>
      </c>
      <c r="R87" s="79"/>
      <c r="S87" s="79"/>
      <c r="T87" s="79" t="s">
        <v>653</v>
      </c>
      <c r="U87" s="79"/>
      <c r="V87" s="84" t="s">
        <v>807</v>
      </c>
      <c r="W87" s="81">
        <v>43684.748923611114</v>
      </c>
      <c r="X87" s="84" t="s">
        <v>956</v>
      </c>
      <c r="Y87" s="79"/>
      <c r="Z87" s="79"/>
      <c r="AA87" s="82" t="s">
        <v>1131</v>
      </c>
      <c r="AB87" s="79"/>
      <c r="AC87" s="79" t="b">
        <v>0</v>
      </c>
      <c r="AD87" s="79">
        <v>0</v>
      </c>
      <c r="AE87" s="82" t="s">
        <v>1246</v>
      </c>
      <c r="AF87" s="79" t="b">
        <v>0</v>
      </c>
      <c r="AG87" s="79" t="s">
        <v>1274</v>
      </c>
      <c r="AH87" s="79"/>
      <c r="AI87" s="82" t="s">
        <v>1246</v>
      </c>
      <c r="AJ87" s="79" t="b">
        <v>0</v>
      </c>
      <c r="AK87" s="79">
        <v>5</v>
      </c>
      <c r="AL87" s="82" t="s">
        <v>1153</v>
      </c>
      <c r="AM87" s="79" t="s">
        <v>1288</v>
      </c>
      <c r="AN87" s="79" t="b">
        <v>0</v>
      </c>
      <c r="AO87" s="82" t="s">
        <v>1153</v>
      </c>
      <c r="AP87" s="79" t="s">
        <v>176</v>
      </c>
      <c r="AQ87" s="79">
        <v>0</v>
      </c>
      <c r="AR87" s="79">
        <v>0</v>
      </c>
      <c r="AS87" s="79"/>
      <c r="AT87" s="79"/>
      <c r="AU87" s="79"/>
      <c r="AV87" s="79"/>
      <c r="AW87" s="79"/>
      <c r="AX87" s="79"/>
      <c r="AY87" s="79"/>
      <c r="AZ87" s="79"/>
      <c r="BA87">
        <v>1</v>
      </c>
      <c r="BB87" s="78" t="str">
        <f>REPLACE(INDEX(GroupVertices[Group],MATCH(Edges25[[#This Row],[Vertex 1]],GroupVertices[Vertex],0)),1,1,"")</f>
        <v>6</v>
      </c>
      <c r="BC87" s="78" t="str">
        <f>REPLACE(INDEX(GroupVertices[Group],MATCH(Edges25[[#This Row],[Vertex 2]],GroupVertices[Vertex],0)),1,1,"")</f>
        <v>6</v>
      </c>
      <c r="BD87" s="48"/>
      <c r="BE87" s="49"/>
      <c r="BF87" s="48"/>
      <c r="BG87" s="49"/>
      <c r="BH87" s="48"/>
      <c r="BI87" s="49"/>
      <c r="BJ87" s="48"/>
      <c r="BK87" s="49"/>
      <c r="BL87" s="48"/>
    </row>
    <row r="88" spans="1:64" ht="15">
      <c r="A88" s="64" t="s">
        <v>292</v>
      </c>
      <c r="B88" s="64" t="s">
        <v>292</v>
      </c>
      <c r="C88" s="65"/>
      <c r="D88" s="66"/>
      <c r="E88" s="67"/>
      <c r="F88" s="68"/>
      <c r="G88" s="65"/>
      <c r="H88" s="69"/>
      <c r="I88" s="70"/>
      <c r="J88" s="70"/>
      <c r="K88" s="34" t="s">
        <v>65</v>
      </c>
      <c r="L88" s="77">
        <v>147</v>
      </c>
      <c r="M88" s="77"/>
      <c r="N88" s="72"/>
      <c r="O88" s="79" t="s">
        <v>176</v>
      </c>
      <c r="P88" s="81">
        <v>43684.776400462964</v>
      </c>
      <c r="Q88" s="79" t="s">
        <v>502</v>
      </c>
      <c r="R88" s="84" t="s">
        <v>589</v>
      </c>
      <c r="S88" s="79" t="s">
        <v>640</v>
      </c>
      <c r="T88" s="79" t="s">
        <v>684</v>
      </c>
      <c r="U88" s="84" t="s">
        <v>726</v>
      </c>
      <c r="V88" s="84" t="s">
        <v>726</v>
      </c>
      <c r="W88" s="81">
        <v>43684.776400462964</v>
      </c>
      <c r="X88" s="84" t="s">
        <v>957</v>
      </c>
      <c r="Y88" s="79"/>
      <c r="Z88" s="79"/>
      <c r="AA88" s="82" t="s">
        <v>1132</v>
      </c>
      <c r="AB88" s="79"/>
      <c r="AC88" s="79" t="b">
        <v>0</v>
      </c>
      <c r="AD88" s="79">
        <v>0</v>
      </c>
      <c r="AE88" s="82" t="s">
        <v>1246</v>
      </c>
      <c r="AF88" s="79" t="b">
        <v>0</v>
      </c>
      <c r="AG88" s="79" t="s">
        <v>1274</v>
      </c>
      <c r="AH88" s="79"/>
      <c r="AI88" s="82" t="s">
        <v>1246</v>
      </c>
      <c r="AJ88" s="79" t="b">
        <v>0</v>
      </c>
      <c r="AK88" s="79">
        <v>0</v>
      </c>
      <c r="AL88" s="82" t="s">
        <v>1246</v>
      </c>
      <c r="AM88" s="79" t="s">
        <v>1298</v>
      </c>
      <c r="AN88" s="79" t="b">
        <v>0</v>
      </c>
      <c r="AO88" s="82" t="s">
        <v>1132</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2</v>
      </c>
      <c r="BE88" s="49">
        <v>5.714285714285714</v>
      </c>
      <c r="BF88" s="48">
        <v>0</v>
      </c>
      <c r="BG88" s="49">
        <v>0</v>
      </c>
      <c r="BH88" s="48">
        <v>0</v>
      </c>
      <c r="BI88" s="49">
        <v>0</v>
      </c>
      <c r="BJ88" s="48">
        <v>33</v>
      </c>
      <c r="BK88" s="49">
        <v>94.28571428571429</v>
      </c>
      <c r="BL88" s="48">
        <v>35</v>
      </c>
    </row>
    <row r="89" spans="1:64" ht="15">
      <c r="A89" s="64" t="s">
        <v>293</v>
      </c>
      <c r="B89" s="64" t="s">
        <v>293</v>
      </c>
      <c r="C89" s="65"/>
      <c r="D89" s="66"/>
      <c r="E89" s="67"/>
      <c r="F89" s="68"/>
      <c r="G89" s="65"/>
      <c r="H89" s="69"/>
      <c r="I89" s="70"/>
      <c r="J89" s="70"/>
      <c r="K89" s="34" t="s">
        <v>65</v>
      </c>
      <c r="L89" s="77">
        <v>148</v>
      </c>
      <c r="M89" s="77"/>
      <c r="N89" s="72"/>
      <c r="O89" s="79" t="s">
        <v>176</v>
      </c>
      <c r="P89" s="81">
        <v>43684.815833333334</v>
      </c>
      <c r="Q89" s="79" t="s">
        <v>503</v>
      </c>
      <c r="R89" s="84" t="s">
        <v>592</v>
      </c>
      <c r="S89" s="79" t="s">
        <v>642</v>
      </c>
      <c r="T89" s="79" t="s">
        <v>687</v>
      </c>
      <c r="U89" s="79"/>
      <c r="V89" s="84" t="s">
        <v>808</v>
      </c>
      <c r="W89" s="81">
        <v>43684.815833333334</v>
      </c>
      <c r="X89" s="84" t="s">
        <v>958</v>
      </c>
      <c r="Y89" s="79"/>
      <c r="Z89" s="79"/>
      <c r="AA89" s="82" t="s">
        <v>1133</v>
      </c>
      <c r="AB89" s="82" t="s">
        <v>1238</v>
      </c>
      <c r="AC89" s="79" t="b">
        <v>0</v>
      </c>
      <c r="AD89" s="79">
        <v>0</v>
      </c>
      <c r="AE89" s="82" t="s">
        <v>1264</v>
      </c>
      <c r="AF89" s="79" t="b">
        <v>0</v>
      </c>
      <c r="AG89" s="79" t="s">
        <v>1274</v>
      </c>
      <c r="AH89" s="79"/>
      <c r="AI89" s="82" t="s">
        <v>1246</v>
      </c>
      <c r="AJ89" s="79" t="b">
        <v>0</v>
      </c>
      <c r="AK89" s="79">
        <v>0</v>
      </c>
      <c r="AL89" s="82" t="s">
        <v>1246</v>
      </c>
      <c r="AM89" s="79" t="s">
        <v>1288</v>
      </c>
      <c r="AN89" s="79" t="b">
        <v>0</v>
      </c>
      <c r="AO89" s="82" t="s">
        <v>1238</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1</v>
      </c>
      <c r="BE89" s="49">
        <v>5.882352941176471</v>
      </c>
      <c r="BF89" s="48">
        <v>0</v>
      </c>
      <c r="BG89" s="49">
        <v>0</v>
      </c>
      <c r="BH89" s="48">
        <v>0</v>
      </c>
      <c r="BI89" s="49">
        <v>0</v>
      </c>
      <c r="BJ89" s="48">
        <v>16</v>
      </c>
      <c r="BK89" s="49">
        <v>94.11764705882354</v>
      </c>
      <c r="BL89" s="48">
        <v>17</v>
      </c>
    </row>
    <row r="90" spans="1:64" ht="15">
      <c r="A90" s="64" t="s">
        <v>294</v>
      </c>
      <c r="B90" s="64" t="s">
        <v>294</v>
      </c>
      <c r="C90" s="65"/>
      <c r="D90" s="66"/>
      <c r="E90" s="67"/>
      <c r="F90" s="68"/>
      <c r="G90" s="65"/>
      <c r="H90" s="69"/>
      <c r="I90" s="70"/>
      <c r="J90" s="70"/>
      <c r="K90" s="34" t="s">
        <v>65</v>
      </c>
      <c r="L90" s="77">
        <v>149</v>
      </c>
      <c r="M90" s="77"/>
      <c r="N90" s="72"/>
      <c r="O90" s="79" t="s">
        <v>176</v>
      </c>
      <c r="P90" s="81">
        <v>43684.86555555555</v>
      </c>
      <c r="Q90" s="79" t="s">
        <v>504</v>
      </c>
      <c r="R90" s="79"/>
      <c r="S90" s="79"/>
      <c r="T90" s="79" t="s">
        <v>688</v>
      </c>
      <c r="U90" s="84" t="s">
        <v>727</v>
      </c>
      <c r="V90" s="84" t="s">
        <v>727</v>
      </c>
      <c r="W90" s="81">
        <v>43684.86555555555</v>
      </c>
      <c r="X90" s="84" t="s">
        <v>959</v>
      </c>
      <c r="Y90" s="79"/>
      <c r="Z90" s="79"/>
      <c r="AA90" s="82" t="s">
        <v>1134</v>
      </c>
      <c r="AB90" s="79"/>
      <c r="AC90" s="79" t="b">
        <v>0</v>
      </c>
      <c r="AD90" s="79">
        <v>0</v>
      </c>
      <c r="AE90" s="82" t="s">
        <v>1246</v>
      </c>
      <c r="AF90" s="79" t="b">
        <v>0</v>
      </c>
      <c r="AG90" s="79" t="s">
        <v>1275</v>
      </c>
      <c r="AH90" s="79"/>
      <c r="AI90" s="82" t="s">
        <v>1246</v>
      </c>
      <c r="AJ90" s="79" t="b">
        <v>0</v>
      </c>
      <c r="AK90" s="79">
        <v>0</v>
      </c>
      <c r="AL90" s="82" t="s">
        <v>1246</v>
      </c>
      <c r="AM90" s="79" t="s">
        <v>1289</v>
      </c>
      <c r="AN90" s="79" t="b">
        <v>0</v>
      </c>
      <c r="AO90" s="82" t="s">
        <v>1134</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0</v>
      </c>
      <c r="BE90" s="49">
        <v>0</v>
      </c>
      <c r="BF90" s="48">
        <v>0</v>
      </c>
      <c r="BG90" s="49">
        <v>0</v>
      </c>
      <c r="BH90" s="48">
        <v>0</v>
      </c>
      <c r="BI90" s="49">
        <v>0</v>
      </c>
      <c r="BJ90" s="48">
        <v>3</v>
      </c>
      <c r="BK90" s="49">
        <v>100</v>
      </c>
      <c r="BL90" s="48">
        <v>3</v>
      </c>
    </row>
    <row r="91" spans="1:64" ht="15">
      <c r="A91" s="64" t="s">
        <v>295</v>
      </c>
      <c r="B91" s="64" t="s">
        <v>295</v>
      </c>
      <c r="C91" s="65"/>
      <c r="D91" s="66"/>
      <c r="E91" s="67"/>
      <c r="F91" s="68"/>
      <c r="G91" s="65"/>
      <c r="H91" s="69"/>
      <c r="I91" s="70"/>
      <c r="J91" s="70"/>
      <c r="K91" s="34" t="s">
        <v>65</v>
      </c>
      <c r="L91" s="77">
        <v>150</v>
      </c>
      <c r="M91" s="77"/>
      <c r="N91" s="72"/>
      <c r="O91" s="79" t="s">
        <v>176</v>
      </c>
      <c r="P91" s="81">
        <v>43685.122928240744</v>
      </c>
      <c r="Q91" s="79" t="s">
        <v>505</v>
      </c>
      <c r="R91" s="84" t="s">
        <v>593</v>
      </c>
      <c r="S91" s="79" t="s">
        <v>625</v>
      </c>
      <c r="T91" s="79" t="s">
        <v>653</v>
      </c>
      <c r="U91" s="79"/>
      <c r="V91" s="84" t="s">
        <v>809</v>
      </c>
      <c r="W91" s="81">
        <v>43685.122928240744</v>
      </c>
      <c r="X91" s="84" t="s">
        <v>960</v>
      </c>
      <c r="Y91" s="79"/>
      <c r="Z91" s="79"/>
      <c r="AA91" s="82" t="s">
        <v>1135</v>
      </c>
      <c r="AB91" s="79"/>
      <c r="AC91" s="79" t="b">
        <v>0</v>
      </c>
      <c r="AD91" s="79">
        <v>0</v>
      </c>
      <c r="AE91" s="82" t="s">
        <v>1246</v>
      </c>
      <c r="AF91" s="79" t="b">
        <v>1</v>
      </c>
      <c r="AG91" s="79" t="s">
        <v>1275</v>
      </c>
      <c r="AH91" s="79"/>
      <c r="AI91" s="82" t="s">
        <v>1283</v>
      </c>
      <c r="AJ91" s="79" t="b">
        <v>0</v>
      </c>
      <c r="AK91" s="79">
        <v>0</v>
      </c>
      <c r="AL91" s="82" t="s">
        <v>1246</v>
      </c>
      <c r="AM91" s="79" t="s">
        <v>1289</v>
      </c>
      <c r="AN91" s="79" t="b">
        <v>0</v>
      </c>
      <c r="AO91" s="82" t="s">
        <v>1135</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0</v>
      </c>
      <c r="BE91" s="49">
        <v>0</v>
      </c>
      <c r="BF91" s="48">
        <v>0</v>
      </c>
      <c r="BG91" s="49">
        <v>0</v>
      </c>
      <c r="BH91" s="48">
        <v>0</v>
      </c>
      <c r="BI91" s="49">
        <v>0</v>
      </c>
      <c r="BJ91" s="48">
        <v>1</v>
      </c>
      <c r="BK91" s="49">
        <v>100</v>
      </c>
      <c r="BL91" s="48">
        <v>1</v>
      </c>
    </row>
    <row r="92" spans="1:64" ht="15">
      <c r="A92" s="64" t="s">
        <v>296</v>
      </c>
      <c r="B92" s="64" t="s">
        <v>296</v>
      </c>
      <c r="C92" s="65"/>
      <c r="D92" s="66"/>
      <c r="E92" s="67"/>
      <c r="F92" s="68"/>
      <c r="G92" s="65"/>
      <c r="H92" s="69"/>
      <c r="I92" s="70"/>
      <c r="J92" s="70"/>
      <c r="K92" s="34" t="s">
        <v>65</v>
      </c>
      <c r="L92" s="77">
        <v>151</v>
      </c>
      <c r="M92" s="77"/>
      <c r="N92" s="72"/>
      <c r="O92" s="79" t="s">
        <v>176</v>
      </c>
      <c r="P92" s="81">
        <v>43206.586168981485</v>
      </c>
      <c r="Q92" s="79" t="s">
        <v>506</v>
      </c>
      <c r="R92" s="79"/>
      <c r="S92" s="79"/>
      <c r="T92" s="79" t="s">
        <v>689</v>
      </c>
      <c r="U92" s="79"/>
      <c r="V92" s="84" t="s">
        <v>810</v>
      </c>
      <c r="W92" s="81">
        <v>43206.586168981485</v>
      </c>
      <c r="X92" s="84" t="s">
        <v>961</v>
      </c>
      <c r="Y92" s="79"/>
      <c r="Z92" s="79"/>
      <c r="AA92" s="82" t="s">
        <v>1136</v>
      </c>
      <c r="AB92" s="79"/>
      <c r="AC92" s="79" t="b">
        <v>0</v>
      </c>
      <c r="AD92" s="79">
        <v>11</v>
      </c>
      <c r="AE92" s="82" t="s">
        <v>1246</v>
      </c>
      <c r="AF92" s="79" t="b">
        <v>0</v>
      </c>
      <c r="AG92" s="79" t="s">
        <v>1274</v>
      </c>
      <c r="AH92" s="79"/>
      <c r="AI92" s="82" t="s">
        <v>1246</v>
      </c>
      <c r="AJ92" s="79" t="b">
        <v>0</v>
      </c>
      <c r="AK92" s="79">
        <v>6</v>
      </c>
      <c r="AL92" s="82" t="s">
        <v>1246</v>
      </c>
      <c r="AM92" s="79" t="s">
        <v>1290</v>
      </c>
      <c r="AN92" s="79" t="b">
        <v>0</v>
      </c>
      <c r="AO92" s="82" t="s">
        <v>1136</v>
      </c>
      <c r="AP92" s="79" t="s">
        <v>1300</v>
      </c>
      <c r="AQ92" s="79">
        <v>0</v>
      </c>
      <c r="AR92" s="79">
        <v>0</v>
      </c>
      <c r="AS92" s="79"/>
      <c r="AT92" s="79"/>
      <c r="AU92" s="79"/>
      <c r="AV92" s="79"/>
      <c r="AW92" s="79"/>
      <c r="AX92" s="79"/>
      <c r="AY92" s="79"/>
      <c r="AZ92" s="79"/>
      <c r="BA92">
        <v>1</v>
      </c>
      <c r="BB92" s="78" t="str">
        <f>REPLACE(INDEX(GroupVertices[Group],MATCH(Edges25[[#This Row],[Vertex 1]],GroupVertices[Vertex],0)),1,1,"")</f>
        <v>32</v>
      </c>
      <c r="BC92" s="78" t="str">
        <f>REPLACE(INDEX(GroupVertices[Group],MATCH(Edges25[[#This Row],[Vertex 2]],GroupVertices[Vertex],0)),1,1,"")</f>
        <v>32</v>
      </c>
      <c r="BD92" s="48">
        <v>4</v>
      </c>
      <c r="BE92" s="49">
        <v>11.764705882352942</v>
      </c>
      <c r="BF92" s="48">
        <v>2</v>
      </c>
      <c r="BG92" s="49">
        <v>5.882352941176471</v>
      </c>
      <c r="BH92" s="48">
        <v>0</v>
      </c>
      <c r="BI92" s="49">
        <v>0</v>
      </c>
      <c r="BJ92" s="48">
        <v>28</v>
      </c>
      <c r="BK92" s="49">
        <v>82.3529411764706</v>
      </c>
      <c r="BL92" s="48">
        <v>34</v>
      </c>
    </row>
    <row r="93" spans="1:64" ht="15">
      <c r="A93" s="64" t="s">
        <v>297</v>
      </c>
      <c r="B93" s="64" t="s">
        <v>296</v>
      </c>
      <c r="C93" s="65"/>
      <c r="D93" s="66"/>
      <c r="E93" s="67"/>
      <c r="F93" s="68"/>
      <c r="G93" s="65"/>
      <c r="H93" s="69"/>
      <c r="I93" s="70"/>
      <c r="J93" s="70"/>
      <c r="K93" s="34" t="s">
        <v>65</v>
      </c>
      <c r="L93" s="77">
        <v>152</v>
      </c>
      <c r="M93" s="77"/>
      <c r="N93" s="72"/>
      <c r="O93" s="79" t="s">
        <v>431</v>
      </c>
      <c r="P93" s="81">
        <v>43685.179618055554</v>
      </c>
      <c r="Q93" s="79" t="s">
        <v>507</v>
      </c>
      <c r="R93" s="79"/>
      <c r="S93" s="79"/>
      <c r="T93" s="79" t="s">
        <v>690</v>
      </c>
      <c r="U93" s="79"/>
      <c r="V93" s="84" t="s">
        <v>811</v>
      </c>
      <c r="W93" s="81">
        <v>43685.179618055554</v>
      </c>
      <c r="X93" s="84" t="s">
        <v>962</v>
      </c>
      <c r="Y93" s="79"/>
      <c r="Z93" s="79"/>
      <c r="AA93" s="82" t="s">
        <v>1137</v>
      </c>
      <c r="AB93" s="79"/>
      <c r="AC93" s="79" t="b">
        <v>0</v>
      </c>
      <c r="AD93" s="79">
        <v>0</v>
      </c>
      <c r="AE93" s="82" t="s">
        <v>1246</v>
      </c>
      <c r="AF93" s="79" t="b">
        <v>0</v>
      </c>
      <c r="AG93" s="79" t="s">
        <v>1274</v>
      </c>
      <c r="AH93" s="79"/>
      <c r="AI93" s="82" t="s">
        <v>1246</v>
      </c>
      <c r="AJ93" s="79" t="b">
        <v>0</v>
      </c>
      <c r="AK93" s="79">
        <v>6</v>
      </c>
      <c r="AL93" s="82" t="s">
        <v>1136</v>
      </c>
      <c r="AM93" s="79" t="s">
        <v>1289</v>
      </c>
      <c r="AN93" s="79" t="b">
        <v>0</v>
      </c>
      <c r="AO93" s="82" t="s">
        <v>1136</v>
      </c>
      <c r="AP93" s="79" t="s">
        <v>176</v>
      </c>
      <c r="AQ93" s="79">
        <v>0</v>
      </c>
      <c r="AR93" s="79">
        <v>0</v>
      </c>
      <c r="AS93" s="79"/>
      <c r="AT93" s="79"/>
      <c r="AU93" s="79"/>
      <c r="AV93" s="79"/>
      <c r="AW93" s="79"/>
      <c r="AX93" s="79"/>
      <c r="AY93" s="79"/>
      <c r="AZ93" s="79"/>
      <c r="BA93">
        <v>1</v>
      </c>
      <c r="BB93" s="78" t="str">
        <f>REPLACE(INDEX(GroupVertices[Group],MATCH(Edges25[[#This Row],[Vertex 1]],GroupVertices[Vertex],0)),1,1,"")</f>
        <v>32</v>
      </c>
      <c r="BC93" s="78" t="str">
        <f>REPLACE(INDEX(GroupVertices[Group],MATCH(Edges25[[#This Row],[Vertex 2]],GroupVertices[Vertex],0)),1,1,"")</f>
        <v>32</v>
      </c>
      <c r="BD93" s="48">
        <v>4</v>
      </c>
      <c r="BE93" s="49">
        <v>13.793103448275861</v>
      </c>
      <c r="BF93" s="48">
        <v>2</v>
      </c>
      <c r="BG93" s="49">
        <v>6.896551724137931</v>
      </c>
      <c r="BH93" s="48">
        <v>0</v>
      </c>
      <c r="BI93" s="49">
        <v>0</v>
      </c>
      <c r="BJ93" s="48">
        <v>23</v>
      </c>
      <c r="BK93" s="49">
        <v>79.3103448275862</v>
      </c>
      <c r="BL93" s="48">
        <v>29</v>
      </c>
    </row>
    <row r="94" spans="1:64" ht="15">
      <c r="A94" s="64" t="s">
        <v>298</v>
      </c>
      <c r="B94" s="64" t="s">
        <v>417</v>
      </c>
      <c r="C94" s="65"/>
      <c r="D94" s="66"/>
      <c r="E94" s="67"/>
      <c r="F94" s="68"/>
      <c r="G94" s="65"/>
      <c r="H94" s="69"/>
      <c r="I94" s="70"/>
      <c r="J94" s="70"/>
      <c r="K94" s="34" t="s">
        <v>65</v>
      </c>
      <c r="L94" s="77">
        <v>153</v>
      </c>
      <c r="M94" s="77"/>
      <c r="N94" s="72"/>
      <c r="O94" s="79" t="s">
        <v>431</v>
      </c>
      <c r="P94" s="81">
        <v>43685.2478125</v>
      </c>
      <c r="Q94" s="79" t="s">
        <v>508</v>
      </c>
      <c r="R94" s="79"/>
      <c r="S94" s="79"/>
      <c r="T94" s="79" t="s">
        <v>691</v>
      </c>
      <c r="U94" s="79"/>
      <c r="V94" s="84" t="s">
        <v>812</v>
      </c>
      <c r="W94" s="81">
        <v>43685.2478125</v>
      </c>
      <c r="X94" s="84" t="s">
        <v>963</v>
      </c>
      <c r="Y94" s="79"/>
      <c r="Z94" s="79"/>
      <c r="AA94" s="82" t="s">
        <v>1138</v>
      </c>
      <c r="AB94" s="82" t="s">
        <v>1239</v>
      </c>
      <c r="AC94" s="79" t="b">
        <v>0</v>
      </c>
      <c r="AD94" s="79">
        <v>1</v>
      </c>
      <c r="AE94" s="82" t="s">
        <v>1265</v>
      </c>
      <c r="AF94" s="79" t="b">
        <v>0</v>
      </c>
      <c r="AG94" s="79" t="s">
        <v>1274</v>
      </c>
      <c r="AH94" s="79"/>
      <c r="AI94" s="82" t="s">
        <v>1246</v>
      </c>
      <c r="AJ94" s="79" t="b">
        <v>0</v>
      </c>
      <c r="AK94" s="79">
        <v>0</v>
      </c>
      <c r="AL94" s="82" t="s">
        <v>1246</v>
      </c>
      <c r="AM94" s="79" t="s">
        <v>1288</v>
      </c>
      <c r="AN94" s="79" t="b">
        <v>0</v>
      </c>
      <c r="AO94" s="82" t="s">
        <v>1239</v>
      </c>
      <c r="AP94" s="79" t="s">
        <v>176</v>
      </c>
      <c r="AQ94" s="79">
        <v>0</v>
      </c>
      <c r="AR94" s="79">
        <v>0</v>
      </c>
      <c r="AS94" s="79"/>
      <c r="AT94" s="79"/>
      <c r="AU94" s="79"/>
      <c r="AV94" s="79"/>
      <c r="AW94" s="79"/>
      <c r="AX94" s="79"/>
      <c r="AY94" s="79"/>
      <c r="AZ94" s="79"/>
      <c r="BA94">
        <v>1</v>
      </c>
      <c r="BB94" s="78" t="str">
        <f>REPLACE(INDEX(GroupVertices[Group],MATCH(Edges25[[#This Row],[Vertex 1]],GroupVertices[Vertex],0)),1,1,"")</f>
        <v>17</v>
      </c>
      <c r="BC94" s="78" t="str">
        <f>REPLACE(INDEX(GroupVertices[Group],MATCH(Edges25[[#This Row],[Vertex 2]],GroupVertices[Vertex],0)),1,1,"")</f>
        <v>17</v>
      </c>
      <c r="BD94" s="48"/>
      <c r="BE94" s="49"/>
      <c r="BF94" s="48"/>
      <c r="BG94" s="49"/>
      <c r="BH94" s="48"/>
      <c r="BI94" s="49"/>
      <c r="BJ94" s="48"/>
      <c r="BK94" s="49"/>
      <c r="BL94" s="48"/>
    </row>
    <row r="95" spans="1:64" ht="15">
      <c r="A95" s="64" t="s">
        <v>299</v>
      </c>
      <c r="B95" s="64" t="s">
        <v>289</v>
      </c>
      <c r="C95" s="65"/>
      <c r="D95" s="66"/>
      <c r="E95" s="67"/>
      <c r="F95" s="68"/>
      <c r="G95" s="65"/>
      <c r="H95" s="69"/>
      <c r="I95" s="70"/>
      <c r="J95" s="70"/>
      <c r="K95" s="34" t="s">
        <v>65</v>
      </c>
      <c r="L95" s="77">
        <v>155</v>
      </c>
      <c r="M95" s="77"/>
      <c r="N95" s="72"/>
      <c r="O95" s="79" t="s">
        <v>431</v>
      </c>
      <c r="P95" s="81">
        <v>43685.26278935185</v>
      </c>
      <c r="Q95" s="79" t="s">
        <v>509</v>
      </c>
      <c r="R95" s="79"/>
      <c r="S95" s="79"/>
      <c r="T95" s="79"/>
      <c r="U95" s="79"/>
      <c r="V95" s="84" t="s">
        <v>813</v>
      </c>
      <c r="W95" s="81">
        <v>43685.26278935185</v>
      </c>
      <c r="X95" s="84" t="s">
        <v>964</v>
      </c>
      <c r="Y95" s="79"/>
      <c r="Z95" s="79"/>
      <c r="AA95" s="82" t="s">
        <v>1139</v>
      </c>
      <c r="AB95" s="79"/>
      <c r="AC95" s="79" t="b">
        <v>0</v>
      </c>
      <c r="AD95" s="79">
        <v>0</v>
      </c>
      <c r="AE95" s="82" t="s">
        <v>1246</v>
      </c>
      <c r="AF95" s="79" t="b">
        <v>0</v>
      </c>
      <c r="AG95" s="79" t="s">
        <v>1274</v>
      </c>
      <c r="AH95" s="79"/>
      <c r="AI95" s="82" t="s">
        <v>1246</v>
      </c>
      <c r="AJ95" s="79" t="b">
        <v>0</v>
      </c>
      <c r="AK95" s="79">
        <v>2</v>
      </c>
      <c r="AL95" s="82" t="s">
        <v>1129</v>
      </c>
      <c r="AM95" s="79" t="s">
        <v>1290</v>
      </c>
      <c r="AN95" s="79" t="b">
        <v>0</v>
      </c>
      <c r="AO95" s="82" t="s">
        <v>1129</v>
      </c>
      <c r="AP95" s="79" t="s">
        <v>176</v>
      </c>
      <c r="AQ95" s="79">
        <v>0</v>
      </c>
      <c r="AR95" s="79">
        <v>0</v>
      </c>
      <c r="AS95" s="79"/>
      <c r="AT95" s="79"/>
      <c r="AU95" s="79"/>
      <c r="AV95" s="79"/>
      <c r="AW95" s="79"/>
      <c r="AX95" s="79"/>
      <c r="AY95" s="79"/>
      <c r="AZ95" s="79"/>
      <c r="BA95">
        <v>1</v>
      </c>
      <c r="BB95" s="78" t="str">
        <f>REPLACE(INDEX(GroupVertices[Group],MATCH(Edges25[[#This Row],[Vertex 1]],GroupVertices[Vertex],0)),1,1,"")</f>
        <v>9</v>
      </c>
      <c r="BC95" s="78" t="str">
        <f>REPLACE(INDEX(GroupVertices[Group],MATCH(Edges25[[#This Row],[Vertex 2]],GroupVertices[Vertex],0)),1,1,"")</f>
        <v>9</v>
      </c>
      <c r="BD95" s="48">
        <v>1</v>
      </c>
      <c r="BE95" s="49">
        <v>4.3478260869565215</v>
      </c>
      <c r="BF95" s="48">
        <v>1</v>
      </c>
      <c r="BG95" s="49">
        <v>4.3478260869565215</v>
      </c>
      <c r="BH95" s="48">
        <v>0</v>
      </c>
      <c r="BI95" s="49">
        <v>0</v>
      </c>
      <c r="BJ95" s="48">
        <v>21</v>
      </c>
      <c r="BK95" s="49">
        <v>91.30434782608695</v>
      </c>
      <c r="BL95" s="48">
        <v>23</v>
      </c>
    </row>
    <row r="96" spans="1:64" ht="15">
      <c r="A96" s="64" t="s">
        <v>300</v>
      </c>
      <c r="B96" s="64" t="s">
        <v>289</v>
      </c>
      <c r="C96" s="65"/>
      <c r="D96" s="66"/>
      <c r="E96" s="67"/>
      <c r="F96" s="68"/>
      <c r="G96" s="65"/>
      <c r="H96" s="69"/>
      <c r="I96" s="70"/>
      <c r="J96" s="70"/>
      <c r="K96" s="34" t="s">
        <v>65</v>
      </c>
      <c r="L96" s="77">
        <v>156</v>
      </c>
      <c r="M96" s="77"/>
      <c r="N96" s="72"/>
      <c r="O96" s="79" t="s">
        <v>431</v>
      </c>
      <c r="P96" s="81">
        <v>43685.27520833333</v>
      </c>
      <c r="Q96" s="79" t="s">
        <v>509</v>
      </c>
      <c r="R96" s="79"/>
      <c r="S96" s="79"/>
      <c r="T96" s="79"/>
      <c r="U96" s="79"/>
      <c r="V96" s="84" t="s">
        <v>814</v>
      </c>
      <c r="W96" s="81">
        <v>43685.27520833333</v>
      </c>
      <c r="X96" s="84" t="s">
        <v>965</v>
      </c>
      <c r="Y96" s="79"/>
      <c r="Z96" s="79"/>
      <c r="AA96" s="82" t="s">
        <v>1140</v>
      </c>
      <c r="AB96" s="79"/>
      <c r="AC96" s="79" t="b">
        <v>0</v>
      </c>
      <c r="AD96" s="79">
        <v>0</v>
      </c>
      <c r="AE96" s="82" t="s">
        <v>1246</v>
      </c>
      <c r="AF96" s="79" t="b">
        <v>0</v>
      </c>
      <c r="AG96" s="79" t="s">
        <v>1274</v>
      </c>
      <c r="AH96" s="79"/>
      <c r="AI96" s="82" t="s">
        <v>1246</v>
      </c>
      <c r="AJ96" s="79" t="b">
        <v>0</v>
      </c>
      <c r="AK96" s="79">
        <v>2</v>
      </c>
      <c r="AL96" s="82" t="s">
        <v>1129</v>
      </c>
      <c r="AM96" s="79" t="s">
        <v>1289</v>
      </c>
      <c r="AN96" s="79" t="b">
        <v>0</v>
      </c>
      <c r="AO96" s="82" t="s">
        <v>1129</v>
      </c>
      <c r="AP96" s="79" t="s">
        <v>176</v>
      </c>
      <c r="AQ96" s="79">
        <v>0</v>
      </c>
      <c r="AR96" s="79">
        <v>0</v>
      </c>
      <c r="AS96" s="79"/>
      <c r="AT96" s="79"/>
      <c r="AU96" s="79"/>
      <c r="AV96" s="79"/>
      <c r="AW96" s="79"/>
      <c r="AX96" s="79"/>
      <c r="AY96" s="79"/>
      <c r="AZ96" s="79"/>
      <c r="BA96">
        <v>1</v>
      </c>
      <c r="BB96" s="78" t="str">
        <f>REPLACE(INDEX(GroupVertices[Group],MATCH(Edges25[[#This Row],[Vertex 1]],GroupVertices[Vertex],0)),1,1,"")</f>
        <v>9</v>
      </c>
      <c r="BC96" s="78" t="str">
        <f>REPLACE(INDEX(GroupVertices[Group],MATCH(Edges25[[#This Row],[Vertex 2]],GroupVertices[Vertex],0)),1,1,"")</f>
        <v>9</v>
      </c>
      <c r="BD96" s="48">
        <v>1</v>
      </c>
      <c r="BE96" s="49">
        <v>4.3478260869565215</v>
      </c>
      <c r="BF96" s="48">
        <v>1</v>
      </c>
      <c r="BG96" s="49">
        <v>4.3478260869565215</v>
      </c>
      <c r="BH96" s="48">
        <v>0</v>
      </c>
      <c r="BI96" s="49">
        <v>0</v>
      </c>
      <c r="BJ96" s="48">
        <v>21</v>
      </c>
      <c r="BK96" s="49">
        <v>91.30434782608695</v>
      </c>
      <c r="BL96" s="48">
        <v>23</v>
      </c>
    </row>
    <row r="97" spans="1:64" ht="15">
      <c r="A97" s="64" t="s">
        <v>301</v>
      </c>
      <c r="B97" s="64" t="s">
        <v>301</v>
      </c>
      <c r="C97" s="65"/>
      <c r="D97" s="66"/>
      <c r="E97" s="67"/>
      <c r="F97" s="68"/>
      <c r="G97" s="65"/>
      <c r="H97" s="69"/>
      <c r="I97" s="70"/>
      <c r="J97" s="70"/>
      <c r="K97" s="34" t="s">
        <v>65</v>
      </c>
      <c r="L97" s="77">
        <v>157</v>
      </c>
      <c r="M97" s="77"/>
      <c r="N97" s="72"/>
      <c r="O97" s="79" t="s">
        <v>176</v>
      </c>
      <c r="P97" s="81">
        <v>43677.17712962963</v>
      </c>
      <c r="Q97" s="79" t="s">
        <v>510</v>
      </c>
      <c r="R97" s="79"/>
      <c r="S97" s="79"/>
      <c r="T97" s="79" t="s">
        <v>692</v>
      </c>
      <c r="U97" s="84" t="s">
        <v>728</v>
      </c>
      <c r="V97" s="84" t="s">
        <v>728</v>
      </c>
      <c r="W97" s="81">
        <v>43677.17712962963</v>
      </c>
      <c r="X97" s="84" t="s">
        <v>966</v>
      </c>
      <c r="Y97" s="79"/>
      <c r="Z97" s="79"/>
      <c r="AA97" s="82" t="s">
        <v>1141</v>
      </c>
      <c r="AB97" s="79"/>
      <c r="AC97" s="79" t="b">
        <v>0</v>
      </c>
      <c r="AD97" s="79">
        <v>0</v>
      </c>
      <c r="AE97" s="82" t="s">
        <v>1246</v>
      </c>
      <c r="AF97" s="79" t="b">
        <v>0</v>
      </c>
      <c r="AG97" s="79" t="s">
        <v>1274</v>
      </c>
      <c r="AH97" s="79"/>
      <c r="AI97" s="82" t="s">
        <v>1246</v>
      </c>
      <c r="AJ97" s="79" t="b">
        <v>0</v>
      </c>
      <c r="AK97" s="79">
        <v>0</v>
      </c>
      <c r="AL97" s="82" t="s">
        <v>1246</v>
      </c>
      <c r="AM97" s="79" t="s">
        <v>1294</v>
      </c>
      <c r="AN97" s="79" t="b">
        <v>0</v>
      </c>
      <c r="AO97" s="82" t="s">
        <v>1141</v>
      </c>
      <c r="AP97" s="79" t="s">
        <v>176</v>
      </c>
      <c r="AQ97" s="79">
        <v>0</v>
      </c>
      <c r="AR97" s="79">
        <v>0</v>
      </c>
      <c r="AS97" s="79"/>
      <c r="AT97" s="79"/>
      <c r="AU97" s="79"/>
      <c r="AV97" s="79"/>
      <c r="AW97" s="79"/>
      <c r="AX97" s="79"/>
      <c r="AY97" s="79"/>
      <c r="AZ97" s="79"/>
      <c r="BA97">
        <v>3</v>
      </c>
      <c r="BB97" s="78" t="str">
        <f>REPLACE(INDEX(GroupVertices[Group],MATCH(Edges25[[#This Row],[Vertex 1]],GroupVertices[Vertex],0)),1,1,"")</f>
        <v>1</v>
      </c>
      <c r="BC97" s="78" t="str">
        <f>REPLACE(INDEX(GroupVertices[Group],MATCH(Edges25[[#This Row],[Vertex 2]],GroupVertices[Vertex],0)),1,1,"")</f>
        <v>1</v>
      </c>
      <c r="BD97" s="48">
        <v>0</v>
      </c>
      <c r="BE97" s="49">
        <v>0</v>
      </c>
      <c r="BF97" s="48">
        <v>0</v>
      </c>
      <c r="BG97" s="49">
        <v>0</v>
      </c>
      <c r="BH97" s="48">
        <v>0</v>
      </c>
      <c r="BI97" s="49">
        <v>0</v>
      </c>
      <c r="BJ97" s="48">
        <v>7</v>
      </c>
      <c r="BK97" s="49">
        <v>100</v>
      </c>
      <c r="BL97" s="48">
        <v>7</v>
      </c>
    </row>
    <row r="98" spans="1:64" ht="15">
      <c r="A98" s="64" t="s">
        <v>301</v>
      </c>
      <c r="B98" s="64" t="s">
        <v>301</v>
      </c>
      <c r="C98" s="65"/>
      <c r="D98" s="66"/>
      <c r="E98" s="67"/>
      <c r="F98" s="68"/>
      <c r="G98" s="65"/>
      <c r="H98" s="69"/>
      <c r="I98" s="70"/>
      <c r="J98" s="70"/>
      <c r="K98" s="34" t="s">
        <v>65</v>
      </c>
      <c r="L98" s="77">
        <v>158</v>
      </c>
      <c r="M98" s="77"/>
      <c r="N98" s="72"/>
      <c r="O98" s="79" t="s">
        <v>176</v>
      </c>
      <c r="P98" s="81">
        <v>43679.62162037037</v>
      </c>
      <c r="Q98" s="79" t="s">
        <v>511</v>
      </c>
      <c r="R98" s="84" t="s">
        <v>594</v>
      </c>
      <c r="S98" s="79" t="s">
        <v>627</v>
      </c>
      <c r="T98" s="79" t="s">
        <v>693</v>
      </c>
      <c r="U98" s="84" t="s">
        <v>729</v>
      </c>
      <c r="V98" s="84" t="s">
        <v>729</v>
      </c>
      <c r="W98" s="81">
        <v>43679.62162037037</v>
      </c>
      <c r="X98" s="84" t="s">
        <v>967</v>
      </c>
      <c r="Y98" s="79"/>
      <c r="Z98" s="79"/>
      <c r="AA98" s="82" t="s">
        <v>1142</v>
      </c>
      <c r="AB98" s="79"/>
      <c r="AC98" s="79" t="b">
        <v>0</v>
      </c>
      <c r="AD98" s="79">
        <v>1</v>
      </c>
      <c r="AE98" s="82" t="s">
        <v>1246</v>
      </c>
      <c r="AF98" s="79" t="b">
        <v>0</v>
      </c>
      <c r="AG98" s="79" t="s">
        <v>1274</v>
      </c>
      <c r="AH98" s="79"/>
      <c r="AI98" s="82" t="s">
        <v>1246</v>
      </c>
      <c r="AJ98" s="79" t="b">
        <v>0</v>
      </c>
      <c r="AK98" s="79">
        <v>0</v>
      </c>
      <c r="AL98" s="82" t="s">
        <v>1246</v>
      </c>
      <c r="AM98" s="79" t="s">
        <v>1294</v>
      </c>
      <c r="AN98" s="79" t="b">
        <v>0</v>
      </c>
      <c r="AO98" s="82" t="s">
        <v>1142</v>
      </c>
      <c r="AP98" s="79" t="s">
        <v>176</v>
      </c>
      <c r="AQ98" s="79">
        <v>0</v>
      </c>
      <c r="AR98" s="79">
        <v>0</v>
      </c>
      <c r="AS98" s="79"/>
      <c r="AT98" s="79"/>
      <c r="AU98" s="79"/>
      <c r="AV98" s="79"/>
      <c r="AW98" s="79"/>
      <c r="AX98" s="79"/>
      <c r="AY98" s="79"/>
      <c r="AZ98" s="79"/>
      <c r="BA98">
        <v>3</v>
      </c>
      <c r="BB98" s="78" t="str">
        <f>REPLACE(INDEX(GroupVertices[Group],MATCH(Edges25[[#This Row],[Vertex 1]],GroupVertices[Vertex],0)),1,1,"")</f>
        <v>1</v>
      </c>
      <c r="BC98" s="78" t="str">
        <f>REPLACE(INDEX(GroupVertices[Group],MATCH(Edges25[[#This Row],[Vertex 2]],GroupVertices[Vertex],0)),1,1,"")</f>
        <v>1</v>
      </c>
      <c r="BD98" s="48">
        <v>0</v>
      </c>
      <c r="BE98" s="49">
        <v>0</v>
      </c>
      <c r="BF98" s="48">
        <v>0</v>
      </c>
      <c r="BG98" s="49">
        <v>0</v>
      </c>
      <c r="BH98" s="48">
        <v>0</v>
      </c>
      <c r="BI98" s="49">
        <v>0</v>
      </c>
      <c r="BJ98" s="48">
        <v>41</v>
      </c>
      <c r="BK98" s="49">
        <v>100</v>
      </c>
      <c r="BL98" s="48">
        <v>41</v>
      </c>
    </row>
    <row r="99" spans="1:64" ht="15">
      <c r="A99" s="64" t="s">
        <v>301</v>
      </c>
      <c r="B99" s="64" t="s">
        <v>301</v>
      </c>
      <c r="C99" s="65"/>
      <c r="D99" s="66"/>
      <c r="E99" s="67"/>
      <c r="F99" s="68"/>
      <c r="G99" s="65"/>
      <c r="H99" s="69"/>
      <c r="I99" s="70"/>
      <c r="J99" s="70"/>
      <c r="K99" s="34" t="s">
        <v>65</v>
      </c>
      <c r="L99" s="77">
        <v>159</v>
      </c>
      <c r="M99" s="77"/>
      <c r="N99" s="72"/>
      <c r="O99" s="79" t="s">
        <v>176</v>
      </c>
      <c r="P99" s="81">
        <v>43685.29865740741</v>
      </c>
      <c r="Q99" s="82" t="s">
        <v>512</v>
      </c>
      <c r="R99" s="84" t="s">
        <v>595</v>
      </c>
      <c r="S99" s="79" t="s">
        <v>634</v>
      </c>
      <c r="T99" s="79" t="s">
        <v>693</v>
      </c>
      <c r="U99" s="84" t="s">
        <v>730</v>
      </c>
      <c r="V99" s="84" t="s">
        <v>730</v>
      </c>
      <c r="W99" s="81">
        <v>43685.29865740741</v>
      </c>
      <c r="X99" s="84" t="s">
        <v>968</v>
      </c>
      <c r="Y99" s="79"/>
      <c r="Z99" s="79"/>
      <c r="AA99" s="82" t="s">
        <v>1143</v>
      </c>
      <c r="AB99" s="79"/>
      <c r="AC99" s="79" t="b">
        <v>0</v>
      </c>
      <c r="AD99" s="79">
        <v>2</v>
      </c>
      <c r="AE99" s="82" t="s">
        <v>1246</v>
      </c>
      <c r="AF99" s="79" t="b">
        <v>0</v>
      </c>
      <c r="AG99" s="79" t="s">
        <v>1274</v>
      </c>
      <c r="AH99" s="79"/>
      <c r="AI99" s="82" t="s">
        <v>1246</v>
      </c>
      <c r="AJ99" s="79" t="b">
        <v>0</v>
      </c>
      <c r="AK99" s="79">
        <v>0</v>
      </c>
      <c r="AL99" s="82" t="s">
        <v>1246</v>
      </c>
      <c r="AM99" s="79" t="s">
        <v>1294</v>
      </c>
      <c r="AN99" s="79" t="b">
        <v>0</v>
      </c>
      <c r="AO99" s="82" t="s">
        <v>1143</v>
      </c>
      <c r="AP99" s="79" t="s">
        <v>176</v>
      </c>
      <c r="AQ99" s="79">
        <v>0</v>
      </c>
      <c r="AR99" s="79">
        <v>0</v>
      </c>
      <c r="AS99" s="79"/>
      <c r="AT99" s="79"/>
      <c r="AU99" s="79"/>
      <c r="AV99" s="79"/>
      <c r="AW99" s="79"/>
      <c r="AX99" s="79"/>
      <c r="AY99" s="79"/>
      <c r="AZ99" s="79"/>
      <c r="BA99">
        <v>3</v>
      </c>
      <c r="BB99" s="78" t="str">
        <f>REPLACE(INDEX(GroupVertices[Group],MATCH(Edges25[[#This Row],[Vertex 1]],GroupVertices[Vertex],0)),1,1,"")</f>
        <v>1</v>
      </c>
      <c r="BC99" s="78" t="str">
        <f>REPLACE(INDEX(GroupVertices[Group],MATCH(Edges25[[#This Row],[Vertex 2]],GroupVertices[Vertex],0)),1,1,"")</f>
        <v>1</v>
      </c>
      <c r="BD99" s="48">
        <v>1</v>
      </c>
      <c r="BE99" s="49">
        <v>3.5714285714285716</v>
      </c>
      <c r="BF99" s="48">
        <v>1</v>
      </c>
      <c r="BG99" s="49">
        <v>3.5714285714285716</v>
      </c>
      <c r="BH99" s="48">
        <v>0</v>
      </c>
      <c r="BI99" s="49">
        <v>0</v>
      </c>
      <c r="BJ99" s="48">
        <v>26</v>
      </c>
      <c r="BK99" s="49">
        <v>92.85714285714286</v>
      </c>
      <c r="BL99" s="48">
        <v>28</v>
      </c>
    </row>
    <row r="100" spans="1:64" ht="15">
      <c r="A100" s="64" t="s">
        <v>302</v>
      </c>
      <c r="B100" s="64" t="s">
        <v>415</v>
      </c>
      <c r="C100" s="65"/>
      <c r="D100" s="66"/>
      <c r="E100" s="67"/>
      <c r="F100" s="68"/>
      <c r="G100" s="65"/>
      <c r="H100" s="69"/>
      <c r="I100" s="70"/>
      <c r="J100" s="70"/>
      <c r="K100" s="34" t="s">
        <v>65</v>
      </c>
      <c r="L100" s="77">
        <v>160</v>
      </c>
      <c r="M100" s="77"/>
      <c r="N100" s="72"/>
      <c r="O100" s="79" t="s">
        <v>431</v>
      </c>
      <c r="P100" s="81">
        <v>43684.508043981485</v>
      </c>
      <c r="Q100" s="79" t="s">
        <v>513</v>
      </c>
      <c r="R100" s="84" t="s">
        <v>596</v>
      </c>
      <c r="S100" s="79" t="s">
        <v>643</v>
      </c>
      <c r="T100" s="79" t="s">
        <v>659</v>
      </c>
      <c r="U100" s="84" t="s">
        <v>731</v>
      </c>
      <c r="V100" s="84" t="s">
        <v>731</v>
      </c>
      <c r="W100" s="81">
        <v>43684.508043981485</v>
      </c>
      <c r="X100" s="84" t="s">
        <v>969</v>
      </c>
      <c r="Y100" s="79"/>
      <c r="Z100" s="79"/>
      <c r="AA100" s="82" t="s">
        <v>1144</v>
      </c>
      <c r="AB100" s="79"/>
      <c r="AC100" s="79" t="b">
        <v>0</v>
      </c>
      <c r="AD100" s="79">
        <v>0</v>
      </c>
      <c r="AE100" s="82" t="s">
        <v>1246</v>
      </c>
      <c r="AF100" s="79" t="b">
        <v>0</v>
      </c>
      <c r="AG100" s="79" t="s">
        <v>1274</v>
      </c>
      <c r="AH100" s="79"/>
      <c r="AI100" s="82" t="s">
        <v>1246</v>
      </c>
      <c r="AJ100" s="79" t="b">
        <v>0</v>
      </c>
      <c r="AK100" s="79">
        <v>1</v>
      </c>
      <c r="AL100" s="82" t="s">
        <v>1246</v>
      </c>
      <c r="AM100" s="79" t="s">
        <v>1288</v>
      </c>
      <c r="AN100" s="79" t="b">
        <v>0</v>
      </c>
      <c r="AO100" s="82" t="s">
        <v>1144</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6</v>
      </c>
      <c r="BC100" s="78" t="str">
        <f>REPLACE(INDEX(GroupVertices[Group],MATCH(Edges25[[#This Row],[Vertex 2]],GroupVertices[Vertex],0)),1,1,"")</f>
        <v>6</v>
      </c>
      <c r="BD100" s="48"/>
      <c r="BE100" s="49"/>
      <c r="BF100" s="48"/>
      <c r="BG100" s="49"/>
      <c r="BH100" s="48"/>
      <c r="BI100" s="49"/>
      <c r="BJ100" s="48"/>
      <c r="BK100" s="49"/>
      <c r="BL100" s="48"/>
    </row>
    <row r="101" spans="1:64" ht="15">
      <c r="A101" s="64" t="s">
        <v>303</v>
      </c>
      <c r="B101" s="64" t="s">
        <v>415</v>
      </c>
      <c r="C101" s="65"/>
      <c r="D101" s="66"/>
      <c r="E101" s="67"/>
      <c r="F101" s="68"/>
      <c r="G101" s="65"/>
      <c r="H101" s="69"/>
      <c r="I101" s="70"/>
      <c r="J101" s="70"/>
      <c r="K101" s="34" t="s">
        <v>65</v>
      </c>
      <c r="L101" s="77">
        <v>161</v>
      </c>
      <c r="M101" s="77"/>
      <c r="N101" s="72"/>
      <c r="O101" s="79" t="s">
        <v>431</v>
      </c>
      <c r="P101" s="81">
        <v>43684.555868055555</v>
      </c>
      <c r="Q101" s="79" t="s">
        <v>501</v>
      </c>
      <c r="R101" s="79"/>
      <c r="S101" s="79"/>
      <c r="T101" s="79"/>
      <c r="U101" s="79"/>
      <c r="V101" s="84" t="s">
        <v>815</v>
      </c>
      <c r="W101" s="81">
        <v>43684.555868055555</v>
      </c>
      <c r="X101" s="84" t="s">
        <v>970</v>
      </c>
      <c r="Y101" s="79"/>
      <c r="Z101" s="79"/>
      <c r="AA101" s="82" t="s">
        <v>1145</v>
      </c>
      <c r="AB101" s="79"/>
      <c r="AC101" s="79" t="b">
        <v>0</v>
      </c>
      <c r="AD101" s="79">
        <v>0</v>
      </c>
      <c r="AE101" s="82" t="s">
        <v>1246</v>
      </c>
      <c r="AF101" s="79" t="b">
        <v>0</v>
      </c>
      <c r="AG101" s="79" t="s">
        <v>1274</v>
      </c>
      <c r="AH101" s="79"/>
      <c r="AI101" s="82" t="s">
        <v>1246</v>
      </c>
      <c r="AJ101" s="79" t="b">
        <v>0</v>
      </c>
      <c r="AK101" s="79">
        <v>4</v>
      </c>
      <c r="AL101" s="82" t="s">
        <v>1144</v>
      </c>
      <c r="AM101" s="79" t="s">
        <v>1289</v>
      </c>
      <c r="AN101" s="79" t="b">
        <v>0</v>
      </c>
      <c r="AO101" s="82" t="s">
        <v>1144</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6</v>
      </c>
      <c r="BC101" s="78" t="str">
        <f>REPLACE(INDEX(GroupVertices[Group],MATCH(Edges25[[#This Row],[Vertex 2]],GroupVertices[Vertex],0)),1,1,"")</f>
        <v>6</v>
      </c>
      <c r="BD101" s="48"/>
      <c r="BE101" s="49"/>
      <c r="BF101" s="48"/>
      <c r="BG101" s="49"/>
      <c r="BH101" s="48"/>
      <c r="BI101" s="49"/>
      <c r="BJ101" s="48"/>
      <c r="BK101" s="49"/>
      <c r="BL101" s="48"/>
    </row>
    <row r="102" spans="1:64" ht="15">
      <c r="A102" s="64" t="s">
        <v>304</v>
      </c>
      <c r="B102" s="64" t="s">
        <v>415</v>
      </c>
      <c r="C102" s="65"/>
      <c r="D102" s="66"/>
      <c r="E102" s="67"/>
      <c r="F102" s="68"/>
      <c r="G102" s="65"/>
      <c r="H102" s="69"/>
      <c r="I102" s="70"/>
      <c r="J102" s="70"/>
      <c r="K102" s="34" t="s">
        <v>65</v>
      </c>
      <c r="L102" s="77">
        <v>162</v>
      </c>
      <c r="M102" s="77"/>
      <c r="N102" s="72"/>
      <c r="O102" s="79" t="s">
        <v>431</v>
      </c>
      <c r="P102" s="81">
        <v>43684.581608796296</v>
      </c>
      <c r="Q102" s="79" t="s">
        <v>501</v>
      </c>
      <c r="R102" s="79"/>
      <c r="S102" s="79"/>
      <c r="T102" s="79"/>
      <c r="U102" s="79"/>
      <c r="V102" s="84" t="s">
        <v>816</v>
      </c>
      <c r="W102" s="81">
        <v>43684.581608796296</v>
      </c>
      <c r="X102" s="84" t="s">
        <v>971</v>
      </c>
      <c r="Y102" s="79"/>
      <c r="Z102" s="79"/>
      <c r="AA102" s="82" t="s">
        <v>1146</v>
      </c>
      <c r="AB102" s="79"/>
      <c r="AC102" s="79" t="b">
        <v>0</v>
      </c>
      <c r="AD102" s="79">
        <v>0</v>
      </c>
      <c r="AE102" s="82" t="s">
        <v>1246</v>
      </c>
      <c r="AF102" s="79" t="b">
        <v>0</v>
      </c>
      <c r="AG102" s="79" t="s">
        <v>1274</v>
      </c>
      <c r="AH102" s="79"/>
      <c r="AI102" s="82" t="s">
        <v>1246</v>
      </c>
      <c r="AJ102" s="79" t="b">
        <v>0</v>
      </c>
      <c r="AK102" s="79">
        <v>4</v>
      </c>
      <c r="AL102" s="82" t="s">
        <v>1144</v>
      </c>
      <c r="AM102" s="79" t="s">
        <v>1292</v>
      </c>
      <c r="AN102" s="79" t="b">
        <v>0</v>
      </c>
      <c r="AO102" s="82" t="s">
        <v>1144</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6</v>
      </c>
      <c r="BC102" s="78" t="str">
        <f>REPLACE(INDEX(GroupVertices[Group],MATCH(Edges25[[#This Row],[Vertex 2]],GroupVertices[Vertex],0)),1,1,"")</f>
        <v>6</v>
      </c>
      <c r="BD102" s="48"/>
      <c r="BE102" s="49"/>
      <c r="BF102" s="48"/>
      <c r="BG102" s="49"/>
      <c r="BH102" s="48"/>
      <c r="BI102" s="49"/>
      <c r="BJ102" s="48"/>
      <c r="BK102" s="49"/>
      <c r="BL102" s="48"/>
    </row>
    <row r="103" spans="1:64" ht="15">
      <c r="A103" s="64" t="s">
        <v>305</v>
      </c>
      <c r="B103" s="64" t="s">
        <v>419</v>
      </c>
      <c r="C103" s="65"/>
      <c r="D103" s="66"/>
      <c r="E103" s="67"/>
      <c r="F103" s="68"/>
      <c r="G103" s="65"/>
      <c r="H103" s="69"/>
      <c r="I103" s="70"/>
      <c r="J103" s="70"/>
      <c r="K103" s="34" t="s">
        <v>65</v>
      </c>
      <c r="L103" s="77">
        <v>167</v>
      </c>
      <c r="M103" s="77"/>
      <c r="N103" s="72"/>
      <c r="O103" s="79" t="s">
        <v>432</v>
      </c>
      <c r="P103" s="81">
        <v>43685.38796296297</v>
      </c>
      <c r="Q103" s="79" t="s">
        <v>514</v>
      </c>
      <c r="R103" s="79"/>
      <c r="S103" s="79"/>
      <c r="T103" s="79" t="s">
        <v>653</v>
      </c>
      <c r="U103" s="79"/>
      <c r="V103" s="84" t="s">
        <v>817</v>
      </c>
      <c r="W103" s="81">
        <v>43685.38796296297</v>
      </c>
      <c r="X103" s="84" t="s">
        <v>972</v>
      </c>
      <c r="Y103" s="79"/>
      <c r="Z103" s="79"/>
      <c r="AA103" s="82" t="s">
        <v>1147</v>
      </c>
      <c r="AB103" s="82" t="s">
        <v>1240</v>
      </c>
      <c r="AC103" s="79" t="b">
        <v>0</v>
      </c>
      <c r="AD103" s="79">
        <v>2</v>
      </c>
      <c r="AE103" s="82" t="s">
        <v>1266</v>
      </c>
      <c r="AF103" s="79" t="b">
        <v>0</v>
      </c>
      <c r="AG103" s="79" t="s">
        <v>1274</v>
      </c>
      <c r="AH103" s="79"/>
      <c r="AI103" s="82" t="s">
        <v>1246</v>
      </c>
      <c r="AJ103" s="79" t="b">
        <v>0</v>
      </c>
      <c r="AK103" s="79">
        <v>0</v>
      </c>
      <c r="AL103" s="82" t="s">
        <v>1246</v>
      </c>
      <c r="AM103" s="79" t="s">
        <v>1288</v>
      </c>
      <c r="AN103" s="79" t="b">
        <v>0</v>
      </c>
      <c r="AO103" s="82" t="s">
        <v>1240</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31</v>
      </c>
      <c r="BC103" s="78" t="str">
        <f>REPLACE(INDEX(GroupVertices[Group],MATCH(Edges25[[#This Row],[Vertex 2]],GroupVertices[Vertex],0)),1,1,"")</f>
        <v>31</v>
      </c>
      <c r="BD103" s="48">
        <v>2</v>
      </c>
      <c r="BE103" s="49">
        <v>7.407407407407407</v>
      </c>
      <c r="BF103" s="48">
        <v>0</v>
      </c>
      <c r="BG103" s="49">
        <v>0</v>
      </c>
      <c r="BH103" s="48">
        <v>0</v>
      </c>
      <c r="BI103" s="49">
        <v>0</v>
      </c>
      <c r="BJ103" s="48">
        <v>25</v>
      </c>
      <c r="BK103" s="49">
        <v>92.5925925925926</v>
      </c>
      <c r="BL103" s="48">
        <v>27</v>
      </c>
    </row>
    <row r="104" spans="1:64" ht="15">
      <c r="A104" s="64" t="s">
        <v>306</v>
      </c>
      <c r="B104" s="64" t="s">
        <v>306</v>
      </c>
      <c r="C104" s="65"/>
      <c r="D104" s="66"/>
      <c r="E104" s="67"/>
      <c r="F104" s="68"/>
      <c r="G104" s="65"/>
      <c r="H104" s="69"/>
      <c r="I104" s="70"/>
      <c r="J104" s="70"/>
      <c r="K104" s="34" t="s">
        <v>65</v>
      </c>
      <c r="L104" s="77">
        <v>168</v>
      </c>
      <c r="M104" s="77"/>
      <c r="N104" s="72"/>
      <c r="O104" s="79" t="s">
        <v>176</v>
      </c>
      <c r="P104" s="81">
        <v>43685.38912037037</v>
      </c>
      <c r="Q104" s="79" t="s">
        <v>515</v>
      </c>
      <c r="R104" s="84" t="s">
        <v>597</v>
      </c>
      <c r="S104" s="79" t="s">
        <v>640</v>
      </c>
      <c r="T104" s="79" t="s">
        <v>694</v>
      </c>
      <c r="U104" s="79"/>
      <c r="V104" s="84" t="s">
        <v>818</v>
      </c>
      <c r="W104" s="81">
        <v>43685.38912037037</v>
      </c>
      <c r="X104" s="84" t="s">
        <v>973</v>
      </c>
      <c r="Y104" s="79"/>
      <c r="Z104" s="79"/>
      <c r="AA104" s="82" t="s">
        <v>1148</v>
      </c>
      <c r="AB104" s="79"/>
      <c r="AC104" s="79" t="b">
        <v>0</v>
      </c>
      <c r="AD104" s="79">
        <v>0</v>
      </c>
      <c r="AE104" s="82" t="s">
        <v>1246</v>
      </c>
      <c r="AF104" s="79" t="b">
        <v>0</v>
      </c>
      <c r="AG104" s="79" t="s">
        <v>1274</v>
      </c>
      <c r="AH104" s="79"/>
      <c r="AI104" s="82" t="s">
        <v>1246</v>
      </c>
      <c r="AJ104" s="79" t="b">
        <v>0</v>
      </c>
      <c r="AK104" s="79">
        <v>0</v>
      </c>
      <c r="AL104" s="82" t="s">
        <v>1246</v>
      </c>
      <c r="AM104" s="79" t="s">
        <v>1288</v>
      </c>
      <c r="AN104" s="79" t="b">
        <v>0</v>
      </c>
      <c r="AO104" s="82" t="s">
        <v>1148</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2</v>
      </c>
      <c r="BE104" s="49">
        <v>5.714285714285714</v>
      </c>
      <c r="BF104" s="48">
        <v>1</v>
      </c>
      <c r="BG104" s="49">
        <v>2.857142857142857</v>
      </c>
      <c r="BH104" s="48">
        <v>0</v>
      </c>
      <c r="BI104" s="49">
        <v>0</v>
      </c>
      <c r="BJ104" s="48">
        <v>32</v>
      </c>
      <c r="BK104" s="49">
        <v>91.42857142857143</v>
      </c>
      <c r="BL104" s="48">
        <v>35</v>
      </c>
    </row>
    <row r="105" spans="1:64" ht="15">
      <c r="A105" s="64" t="s">
        <v>307</v>
      </c>
      <c r="B105" s="64" t="s">
        <v>304</v>
      </c>
      <c r="C105" s="65"/>
      <c r="D105" s="66"/>
      <c r="E105" s="67"/>
      <c r="F105" s="68"/>
      <c r="G105" s="65"/>
      <c r="H105" s="69"/>
      <c r="I105" s="70"/>
      <c r="J105" s="70"/>
      <c r="K105" s="34" t="s">
        <v>66</v>
      </c>
      <c r="L105" s="77">
        <v>169</v>
      </c>
      <c r="M105" s="77"/>
      <c r="N105" s="72"/>
      <c r="O105" s="79" t="s">
        <v>431</v>
      </c>
      <c r="P105" s="81">
        <v>43685.3353587963</v>
      </c>
      <c r="Q105" s="79" t="s">
        <v>516</v>
      </c>
      <c r="R105" s="84" t="s">
        <v>598</v>
      </c>
      <c r="S105" s="79" t="s">
        <v>644</v>
      </c>
      <c r="T105" s="79" t="s">
        <v>695</v>
      </c>
      <c r="U105" s="79"/>
      <c r="V105" s="84" t="s">
        <v>819</v>
      </c>
      <c r="W105" s="81">
        <v>43685.3353587963</v>
      </c>
      <c r="X105" s="84" t="s">
        <v>974</v>
      </c>
      <c r="Y105" s="79"/>
      <c r="Z105" s="79"/>
      <c r="AA105" s="82" t="s">
        <v>1149</v>
      </c>
      <c r="AB105" s="79"/>
      <c r="AC105" s="79" t="b">
        <v>0</v>
      </c>
      <c r="AD105" s="79">
        <v>8</v>
      </c>
      <c r="AE105" s="82" t="s">
        <v>1246</v>
      </c>
      <c r="AF105" s="79" t="b">
        <v>0</v>
      </c>
      <c r="AG105" s="79" t="s">
        <v>1274</v>
      </c>
      <c r="AH105" s="79"/>
      <c r="AI105" s="82" t="s">
        <v>1246</v>
      </c>
      <c r="AJ105" s="79" t="b">
        <v>0</v>
      </c>
      <c r="AK105" s="79">
        <v>4</v>
      </c>
      <c r="AL105" s="82" t="s">
        <v>1246</v>
      </c>
      <c r="AM105" s="79" t="s">
        <v>1288</v>
      </c>
      <c r="AN105" s="79" t="b">
        <v>0</v>
      </c>
      <c r="AO105" s="82" t="s">
        <v>1149</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6</v>
      </c>
      <c r="BC105" s="78" t="str">
        <f>REPLACE(INDEX(GroupVertices[Group],MATCH(Edges25[[#This Row],[Vertex 2]],GroupVertices[Vertex],0)),1,1,"")</f>
        <v>6</v>
      </c>
      <c r="BD105" s="48"/>
      <c r="BE105" s="49"/>
      <c r="BF105" s="48"/>
      <c r="BG105" s="49"/>
      <c r="BH105" s="48"/>
      <c r="BI105" s="49"/>
      <c r="BJ105" s="48"/>
      <c r="BK105" s="49"/>
      <c r="BL105" s="48"/>
    </row>
    <row r="106" spans="1:64" ht="15">
      <c r="A106" s="64" t="s">
        <v>303</v>
      </c>
      <c r="B106" s="64" t="s">
        <v>307</v>
      </c>
      <c r="C106" s="65"/>
      <c r="D106" s="66"/>
      <c r="E106" s="67"/>
      <c r="F106" s="68"/>
      <c r="G106" s="65"/>
      <c r="H106" s="69"/>
      <c r="I106" s="70"/>
      <c r="J106" s="70"/>
      <c r="K106" s="34" t="s">
        <v>66</v>
      </c>
      <c r="L106" s="77">
        <v>172</v>
      </c>
      <c r="M106" s="77"/>
      <c r="N106" s="72"/>
      <c r="O106" s="79" t="s">
        <v>431</v>
      </c>
      <c r="P106" s="81">
        <v>43685.336851851855</v>
      </c>
      <c r="Q106" s="79" t="s">
        <v>517</v>
      </c>
      <c r="R106" s="79"/>
      <c r="S106" s="79"/>
      <c r="T106" s="79"/>
      <c r="U106" s="79"/>
      <c r="V106" s="84" t="s">
        <v>815</v>
      </c>
      <c r="W106" s="81">
        <v>43685.336851851855</v>
      </c>
      <c r="X106" s="84" t="s">
        <v>975</v>
      </c>
      <c r="Y106" s="79"/>
      <c r="Z106" s="79"/>
      <c r="AA106" s="82" t="s">
        <v>1150</v>
      </c>
      <c r="AB106" s="79"/>
      <c r="AC106" s="79" t="b">
        <v>0</v>
      </c>
      <c r="AD106" s="79">
        <v>0</v>
      </c>
      <c r="AE106" s="82" t="s">
        <v>1246</v>
      </c>
      <c r="AF106" s="79" t="b">
        <v>0</v>
      </c>
      <c r="AG106" s="79" t="s">
        <v>1274</v>
      </c>
      <c r="AH106" s="79"/>
      <c r="AI106" s="82" t="s">
        <v>1246</v>
      </c>
      <c r="AJ106" s="79" t="b">
        <v>0</v>
      </c>
      <c r="AK106" s="79">
        <v>4</v>
      </c>
      <c r="AL106" s="82" t="s">
        <v>1149</v>
      </c>
      <c r="AM106" s="79" t="s">
        <v>1288</v>
      </c>
      <c r="AN106" s="79" t="b">
        <v>0</v>
      </c>
      <c r="AO106" s="82" t="s">
        <v>1149</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6</v>
      </c>
      <c r="BC106" s="78" t="str">
        <f>REPLACE(INDEX(GroupVertices[Group],MATCH(Edges25[[#This Row],[Vertex 2]],GroupVertices[Vertex],0)),1,1,"")</f>
        <v>6</v>
      </c>
      <c r="BD106" s="48"/>
      <c r="BE106" s="49"/>
      <c r="BF106" s="48"/>
      <c r="BG106" s="49"/>
      <c r="BH106" s="48"/>
      <c r="BI106" s="49"/>
      <c r="BJ106" s="48"/>
      <c r="BK106" s="49"/>
      <c r="BL106" s="48"/>
    </row>
    <row r="107" spans="1:64" ht="15">
      <c r="A107" s="64" t="s">
        <v>304</v>
      </c>
      <c r="B107" s="64" t="s">
        <v>307</v>
      </c>
      <c r="C107" s="65"/>
      <c r="D107" s="66"/>
      <c r="E107" s="67"/>
      <c r="F107" s="68"/>
      <c r="G107" s="65"/>
      <c r="H107" s="69"/>
      <c r="I107" s="70"/>
      <c r="J107" s="70"/>
      <c r="K107" s="34" t="s">
        <v>66</v>
      </c>
      <c r="L107" s="77">
        <v>173</v>
      </c>
      <c r="M107" s="77"/>
      <c r="N107" s="72"/>
      <c r="O107" s="79" t="s">
        <v>431</v>
      </c>
      <c r="P107" s="81">
        <v>43685.37511574074</v>
      </c>
      <c r="Q107" s="79" t="s">
        <v>517</v>
      </c>
      <c r="R107" s="79"/>
      <c r="S107" s="79"/>
      <c r="T107" s="79"/>
      <c r="U107" s="79"/>
      <c r="V107" s="84" t="s">
        <v>816</v>
      </c>
      <c r="W107" s="81">
        <v>43685.37511574074</v>
      </c>
      <c r="X107" s="84" t="s">
        <v>976</v>
      </c>
      <c r="Y107" s="79"/>
      <c r="Z107" s="79"/>
      <c r="AA107" s="82" t="s">
        <v>1151</v>
      </c>
      <c r="AB107" s="79"/>
      <c r="AC107" s="79" t="b">
        <v>0</v>
      </c>
      <c r="AD107" s="79">
        <v>0</v>
      </c>
      <c r="AE107" s="82" t="s">
        <v>1246</v>
      </c>
      <c r="AF107" s="79" t="b">
        <v>0</v>
      </c>
      <c r="AG107" s="79" t="s">
        <v>1274</v>
      </c>
      <c r="AH107" s="79"/>
      <c r="AI107" s="82" t="s">
        <v>1246</v>
      </c>
      <c r="AJ107" s="79" t="b">
        <v>0</v>
      </c>
      <c r="AK107" s="79">
        <v>4</v>
      </c>
      <c r="AL107" s="82" t="s">
        <v>1149</v>
      </c>
      <c r="AM107" s="79" t="s">
        <v>1292</v>
      </c>
      <c r="AN107" s="79" t="b">
        <v>0</v>
      </c>
      <c r="AO107" s="82" t="s">
        <v>1149</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6</v>
      </c>
      <c r="BC107" s="78" t="str">
        <f>REPLACE(INDEX(GroupVertices[Group],MATCH(Edges25[[#This Row],[Vertex 2]],GroupVertices[Vertex],0)),1,1,"")</f>
        <v>6</v>
      </c>
      <c r="BD107" s="48"/>
      <c r="BE107" s="49"/>
      <c r="BF107" s="48"/>
      <c r="BG107" s="49"/>
      <c r="BH107" s="48"/>
      <c r="BI107" s="49"/>
      <c r="BJ107" s="48"/>
      <c r="BK107" s="49"/>
      <c r="BL107" s="48"/>
    </row>
    <row r="108" spans="1:64" ht="15">
      <c r="A108" s="64" t="s">
        <v>308</v>
      </c>
      <c r="B108" s="64" t="s">
        <v>307</v>
      </c>
      <c r="C108" s="65"/>
      <c r="D108" s="66"/>
      <c r="E108" s="67"/>
      <c r="F108" s="68"/>
      <c r="G108" s="65"/>
      <c r="H108" s="69"/>
      <c r="I108" s="70"/>
      <c r="J108" s="70"/>
      <c r="K108" s="34" t="s">
        <v>66</v>
      </c>
      <c r="L108" s="77">
        <v>174</v>
      </c>
      <c r="M108" s="77"/>
      <c r="N108" s="72"/>
      <c r="O108" s="79" t="s">
        <v>431</v>
      </c>
      <c r="P108" s="81">
        <v>43685.40300925926</v>
      </c>
      <c r="Q108" s="79" t="s">
        <v>517</v>
      </c>
      <c r="R108" s="79"/>
      <c r="S108" s="79"/>
      <c r="T108" s="79"/>
      <c r="U108" s="79"/>
      <c r="V108" s="84" t="s">
        <v>820</v>
      </c>
      <c r="W108" s="81">
        <v>43685.40300925926</v>
      </c>
      <c r="X108" s="84" t="s">
        <v>977</v>
      </c>
      <c r="Y108" s="79"/>
      <c r="Z108" s="79"/>
      <c r="AA108" s="82" t="s">
        <v>1152</v>
      </c>
      <c r="AB108" s="79"/>
      <c r="AC108" s="79" t="b">
        <v>0</v>
      </c>
      <c r="AD108" s="79">
        <v>0</v>
      </c>
      <c r="AE108" s="82" t="s">
        <v>1246</v>
      </c>
      <c r="AF108" s="79" t="b">
        <v>0</v>
      </c>
      <c r="AG108" s="79" t="s">
        <v>1274</v>
      </c>
      <c r="AH108" s="79"/>
      <c r="AI108" s="82" t="s">
        <v>1246</v>
      </c>
      <c r="AJ108" s="79" t="b">
        <v>0</v>
      </c>
      <c r="AK108" s="79">
        <v>4</v>
      </c>
      <c r="AL108" s="82" t="s">
        <v>1149</v>
      </c>
      <c r="AM108" s="79" t="s">
        <v>1288</v>
      </c>
      <c r="AN108" s="79" t="b">
        <v>0</v>
      </c>
      <c r="AO108" s="82" t="s">
        <v>1149</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6</v>
      </c>
      <c r="BC108" s="78" t="str">
        <f>REPLACE(INDEX(GroupVertices[Group],MATCH(Edges25[[#This Row],[Vertex 2]],GroupVertices[Vertex],0)),1,1,"")</f>
        <v>6</v>
      </c>
      <c r="BD108" s="48"/>
      <c r="BE108" s="49"/>
      <c r="BF108" s="48"/>
      <c r="BG108" s="49"/>
      <c r="BH108" s="48"/>
      <c r="BI108" s="49"/>
      <c r="BJ108" s="48"/>
      <c r="BK108" s="49"/>
      <c r="BL108" s="48"/>
    </row>
    <row r="109" spans="1:64" ht="15">
      <c r="A109" s="64" t="s">
        <v>309</v>
      </c>
      <c r="B109" s="64" t="s">
        <v>304</v>
      </c>
      <c r="C109" s="65"/>
      <c r="D109" s="66"/>
      <c r="E109" s="67"/>
      <c r="F109" s="68"/>
      <c r="G109" s="65"/>
      <c r="H109" s="69"/>
      <c r="I109" s="70"/>
      <c r="J109" s="70"/>
      <c r="K109" s="34" t="s">
        <v>65</v>
      </c>
      <c r="L109" s="77">
        <v>179</v>
      </c>
      <c r="M109" s="77"/>
      <c r="N109" s="72"/>
      <c r="O109" s="79" t="s">
        <v>431</v>
      </c>
      <c r="P109" s="81">
        <v>43684.36114583333</v>
      </c>
      <c r="Q109" s="79" t="s">
        <v>518</v>
      </c>
      <c r="R109" s="84" t="s">
        <v>599</v>
      </c>
      <c r="S109" s="79" t="s">
        <v>627</v>
      </c>
      <c r="T109" s="79" t="s">
        <v>696</v>
      </c>
      <c r="U109" s="79"/>
      <c r="V109" s="84" t="s">
        <v>821</v>
      </c>
      <c r="W109" s="81">
        <v>43684.36114583333</v>
      </c>
      <c r="X109" s="84" t="s">
        <v>978</v>
      </c>
      <c r="Y109" s="79"/>
      <c r="Z109" s="79"/>
      <c r="AA109" s="82" t="s">
        <v>1153</v>
      </c>
      <c r="AB109" s="79"/>
      <c r="AC109" s="79" t="b">
        <v>0</v>
      </c>
      <c r="AD109" s="79">
        <v>5</v>
      </c>
      <c r="AE109" s="82" t="s">
        <v>1246</v>
      </c>
      <c r="AF109" s="79" t="b">
        <v>0</v>
      </c>
      <c r="AG109" s="79" t="s">
        <v>1274</v>
      </c>
      <c r="AH109" s="79"/>
      <c r="AI109" s="82" t="s">
        <v>1246</v>
      </c>
      <c r="AJ109" s="79" t="b">
        <v>0</v>
      </c>
      <c r="AK109" s="79">
        <v>2</v>
      </c>
      <c r="AL109" s="82" t="s">
        <v>1246</v>
      </c>
      <c r="AM109" s="79" t="s">
        <v>1294</v>
      </c>
      <c r="AN109" s="79" t="b">
        <v>0</v>
      </c>
      <c r="AO109" s="82" t="s">
        <v>1153</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6</v>
      </c>
      <c r="BC109" s="78" t="str">
        <f>REPLACE(INDEX(GroupVertices[Group],MATCH(Edges25[[#This Row],[Vertex 2]],GroupVertices[Vertex],0)),1,1,"")</f>
        <v>6</v>
      </c>
      <c r="BD109" s="48"/>
      <c r="BE109" s="49"/>
      <c r="BF109" s="48"/>
      <c r="BG109" s="49"/>
      <c r="BH109" s="48"/>
      <c r="BI109" s="49"/>
      <c r="BJ109" s="48"/>
      <c r="BK109" s="49"/>
      <c r="BL109" s="48"/>
    </row>
    <row r="110" spans="1:64" ht="15">
      <c r="A110" s="64" t="s">
        <v>303</v>
      </c>
      <c r="B110" s="64" t="s">
        <v>304</v>
      </c>
      <c r="C110" s="65"/>
      <c r="D110" s="66"/>
      <c r="E110" s="67"/>
      <c r="F110" s="68"/>
      <c r="G110" s="65"/>
      <c r="H110" s="69"/>
      <c r="I110" s="70"/>
      <c r="J110" s="70"/>
      <c r="K110" s="34" t="s">
        <v>66</v>
      </c>
      <c r="L110" s="77">
        <v>180</v>
      </c>
      <c r="M110" s="77"/>
      <c r="N110" s="72"/>
      <c r="O110" s="79" t="s">
        <v>431</v>
      </c>
      <c r="P110" s="81">
        <v>43684.37247685185</v>
      </c>
      <c r="Q110" s="79" t="s">
        <v>519</v>
      </c>
      <c r="R110" s="79"/>
      <c r="S110" s="79"/>
      <c r="T110" s="79" t="s">
        <v>653</v>
      </c>
      <c r="U110" s="79"/>
      <c r="V110" s="84" t="s">
        <v>815</v>
      </c>
      <c r="W110" s="81">
        <v>43684.37247685185</v>
      </c>
      <c r="X110" s="84" t="s">
        <v>979</v>
      </c>
      <c r="Y110" s="79"/>
      <c r="Z110" s="79"/>
      <c r="AA110" s="82" t="s">
        <v>1154</v>
      </c>
      <c r="AB110" s="79"/>
      <c r="AC110" s="79" t="b">
        <v>0</v>
      </c>
      <c r="AD110" s="79">
        <v>0</v>
      </c>
      <c r="AE110" s="82" t="s">
        <v>1246</v>
      </c>
      <c r="AF110" s="79" t="b">
        <v>0</v>
      </c>
      <c r="AG110" s="79" t="s">
        <v>1274</v>
      </c>
      <c r="AH110" s="79"/>
      <c r="AI110" s="82" t="s">
        <v>1246</v>
      </c>
      <c r="AJ110" s="79" t="b">
        <v>0</v>
      </c>
      <c r="AK110" s="79">
        <v>2</v>
      </c>
      <c r="AL110" s="82" t="s">
        <v>1153</v>
      </c>
      <c r="AM110" s="79" t="s">
        <v>1288</v>
      </c>
      <c r="AN110" s="79" t="b">
        <v>0</v>
      </c>
      <c r="AO110" s="82" t="s">
        <v>1153</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6</v>
      </c>
      <c r="BC110" s="78" t="str">
        <f>REPLACE(INDEX(GroupVertices[Group],MATCH(Edges25[[#This Row],[Vertex 2]],GroupVertices[Vertex],0)),1,1,"")</f>
        <v>6</v>
      </c>
      <c r="BD110" s="48"/>
      <c r="BE110" s="49"/>
      <c r="BF110" s="48"/>
      <c r="BG110" s="49"/>
      <c r="BH110" s="48"/>
      <c r="BI110" s="49"/>
      <c r="BJ110" s="48"/>
      <c r="BK110" s="49"/>
      <c r="BL110" s="48"/>
    </row>
    <row r="111" spans="1:64" ht="15">
      <c r="A111" s="64" t="s">
        <v>310</v>
      </c>
      <c r="B111" s="64" t="s">
        <v>304</v>
      </c>
      <c r="C111" s="65"/>
      <c r="D111" s="66"/>
      <c r="E111" s="67"/>
      <c r="F111" s="68"/>
      <c r="G111" s="65"/>
      <c r="H111" s="69"/>
      <c r="I111" s="70"/>
      <c r="J111" s="70"/>
      <c r="K111" s="34" t="s">
        <v>65</v>
      </c>
      <c r="L111" s="77">
        <v>184</v>
      </c>
      <c r="M111" s="77"/>
      <c r="N111" s="72"/>
      <c r="O111" s="79" t="s">
        <v>431</v>
      </c>
      <c r="P111" s="81">
        <v>43685.462905092594</v>
      </c>
      <c r="Q111" s="79" t="s">
        <v>494</v>
      </c>
      <c r="R111" s="79"/>
      <c r="S111" s="79"/>
      <c r="T111" s="79" t="s">
        <v>653</v>
      </c>
      <c r="U111" s="79"/>
      <c r="V111" s="84" t="s">
        <v>822</v>
      </c>
      <c r="W111" s="81">
        <v>43685.462905092594</v>
      </c>
      <c r="X111" s="84" t="s">
        <v>980</v>
      </c>
      <c r="Y111" s="79"/>
      <c r="Z111" s="79"/>
      <c r="AA111" s="82" t="s">
        <v>1155</v>
      </c>
      <c r="AB111" s="79"/>
      <c r="AC111" s="79" t="b">
        <v>0</v>
      </c>
      <c r="AD111" s="79">
        <v>0</v>
      </c>
      <c r="AE111" s="82" t="s">
        <v>1246</v>
      </c>
      <c r="AF111" s="79" t="b">
        <v>0</v>
      </c>
      <c r="AG111" s="79" t="s">
        <v>1274</v>
      </c>
      <c r="AH111" s="79"/>
      <c r="AI111" s="82" t="s">
        <v>1246</v>
      </c>
      <c r="AJ111" s="79" t="b">
        <v>0</v>
      </c>
      <c r="AK111" s="79">
        <v>5</v>
      </c>
      <c r="AL111" s="82" t="s">
        <v>1153</v>
      </c>
      <c r="AM111" s="79" t="s">
        <v>1289</v>
      </c>
      <c r="AN111" s="79" t="b">
        <v>0</v>
      </c>
      <c r="AO111" s="82" t="s">
        <v>1153</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6</v>
      </c>
      <c r="BC111" s="78" t="str">
        <f>REPLACE(INDEX(GroupVertices[Group],MATCH(Edges25[[#This Row],[Vertex 2]],GroupVertices[Vertex],0)),1,1,"")</f>
        <v>6</v>
      </c>
      <c r="BD111" s="48"/>
      <c r="BE111" s="49"/>
      <c r="BF111" s="48"/>
      <c r="BG111" s="49"/>
      <c r="BH111" s="48"/>
      <c r="BI111" s="49"/>
      <c r="BJ111" s="48"/>
      <c r="BK111" s="49"/>
      <c r="BL111" s="48"/>
    </row>
    <row r="112" spans="1:64" ht="15">
      <c r="A112" s="64" t="s">
        <v>303</v>
      </c>
      <c r="B112" s="64" t="s">
        <v>312</v>
      </c>
      <c r="C112" s="65"/>
      <c r="D112" s="66"/>
      <c r="E112" s="67"/>
      <c r="F112" s="68"/>
      <c r="G112" s="65"/>
      <c r="H112" s="69"/>
      <c r="I112" s="70"/>
      <c r="J112" s="70"/>
      <c r="K112" s="34" t="s">
        <v>65</v>
      </c>
      <c r="L112" s="77">
        <v>186</v>
      </c>
      <c r="M112" s="77"/>
      <c r="N112" s="72"/>
      <c r="O112" s="79" t="s">
        <v>431</v>
      </c>
      <c r="P112" s="81">
        <v>43683.34166666667</v>
      </c>
      <c r="Q112" s="79" t="s">
        <v>484</v>
      </c>
      <c r="R112" s="79"/>
      <c r="S112" s="79"/>
      <c r="T112" s="79" t="s">
        <v>675</v>
      </c>
      <c r="U112" s="79"/>
      <c r="V112" s="84" t="s">
        <v>815</v>
      </c>
      <c r="W112" s="81">
        <v>43683.34166666667</v>
      </c>
      <c r="X112" s="84" t="s">
        <v>981</v>
      </c>
      <c r="Y112" s="79"/>
      <c r="Z112" s="79"/>
      <c r="AA112" s="82" t="s">
        <v>1156</v>
      </c>
      <c r="AB112" s="79"/>
      <c r="AC112" s="79" t="b">
        <v>0</v>
      </c>
      <c r="AD112" s="79">
        <v>0</v>
      </c>
      <c r="AE112" s="82" t="s">
        <v>1246</v>
      </c>
      <c r="AF112" s="79" t="b">
        <v>0</v>
      </c>
      <c r="AG112" s="79" t="s">
        <v>1274</v>
      </c>
      <c r="AH112" s="79"/>
      <c r="AI112" s="82" t="s">
        <v>1246</v>
      </c>
      <c r="AJ112" s="79" t="b">
        <v>0</v>
      </c>
      <c r="AK112" s="79">
        <v>1</v>
      </c>
      <c r="AL112" s="82" t="s">
        <v>1158</v>
      </c>
      <c r="AM112" s="79" t="s">
        <v>1288</v>
      </c>
      <c r="AN112" s="79" t="b">
        <v>0</v>
      </c>
      <c r="AO112" s="82" t="s">
        <v>1158</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6</v>
      </c>
      <c r="BC112" s="78" t="str">
        <f>REPLACE(INDEX(GroupVertices[Group],MATCH(Edges25[[#This Row],[Vertex 2]],GroupVertices[Vertex],0)),1,1,"")</f>
        <v>8</v>
      </c>
      <c r="BD112" s="48">
        <v>0</v>
      </c>
      <c r="BE112" s="49">
        <v>0</v>
      </c>
      <c r="BF112" s="48">
        <v>0</v>
      </c>
      <c r="BG112" s="49">
        <v>0</v>
      </c>
      <c r="BH112" s="48">
        <v>0</v>
      </c>
      <c r="BI112" s="49">
        <v>0</v>
      </c>
      <c r="BJ112" s="48">
        <v>21</v>
      </c>
      <c r="BK112" s="49">
        <v>100</v>
      </c>
      <c r="BL112" s="48">
        <v>21</v>
      </c>
    </row>
    <row r="113" spans="1:64" ht="15">
      <c r="A113" s="64" t="s">
        <v>311</v>
      </c>
      <c r="B113" s="64" t="s">
        <v>312</v>
      </c>
      <c r="C113" s="65"/>
      <c r="D113" s="66"/>
      <c r="E113" s="67"/>
      <c r="F113" s="68"/>
      <c r="G113" s="65"/>
      <c r="H113" s="69"/>
      <c r="I113" s="70"/>
      <c r="J113" s="70"/>
      <c r="K113" s="34" t="s">
        <v>66</v>
      </c>
      <c r="L113" s="77">
        <v>190</v>
      </c>
      <c r="M113" s="77"/>
      <c r="N113" s="72"/>
      <c r="O113" s="79" t="s">
        <v>431</v>
      </c>
      <c r="P113" s="81">
        <v>43678.31091435185</v>
      </c>
      <c r="Q113" s="79" t="s">
        <v>520</v>
      </c>
      <c r="R113" s="79"/>
      <c r="S113" s="79"/>
      <c r="T113" s="79" t="s">
        <v>675</v>
      </c>
      <c r="U113" s="79"/>
      <c r="V113" s="84" t="s">
        <v>823</v>
      </c>
      <c r="W113" s="81">
        <v>43678.31091435185</v>
      </c>
      <c r="X113" s="84" t="s">
        <v>982</v>
      </c>
      <c r="Y113" s="79"/>
      <c r="Z113" s="79"/>
      <c r="AA113" s="82" t="s">
        <v>1157</v>
      </c>
      <c r="AB113" s="79"/>
      <c r="AC113" s="79" t="b">
        <v>0</v>
      </c>
      <c r="AD113" s="79">
        <v>0</v>
      </c>
      <c r="AE113" s="82" t="s">
        <v>1246</v>
      </c>
      <c r="AF113" s="79" t="b">
        <v>0</v>
      </c>
      <c r="AG113" s="79" t="s">
        <v>1274</v>
      </c>
      <c r="AH113" s="79"/>
      <c r="AI113" s="82" t="s">
        <v>1246</v>
      </c>
      <c r="AJ113" s="79" t="b">
        <v>0</v>
      </c>
      <c r="AK113" s="79">
        <v>1</v>
      </c>
      <c r="AL113" s="82" t="s">
        <v>1159</v>
      </c>
      <c r="AM113" s="79" t="s">
        <v>1294</v>
      </c>
      <c r="AN113" s="79" t="b">
        <v>0</v>
      </c>
      <c r="AO113" s="82" t="s">
        <v>1159</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8</v>
      </c>
      <c r="BC113" s="78" t="str">
        <f>REPLACE(INDEX(GroupVertices[Group],MATCH(Edges25[[#This Row],[Vertex 2]],GroupVertices[Vertex],0)),1,1,"")</f>
        <v>8</v>
      </c>
      <c r="BD113" s="48">
        <v>0</v>
      </c>
      <c r="BE113" s="49">
        <v>0</v>
      </c>
      <c r="BF113" s="48">
        <v>0</v>
      </c>
      <c r="BG113" s="49">
        <v>0</v>
      </c>
      <c r="BH113" s="48">
        <v>0</v>
      </c>
      <c r="BI113" s="49">
        <v>0</v>
      </c>
      <c r="BJ113" s="48">
        <v>20</v>
      </c>
      <c r="BK113" s="49">
        <v>100</v>
      </c>
      <c r="BL113" s="48">
        <v>20</v>
      </c>
    </row>
    <row r="114" spans="1:64" ht="15">
      <c r="A114" s="64" t="s">
        <v>312</v>
      </c>
      <c r="B114" s="64" t="s">
        <v>311</v>
      </c>
      <c r="C114" s="65"/>
      <c r="D114" s="66"/>
      <c r="E114" s="67"/>
      <c r="F114" s="68"/>
      <c r="G114" s="65"/>
      <c r="H114" s="69"/>
      <c r="I114" s="70"/>
      <c r="J114" s="70"/>
      <c r="K114" s="34" t="s">
        <v>66</v>
      </c>
      <c r="L114" s="77">
        <v>191</v>
      </c>
      <c r="M114" s="77"/>
      <c r="N114" s="72"/>
      <c r="O114" s="79" t="s">
        <v>431</v>
      </c>
      <c r="P114" s="81">
        <v>43683.33409722222</v>
      </c>
      <c r="Q114" s="79" t="s">
        <v>521</v>
      </c>
      <c r="R114" s="84" t="s">
        <v>600</v>
      </c>
      <c r="S114" s="79" t="s">
        <v>645</v>
      </c>
      <c r="T114" s="79" t="s">
        <v>697</v>
      </c>
      <c r="U114" s="84" t="s">
        <v>732</v>
      </c>
      <c r="V114" s="84" t="s">
        <v>732</v>
      </c>
      <c r="W114" s="81">
        <v>43683.33409722222</v>
      </c>
      <c r="X114" s="84" t="s">
        <v>983</v>
      </c>
      <c r="Y114" s="79"/>
      <c r="Z114" s="79"/>
      <c r="AA114" s="82" t="s">
        <v>1158</v>
      </c>
      <c r="AB114" s="79"/>
      <c r="AC114" s="79" t="b">
        <v>0</v>
      </c>
      <c r="AD114" s="79">
        <v>3</v>
      </c>
      <c r="AE114" s="82" t="s">
        <v>1246</v>
      </c>
      <c r="AF114" s="79" t="b">
        <v>0</v>
      </c>
      <c r="AG114" s="79" t="s">
        <v>1274</v>
      </c>
      <c r="AH114" s="79"/>
      <c r="AI114" s="82" t="s">
        <v>1246</v>
      </c>
      <c r="AJ114" s="79" t="b">
        <v>0</v>
      </c>
      <c r="AK114" s="79">
        <v>1</v>
      </c>
      <c r="AL114" s="82" t="s">
        <v>1246</v>
      </c>
      <c r="AM114" s="79" t="s">
        <v>1294</v>
      </c>
      <c r="AN114" s="79" t="b">
        <v>0</v>
      </c>
      <c r="AO114" s="82" t="s">
        <v>1158</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8</v>
      </c>
      <c r="BC114" s="78" t="str">
        <f>REPLACE(INDEX(GroupVertices[Group],MATCH(Edges25[[#This Row],[Vertex 2]],GroupVertices[Vertex],0)),1,1,"")</f>
        <v>8</v>
      </c>
      <c r="BD114" s="48"/>
      <c r="BE114" s="49"/>
      <c r="BF114" s="48"/>
      <c r="BG114" s="49"/>
      <c r="BH114" s="48"/>
      <c r="BI114" s="49"/>
      <c r="BJ114" s="48"/>
      <c r="BK114" s="49"/>
      <c r="BL114" s="48"/>
    </row>
    <row r="115" spans="1:64" ht="15">
      <c r="A115" s="64" t="s">
        <v>312</v>
      </c>
      <c r="B115" s="64" t="s">
        <v>312</v>
      </c>
      <c r="C115" s="65"/>
      <c r="D115" s="66"/>
      <c r="E115" s="67"/>
      <c r="F115" s="68"/>
      <c r="G115" s="65"/>
      <c r="H115" s="69"/>
      <c r="I115" s="70"/>
      <c r="J115" s="70"/>
      <c r="K115" s="34" t="s">
        <v>65</v>
      </c>
      <c r="L115" s="77">
        <v>193</v>
      </c>
      <c r="M115" s="77"/>
      <c r="N115" s="72"/>
      <c r="O115" s="79" t="s">
        <v>176</v>
      </c>
      <c r="P115" s="81">
        <v>43677.37527777778</v>
      </c>
      <c r="Q115" s="79" t="s">
        <v>522</v>
      </c>
      <c r="R115" s="84" t="s">
        <v>601</v>
      </c>
      <c r="S115" s="79" t="s">
        <v>625</v>
      </c>
      <c r="T115" s="79" t="s">
        <v>675</v>
      </c>
      <c r="U115" s="79"/>
      <c r="V115" s="84" t="s">
        <v>824</v>
      </c>
      <c r="W115" s="81">
        <v>43677.37527777778</v>
      </c>
      <c r="X115" s="84" t="s">
        <v>984</v>
      </c>
      <c r="Y115" s="79"/>
      <c r="Z115" s="79"/>
      <c r="AA115" s="82" t="s">
        <v>1159</v>
      </c>
      <c r="AB115" s="79"/>
      <c r="AC115" s="79" t="b">
        <v>0</v>
      </c>
      <c r="AD115" s="79">
        <v>0</v>
      </c>
      <c r="AE115" s="82" t="s">
        <v>1246</v>
      </c>
      <c r="AF115" s="79" t="b">
        <v>0</v>
      </c>
      <c r="AG115" s="79" t="s">
        <v>1274</v>
      </c>
      <c r="AH115" s="79"/>
      <c r="AI115" s="82" t="s">
        <v>1246</v>
      </c>
      <c r="AJ115" s="79" t="b">
        <v>0</v>
      </c>
      <c r="AK115" s="79">
        <v>0</v>
      </c>
      <c r="AL115" s="82" t="s">
        <v>1246</v>
      </c>
      <c r="AM115" s="79" t="s">
        <v>1294</v>
      </c>
      <c r="AN115" s="79" t="b">
        <v>1</v>
      </c>
      <c r="AO115" s="82" t="s">
        <v>1159</v>
      </c>
      <c r="AP115" s="79" t="s">
        <v>176</v>
      </c>
      <c r="AQ115" s="79">
        <v>0</v>
      </c>
      <c r="AR115" s="79">
        <v>0</v>
      </c>
      <c r="AS115" s="79"/>
      <c r="AT115" s="79"/>
      <c r="AU115" s="79"/>
      <c r="AV115" s="79"/>
      <c r="AW115" s="79"/>
      <c r="AX115" s="79"/>
      <c r="AY115" s="79"/>
      <c r="AZ115" s="79"/>
      <c r="BA115">
        <v>3</v>
      </c>
      <c r="BB115" s="78" t="str">
        <f>REPLACE(INDEX(GroupVertices[Group],MATCH(Edges25[[#This Row],[Vertex 1]],GroupVertices[Vertex],0)),1,1,"")</f>
        <v>8</v>
      </c>
      <c r="BC115" s="78" t="str">
        <f>REPLACE(INDEX(GroupVertices[Group],MATCH(Edges25[[#This Row],[Vertex 2]],GroupVertices[Vertex],0)),1,1,"")</f>
        <v>8</v>
      </c>
      <c r="BD115" s="48">
        <v>0</v>
      </c>
      <c r="BE115" s="49">
        <v>0</v>
      </c>
      <c r="BF115" s="48">
        <v>0</v>
      </c>
      <c r="BG115" s="49">
        <v>0</v>
      </c>
      <c r="BH115" s="48">
        <v>0</v>
      </c>
      <c r="BI115" s="49">
        <v>0</v>
      </c>
      <c r="BJ115" s="48">
        <v>18</v>
      </c>
      <c r="BK115" s="49">
        <v>100</v>
      </c>
      <c r="BL115" s="48">
        <v>18</v>
      </c>
    </row>
    <row r="116" spans="1:64" ht="15">
      <c r="A116" s="64" t="s">
        <v>312</v>
      </c>
      <c r="B116" s="64" t="s">
        <v>312</v>
      </c>
      <c r="C116" s="65"/>
      <c r="D116" s="66"/>
      <c r="E116" s="67"/>
      <c r="F116" s="68"/>
      <c r="G116" s="65"/>
      <c r="H116" s="69"/>
      <c r="I116" s="70"/>
      <c r="J116" s="70"/>
      <c r="K116" s="34" t="s">
        <v>65</v>
      </c>
      <c r="L116" s="77">
        <v>194</v>
      </c>
      <c r="M116" s="77"/>
      <c r="N116" s="72"/>
      <c r="O116" s="79" t="s">
        <v>176</v>
      </c>
      <c r="P116" s="81">
        <v>43679.37574074074</v>
      </c>
      <c r="Q116" s="79" t="s">
        <v>523</v>
      </c>
      <c r="R116" s="84" t="s">
        <v>600</v>
      </c>
      <c r="S116" s="79" t="s">
        <v>645</v>
      </c>
      <c r="T116" s="79" t="s">
        <v>698</v>
      </c>
      <c r="U116" s="79"/>
      <c r="V116" s="84" t="s">
        <v>824</v>
      </c>
      <c r="W116" s="81">
        <v>43679.37574074074</v>
      </c>
      <c r="X116" s="84" t="s">
        <v>985</v>
      </c>
      <c r="Y116" s="79"/>
      <c r="Z116" s="79"/>
      <c r="AA116" s="82" t="s">
        <v>1160</v>
      </c>
      <c r="AB116" s="79"/>
      <c r="AC116" s="79" t="b">
        <v>0</v>
      </c>
      <c r="AD116" s="79">
        <v>0</v>
      </c>
      <c r="AE116" s="82" t="s">
        <v>1246</v>
      </c>
      <c r="AF116" s="79" t="b">
        <v>0</v>
      </c>
      <c r="AG116" s="79" t="s">
        <v>1274</v>
      </c>
      <c r="AH116" s="79"/>
      <c r="AI116" s="82" t="s">
        <v>1246</v>
      </c>
      <c r="AJ116" s="79" t="b">
        <v>0</v>
      </c>
      <c r="AK116" s="79">
        <v>0</v>
      </c>
      <c r="AL116" s="82" t="s">
        <v>1246</v>
      </c>
      <c r="AM116" s="79" t="s">
        <v>1294</v>
      </c>
      <c r="AN116" s="79" t="b">
        <v>0</v>
      </c>
      <c r="AO116" s="82" t="s">
        <v>1160</v>
      </c>
      <c r="AP116" s="79" t="s">
        <v>176</v>
      </c>
      <c r="AQ116" s="79">
        <v>0</v>
      </c>
      <c r="AR116" s="79">
        <v>0</v>
      </c>
      <c r="AS116" s="79"/>
      <c r="AT116" s="79"/>
      <c r="AU116" s="79"/>
      <c r="AV116" s="79"/>
      <c r="AW116" s="79"/>
      <c r="AX116" s="79"/>
      <c r="AY116" s="79"/>
      <c r="AZ116" s="79"/>
      <c r="BA116">
        <v>3</v>
      </c>
      <c r="BB116" s="78" t="str">
        <f>REPLACE(INDEX(GroupVertices[Group],MATCH(Edges25[[#This Row],[Vertex 1]],GroupVertices[Vertex],0)),1,1,"")</f>
        <v>8</v>
      </c>
      <c r="BC116" s="78" t="str">
        <f>REPLACE(INDEX(GroupVertices[Group],MATCH(Edges25[[#This Row],[Vertex 2]],GroupVertices[Vertex],0)),1,1,"")</f>
        <v>8</v>
      </c>
      <c r="BD116" s="48">
        <v>0</v>
      </c>
      <c r="BE116" s="49">
        <v>0</v>
      </c>
      <c r="BF116" s="48">
        <v>0</v>
      </c>
      <c r="BG116" s="49">
        <v>0</v>
      </c>
      <c r="BH116" s="48">
        <v>0</v>
      </c>
      <c r="BI116" s="49">
        <v>0</v>
      </c>
      <c r="BJ116" s="48">
        <v>9</v>
      </c>
      <c r="BK116" s="49">
        <v>100</v>
      </c>
      <c r="BL116" s="48">
        <v>9</v>
      </c>
    </row>
    <row r="117" spans="1:64" ht="15">
      <c r="A117" s="64" t="s">
        <v>312</v>
      </c>
      <c r="B117" s="64" t="s">
        <v>312</v>
      </c>
      <c r="C117" s="65"/>
      <c r="D117" s="66"/>
      <c r="E117" s="67"/>
      <c r="F117" s="68"/>
      <c r="G117" s="65"/>
      <c r="H117" s="69"/>
      <c r="I117" s="70"/>
      <c r="J117" s="70"/>
      <c r="K117" s="34" t="s">
        <v>65</v>
      </c>
      <c r="L117" s="77">
        <v>195</v>
      </c>
      <c r="M117" s="77"/>
      <c r="N117" s="72"/>
      <c r="O117" s="79" t="s">
        <v>176</v>
      </c>
      <c r="P117" s="81">
        <v>43685.54221064815</v>
      </c>
      <c r="Q117" s="79" t="s">
        <v>524</v>
      </c>
      <c r="R117" s="84" t="s">
        <v>602</v>
      </c>
      <c r="S117" s="79" t="s">
        <v>645</v>
      </c>
      <c r="T117" s="79" t="s">
        <v>699</v>
      </c>
      <c r="U117" s="84" t="s">
        <v>733</v>
      </c>
      <c r="V117" s="84" t="s">
        <v>733</v>
      </c>
      <c r="W117" s="81">
        <v>43685.54221064815</v>
      </c>
      <c r="X117" s="84" t="s">
        <v>986</v>
      </c>
      <c r="Y117" s="79"/>
      <c r="Z117" s="79"/>
      <c r="AA117" s="82" t="s">
        <v>1161</v>
      </c>
      <c r="AB117" s="79"/>
      <c r="AC117" s="79" t="b">
        <v>0</v>
      </c>
      <c r="AD117" s="79">
        <v>0</v>
      </c>
      <c r="AE117" s="82" t="s">
        <v>1246</v>
      </c>
      <c r="AF117" s="79" t="b">
        <v>0</v>
      </c>
      <c r="AG117" s="79" t="s">
        <v>1274</v>
      </c>
      <c r="AH117" s="79"/>
      <c r="AI117" s="82" t="s">
        <v>1246</v>
      </c>
      <c r="AJ117" s="79" t="b">
        <v>0</v>
      </c>
      <c r="AK117" s="79">
        <v>0</v>
      </c>
      <c r="AL117" s="82" t="s">
        <v>1246</v>
      </c>
      <c r="AM117" s="79" t="s">
        <v>1294</v>
      </c>
      <c r="AN117" s="79" t="b">
        <v>0</v>
      </c>
      <c r="AO117" s="82" t="s">
        <v>1161</v>
      </c>
      <c r="AP117" s="79" t="s">
        <v>176</v>
      </c>
      <c r="AQ117" s="79">
        <v>0</v>
      </c>
      <c r="AR117" s="79">
        <v>0</v>
      </c>
      <c r="AS117" s="79"/>
      <c r="AT117" s="79"/>
      <c r="AU117" s="79"/>
      <c r="AV117" s="79"/>
      <c r="AW117" s="79"/>
      <c r="AX117" s="79"/>
      <c r="AY117" s="79"/>
      <c r="AZ117" s="79"/>
      <c r="BA117">
        <v>3</v>
      </c>
      <c r="BB117" s="78" t="str">
        <f>REPLACE(INDEX(GroupVertices[Group],MATCH(Edges25[[#This Row],[Vertex 1]],GroupVertices[Vertex],0)),1,1,"")</f>
        <v>8</v>
      </c>
      <c r="BC117" s="78" t="str">
        <f>REPLACE(INDEX(GroupVertices[Group],MATCH(Edges25[[#This Row],[Vertex 2]],GroupVertices[Vertex],0)),1,1,"")</f>
        <v>8</v>
      </c>
      <c r="BD117" s="48">
        <v>0</v>
      </c>
      <c r="BE117" s="49">
        <v>0</v>
      </c>
      <c r="BF117" s="48">
        <v>0</v>
      </c>
      <c r="BG117" s="49">
        <v>0</v>
      </c>
      <c r="BH117" s="48">
        <v>0</v>
      </c>
      <c r="BI117" s="49">
        <v>0</v>
      </c>
      <c r="BJ117" s="48">
        <v>13</v>
      </c>
      <c r="BK117" s="49">
        <v>100</v>
      </c>
      <c r="BL117" s="48">
        <v>13</v>
      </c>
    </row>
    <row r="118" spans="1:64" ht="15">
      <c r="A118" s="64" t="s">
        <v>313</v>
      </c>
      <c r="B118" s="64" t="s">
        <v>313</v>
      </c>
      <c r="C118" s="65"/>
      <c r="D118" s="66"/>
      <c r="E118" s="67"/>
      <c r="F118" s="68"/>
      <c r="G118" s="65"/>
      <c r="H118" s="69"/>
      <c r="I118" s="70"/>
      <c r="J118" s="70"/>
      <c r="K118" s="34" t="s">
        <v>65</v>
      </c>
      <c r="L118" s="77">
        <v>196</v>
      </c>
      <c r="M118" s="77"/>
      <c r="N118" s="72"/>
      <c r="O118" s="79" t="s">
        <v>176</v>
      </c>
      <c r="P118" s="81">
        <v>43685.656701388885</v>
      </c>
      <c r="Q118" s="79" t="s">
        <v>525</v>
      </c>
      <c r="R118" s="84" t="s">
        <v>603</v>
      </c>
      <c r="S118" s="79" t="s">
        <v>625</v>
      </c>
      <c r="T118" s="79" t="s">
        <v>700</v>
      </c>
      <c r="U118" s="79"/>
      <c r="V118" s="84" t="s">
        <v>825</v>
      </c>
      <c r="W118" s="81">
        <v>43685.656701388885</v>
      </c>
      <c r="X118" s="84" t="s">
        <v>987</v>
      </c>
      <c r="Y118" s="79"/>
      <c r="Z118" s="79"/>
      <c r="AA118" s="82" t="s">
        <v>1162</v>
      </c>
      <c r="AB118" s="79"/>
      <c r="AC118" s="79" t="b">
        <v>0</v>
      </c>
      <c r="AD118" s="79">
        <v>1</v>
      </c>
      <c r="AE118" s="82" t="s">
        <v>1246</v>
      </c>
      <c r="AF118" s="79" t="b">
        <v>1</v>
      </c>
      <c r="AG118" s="79" t="s">
        <v>1276</v>
      </c>
      <c r="AH118" s="79"/>
      <c r="AI118" s="82" t="s">
        <v>1284</v>
      </c>
      <c r="AJ118" s="79" t="b">
        <v>0</v>
      </c>
      <c r="AK118" s="79">
        <v>0</v>
      </c>
      <c r="AL118" s="82" t="s">
        <v>1246</v>
      </c>
      <c r="AM118" s="79" t="s">
        <v>1288</v>
      </c>
      <c r="AN118" s="79" t="b">
        <v>0</v>
      </c>
      <c r="AO118" s="82" t="s">
        <v>1162</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19</v>
      </c>
      <c r="BK118" s="49">
        <v>100</v>
      </c>
      <c r="BL118" s="48">
        <v>19</v>
      </c>
    </row>
    <row r="119" spans="1:64" ht="15">
      <c r="A119" s="64" t="s">
        <v>314</v>
      </c>
      <c r="B119" s="64" t="s">
        <v>421</v>
      </c>
      <c r="C119" s="65"/>
      <c r="D119" s="66"/>
      <c r="E119" s="67"/>
      <c r="F119" s="68"/>
      <c r="G119" s="65"/>
      <c r="H119" s="69"/>
      <c r="I119" s="70"/>
      <c r="J119" s="70"/>
      <c r="K119" s="34" t="s">
        <v>65</v>
      </c>
      <c r="L119" s="77">
        <v>197</v>
      </c>
      <c r="M119" s="77"/>
      <c r="N119" s="72"/>
      <c r="O119" s="79" t="s">
        <v>431</v>
      </c>
      <c r="P119" s="81">
        <v>43685.701145833336</v>
      </c>
      <c r="Q119" s="79" t="s">
        <v>526</v>
      </c>
      <c r="R119" s="79"/>
      <c r="S119" s="79"/>
      <c r="T119" s="79" t="s">
        <v>701</v>
      </c>
      <c r="U119" s="79"/>
      <c r="V119" s="84" t="s">
        <v>826</v>
      </c>
      <c r="W119" s="81">
        <v>43685.701145833336</v>
      </c>
      <c r="X119" s="84" t="s">
        <v>988</v>
      </c>
      <c r="Y119" s="79"/>
      <c r="Z119" s="79"/>
      <c r="AA119" s="82" t="s">
        <v>1163</v>
      </c>
      <c r="AB119" s="79"/>
      <c r="AC119" s="79" t="b">
        <v>0</v>
      </c>
      <c r="AD119" s="79">
        <v>0</v>
      </c>
      <c r="AE119" s="82" t="s">
        <v>1267</v>
      </c>
      <c r="AF119" s="79" t="b">
        <v>0</v>
      </c>
      <c r="AG119" s="79" t="s">
        <v>1274</v>
      </c>
      <c r="AH119" s="79"/>
      <c r="AI119" s="82" t="s">
        <v>1246</v>
      </c>
      <c r="AJ119" s="79" t="b">
        <v>0</v>
      </c>
      <c r="AK119" s="79">
        <v>0</v>
      </c>
      <c r="AL119" s="82" t="s">
        <v>1246</v>
      </c>
      <c r="AM119" s="79" t="s">
        <v>1290</v>
      </c>
      <c r="AN119" s="79" t="b">
        <v>0</v>
      </c>
      <c r="AO119" s="82" t="s">
        <v>1163</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16</v>
      </c>
      <c r="BC119" s="78" t="str">
        <f>REPLACE(INDEX(GroupVertices[Group],MATCH(Edges25[[#This Row],[Vertex 2]],GroupVertices[Vertex],0)),1,1,"")</f>
        <v>16</v>
      </c>
      <c r="BD119" s="48"/>
      <c r="BE119" s="49"/>
      <c r="BF119" s="48"/>
      <c r="BG119" s="49"/>
      <c r="BH119" s="48"/>
      <c r="BI119" s="49"/>
      <c r="BJ119" s="48"/>
      <c r="BK119" s="49"/>
      <c r="BL119" s="48"/>
    </row>
    <row r="120" spans="1:64" ht="15">
      <c r="A120" s="64" t="s">
        <v>315</v>
      </c>
      <c r="B120" s="64" t="s">
        <v>316</v>
      </c>
      <c r="C120" s="65"/>
      <c r="D120" s="66"/>
      <c r="E120" s="67"/>
      <c r="F120" s="68"/>
      <c r="G120" s="65"/>
      <c r="H120" s="69"/>
      <c r="I120" s="70"/>
      <c r="J120" s="70"/>
      <c r="K120" s="34" t="s">
        <v>65</v>
      </c>
      <c r="L120" s="77">
        <v>199</v>
      </c>
      <c r="M120" s="77"/>
      <c r="N120" s="72"/>
      <c r="O120" s="79" t="s">
        <v>431</v>
      </c>
      <c r="P120" s="81">
        <v>43686.4437962963</v>
      </c>
      <c r="Q120" s="79" t="s">
        <v>527</v>
      </c>
      <c r="R120" s="79"/>
      <c r="S120" s="79"/>
      <c r="T120" s="79"/>
      <c r="U120" s="79"/>
      <c r="V120" s="84" t="s">
        <v>827</v>
      </c>
      <c r="W120" s="81">
        <v>43686.4437962963</v>
      </c>
      <c r="X120" s="84" t="s">
        <v>989</v>
      </c>
      <c r="Y120" s="79"/>
      <c r="Z120" s="79"/>
      <c r="AA120" s="82" t="s">
        <v>1164</v>
      </c>
      <c r="AB120" s="79"/>
      <c r="AC120" s="79" t="b">
        <v>0</v>
      </c>
      <c r="AD120" s="79">
        <v>0</v>
      </c>
      <c r="AE120" s="82" t="s">
        <v>1246</v>
      </c>
      <c r="AF120" s="79" t="b">
        <v>0</v>
      </c>
      <c r="AG120" s="79" t="s">
        <v>1274</v>
      </c>
      <c r="AH120" s="79"/>
      <c r="AI120" s="82" t="s">
        <v>1246</v>
      </c>
      <c r="AJ120" s="79" t="b">
        <v>0</v>
      </c>
      <c r="AK120" s="79">
        <v>2</v>
      </c>
      <c r="AL120" s="82" t="s">
        <v>1165</v>
      </c>
      <c r="AM120" s="79" t="s">
        <v>1292</v>
      </c>
      <c r="AN120" s="79" t="b">
        <v>0</v>
      </c>
      <c r="AO120" s="82" t="s">
        <v>1165</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15</v>
      </c>
      <c r="BC120" s="78" t="str">
        <f>REPLACE(INDEX(GroupVertices[Group],MATCH(Edges25[[#This Row],[Vertex 2]],GroupVertices[Vertex],0)),1,1,"")</f>
        <v>15</v>
      </c>
      <c r="BD120" s="48">
        <v>0</v>
      </c>
      <c r="BE120" s="49">
        <v>0</v>
      </c>
      <c r="BF120" s="48">
        <v>0</v>
      </c>
      <c r="BG120" s="49">
        <v>0</v>
      </c>
      <c r="BH120" s="48">
        <v>0</v>
      </c>
      <c r="BI120" s="49">
        <v>0</v>
      </c>
      <c r="BJ120" s="48">
        <v>24</v>
      </c>
      <c r="BK120" s="49">
        <v>100</v>
      </c>
      <c r="BL120" s="48">
        <v>24</v>
      </c>
    </row>
    <row r="121" spans="1:64" ht="15">
      <c r="A121" s="64" t="s">
        <v>316</v>
      </c>
      <c r="B121" s="64" t="s">
        <v>316</v>
      </c>
      <c r="C121" s="65"/>
      <c r="D121" s="66"/>
      <c r="E121" s="67"/>
      <c r="F121" s="68"/>
      <c r="G121" s="65"/>
      <c r="H121" s="69"/>
      <c r="I121" s="70"/>
      <c r="J121" s="70"/>
      <c r="K121" s="34" t="s">
        <v>65</v>
      </c>
      <c r="L121" s="77">
        <v>200</v>
      </c>
      <c r="M121" s="77"/>
      <c r="N121" s="72"/>
      <c r="O121" s="79" t="s">
        <v>176</v>
      </c>
      <c r="P121" s="81">
        <v>43686.42901620371</v>
      </c>
      <c r="Q121" s="79" t="s">
        <v>528</v>
      </c>
      <c r="R121" s="84" t="s">
        <v>604</v>
      </c>
      <c r="S121" s="79" t="s">
        <v>625</v>
      </c>
      <c r="T121" s="79"/>
      <c r="U121" s="79"/>
      <c r="V121" s="84" t="s">
        <v>828</v>
      </c>
      <c r="W121" s="81">
        <v>43686.42901620371</v>
      </c>
      <c r="X121" s="84" t="s">
        <v>990</v>
      </c>
      <c r="Y121" s="79"/>
      <c r="Z121" s="79"/>
      <c r="AA121" s="82" t="s">
        <v>1165</v>
      </c>
      <c r="AB121" s="79"/>
      <c r="AC121" s="79" t="b">
        <v>0</v>
      </c>
      <c r="AD121" s="79">
        <v>0</v>
      </c>
      <c r="AE121" s="82" t="s">
        <v>1246</v>
      </c>
      <c r="AF121" s="79" t="b">
        <v>0</v>
      </c>
      <c r="AG121" s="79" t="s">
        <v>1274</v>
      </c>
      <c r="AH121" s="79"/>
      <c r="AI121" s="82" t="s">
        <v>1246</v>
      </c>
      <c r="AJ121" s="79" t="b">
        <v>0</v>
      </c>
      <c r="AK121" s="79">
        <v>0</v>
      </c>
      <c r="AL121" s="82" t="s">
        <v>1246</v>
      </c>
      <c r="AM121" s="79" t="s">
        <v>1292</v>
      </c>
      <c r="AN121" s="79" t="b">
        <v>1</v>
      </c>
      <c r="AO121" s="82" t="s">
        <v>1165</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15</v>
      </c>
      <c r="BC121" s="78" t="str">
        <f>REPLACE(INDEX(GroupVertices[Group],MATCH(Edges25[[#This Row],[Vertex 2]],GroupVertices[Vertex],0)),1,1,"")</f>
        <v>15</v>
      </c>
      <c r="BD121" s="48">
        <v>0</v>
      </c>
      <c r="BE121" s="49">
        <v>0</v>
      </c>
      <c r="BF121" s="48">
        <v>0</v>
      </c>
      <c r="BG121" s="49">
        <v>0</v>
      </c>
      <c r="BH121" s="48">
        <v>0</v>
      </c>
      <c r="BI121" s="49">
        <v>0</v>
      </c>
      <c r="BJ121" s="48">
        <v>20</v>
      </c>
      <c r="BK121" s="49">
        <v>100</v>
      </c>
      <c r="BL121" s="48">
        <v>20</v>
      </c>
    </row>
    <row r="122" spans="1:64" ht="15">
      <c r="A122" s="64" t="s">
        <v>317</v>
      </c>
      <c r="B122" s="64" t="s">
        <v>316</v>
      </c>
      <c r="C122" s="65"/>
      <c r="D122" s="66"/>
      <c r="E122" s="67"/>
      <c r="F122" s="68"/>
      <c r="G122" s="65"/>
      <c r="H122" s="69"/>
      <c r="I122" s="70"/>
      <c r="J122" s="70"/>
      <c r="K122" s="34" t="s">
        <v>65</v>
      </c>
      <c r="L122" s="77">
        <v>201</v>
      </c>
      <c r="M122" s="77"/>
      <c r="N122" s="72"/>
      <c r="O122" s="79" t="s">
        <v>431</v>
      </c>
      <c r="P122" s="81">
        <v>43686.44385416667</v>
      </c>
      <c r="Q122" s="79" t="s">
        <v>527</v>
      </c>
      <c r="R122" s="79"/>
      <c r="S122" s="79"/>
      <c r="T122" s="79"/>
      <c r="U122" s="79"/>
      <c r="V122" s="84" t="s">
        <v>829</v>
      </c>
      <c r="W122" s="81">
        <v>43686.44385416667</v>
      </c>
      <c r="X122" s="84" t="s">
        <v>991</v>
      </c>
      <c r="Y122" s="79"/>
      <c r="Z122" s="79"/>
      <c r="AA122" s="82" t="s">
        <v>1166</v>
      </c>
      <c r="AB122" s="79"/>
      <c r="AC122" s="79" t="b">
        <v>0</v>
      </c>
      <c r="AD122" s="79">
        <v>0</v>
      </c>
      <c r="AE122" s="82" t="s">
        <v>1246</v>
      </c>
      <c r="AF122" s="79" t="b">
        <v>0</v>
      </c>
      <c r="AG122" s="79" t="s">
        <v>1274</v>
      </c>
      <c r="AH122" s="79"/>
      <c r="AI122" s="82" t="s">
        <v>1246</v>
      </c>
      <c r="AJ122" s="79" t="b">
        <v>0</v>
      </c>
      <c r="AK122" s="79">
        <v>2</v>
      </c>
      <c r="AL122" s="82" t="s">
        <v>1165</v>
      </c>
      <c r="AM122" s="79" t="s">
        <v>1292</v>
      </c>
      <c r="AN122" s="79" t="b">
        <v>0</v>
      </c>
      <c r="AO122" s="82" t="s">
        <v>1165</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15</v>
      </c>
      <c r="BC122" s="78" t="str">
        <f>REPLACE(INDEX(GroupVertices[Group],MATCH(Edges25[[#This Row],[Vertex 2]],GroupVertices[Vertex],0)),1,1,"")</f>
        <v>15</v>
      </c>
      <c r="BD122" s="48">
        <v>0</v>
      </c>
      <c r="BE122" s="49">
        <v>0</v>
      </c>
      <c r="BF122" s="48">
        <v>0</v>
      </c>
      <c r="BG122" s="49">
        <v>0</v>
      </c>
      <c r="BH122" s="48">
        <v>0</v>
      </c>
      <c r="BI122" s="49">
        <v>0</v>
      </c>
      <c r="BJ122" s="48">
        <v>24</v>
      </c>
      <c r="BK122" s="49">
        <v>100</v>
      </c>
      <c r="BL122" s="48">
        <v>24</v>
      </c>
    </row>
    <row r="123" spans="1:64" ht="15">
      <c r="A123" s="64" t="s">
        <v>318</v>
      </c>
      <c r="B123" s="64" t="s">
        <v>423</v>
      </c>
      <c r="C123" s="65"/>
      <c r="D123" s="66"/>
      <c r="E123" s="67"/>
      <c r="F123" s="68"/>
      <c r="G123" s="65"/>
      <c r="H123" s="69"/>
      <c r="I123" s="70"/>
      <c r="J123" s="70"/>
      <c r="K123" s="34" t="s">
        <v>65</v>
      </c>
      <c r="L123" s="77">
        <v>202</v>
      </c>
      <c r="M123" s="77"/>
      <c r="N123" s="72"/>
      <c r="O123" s="79" t="s">
        <v>431</v>
      </c>
      <c r="P123" s="81">
        <v>43686.52287037037</v>
      </c>
      <c r="Q123" s="79" t="s">
        <v>529</v>
      </c>
      <c r="R123" s="79"/>
      <c r="S123" s="79"/>
      <c r="T123" s="79" t="s">
        <v>653</v>
      </c>
      <c r="U123" s="79"/>
      <c r="V123" s="84" t="s">
        <v>830</v>
      </c>
      <c r="W123" s="81">
        <v>43686.52287037037</v>
      </c>
      <c r="X123" s="84" t="s">
        <v>992</v>
      </c>
      <c r="Y123" s="79"/>
      <c r="Z123" s="79"/>
      <c r="AA123" s="82" t="s">
        <v>1167</v>
      </c>
      <c r="AB123" s="82" t="s">
        <v>1241</v>
      </c>
      <c r="AC123" s="79" t="b">
        <v>0</v>
      </c>
      <c r="AD123" s="79">
        <v>0</v>
      </c>
      <c r="AE123" s="82" t="s">
        <v>1268</v>
      </c>
      <c r="AF123" s="79" t="b">
        <v>0</v>
      </c>
      <c r="AG123" s="79" t="s">
        <v>1274</v>
      </c>
      <c r="AH123" s="79"/>
      <c r="AI123" s="82" t="s">
        <v>1246</v>
      </c>
      <c r="AJ123" s="79" t="b">
        <v>0</v>
      </c>
      <c r="AK123" s="79">
        <v>0</v>
      </c>
      <c r="AL123" s="82" t="s">
        <v>1246</v>
      </c>
      <c r="AM123" s="79" t="s">
        <v>1296</v>
      </c>
      <c r="AN123" s="79" t="b">
        <v>0</v>
      </c>
      <c r="AO123" s="82" t="s">
        <v>1241</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14</v>
      </c>
      <c r="BC123" s="78" t="str">
        <f>REPLACE(INDEX(GroupVertices[Group],MATCH(Edges25[[#This Row],[Vertex 2]],GroupVertices[Vertex],0)),1,1,"")</f>
        <v>14</v>
      </c>
      <c r="BD123" s="48"/>
      <c r="BE123" s="49"/>
      <c r="BF123" s="48"/>
      <c r="BG123" s="49"/>
      <c r="BH123" s="48"/>
      <c r="BI123" s="49"/>
      <c r="BJ123" s="48"/>
      <c r="BK123" s="49"/>
      <c r="BL123" s="48"/>
    </row>
    <row r="124" spans="1:64" ht="15">
      <c r="A124" s="64" t="s">
        <v>319</v>
      </c>
      <c r="B124" s="64" t="s">
        <v>319</v>
      </c>
      <c r="C124" s="65"/>
      <c r="D124" s="66"/>
      <c r="E124" s="67"/>
      <c r="F124" s="68"/>
      <c r="G124" s="65"/>
      <c r="H124" s="69"/>
      <c r="I124" s="70"/>
      <c r="J124" s="70"/>
      <c r="K124" s="34" t="s">
        <v>65</v>
      </c>
      <c r="L124" s="77">
        <v>204</v>
      </c>
      <c r="M124" s="77"/>
      <c r="N124" s="72"/>
      <c r="O124" s="79" t="s">
        <v>176</v>
      </c>
      <c r="P124" s="81">
        <v>43668.29516203704</v>
      </c>
      <c r="Q124" s="79" t="s">
        <v>530</v>
      </c>
      <c r="R124" s="84" t="s">
        <v>605</v>
      </c>
      <c r="S124" s="79" t="s">
        <v>646</v>
      </c>
      <c r="T124" s="79" t="s">
        <v>702</v>
      </c>
      <c r="U124" s="84" t="s">
        <v>734</v>
      </c>
      <c r="V124" s="84" t="s">
        <v>734</v>
      </c>
      <c r="W124" s="81">
        <v>43668.29516203704</v>
      </c>
      <c r="X124" s="84" t="s">
        <v>993</v>
      </c>
      <c r="Y124" s="79"/>
      <c r="Z124" s="79"/>
      <c r="AA124" s="82" t="s">
        <v>1168</v>
      </c>
      <c r="AB124" s="79"/>
      <c r="AC124" s="79" t="b">
        <v>0</v>
      </c>
      <c r="AD124" s="79">
        <v>5</v>
      </c>
      <c r="AE124" s="82" t="s">
        <v>1246</v>
      </c>
      <c r="AF124" s="79" t="b">
        <v>0</v>
      </c>
      <c r="AG124" s="79" t="s">
        <v>1274</v>
      </c>
      <c r="AH124" s="79"/>
      <c r="AI124" s="82" t="s">
        <v>1246</v>
      </c>
      <c r="AJ124" s="79" t="b">
        <v>0</v>
      </c>
      <c r="AK124" s="79">
        <v>2</v>
      </c>
      <c r="AL124" s="82" t="s">
        <v>1246</v>
      </c>
      <c r="AM124" s="79" t="s">
        <v>1298</v>
      </c>
      <c r="AN124" s="79" t="b">
        <v>0</v>
      </c>
      <c r="AO124" s="82" t="s">
        <v>1168</v>
      </c>
      <c r="AP124" s="79" t="s">
        <v>1300</v>
      </c>
      <c r="AQ124" s="79">
        <v>0</v>
      </c>
      <c r="AR124" s="79">
        <v>0</v>
      </c>
      <c r="AS124" s="79"/>
      <c r="AT124" s="79"/>
      <c r="AU124" s="79"/>
      <c r="AV124" s="79"/>
      <c r="AW124" s="79"/>
      <c r="AX124" s="79"/>
      <c r="AY124" s="79"/>
      <c r="AZ124" s="79"/>
      <c r="BA124">
        <v>2</v>
      </c>
      <c r="BB124" s="78" t="str">
        <f>REPLACE(INDEX(GroupVertices[Group],MATCH(Edges25[[#This Row],[Vertex 1]],GroupVertices[Vertex],0)),1,1,"")</f>
        <v>30</v>
      </c>
      <c r="BC124" s="78" t="str">
        <f>REPLACE(INDEX(GroupVertices[Group],MATCH(Edges25[[#This Row],[Vertex 2]],GroupVertices[Vertex],0)),1,1,"")</f>
        <v>30</v>
      </c>
      <c r="BD124" s="48">
        <v>0</v>
      </c>
      <c r="BE124" s="49">
        <v>0</v>
      </c>
      <c r="BF124" s="48">
        <v>2</v>
      </c>
      <c r="BG124" s="49">
        <v>7.6923076923076925</v>
      </c>
      <c r="BH124" s="48">
        <v>0</v>
      </c>
      <c r="BI124" s="49">
        <v>0</v>
      </c>
      <c r="BJ124" s="48">
        <v>24</v>
      </c>
      <c r="BK124" s="49">
        <v>92.3076923076923</v>
      </c>
      <c r="BL124" s="48">
        <v>26</v>
      </c>
    </row>
    <row r="125" spans="1:64" ht="15">
      <c r="A125" s="64" t="s">
        <v>319</v>
      </c>
      <c r="B125" s="64" t="s">
        <v>319</v>
      </c>
      <c r="C125" s="65"/>
      <c r="D125" s="66"/>
      <c r="E125" s="67"/>
      <c r="F125" s="68"/>
      <c r="G125" s="65"/>
      <c r="H125" s="69"/>
      <c r="I125" s="70"/>
      <c r="J125" s="70"/>
      <c r="K125" s="34" t="s">
        <v>65</v>
      </c>
      <c r="L125" s="77">
        <v>205</v>
      </c>
      <c r="M125" s="77"/>
      <c r="N125" s="72"/>
      <c r="O125" s="79" t="s">
        <v>176</v>
      </c>
      <c r="P125" s="81">
        <v>43682.627800925926</v>
      </c>
      <c r="Q125" s="79" t="s">
        <v>531</v>
      </c>
      <c r="R125" s="84" t="s">
        <v>605</v>
      </c>
      <c r="S125" s="79" t="s">
        <v>646</v>
      </c>
      <c r="T125" s="79" t="s">
        <v>703</v>
      </c>
      <c r="U125" s="84" t="s">
        <v>735</v>
      </c>
      <c r="V125" s="84" t="s">
        <v>735</v>
      </c>
      <c r="W125" s="81">
        <v>43682.627800925926</v>
      </c>
      <c r="X125" s="84" t="s">
        <v>994</v>
      </c>
      <c r="Y125" s="79"/>
      <c r="Z125" s="79"/>
      <c r="AA125" s="82" t="s">
        <v>1169</v>
      </c>
      <c r="AB125" s="79"/>
      <c r="AC125" s="79" t="b">
        <v>0</v>
      </c>
      <c r="AD125" s="79">
        <v>0</v>
      </c>
      <c r="AE125" s="82" t="s">
        <v>1246</v>
      </c>
      <c r="AF125" s="79" t="b">
        <v>0</v>
      </c>
      <c r="AG125" s="79" t="s">
        <v>1274</v>
      </c>
      <c r="AH125" s="79"/>
      <c r="AI125" s="82" t="s">
        <v>1246</v>
      </c>
      <c r="AJ125" s="79" t="b">
        <v>0</v>
      </c>
      <c r="AK125" s="79">
        <v>0</v>
      </c>
      <c r="AL125" s="82" t="s">
        <v>1246</v>
      </c>
      <c r="AM125" s="79" t="s">
        <v>1298</v>
      </c>
      <c r="AN125" s="79" t="b">
        <v>0</v>
      </c>
      <c r="AO125" s="82" t="s">
        <v>1169</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30</v>
      </c>
      <c r="BC125" s="78" t="str">
        <f>REPLACE(INDEX(GroupVertices[Group],MATCH(Edges25[[#This Row],[Vertex 2]],GroupVertices[Vertex],0)),1,1,"")</f>
        <v>30</v>
      </c>
      <c r="BD125" s="48">
        <v>0</v>
      </c>
      <c r="BE125" s="49">
        <v>0</v>
      </c>
      <c r="BF125" s="48">
        <v>0</v>
      </c>
      <c r="BG125" s="49">
        <v>0</v>
      </c>
      <c r="BH125" s="48">
        <v>0</v>
      </c>
      <c r="BI125" s="49">
        <v>0</v>
      </c>
      <c r="BJ125" s="48">
        <v>14</v>
      </c>
      <c r="BK125" s="49">
        <v>100</v>
      </c>
      <c r="BL125" s="48">
        <v>14</v>
      </c>
    </row>
    <row r="126" spans="1:64" ht="15">
      <c r="A126" s="64" t="s">
        <v>320</v>
      </c>
      <c r="B126" s="64" t="s">
        <v>319</v>
      </c>
      <c r="C126" s="65"/>
      <c r="D126" s="66"/>
      <c r="E126" s="67"/>
      <c r="F126" s="68"/>
      <c r="G126" s="65"/>
      <c r="H126" s="69"/>
      <c r="I126" s="70"/>
      <c r="J126" s="70"/>
      <c r="K126" s="34" t="s">
        <v>65</v>
      </c>
      <c r="L126" s="77">
        <v>206</v>
      </c>
      <c r="M126" s="77"/>
      <c r="N126" s="72"/>
      <c r="O126" s="79" t="s">
        <v>431</v>
      </c>
      <c r="P126" s="81">
        <v>43686.52633101852</v>
      </c>
      <c r="Q126" s="79" t="s">
        <v>532</v>
      </c>
      <c r="R126" s="79"/>
      <c r="S126" s="79"/>
      <c r="T126" s="79"/>
      <c r="U126" s="79"/>
      <c r="V126" s="84" t="s">
        <v>831</v>
      </c>
      <c r="W126" s="81">
        <v>43686.52633101852</v>
      </c>
      <c r="X126" s="84" t="s">
        <v>995</v>
      </c>
      <c r="Y126" s="79"/>
      <c r="Z126" s="79"/>
      <c r="AA126" s="82" t="s">
        <v>1170</v>
      </c>
      <c r="AB126" s="79"/>
      <c r="AC126" s="79" t="b">
        <v>0</v>
      </c>
      <c r="AD126" s="79">
        <v>0</v>
      </c>
      <c r="AE126" s="82" t="s">
        <v>1246</v>
      </c>
      <c r="AF126" s="79" t="b">
        <v>0</v>
      </c>
      <c r="AG126" s="79" t="s">
        <v>1274</v>
      </c>
      <c r="AH126" s="79"/>
      <c r="AI126" s="82" t="s">
        <v>1246</v>
      </c>
      <c r="AJ126" s="79" t="b">
        <v>0</v>
      </c>
      <c r="AK126" s="79">
        <v>2</v>
      </c>
      <c r="AL126" s="82" t="s">
        <v>1168</v>
      </c>
      <c r="AM126" s="79" t="s">
        <v>1288</v>
      </c>
      <c r="AN126" s="79" t="b">
        <v>0</v>
      </c>
      <c r="AO126" s="82" t="s">
        <v>1168</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30</v>
      </c>
      <c r="BC126" s="78" t="str">
        <f>REPLACE(INDEX(GroupVertices[Group],MATCH(Edges25[[#This Row],[Vertex 2]],GroupVertices[Vertex],0)),1,1,"")</f>
        <v>30</v>
      </c>
      <c r="BD126" s="48">
        <v>0</v>
      </c>
      <c r="BE126" s="49">
        <v>0</v>
      </c>
      <c r="BF126" s="48">
        <v>2</v>
      </c>
      <c r="BG126" s="49">
        <v>8.333333333333334</v>
      </c>
      <c r="BH126" s="48">
        <v>0</v>
      </c>
      <c r="BI126" s="49">
        <v>0</v>
      </c>
      <c r="BJ126" s="48">
        <v>22</v>
      </c>
      <c r="BK126" s="49">
        <v>91.66666666666667</v>
      </c>
      <c r="BL126" s="48">
        <v>24</v>
      </c>
    </row>
    <row r="127" spans="1:64" ht="15">
      <c r="A127" s="64" t="s">
        <v>321</v>
      </c>
      <c r="B127" s="64" t="s">
        <v>363</v>
      </c>
      <c r="C127" s="65"/>
      <c r="D127" s="66"/>
      <c r="E127" s="67"/>
      <c r="F127" s="68"/>
      <c r="G127" s="65"/>
      <c r="H127" s="69"/>
      <c r="I127" s="70"/>
      <c r="J127" s="70"/>
      <c r="K127" s="34" t="s">
        <v>65</v>
      </c>
      <c r="L127" s="77">
        <v>207</v>
      </c>
      <c r="M127" s="77"/>
      <c r="N127" s="72"/>
      <c r="O127" s="79" t="s">
        <v>431</v>
      </c>
      <c r="P127" s="81">
        <v>43686.69354166667</v>
      </c>
      <c r="Q127" s="79" t="s">
        <v>460</v>
      </c>
      <c r="R127" s="79"/>
      <c r="S127" s="79"/>
      <c r="T127" s="79" t="s">
        <v>653</v>
      </c>
      <c r="U127" s="79"/>
      <c r="V127" s="84" t="s">
        <v>832</v>
      </c>
      <c r="W127" s="81">
        <v>43686.69354166667</v>
      </c>
      <c r="X127" s="84" t="s">
        <v>996</v>
      </c>
      <c r="Y127" s="79"/>
      <c r="Z127" s="79"/>
      <c r="AA127" s="82" t="s">
        <v>1171</v>
      </c>
      <c r="AB127" s="79"/>
      <c r="AC127" s="79" t="b">
        <v>0</v>
      </c>
      <c r="AD127" s="79">
        <v>0</v>
      </c>
      <c r="AE127" s="82" t="s">
        <v>1246</v>
      </c>
      <c r="AF127" s="79" t="b">
        <v>0</v>
      </c>
      <c r="AG127" s="79" t="s">
        <v>1274</v>
      </c>
      <c r="AH127" s="79"/>
      <c r="AI127" s="82" t="s">
        <v>1246</v>
      </c>
      <c r="AJ127" s="79" t="b">
        <v>0</v>
      </c>
      <c r="AK127" s="79">
        <v>0</v>
      </c>
      <c r="AL127" s="82" t="s">
        <v>1216</v>
      </c>
      <c r="AM127" s="79" t="s">
        <v>1296</v>
      </c>
      <c r="AN127" s="79" t="b">
        <v>0</v>
      </c>
      <c r="AO127" s="82" t="s">
        <v>1216</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2</v>
      </c>
      <c r="BD127" s="48"/>
      <c r="BE127" s="49"/>
      <c r="BF127" s="48"/>
      <c r="BG127" s="49"/>
      <c r="BH127" s="48"/>
      <c r="BI127" s="49"/>
      <c r="BJ127" s="48"/>
      <c r="BK127" s="49"/>
      <c r="BL127" s="48"/>
    </row>
    <row r="128" spans="1:64" ht="15">
      <c r="A128" s="64" t="s">
        <v>322</v>
      </c>
      <c r="B128" s="64" t="s">
        <v>322</v>
      </c>
      <c r="C128" s="65"/>
      <c r="D128" s="66"/>
      <c r="E128" s="67"/>
      <c r="F128" s="68"/>
      <c r="G128" s="65"/>
      <c r="H128" s="69"/>
      <c r="I128" s="70"/>
      <c r="J128" s="70"/>
      <c r="K128" s="34" t="s">
        <v>65</v>
      </c>
      <c r="L128" s="77">
        <v>209</v>
      </c>
      <c r="M128" s="77"/>
      <c r="N128" s="72"/>
      <c r="O128" s="79" t="s">
        <v>176</v>
      </c>
      <c r="P128" s="81">
        <v>43686.69797453703</v>
      </c>
      <c r="Q128" s="79" t="s">
        <v>533</v>
      </c>
      <c r="R128" s="84" t="s">
        <v>606</v>
      </c>
      <c r="S128" s="79" t="s">
        <v>625</v>
      </c>
      <c r="T128" s="79"/>
      <c r="U128" s="79"/>
      <c r="V128" s="84" t="s">
        <v>833</v>
      </c>
      <c r="W128" s="81">
        <v>43686.69797453703</v>
      </c>
      <c r="X128" s="84" t="s">
        <v>997</v>
      </c>
      <c r="Y128" s="79"/>
      <c r="Z128" s="79"/>
      <c r="AA128" s="82" t="s">
        <v>1172</v>
      </c>
      <c r="AB128" s="79"/>
      <c r="AC128" s="79" t="b">
        <v>0</v>
      </c>
      <c r="AD128" s="79">
        <v>0</v>
      </c>
      <c r="AE128" s="82" t="s">
        <v>1246</v>
      </c>
      <c r="AF128" s="79" t="b">
        <v>0</v>
      </c>
      <c r="AG128" s="79" t="s">
        <v>1274</v>
      </c>
      <c r="AH128" s="79"/>
      <c r="AI128" s="82" t="s">
        <v>1246</v>
      </c>
      <c r="AJ128" s="79" t="b">
        <v>0</v>
      </c>
      <c r="AK128" s="79">
        <v>0</v>
      </c>
      <c r="AL128" s="82" t="s">
        <v>1246</v>
      </c>
      <c r="AM128" s="79" t="s">
        <v>1289</v>
      </c>
      <c r="AN128" s="79" t="b">
        <v>1</v>
      </c>
      <c r="AO128" s="82" t="s">
        <v>1172</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2</v>
      </c>
      <c r="BE128" s="49">
        <v>7.6923076923076925</v>
      </c>
      <c r="BF128" s="48">
        <v>0</v>
      </c>
      <c r="BG128" s="49">
        <v>0</v>
      </c>
      <c r="BH128" s="48">
        <v>0</v>
      </c>
      <c r="BI128" s="49">
        <v>0</v>
      </c>
      <c r="BJ128" s="48">
        <v>24</v>
      </c>
      <c r="BK128" s="49">
        <v>92.3076923076923</v>
      </c>
      <c r="BL128" s="48">
        <v>26</v>
      </c>
    </row>
    <row r="129" spans="1:64" ht="15">
      <c r="A129" s="64" t="s">
        <v>323</v>
      </c>
      <c r="B129" s="64" t="s">
        <v>323</v>
      </c>
      <c r="C129" s="65"/>
      <c r="D129" s="66"/>
      <c r="E129" s="67"/>
      <c r="F129" s="68"/>
      <c r="G129" s="65"/>
      <c r="H129" s="69"/>
      <c r="I129" s="70"/>
      <c r="J129" s="70"/>
      <c r="K129" s="34" t="s">
        <v>65</v>
      </c>
      <c r="L129" s="77">
        <v>210</v>
      </c>
      <c r="M129" s="77"/>
      <c r="N129" s="72"/>
      <c r="O129" s="79" t="s">
        <v>176</v>
      </c>
      <c r="P129" s="81">
        <v>43686.71533564815</v>
      </c>
      <c r="Q129" s="79" t="s">
        <v>534</v>
      </c>
      <c r="R129" s="84" t="s">
        <v>607</v>
      </c>
      <c r="S129" s="79" t="s">
        <v>647</v>
      </c>
      <c r="T129" s="79" t="s">
        <v>704</v>
      </c>
      <c r="U129" s="79"/>
      <c r="V129" s="84" t="s">
        <v>834</v>
      </c>
      <c r="W129" s="81">
        <v>43686.71533564815</v>
      </c>
      <c r="X129" s="84" t="s">
        <v>998</v>
      </c>
      <c r="Y129" s="79"/>
      <c r="Z129" s="79"/>
      <c r="AA129" s="82" t="s">
        <v>1173</v>
      </c>
      <c r="AB129" s="79"/>
      <c r="AC129" s="79" t="b">
        <v>0</v>
      </c>
      <c r="AD129" s="79">
        <v>0</v>
      </c>
      <c r="AE129" s="82" t="s">
        <v>1246</v>
      </c>
      <c r="AF129" s="79" t="b">
        <v>0</v>
      </c>
      <c r="AG129" s="79" t="s">
        <v>1275</v>
      </c>
      <c r="AH129" s="79"/>
      <c r="AI129" s="82" t="s">
        <v>1246</v>
      </c>
      <c r="AJ129" s="79" t="b">
        <v>0</v>
      </c>
      <c r="AK129" s="79">
        <v>0</v>
      </c>
      <c r="AL129" s="82" t="s">
        <v>1246</v>
      </c>
      <c r="AM129" s="79" t="s">
        <v>1288</v>
      </c>
      <c r="AN129" s="79" t="b">
        <v>0</v>
      </c>
      <c r="AO129" s="82" t="s">
        <v>1173</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3</v>
      </c>
      <c r="BK129" s="49">
        <v>100</v>
      </c>
      <c r="BL129" s="48">
        <v>3</v>
      </c>
    </row>
    <row r="130" spans="1:64" ht="15">
      <c r="A130" s="64" t="s">
        <v>324</v>
      </c>
      <c r="B130" s="64" t="s">
        <v>324</v>
      </c>
      <c r="C130" s="65"/>
      <c r="D130" s="66"/>
      <c r="E130" s="67"/>
      <c r="F130" s="68"/>
      <c r="G130" s="65"/>
      <c r="H130" s="69"/>
      <c r="I130" s="70"/>
      <c r="J130" s="70"/>
      <c r="K130" s="34" t="s">
        <v>65</v>
      </c>
      <c r="L130" s="77">
        <v>211</v>
      </c>
      <c r="M130" s="77"/>
      <c r="N130" s="72"/>
      <c r="O130" s="79" t="s">
        <v>176</v>
      </c>
      <c r="P130" s="81">
        <v>43686.85778935185</v>
      </c>
      <c r="Q130" s="79" t="s">
        <v>535</v>
      </c>
      <c r="R130" s="84" t="s">
        <v>608</v>
      </c>
      <c r="S130" s="79" t="s">
        <v>625</v>
      </c>
      <c r="T130" s="79"/>
      <c r="U130" s="79"/>
      <c r="V130" s="84" t="s">
        <v>835</v>
      </c>
      <c r="W130" s="81">
        <v>43686.85778935185</v>
      </c>
      <c r="X130" s="84" t="s">
        <v>999</v>
      </c>
      <c r="Y130" s="79"/>
      <c r="Z130" s="79"/>
      <c r="AA130" s="82" t="s">
        <v>1174</v>
      </c>
      <c r="AB130" s="79"/>
      <c r="AC130" s="79" t="b">
        <v>0</v>
      </c>
      <c r="AD130" s="79">
        <v>0</v>
      </c>
      <c r="AE130" s="82" t="s">
        <v>1246</v>
      </c>
      <c r="AF130" s="79" t="b">
        <v>1</v>
      </c>
      <c r="AG130" s="79" t="s">
        <v>1274</v>
      </c>
      <c r="AH130" s="79"/>
      <c r="AI130" s="82" t="s">
        <v>1285</v>
      </c>
      <c r="AJ130" s="79" t="b">
        <v>0</v>
      </c>
      <c r="AK130" s="79">
        <v>0</v>
      </c>
      <c r="AL130" s="82" t="s">
        <v>1246</v>
      </c>
      <c r="AM130" s="79" t="s">
        <v>1289</v>
      </c>
      <c r="AN130" s="79" t="b">
        <v>1</v>
      </c>
      <c r="AO130" s="82" t="s">
        <v>1174</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1</v>
      </c>
      <c r="BE130" s="49">
        <v>4.545454545454546</v>
      </c>
      <c r="BF130" s="48">
        <v>2</v>
      </c>
      <c r="BG130" s="49">
        <v>9.090909090909092</v>
      </c>
      <c r="BH130" s="48">
        <v>0</v>
      </c>
      <c r="BI130" s="49">
        <v>0</v>
      </c>
      <c r="BJ130" s="48">
        <v>19</v>
      </c>
      <c r="BK130" s="49">
        <v>86.36363636363636</v>
      </c>
      <c r="BL130" s="48">
        <v>22</v>
      </c>
    </row>
    <row r="131" spans="1:64" ht="15">
      <c r="A131" s="64" t="s">
        <v>325</v>
      </c>
      <c r="B131" s="64" t="s">
        <v>363</v>
      </c>
      <c r="C131" s="65"/>
      <c r="D131" s="66"/>
      <c r="E131" s="67"/>
      <c r="F131" s="68"/>
      <c r="G131" s="65"/>
      <c r="H131" s="69"/>
      <c r="I131" s="70"/>
      <c r="J131" s="70"/>
      <c r="K131" s="34" t="s">
        <v>65</v>
      </c>
      <c r="L131" s="77">
        <v>212</v>
      </c>
      <c r="M131" s="77"/>
      <c r="N131" s="72"/>
      <c r="O131" s="79" t="s">
        <v>431</v>
      </c>
      <c r="P131" s="81">
        <v>43687.40201388889</v>
      </c>
      <c r="Q131" s="79" t="s">
        <v>460</v>
      </c>
      <c r="R131" s="79"/>
      <c r="S131" s="79"/>
      <c r="T131" s="79" t="s">
        <v>653</v>
      </c>
      <c r="U131" s="79"/>
      <c r="V131" s="84" t="s">
        <v>836</v>
      </c>
      <c r="W131" s="81">
        <v>43687.40201388889</v>
      </c>
      <c r="X131" s="84" t="s">
        <v>1000</v>
      </c>
      <c r="Y131" s="79"/>
      <c r="Z131" s="79"/>
      <c r="AA131" s="82" t="s">
        <v>1175</v>
      </c>
      <c r="AB131" s="79"/>
      <c r="AC131" s="79" t="b">
        <v>0</v>
      </c>
      <c r="AD131" s="79">
        <v>0</v>
      </c>
      <c r="AE131" s="82" t="s">
        <v>1246</v>
      </c>
      <c r="AF131" s="79" t="b">
        <v>0</v>
      </c>
      <c r="AG131" s="79" t="s">
        <v>1274</v>
      </c>
      <c r="AH131" s="79"/>
      <c r="AI131" s="82" t="s">
        <v>1246</v>
      </c>
      <c r="AJ131" s="79" t="b">
        <v>0</v>
      </c>
      <c r="AK131" s="79">
        <v>0</v>
      </c>
      <c r="AL131" s="82" t="s">
        <v>1216</v>
      </c>
      <c r="AM131" s="79" t="s">
        <v>1290</v>
      </c>
      <c r="AN131" s="79" t="b">
        <v>0</v>
      </c>
      <c r="AO131" s="82" t="s">
        <v>1216</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2</v>
      </c>
      <c r="BC131" s="78" t="str">
        <f>REPLACE(INDEX(GroupVertices[Group],MATCH(Edges25[[#This Row],[Vertex 2]],GroupVertices[Vertex],0)),1,1,"")</f>
        <v>2</v>
      </c>
      <c r="BD131" s="48"/>
      <c r="BE131" s="49"/>
      <c r="BF131" s="48"/>
      <c r="BG131" s="49"/>
      <c r="BH131" s="48"/>
      <c r="BI131" s="49"/>
      <c r="BJ131" s="48"/>
      <c r="BK131" s="49"/>
      <c r="BL131" s="48"/>
    </row>
    <row r="132" spans="1:64" ht="15">
      <c r="A132" s="64" t="s">
        <v>326</v>
      </c>
      <c r="B132" s="64" t="s">
        <v>363</v>
      </c>
      <c r="C132" s="65"/>
      <c r="D132" s="66"/>
      <c r="E132" s="67"/>
      <c r="F132" s="68"/>
      <c r="G132" s="65"/>
      <c r="H132" s="69"/>
      <c r="I132" s="70"/>
      <c r="J132" s="70"/>
      <c r="K132" s="34" t="s">
        <v>65</v>
      </c>
      <c r="L132" s="77">
        <v>214</v>
      </c>
      <c r="M132" s="77"/>
      <c r="N132" s="72"/>
      <c r="O132" s="79" t="s">
        <v>431</v>
      </c>
      <c r="P132" s="81">
        <v>43688.35414351852</v>
      </c>
      <c r="Q132" s="79" t="s">
        <v>460</v>
      </c>
      <c r="R132" s="79"/>
      <c r="S132" s="79"/>
      <c r="T132" s="79" t="s">
        <v>653</v>
      </c>
      <c r="U132" s="79"/>
      <c r="V132" s="84" t="s">
        <v>837</v>
      </c>
      <c r="W132" s="81">
        <v>43688.35414351852</v>
      </c>
      <c r="X132" s="84" t="s">
        <v>1001</v>
      </c>
      <c r="Y132" s="79"/>
      <c r="Z132" s="79"/>
      <c r="AA132" s="82" t="s">
        <v>1176</v>
      </c>
      <c r="AB132" s="79"/>
      <c r="AC132" s="79" t="b">
        <v>0</v>
      </c>
      <c r="AD132" s="79">
        <v>0</v>
      </c>
      <c r="AE132" s="82" t="s">
        <v>1246</v>
      </c>
      <c r="AF132" s="79" t="b">
        <v>0</v>
      </c>
      <c r="AG132" s="79" t="s">
        <v>1274</v>
      </c>
      <c r="AH132" s="79"/>
      <c r="AI132" s="82" t="s">
        <v>1246</v>
      </c>
      <c r="AJ132" s="79" t="b">
        <v>0</v>
      </c>
      <c r="AK132" s="79">
        <v>0</v>
      </c>
      <c r="AL132" s="82" t="s">
        <v>1216</v>
      </c>
      <c r="AM132" s="79" t="s">
        <v>1290</v>
      </c>
      <c r="AN132" s="79" t="b">
        <v>0</v>
      </c>
      <c r="AO132" s="82" t="s">
        <v>1216</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v>
      </c>
      <c r="BC132" s="78" t="str">
        <f>REPLACE(INDEX(GroupVertices[Group],MATCH(Edges25[[#This Row],[Vertex 2]],GroupVertices[Vertex],0)),1,1,"")</f>
        <v>2</v>
      </c>
      <c r="BD132" s="48"/>
      <c r="BE132" s="49"/>
      <c r="BF132" s="48"/>
      <c r="BG132" s="49"/>
      <c r="BH132" s="48"/>
      <c r="BI132" s="49"/>
      <c r="BJ132" s="48"/>
      <c r="BK132" s="49"/>
      <c r="BL132" s="48"/>
    </row>
    <row r="133" spans="1:64" ht="15">
      <c r="A133" s="64" t="s">
        <v>327</v>
      </c>
      <c r="B133" s="64" t="s">
        <v>363</v>
      </c>
      <c r="C133" s="65"/>
      <c r="D133" s="66"/>
      <c r="E133" s="67"/>
      <c r="F133" s="68"/>
      <c r="G133" s="65"/>
      <c r="H133" s="69"/>
      <c r="I133" s="70"/>
      <c r="J133" s="70"/>
      <c r="K133" s="34" t="s">
        <v>65</v>
      </c>
      <c r="L133" s="77">
        <v>216</v>
      </c>
      <c r="M133" s="77"/>
      <c r="N133" s="72"/>
      <c r="O133" s="79" t="s">
        <v>431</v>
      </c>
      <c r="P133" s="81">
        <v>43688.408055555556</v>
      </c>
      <c r="Q133" s="79" t="s">
        <v>460</v>
      </c>
      <c r="R133" s="79"/>
      <c r="S133" s="79"/>
      <c r="T133" s="79" t="s">
        <v>653</v>
      </c>
      <c r="U133" s="79"/>
      <c r="V133" s="84" t="s">
        <v>838</v>
      </c>
      <c r="W133" s="81">
        <v>43688.408055555556</v>
      </c>
      <c r="X133" s="84" t="s">
        <v>1002</v>
      </c>
      <c r="Y133" s="79"/>
      <c r="Z133" s="79"/>
      <c r="AA133" s="82" t="s">
        <v>1177</v>
      </c>
      <c r="AB133" s="79"/>
      <c r="AC133" s="79" t="b">
        <v>0</v>
      </c>
      <c r="AD133" s="79">
        <v>0</v>
      </c>
      <c r="AE133" s="82" t="s">
        <v>1246</v>
      </c>
      <c r="AF133" s="79" t="b">
        <v>0</v>
      </c>
      <c r="AG133" s="79" t="s">
        <v>1274</v>
      </c>
      <c r="AH133" s="79"/>
      <c r="AI133" s="82" t="s">
        <v>1246</v>
      </c>
      <c r="AJ133" s="79" t="b">
        <v>0</v>
      </c>
      <c r="AK133" s="79">
        <v>0</v>
      </c>
      <c r="AL133" s="82" t="s">
        <v>1216</v>
      </c>
      <c r="AM133" s="79" t="s">
        <v>1296</v>
      </c>
      <c r="AN133" s="79" t="b">
        <v>0</v>
      </c>
      <c r="AO133" s="82" t="s">
        <v>1216</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2</v>
      </c>
      <c r="BC133" s="78" t="str">
        <f>REPLACE(INDEX(GroupVertices[Group],MATCH(Edges25[[#This Row],[Vertex 2]],GroupVertices[Vertex],0)),1,1,"")</f>
        <v>2</v>
      </c>
      <c r="BD133" s="48"/>
      <c r="BE133" s="49"/>
      <c r="BF133" s="48"/>
      <c r="BG133" s="49"/>
      <c r="BH133" s="48"/>
      <c r="BI133" s="49"/>
      <c r="BJ133" s="48"/>
      <c r="BK133" s="49"/>
      <c r="BL133" s="48"/>
    </row>
    <row r="134" spans="1:64" ht="15">
      <c r="A134" s="64" t="s">
        <v>328</v>
      </c>
      <c r="B134" s="64" t="s">
        <v>363</v>
      </c>
      <c r="C134" s="65"/>
      <c r="D134" s="66"/>
      <c r="E134" s="67"/>
      <c r="F134" s="68"/>
      <c r="G134" s="65"/>
      <c r="H134" s="69"/>
      <c r="I134" s="70"/>
      <c r="J134" s="70"/>
      <c r="K134" s="34" t="s">
        <v>65</v>
      </c>
      <c r="L134" s="77">
        <v>218</v>
      </c>
      <c r="M134" s="77"/>
      <c r="N134" s="72"/>
      <c r="O134" s="79" t="s">
        <v>431</v>
      </c>
      <c r="P134" s="81">
        <v>43688.419016203705</v>
      </c>
      <c r="Q134" s="79" t="s">
        <v>460</v>
      </c>
      <c r="R134" s="79"/>
      <c r="S134" s="79"/>
      <c r="T134" s="79" t="s">
        <v>653</v>
      </c>
      <c r="U134" s="79"/>
      <c r="V134" s="84" t="s">
        <v>839</v>
      </c>
      <c r="W134" s="81">
        <v>43688.419016203705</v>
      </c>
      <c r="X134" s="84" t="s">
        <v>1003</v>
      </c>
      <c r="Y134" s="79"/>
      <c r="Z134" s="79"/>
      <c r="AA134" s="82" t="s">
        <v>1178</v>
      </c>
      <c r="AB134" s="79"/>
      <c r="AC134" s="79" t="b">
        <v>0</v>
      </c>
      <c r="AD134" s="79">
        <v>0</v>
      </c>
      <c r="AE134" s="82" t="s">
        <v>1246</v>
      </c>
      <c r="AF134" s="79" t="b">
        <v>0</v>
      </c>
      <c r="AG134" s="79" t="s">
        <v>1274</v>
      </c>
      <c r="AH134" s="79"/>
      <c r="AI134" s="82" t="s">
        <v>1246</v>
      </c>
      <c r="AJ134" s="79" t="b">
        <v>0</v>
      </c>
      <c r="AK134" s="79">
        <v>0</v>
      </c>
      <c r="AL134" s="82" t="s">
        <v>1216</v>
      </c>
      <c r="AM134" s="79" t="s">
        <v>1289</v>
      </c>
      <c r="AN134" s="79" t="b">
        <v>0</v>
      </c>
      <c r="AO134" s="82" t="s">
        <v>1216</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2</v>
      </c>
      <c r="BC134" s="78" t="str">
        <f>REPLACE(INDEX(GroupVertices[Group],MATCH(Edges25[[#This Row],[Vertex 2]],GroupVertices[Vertex],0)),1,1,"")</f>
        <v>2</v>
      </c>
      <c r="BD134" s="48"/>
      <c r="BE134" s="49"/>
      <c r="BF134" s="48"/>
      <c r="BG134" s="49"/>
      <c r="BH134" s="48"/>
      <c r="BI134" s="49"/>
      <c r="BJ134" s="48"/>
      <c r="BK134" s="49"/>
      <c r="BL134" s="48"/>
    </row>
    <row r="135" spans="1:64" ht="15">
      <c r="A135" s="64" t="s">
        <v>329</v>
      </c>
      <c r="B135" s="64" t="s">
        <v>363</v>
      </c>
      <c r="C135" s="65"/>
      <c r="D135" s="66"/>
      <c r="E135" s="67"/>
      <c r="F135" s="68"/>
      <c r="G135" s="65"/>
      <c r="H135" s="69"/>
      <c r="I135" s="70"/>
      <c r="J135" s="70"/>
      <c r="K135" s="34" t="s">
        <v>65</v>
      </c>
      <c r="L135" s="77">
        <v>220</v>
      </c>
      <c r="M135" s="77"/>
      <c r="N135" s="72"/>
      <c r="O135" s="79" t="s">
        <v>431</v>
      </c>
      <c r="P135" s="81">
        <v>43688.66229166667</v>
      </c>
      <c r="Q135" s="79" t="s">
        <v>460</v>
      </c>
      <c r="R135" s="79"/>
      <c r="S135" s="79"/>
      <c r="T135" s="79" t="s">
        <v>653</v>
      </c>
      <c r="U135" s="79"/>
      <c r="V135" s="84" t="s">
        <v>840</v>
      </c>
      <c r="W135" s="81">
        <v>43688.66229166667</v>
      </c>
      <c r="X135" s="84" t="s">
        <v>1004</v>
      </c>
      <c r="Y135" s="79"/>
      <c r="Z135" s="79"/>
      <c r="AA135" s="82" t="s">
        <v>1179</v>
      </c>
      <c r="AB135" s="79"/>
      <c r="AC135" s="79" t="b">
        <v>0</v>
      </c>
      <c r="AD135" s="79">
        <v>0</v>
      </c>
      <c r="AE135" s="82" t="s">
        <v>1246</v>
      </c>
      <c r="AF135" s="79" t="b">
        <v>0</v>
      </c>
      <c r="AG135" s="79" t="s">
        <v>1274</v>
      </c>
      <c r="AH135" s="79"/>
      <c r="AI135" s="82" t="s">
        <v>1246</v>
      </c>
      <c r="AJ135" s="79" t="b">
        <v>0</v>
      </c>
      <c r="AK135" s="79">
        <v>0</v>
      </c>
      <c r="AL135" s="82" t="s">
        <v>1216</v>
      </c>
      <c r="AM135" s="79" t="s">
        <v>1289</v>
      </c>
      <c r="AN135" s="79" t="b">
        <v>0</v>
      </c>
      <c r="AO135" s="82" t="s">
        <v>1216</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2</v>
      </c>
      <c r="BC135" s="78" t="str">
        <f>REPLACE(INDEX(GroupVertices[Group],MATCH(Edges25[[#This Row],[Vertex 2]],GroupVertices[Vertex],0)),1,1,"")</f>
        <v>2</v>
      </c>
      <c r="BD135" s="48"/>
      <c r="BE135" s="49"/>
      <c r="BF135" s="48"/>
      <c r="BG135" s="49"/>
      <c r="BH135" s="48"/>
      <c r="BI135" s="49"/>
      <c r="BJ135" s="48"/>
      <c r="BK135" s="49"/>
      <c r="BL135" s="48"/>
    </row>
    <row r="136" spans="1:64" ht="15">
      <c r="A136" s="64" t="s">
        <v>330</v>
      </c>
      <c r="B136" s="64" t="s">
        <v>363</v>
      </c>
      <c r="C136" s="65"/>
      <c r="D136" s="66"/>
      <c r="E136" s="67"/>
      <c r="F136" s="68"/>
      <c r="G136" s="65"/>
      <c r="H136" s="69"/>
      <c r="I136" s="70"/>
      <c r="J136" s="70"/>
      <c r="K136" s="34" t="s">
        <v>65</v>
      </c>
      <c r="L136" s="77">
        <v>222</v>
      </c>
      <c r="M136" s="77"/>
      <c r="N136" s="72"/>
      <c r="O136" s="79" t="s">
        <v>431</v>
      </c>
      <c r="P136" s="81">
        <v>43688.737337962964</v>
      </c>
      <c r="Q136" s="79" t="s">
        <v>460</v>
      </c>
      <c r="R136" s="79"/>
      <c r="S136" s="79"/>
      <c r="T136" s="79" t="s">
        <v>653</v>
      </c>
      <c r="U136" s="79"/>
      <c r="V136" s="84" t="s">
        <v>841</v>
      </c>
      <c r="W136" s="81">
        <v>43688.737337962964</v>
      </c>
      <c r="X136" s="84" t="s">
        <v>1005</v>
      </c>
      <c r="Y136" s="79"/>
      <c r="Z136" s="79"/>
      <c r="AA136" s="82" t="s">
        <v>1180</v>
      </c>
      <c r="AB136" s="79"/>
      <c r="AC136" s="79" t="b">
        <v>0</v>
      </c>
      <c r="AD136" s="79">
        <v>0</v>
      </c>
      <c r="AE136" s="82" t="s">
        <v>1246</v>
      </c>
      <c r="AF136" s="79" t="b">
        <v>0</v>
      </c>
      <c r="AG136" s="79" t="s">
        <v>1274</v>
      </c>
      <c r="AH136" s="79"/>
      <c r="AI136" s="82" t="s">
        <v>1246</v>
      </c>
      <c r="AJ136" s="79" t="b">
        <v>0</v>
      </c>
      <c r="AK136" s="79">
        <v>0</v>
      </c>
      <c r="AL136" s="82" t="s">
        <v>1216</v>
      </c>
      <c r="AM136" s="79" t="s">
        <v>1290</v>
      </c>
      <c r="AN136" s="79" t="b">
        <v>0</v>
      </c>
      <c r="AO136" s="82" t="s">
        <v>1216</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2</v>
      </c>
      <c r="BC136" s="78" t="str">
        <f>REPLACE(INDEX(GroupVertices[Group],MATCH(Edges25[[#This Row],[Vertex 2]],GroupVertices[Vertex],0)),1,1,"")</f>
        <v>2</v>
      </c>
      <c r="BD136" s="48"/>
      <c r="BE136" s="49"/>
      <c r="BF136" s="48"/>
      <c r="BG136" s="49"/>
      <c r="BH136" s="48"/>
      <c r="BI136" s="49"/>
      <c r="BJ136" s="48"/>
      <c r="BK136" s="49"/>
      <c r="BL136" s="48"/>
    </row>
    <row r="137" spans="1:64" ht="15">
      <c r="A137" s="64" t="s">
        <v>331</v>
      </c>
      <c r="B137" s="64" t="s">
        <v>425</v>
      </c>
      <c r="C137" s="65"/>
      <c r="D137" s="66"/>
      <c r="E137" s="67"/>
      <c r="F137" s="68"/>
      <c r="G137" s="65"/>
      <c r="H137" s="69"/>
      <c r="I137" s="70"/>
      <c r="J137" s="70"/>
      <c r="K137" s="34" t="s">
        <v>65</v>
      </c>
      <c r="L137" s="77">
        <v>224</v>
      </c>
      <c r="M137" s="77"/>
      <c r="N137" s="72"/>
      <c r="O137" s="79" t="s">
        <v>432</v>
      </c>
      <c r="P137" s="81">
        <v>43688.77181712963</v>
      </c>
      <c r="Q137" s="79" t="s">
        <v>536</v>
      </c>
      <c r="R137" s="79"/>
      <c r="S137" s="79"/>
      <c r="T137" s="79" t="s">
        <v>653</v>
      </c>
      <c r="U137" s="79"/>
      <c r="V137" s="84" t="s">
        <v>842</v>
      </c>
      <c r="W137" s="81">
        <v>43688.77181712963</v>
      </c>
      <c r="X137" s="84" t="s">
        <v>1006</v>
      </c>
      <c r="Y137" s="79"/>
      <c r="Z137" s="79"/>
      <c r="AA137" s="82" t="s">
        <v>1181</v>
      </c>
      <c r="AB137" s="82" t="s">
        <v>1242</v>
      </c>
      <c r="AC137" s="79" t="b">
        <v>0</v>
      </c>
      <c r="AD137" s="79">
        <v>0</v>
      </c>
      <c r="AE137" s="82" t="s">
        <v>1269</v>
      </c>
      <c r="AF137" s="79" t="b">
        <v>0</v>
      </c>
      <c r="AG137" s="79" t="s">
        <v>1274</v>
      </c>
      <c r="AH137" s="79"/>
      <c r="AI137" s="82" t="s">
        <v>1246</v>
      </c>
      <c r="AJ137" s="79" t="b">
        <v>0</v>
      </c>
      <c r="AK137" s="79">
        <v>0</v>
      </c>
      <c r="AL137" s="82" t="s">
        <v>1246</v>
      </c>
      <c r="AM137" s="79" t="s">
        <v>1289</v>
      </c>
      <c r="AN137" s="79" t="b">
        <v>0</v>
      </c>
      <c r="AO137" s="82" t="s">
        <v>1242</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29</v>
      </c>
      <c r="BC137" s="78" t="str">
        <f>REPLACE(INDEX(GroupVertices[Group],MATCH(Edges25[[#This Row],[Vertex 2]],GroupVertices[Vertex],0)),1,1,"")</f>
        <v>29</v>
      </c>
      <c r="BD137" s="48">
        <v>0</v>
      </c>
      <c r="BE137" s="49">
        <v>0</v>
      </c>
      <c r="BF137" s="48">
        <v>0</v>
      </c>
      <c r="BG137" s="49">
        <v>0</v>
      </c>
      <c r="BH137" s="48">
        <v>0</v>
      </c>
      <c r="BI137" s="49">
        <v>0</v>
      </c>
      <c r="BJ137" s="48">
        <v>7</v>
      </c>
      <c r="BK137" s="49">
        <v>100</v>
      </c>
      <c r="BL137" s="48">
        <v>7</v>
      </c>
    </row>
    <row r="138" spans="1:64" ht="15">
      <c r="A138" s="64" t="s">
        <v>332</v>
      </c>
      <c r="B138" s="64" t="s">
        <v>363</v>
      </c>
      <c r="C138" s="65"/>
      <c r="D138" s="66"/>
      <c r="E138" s="67"/>
      <c r="F138" s="68"/>
      <c r="G138" s="65"/>
      <c r="H138" s="69"/>
      <c r="I138" s="70"/>
      <c r="J138" s="70"/>
      <c r="K138" s="34" t="s">
        <v>65</v>
      </c>
      <c r="L138" s="77">
        <v>225</v>
      </c>
      <c r="M138" s="77"/>
      <c r="N138" s="72"/>
      <c r="O138" s="79" t="s">
        <v>431</v>
      </c>
      <c r="P138" s="81">
        <v>43688.91784722222</v>
      </c>
      <c r="Q138" s="79" t="s">
        <v>460</v>
      </c>
      <c r="R138" s="79"/>
      <c r="S138" s="79"/>
      <c r="T138" s="79" t="s">
        <v>653</v>
      </c>
      <c r="U138" s="79"/>
      <c r="V138" s="84" t="s">
        <v>843</v>
      </c>
      <c r="W138" s="81">
        <v>43688.91784722222</v>
      </c>
      <c r="X138" s="84" t="s">
        <v>1007</v>
      </c>
      <c r="Y138" s="79"/>
      <c r="Z138" s="79"/>
      <c r="AA138" s="82" t="s">
        <v>1182</v>
      </c>
      <c r="AB138" s="79"/>
      <c r="AC138" s="79" t="b">
        <v>0</v>
      </c>
      <c r="AD138" s="79">
        <v>0</v>
      </c>
      <c r="AE138" s="82" t="s">
        <v>1246</v>
      </c>
      <c r="AF138" s="79" t="b">
        <v>0</v>
      </c>
      <c r="AG138" s="79" t="s">
        <v>1274</v>
      </c>
      <c r="AH138" s="79"/>
      <c r="AI138" s="82" t="s">
        <v>1246</v>
      </c>
      <c r="AJ138" s="79" t="b">
        <v>0</v>
      </c>
      <c r="AK138" s="79">
        <v>0</v>
      </c>
      <c r="AL138" s="82" t="s">
        <v>1216</v>
      </c>
      <c r="AM138" s="79" t="s">
        <v>1288</v>
      </c>
      <c r="AN138" s="79" t="b">
        <v>0</v>
      </c>
      <c r="AO138" s="82" t="s">
        <v>1216</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2</v>
      </c>
      <c r="BC138" s="78" t="str">
        <f>REPLACE(INDEX(GroupVertices[Group],MATCH(Edges25[[#This Row],[Vertex 2]],GroupVertices[Vertex],0)),1,1,"")</f>
        <v>2</v>
      </c>
      <c r="BD138" s="48"/>
      <c r="BE138" s="49"/>
      <c r="BF138" s="48"/>
      <c r="BG138" s="49"/>
      <c r="BH138" s="48"/>
      <c r="BI138" s="49"/>
      <c r="BJ138" s="48"/>
      <c r="BK138" s="49"/>
      <c r="BL138" s="48"/>
    </row>
    <row r="139" spans="1:64" ht="15">
      <c r="A139" s="64" t="s">
        <v>333</v>
      </c>
      <c r="B139" s="64" t="s">
        <v>363</v>
      </c>
      <c r="C139" s="65"/>
      <c r="D139" s="66"/>
      <c r="E139" s="67"/>
      <c r="F139" s="68"/>
      <c r="G139" s="65"/>
      <c r="H139" s="69"/>
      <c r="I139" s="70"/>
      <c r="J139" s="70"/>
      <c r="K139" s="34" t="s">
        <v>65</v>
      </c>
      <c r="L139" s="77">
        <v>227</v>
      </c>
      <c r="M139" s="77"/>
      <c r="N139" s="72"/>
      <c r="O139" s="79" t="s">
        <v>431</v>
      </c>
      <c r="P139" s="81">
        <v>43688.92986111111</v>
      </c>
      <c r="Q139" s="79" t="s">
        <v>460</v>
      </c>
      <c r="R139" s="79"/>
      <c r="S139" s="79"/>
      <c r="T139" s="79" t="s">
        <v>653</v>
      </c>
      <c r="U139" s="79"/>
      <c r="V139" s="84" t="s">
        <v>844</v>
      </c>
      <c r="W139" s="81">
        <v>43688.92986111111</v>
      </c>
      <c r="X139" s="84" t="s">
        <v>1008</v>
      </c>
      <c r="Y139" s="79"/>
      <c r="Z139" s="79"/>
      <c r="AA139" s="82" t="s">
        <v>1183</v>
      </c>
      <c r="AB139" s="79"/>
      <c r="AC139" s="79" t="b">
        <v>0</v>
      </c>
      <c r="AD139" s="79">
        <v>0</v>
      </c>
      <c r="AE139" s="82" t="s">
        <v>1246</v>
      </c>
      <c r="AF139" s="79" t="b">
        <v>0</v>
      </c>
      <c r="AG139" s="79" t="s">
        <v>1274</v>
      </c>
      <c r="AH139" s="79"/>
      <c r="AI139" s="82" t="s">
        <v>1246</v>
      </c>
      <c r="AJ139" s="79" t="b">
        <v>0</v>
      </c>
      <c r="AK139" s="79">
        <v>0</v>
      </c>
      <c r="AL139" s="82" t="s">
        <v>1216</v>
      </c>
      <c r="AM139" s="79" t="s">
        <v>1290</v>
      </c>
      <c r="AN139" s="79" t="b">
        <v>0</v>
      </c>
      <c r="AO139" s="82" t="s">
        <v>1216</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2</v>
      </c>
      <c r="BC139" s="78" t="str">
        <f>REPLACE(INDEX(GroupVertices[Group],MATCH(Edges25[[#This Row],[Vertex 2]],GroupVertices[Vertex],0)),1,1,"")</f>
        <v>2</v>
      </c>
      <c r="BD139" s="48"/>
      <c r="BE139" s="49"/>
      <c r="BF139" s="48"/>
      <c r="BG139" s="49"/>
      <c r="BH139" s="48"/>
      <c r="BI139" s="49"/>
      <c r="BJ139" s="48"/>
      <c r="BK139" s="49"/>
      <c r="BL139" s="48"/>
    </row>
    <row r="140" spans="1:64" ht="15">
      <c r="A140" s="64" t="s">
        <v>334</v>
      </c>
      <c r="B140" s="64" t="s">
        <v>363</v>
      </c>
      <c r="C140" s="65"/>
      <c r="D140" s="66"/>
      <c r="E140" s="67"/>
      <c r="F140" s="68"/>
      <c r="G140" s="65"/>
      <c r="H140" s="69"/>
      <c r="I140" s="70"/>
      <c r="J140" s="70"/>
      <c r="K140" s="34" t="s">
        <v>65</v>
      </c>
      <c r="L140" s="77">
        <v>229</v>
      </c>
      <c r="M140" s="77"/>
      <c r="N140" s="72"/>
      <c r="O140" s="79" t="s">
        <v>431</v>
      </c>
      <c r="P140" s="81">
        <v>43688.93021990741</v>
      </c>
      <c r="Q140" s="79" t="s">
        <v>460</v>
      </c>
      <c r="R140" s="79"/>
      <c r="S140" s="79"/>
      <c r="T140" s="79" t="s">
        <v>653</v>
      </c>
      <c r="U140" s="79"/>
      <c r="V140" s="84" t="s">
        <v>845</v>
      </c>
      <c r="W140" s="81">
        <v>43688.93021990741</v>
      </c>
      <c r="X140" s="84" t="s">
        <v>1009</v>
      </c>
      <c r="Y140" s="79"/>
      <c r="Z140" s="79"/>
      <c r="AA140" s="82" t="s">
        <v>1184</v>
      </c>
      <c r="AB140" s="79"/>
      <c r="AC140" s="79" t="b">
        <v>0</v>
      </c>
      <c r="AD140" s="79">
        <v>0</v>
      </c>
      <c r="AE140" s="82" t="s">
        <v>1246</v>
      </c>
      <c r="AF140" s="79" t="b">
        <v>0</v>
      </c>
      <c r="AG140" s="79" t="s">
        <v>1274</v>
      </c>
      <c r="AH140" s="79"/>
      <c r="AI140" s="82" t="s">
        <v>1246</v>
      </c>
      <c r="AJ140" s="79" t="b">
        <v>0</v>
      </c>
      <c r="AK140" s="79">
        <v>0</v>
      </c>
      <c r="AL140" s="82" t="s">
        <v>1216</v>
      </c>
      <c r="AM140" s="79" t="s">
        <v>1289</v>
      </c>
      <c r="AN140" s="79" t="b">
        <v>0</v>
      </c>
      <c r="AO140" s="82" t="s">
        <v>1216</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335</v>
      </c>
      <c r="B141" s="64" t="s">
        <v>426</v>
      </c>
      <c r="C141" s="65"/>
      <c r="D141" s="66"/>
      <c r="E141" s="67"/>
      <c r="F141" s="68"/>
      <c r="G141" s="65"/>
      <c r="H141" s="69"/>
      <c r="I141" s="70"/>
      <c r="J141" s="70"/>
      <c r="K141" s="34" t="s">
        <v>65</v>
      </c>
      <c r="L141" s="77">
        <v>231</v>
      </c>
      <c r="M141" s="77"/>
      <c r="N141" s="72"/>
      <c r="O141" s="79" t="s">
        <v>432</v>
      </c>
      <c r="P141" s="81">
        <v>43689.06980324074</v>
      </c>
      <c r="Q141" s="79" t="s">
        <v>537</v>
      </c>
      <c r="R141" s="84" t="s">
        <v>609</v>
      </c>
      <c r="S141" s="79" t="s">
        <v>625</v>
      </c>
      <c r="T141" s="79" t="s">
        <v>653</v>
      </c>
      <c r="U141" s="79"/>
      <c r="V141" s="84" t="s">
        <v>846</v>
      </c>
      <c r="W141" s="81">
        <v>43689.06980324074</v>
      </c>
      <c r="X141" s="84" t="s">
        <v>1010</v>
      </c>
      <c r="Y141" s="79"/>
      <c r="Z141" s="79"/>
      <c r="AA141" s="82" t="s">
        <v>1185</v>
      </c>
      <c r="AB141" s="82" t="s">
        <v>1243</v>
      </c>
      <c r="AC141" s="79" t="b">
        <v>0</v>
      </c>
      <c r="AD141" s="79">
        <v>0</v>
      </c>
      <c r="AE141" s="82" t="s">
        <v>1270</v>
      </c>
      <c r="AF141" s="79" t="b">
        <v>0</v>
      </c>
      <c r="AG141" s="79" t="s">
        <v>1274</v>
      </c>
      <c r="AH141" s="79"/>
      <c r="AI141" s="82" t="s">
        <v>1246</v>
      </c>
      <c r="AJ141" s="79" t="b">
        <v>0</v>
      </c>
      <c r="AK141" s="79">
        <v>0</v>
      </c>
      <c r="AL141" s="82" t="s">
        <v>1246</v>
      </c>
      <c r="AM141" s="79" t="s">
        <v>1288</v>
      </c>
      <c r="AN141" s="79" t="b">
        <v>1</v>
      </c>
      <c r="AO141" s="82" t="s">
        <v>1243</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28</v>
      </c>
      <c r="BC141" s="78" t="str">
        <f>REPLACE(INDEX(GroupVertices[Group],MATCH(Edges25[[#This Row],[Vertex 2]],GroupVertices[Vertex],0)),1,1,"")</f>
        <v>28</v>
      </c>
      <c r="BD141" s="48">
        <v>1</v>
      </c>
      <c r="BE141" s="49">
        <v>4.3478260869565215</v>
      </c>
      <c r="BF141" s="48">
        <v>3</v>
      </c>
      <c r="BG141" s="49">
        <v>13.043478260869565</v>
      </c>
      <c r="BH141" s="48">
        <v>0</v>
      </c>
      <c r="BI141" s="49">
        <v>0</v>
      </c>
      <c r="BJ141" s="48">
        <v>19</v>
      </c>
      <c r="BK141" s="49">
        <v>82.6086956521739</v>
      </c>
      <c r="BL141" s="48">
        <v>23</v>
      </c>
    </row>
    <row r="142" spans="1:64" ht="15">
      <c r="A142" s="64" t="s">
        <v>336</v>
      </c>
      <c r="B142" s="64" t="s">
        <v>363</v>
      </c>
      <c r="C142" s="65"/>
      <c r="D142" s="66"/>
      <c r="E142" s="67"/>
      <c r="F142" s="68"/>
      <c r="G142" s="65"/>
      <c r="H142" s="69"/>
      <c r="I142" s="70"/>
      <c r="J142" s="70"/>
      <c r="K142" s="34" t="s">
        <v>65</v>
      </c>
      <c r="L142" s="77">
        <v>232</v>
      </c>
      <c r="M142" s="77"/>
      <c r="N142" s="72"/>
      <c r="O142" s="79" t="s">
        <v>431</v>
      </c>
      <c r="P142" s="81">
        <v>43689.25604166667</v>
      </c>
      <c r="Q142" s="79" t="s">
        <v>460</v>
      </c>
      <c r="R142" s="79"/>
      <c r="S142" s="79"/>
      <c r="T142" s="79" t="s">
        <v>653</v>
      </c>
      <c r="U142" s="79"/>
      <c r="V142" s="84" t="s">
        <v>847</v>
      </c>
      <c r="W142" s="81">
        <v>43689.25604166667</v>
      </c>
      <c r="X142" s="84" t="s">
        <v>1011</v>
      </c>
      <c r="Y142" s="79"/>
      <c r="Z142" s="79"/>
      <c r="AA142" s="82" t="s">
        <v>1186</v>
      </c>
      <c r="AB142" s="79"/>
      <c r="AC142" s="79" t="b">
        <v>0</v>
      </c>
      <c r="AD142" s="79">
        <v>0</v>
      </c>
      <c r="AE142" s="82" t="s">
        <v>1246</v>
      </c>
      <c r="AF142" s="79" t="b">
        <v>0</v>
      </c>
      <c r="AG142" s="79" t="s">
        <v>1274</v>
      </c>
      <c r="AH142" s="79"/>
      <c r="AI142" s="82" t="s">
        <v>1246</v>
      </c>
      <c r="AJ142" s="79" t="b">
        <v>0</v>
      </c>
      <c r="AK142" s="79">
        <v>0</v>
      </c>
      <c r="AL142" s="82" t="s">
        <v>1216</v>
      </c>
      <c r="AM142" s="79" t="s">
        <v>1296</v>
      </c>
      <c r="AN142" s="79" t="b">
        <v>0</v>
      </c>
      <c r="AO142" s="82" t="s">
        <v>1216</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c r="BE142" s="49"/>
      <c r="BF142" s="48"/>
      <c r="BG142" s="49"/>
      <c r="BH142" s="48"/>
      <c r="BI142" s="49"/>
      <c r="BJ142" s="48"/>
      <c r="BK142" s="49"/>
      <c r="BL142" s="48"/>
    </row>
    <row r="143" spans="1:64" ht="15">
      <c r="A143" s="64" t="s">
        <v>337</v>
      </c>
      <c r="B143" s="64" t="s">
        <v>337</v>
      </c>
      <c r="C143" s="65"/>
      <c r="D143" s="66"/>
      <c r="E143" s="67"/>
      <c r="F143" s="68"/>
      <c r="G143" s="65"/>
      <c r="H143" s="69"/>
      <c r="I143" s="70"/>
      <c r="J143" s="70"/>
      <c r="K143" s="34" t="s">
        <v>65</v>
      </c>
      <c r="L143" s="77">
        <v>234</v>
      </c>
      <c r="M143" s="77"/>
      <c r="N143" s="72"/>
      <c r="O143" s="79" t="s">
        <v>176</v>
      </c>
      <c r="P143" s="81">
        <v>43689.336168981485</v>
      </c>
      <c r="Q143" s="79" t="s">
        <v>538</v>
      </c>
      <c r="R143" s="84" t="s">
        <v>610</v>
      </c>
      <c r="S143" s="79" t="s">
        <v>648</v>
      </c>
      <c r="T143" s="79" t="s">
        <v>705</v>
      </c>
      <c r="U143" s="79"/>
      <c r="V143" s="84" t="s">
        <v>848</v>
      </c>
      <c r="W143" s="81">
        <v>43689.336168981485</v>
      </c>
      <c r="X143" s="84" t="s">
        <v>1012</v>
      </c>
      <c r="Y143" s="79"/>
      <c r="Z143" s="79"/>
      <c r="AA143" s="82" t="s">
        <v>1187</v>
      </c>
      <c r="AB143" s="79"/>
      <c r="AC143" s="79" t="b">
        <v>0</v>
      </c>
      <c r="AD143" s="79">
        <v>0</v>
      </c>
      <c r="AE143" s="82" t="s">
        <v>1246</v>
      </c>
      <c r="AF143" s="79" t="b">
        <v>0</v>
      </c>
      <c r="AG143" s="79" t="s">
        <v>1274</v>
      </c>
      <c r="AH143" s="79"/>
      <c r="AI143" s="82" t="s">
        <v>1246</v>
      </c>
      <c r="AJ143" s="79" t="b">
        <v>0</v>
      </c>
      <c r="AK143" s="79">
        <v>0</v>
      </c>
      <c r="AL143" s="82" t="s">
        <v>1246</v>
      </c>
      <c r="AM143" s="79" t="s">
        <v>1288</v>
      </c>
      <c r="AN143" s="79" t="b">
        <v>0</v>
      </c>
      <c r="AO143" s="82" t="s">
        <v>1187</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12</v>
      </c>
      <c r="BK143" s="49">
        <v>100</v>
      </c>
      <c r="BL143" s="48">
        <v>12</v>
      </c>
    </row>
    <row r="144" spans="1:64" ht="15">
      <c r="A144" s="64" t="s">
        <v>338</v>
      </c>
      <c r="B144" s="64" t="s">
        <v>338</v>
      </c>
      <c r="C144" s="65"/>
      <c r="D144" s="66"/>
      <c r="E144" s="67"/>
      <c r="F144" s="68"/>
      <c r="G144" s="65"/>
      <c r="H144" s="69"/>
      <c r="I144" s="70"/>
      <c r="J144" s="70"/>
      <c r="K144" s="34" t="s">
        <v>65</v>
      </c>
      <c r="L144" s="77">
        <v>235</v>
      </c>
      <c r="M144" s="77"/>
      <c r="N144" s="72"/>
      <c r="O144" s="79" t="s">
        <v>176</v>
      </c>
      <c r="P144" s="81">
        <v>43689.35170138889</v>
      </c>
      <c r="Q144" s="79" t="s">
        <v>539</v>
      </c>
      <c r="R144" s="84" t="s">
        <v>611</v>
      </c>
      <c r="S144" s="79" t="s">
        <v>649</v>
      </c>
      <c r="T144" s="79" t="s">
        <v>706</v>
      </c>
      <c r="U144" s="79"/>
      <c r="V144" s="84" t="s">
        <v>849</v>
      </c>
      <c r="W144" s="81">
        <v>43689.35170138889</v>
      </c>
      <c r="X144" s="84" t="s">
        <v>1013</v>
      </c>
      <c r="Y144" s="79"/>
      <c r="Z144" s="79"/>
      <c r="AA144" s="82" t="s">
        <v>1188</v>
      </c>
      <c r="AB144" s="79"/>
      <c r="AC144" s="79" t="b">
        <v>0</v>
      </c>
      <c r="AD144" s="79">
        <v>0</v>
      </c>
      <c r="AE144" s="82" t="s">
        <v>1246</v>
      </c>
      <c r="AF144" s="79" t="b">
        <v>0</v>
      </c>
      <c r="AG144" s="79" t="s">
        <v>1277</v>
      </c>
      <c r="AH144" s="79"/>
      <c r="AI144" s="82" t="s">
        <v>1246</v>
      </c>
      <c r="AJ144" s="79" t="b">
        <v>0</v>
      </c>
      <c r="AK144" s="79">
        <v>0</v>
      </c>
      <c r="AL144" s="82" t="s">
        <v>1246</v>
      </c>
      <c r="AM144" s="79" t="s">
        <v>1288</v>
      </c>
      <c r="AN144" s="79" t="b">
        <v>0</v>
      </c>
      <c r="AO144" s="82" t="s">
        <v>1188</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0</v>
      </c>
      <c r="BE144" s="49">
        <v>0</v>
      </c>
      <c r="BF144" s="48">
        <v>2</v>
      </c>
      <c r="BG144" s="49">
        <v>15.384615384615385</v>
      </c>
      <c r="BH144" s="48">
        <v>0</v>
      </c>
      <c r="BI144" s="49">
        <v>0</v>
      </c>
      <c r="BJ144" s="48">
        <v>11</v>
      </c>
      <c r="BK144" s="49">
        <v>84.61538461538461</v>
      </c>
      <c r="BL144" s="48">
        <v>13</v>
      </c>
    </row>
    <row r="145" spans="1:64" ht="15">
      <c r="A145" s="64" t="s">
        <v>339</v>
      </c>
      <c r="B145" s="64" t="s">
        <v>342</v>
      </c>
      <c r="C145" s="65"/>
      <c r="D145" s="66"/>
      <c r="E145" s="67"/>
      <c r="F145" s="68"/>
      <c r="G145" s="65"/>
      <c r="H145" s="69"/>
      <c r="I145" s="70"/>
      <c r="J145" s="70"/>
      <c r="K145" s="34" t="s">
        <v>65</v>
      </c>
      <c r="L145" s="77">
        <v>236</v>
      </c>
      <c r="M145" s="77"/>
      <c r="N145" s="72"/>
      <c r="O145" s="79" t="s">
        <v>431</v>
      </c>
      <c r="P145" s="81">
        <v>43689.42298611111</v>
      </c>
      <c r="Q145" s="79" t="s">
        <v>540</v>
      </c>
      <c r="R145" s="79"/>
      <c r="S145" s="79"/>
      <c r="T145" s="79"/>
      <c r="U145" s="79"/>
      <c r="V145" s="84" t="s">
        <v>850</v>
      </c>
      <c r="W145" s="81">
        <v>43689.42298611111</v>
      </c>
      <c r="X145" s="84" t="s">
        <v>1014</v>
      </c>
      <c r="Y145" s="79"/>
      <c r="Z145" s="79"/>
      <c r="AA145" s="82" t="s">
        <v>1189</v>
      </c>
      <c r="AB145" s="79"/>
      <c r="AC145" s="79" t="b">
        <v>0</v>
      </c>
      <c r="AD145" s="79">
        <v>0</v>
      </c>
      <c r="AE145" s="82" t="s">
        <v>1246</v>
      </c>
      <c r="AF145" s="79" t="b">
        <v>0</v>
      </c>
      <c r="AG145" s="79" t="s">
        <v>1274</v>
      </c>
      <c r="AH145" s="79"/>
      <c r="AI145" s="82" t="s">
        <v>1246</v>
      </c>
      <c r="AJ145" s="79" t="b">
        <v>0</v>
      </c>
      <c r="AK145" s="79">
        <v>0</v>
      </c>
      <c r="AL145" s="82" t="s">
        <v>1192</v>
      </c>
      <c r="AM145" s="79" t="s">
        <v>1289</v>
      </c>
      <c r="AN145" s="79" t="b">
        <v>0</v>
      </c>
      <c r="AO145" s="82" t="s">
        <v>1192</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13</v>
      </c>
      <c r="BC145" s="78" t="str">
        <f>REPLACE(INDEX(GroupVertices[Group],MATCH(Edges25[[#This Row],[Vertex 2]],GroupVertices[Vertex],0)),1,1,"")</f>
        <v>13</v>
      </c>
      <c r="BD145" s="48">
        <v>0</v>
      </c>
      <c r="BE145" s="49">
        <v>0</v>
      </c>
      <c r="BF145" s="48">
        <v>0</v>
      </c>
      <c r="BG145" s="49">
        <v>0</v>
      </c>
      <c r="BH145" s="48">
        <v>0</v>
      </c>
      <c r="BI145" s="49">
        <v>0</v>
      </c>
      <c r="BJ145" s="48">
        <v>12</v>
      </c>
      <c r="BK145" s="49">
        <v>100</v>
      </c>
      <c r="BL145" s="48">
        <v>12</v>
      </c>
    </row>
    <row r="146" spans="1:64" ht="15">
      <c r="A146" s="64" t="s">
        <v>340</v>
      </c>
      <c r="B146" s="64" t="s">
        <v>363</v>
      </c>
      <c r="C146" s="65"/>
      <c r="D146" s="66"/>
      <c r="E146" s="67"/>
      <c r="F146" s="68"/>
      <c r="G146" s="65"/>
      <c r="H146" s="69"/>
      <c r="I146" s="70"/>
      <c r="J146" s="70"/>
      <c r="K146" s="34" t="s">
        <v>65</v>
      </c>
      <c r="L146" s="77">
        <v>237</v>
      </c>
      <c r="M146" s="77"/>
      <c r="N146" s="72"/>
      <c r="O146" s="79" t="s">
        <v>431</v>
      </c>
      <c r="P146" s="81">
        <v>43649.53395833333</v>
      </c>
      <c r="Q146" s="79" t="s">
        <v>541</v>
      </c>
      <c r="R146" s="84" t="s">
        <v>572</v>
      </c>
      <c r="S146" s="79" t="s">
        <v>627</v>
      </c>
      <c r="T146" s="79" t="s">
        <v>653</v>
      </c>
      <c r="U146" s="79"/>
      <c r="V146" s="84" t="s">
        <v>851</v>
      </c>
      <c r="W146" s="81">
        <v>43649.53395833333</v>
      </c>
      <c r="X146" s="84" t="s">
        <v>1015</v>
      </c>
      <c r="Y146" s="79"/>
      <c r="Z146" s="79"/>
      <c r="AA146" s="82" t="s">
        <v>1190</v>
      </c>
      <c r="AB146" s="79"/>
      <c r="AC146" s="79" t="b">
        <v>0</v>
      </c>
      <c r="AD146" s="79">
        <v>586</v>
      </c>
      <c r="AE146" s="82" t="s">
        <v>1246</v>
      </c>
      <c r="AF146" s="79" t="b">
        <v>0</v>
      </c>
      <c r="AG146" s="79" t="s">
        <v>1274</v>
      </c>
      <c r="AH146" s="79"/>
      <c r="AI146" s="82" t="s">
        <v>1246</v>
      </c>
      <c r="AJ146" s="79" t="b">
        <v>0</v>
      </c>
      <c r="AK146" s="79">
        <v>400</v>
      </c>
      <c r="AL146" s="82" t="s">
        <v>1246</v>
      </c>
      <c r="AM146" s="79" t="s">
        <v>1293</v>
      </c>
      <c r="AN146" s="79" t="b">
        <v>0</v>
      </c>
      <c r="AO146" s="82" t="s">
        <v>1190</v>
      </c>
      <c r="AP146" s="79" t="s">
        <v>1300</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v>1</v>
      </c>
      <c r="BE146" s="49">
        <v>2.380952380952381</v>
      </c>
      <c r="BF146" s="48">
        <v>2</v>
      </c>
      <c r="BG146" s="49">
        <v>4.761904761904762</v>
      </c>
      <c r="BH146" s="48">
        <v>0</v>
      </c>
      <c r="BI146" s="49">
        <v>0</v>
      </c>
      <c r="BJ146" s="48">
        <v>39</v>
      </c>
      <c r="BK146" s="49">
        <v>92.85714285714286</v>
      </c>
      <c r="BL146" s="48">
        <v>42</v>
      </c>
    </row>
    <row r="147" spans="1:64" ht="15">
      <c r="A147" s="64" t="s">
        <v>341</v>
      </c>
      <c r="B147" s="64" t="s">
        <v>340</v>
      </c>
      <c r="C147" s="65"/>
      <c r="D147" s="66"/>
      <c r="E147" s="67"/>
      <c r="F147" s="68"/>
      <c r="G147" s="65"/>
      <c r="H147" s="69"/>
      <c r="I147" s="70"/>
      <c r="J147" s="70"/>
      <c r="K147" s="34" t="s">
        <v>65</v>
      </c>
      <c r="L147" s="77">
        <v>238</v>
      </c>
      <c r="M147" s="77"/>
      <c r="N147" s="72"/>
      <c r="O147" s="79" t="s">
        <v>431</v>
      </c>
      <c r="P147" s="81">
        <v>43689.42390046296</v>
      </c>
      <c r="Q147" s="79" t="s">
        <v>542</v>
      </c>
      <c r="R147" s="79"/>
      <c r="S147" s="79"/>
      <c r="T147" s="79"/>
      <c r="U147" s="79"/>
      <c r="V147" s="84" t="s">
        <v>852</v>
      </c>
      <c r="W147" s="81">
        <v>43689.42390046296</v>
      </c>
      <c r="X147" s="84" t="s">
        <v>1016</v>
      </c>
      <c r="Y147" s="79"/>
      <c r="Z147" s="79"/>
      <c r="AA147" s="82" t="s">
        <v>1191</v>
      </c>
      <c r="AB147" s="79"/>
      <c r="AC147" s="79" t="b">
        <v>0</v>
      </c>
      <c r="AD147" s="79">
        <v>0</v>
      </c>
      <c r="AE147" s="82" t="s">
        <v>1246</v>
      </c>
      <c r="AF147" s="79" t="b">
        <v>0</v>
      </c>
      <c r="AG147" s="79" t="s">
        <v>1274</v>
      </c>
      <c r="AH147" s="79"/>
      <c r="AI147" s="82" t="s">
        <v>1246</v>
      </c>
      <c r="AJ147" s="79" t="b">
        <v>0</v>
      </c>
      <c r="AK147" s="79">
        <v>400</v>
      </c>
      <c r="AL147" s="82" t="s">
        <v>1190</v>
      </c>
      <c r="AM147" s="79" t="s">
        <v>1289</v>
      </c>
      <c r="AN147" s="79" t="b">
        <v>0</v>
      </c>
      <c r="AO147" s="82" t="s">
        <v>1190</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2</v>
      </c>
      <c r="BC147" s="78" t="str">
        <f>REPLACE(INDEX(GroupVertices[Group],MATCH(Edges25[[#This Row],[Vertex 2]],GroupVertices[Vertex],0)),1,1,"")</f>
        <v>2</v>
      </c>
      <c r="BD147" s="48"/>
      <c r="BE147" s="49"/>
      <c r="BF147" s="48"/>
      <c r="BG147" s="49"/>
      <c r="BH147" s="48"/>
      <c r="BI147" s="49"/>
      <c r="BJ147" s="48"/>
      <c r="BK147" s="49"/>
      <c r="BL147" s="48"/>
    </row>
    <row r="148" spans="1:64" ht="15">
      <c r="A148" s="64" t="s">
        <v>342</v>
      </c>
      <c r="B148" s="64" t="s">
        <v>342</v>
      </c>
      <c r="C148" s="65"/>
      <c r="D148" s="66"/>
      <c r="E148" s="67"/>
      <c r="F148" s="68"/>
      <c r="G148" s="65"/>
      <c r="H148" s="69"/>
      <c r="I148" s="70"/>
      <c r="J148" s="70"/>
      <c r="K148" s="34" t="s">
        <v>65</v>
      </c>
      <c r="L148" s="77">
        <v>240</v>
      </c>
      <c r="M148" s="77"/>
      <c r="N148" s="72"/>
      <c r="O148" s="79" t="s">
        <v>176</v>
      </c>
      <c r="P148" s="81">
        <v>43689.42202546296</v>
      </c>
      <c r="Q148" s="79" t="s">
        <v>543</v>
      </c>
      <c r="R148" s="79"/>
      <c r="S148" s="79"/>
      <c r="T148" s="79"/>
      <c r="U148" s="79"/>
      <c r="V148" s="84" t="s">
        <v>853</v>
      </c>
      <c r="W148" s="81">
        <v>43689.42202546296</v>
      </c>
      <c r="X148" s="84" t="s">
        <v>1017</v>
      </c>
      <c r="Y148" s="79"/>
      <c r="Z148" s="79"/>
      <c r="AA148" s="82" t="s">
        <v>1192</v>
      </c>
      <c r="AB148" s="79"/>
      <c r="AC148" s="79" t="b">
        <v>0</v>
      </c>
      <c r="AD148" s="79">
        <v>0</v>
      </c>
      <c r="AE148" s="82" t="s">
        <v>1246</v>
      </c>
      <c r="AF148" s="79" t="b">
        <v>0</v>
      </c>
      <c r="AG148" s="79" t="s">
        <v>1274</v>
      </c>
      <c r="AH148" s="79"/>
      <c r="AI148" s="82" t="s">
        <v>1246</v>
      </c>
      <c r="AJ148" s="79" t="b">
        <v>0</v>
      </c>
      <c r="AK148" s="79">
        <v>0</v>
      </c>
      <c r="AL148" s="82" t="s">
        <v>1246</v>
      </c>
      <c r="AM148" s="79" t="s">
        <v>1289</v>
      </c>
      <c r="AN148" s="79" t="b">
        <v>0</v>
      </c>
      <c r="AO148" s="82" t="s">
        <v>1192</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13</v>
      </c>
      <c r="BC148" s="78" t="str">
        <f>REPLACE(INDEX(GroupVertices[Group],MATCH(Edges25[[#This Row],[Vertex 2]],GroupVertices[Vertex],0)),1,1,"")</f>
        <v>13</v>
      </c>
      <c r="BD148" s="48">
        <v>0</v>
      </c>
      <c r="BE148" s="49">
        <v>0</v>
      </c>
      <c r="BF148" s="48">
        <v>0</v>
      </c>
      <c r="BG148" s="49">
        <v>0</v>
      </c>
      <c r="BH148" s="48">
        <v>0</v>
      </c>
      <c r="BI148" s="49">
        <v>0</v>
      </c>
      <c r="BJ148" s="48">
        <v>10</v>
      </c>
      <c r="BK148" s="49">
        <v>100</v>
      </c>
      <c r="BL148" s="48">
        <v>10</v>
      </c>
    </row>
    <row r="149" spans="1:64" ht="15">
      <c r="A149" s="64" t="s">
        <v>343</v>
      </c>
      <c r="B149" s="64" t="s">
        <v>342</v>
      </c>
      <c r="C149" s="65"/>
      <c r="D149" s="66"/>
      <c r="E149" s="67"/>
      <c r="F149" s="68"/>
      <c r="G149" s="65"/>
      <c r="H149" s="69"/>
      <c r="I149" s="70"/>
      <c r="J149" s="70"/>
      <c r="K149" s="34" t="s">
        <v>65</v>
      </c>
      <c r="L149" s="77">
        <v>241</v>
      </c>
      <c r="M149" s="77"/>
      <c r="N149" s="72"/>
      <c r="O149" s="79" t="s">
        <v>431</v>
      </c>
      <c r="P149" s="81">
        <v>43689.428078703706</v>
      </c>
      <c r="Q149" s="79" t="s">
        <v>540</v>
      </c>
      <c r="R149" s="79"/>
      <c r="S149" s="79"/>
      <c r="T149" s="79"/>
      <c r="U149" s="79"/>
      <c r="V149" s="84" t="s">
        <v>854</v>
      </c>
      <c r="W149" s="81">
        <v>43689.428078703706</v>
      </c>
      <c r="X149" s="84" t="s">
        <v>1018</v>
      </c>
      <c r="Y149" s="79"/>
      <c r="Z149" s="79"/>
      <c r="AA149" s="82" t="s">
        <v>1193</v>
      </c>
      <c r="AB149" s="79"/>
      <c r="AC149" s="79" t="b">
        <v>0</v>
      </c>
      <c r="AD149" s="79">
        <v>0</v>
      </c>
      <c r="AE149" s="82" t="s">
        <v>1246</v>
      </c>
      <c r="AF149" s="79" t="b">
        <v>0</v>
      </c>
      <c r="AG149" s="79" t="s">
        <v>1274</v>
      </c>
      <c r="AH149" s="79"/>
      <c r="AI149" s="82" t="s">
        <v>1246</v>
      </c>
      <c r="AJ149" s="79" t="b">
        <v>0</v>
      </c>
      <c r="AK149" s="79">
        <v>0</v>
      </c>
      <c r="AL149" s="82" t="s">
        <v>1192</v>
      </c>
      <c r="AM149" s="79" t="s">
        <v>1289</v>
      </c>
      <c r="AN149" s="79" t="b">
        <v>0</v>
      </c>
      <c r="AO149" s="82" t="s">
        <v>1192</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13</v>
      </c>
      <c r="BC149" s="78" t="str">
        <f>REPLACE(INDEX(GroupVertices[Group],MATCH(Edges25[[#This Row],[Vertex 2]],GroupVertices[Vertex],0)),1,1,"")</f>
        <v>13</v>
      </c>
      <c r="BD149" s="48">
        <v>0</v>
      </c>
      <c r="BE149" s="49">
        <v>0</v>
      </c>
      <c r="BF149" s="48">
        <v>0</v>
      </c>
      <c r="BG149" s="49">
        <v>0</v>
      </c>
      <c r="BH149" s="48">
        <v>0</v>
      </c>
      <c r="BI149" s="49">
        <v>0</v>
      </c>
      <c r="BJ149" s="48">
        <v>12</v>
      </c>
      <c r="BK149" s="49">
        <v>100</v>
      </c>
      <c r="BL149" s="48">
        <v>12</v>
      </c>
    </row>
    <row r="150" spans="1:64" ht="15">
      <c r="A150" s="64" t="s">
        <v>344</v>
      </c>
      <c r="B150" s="64" t="s">
        <v>344</v>
      </c>
      <c r="C150" s="65"/>
      <c r="D150" s="66"/>
      <c r="E150" s="67"/>
      <c r="F150" s="68"/>
      <c r="G150" s="65"/>
      <c r="H150" s="69"/>
      <c r="I150" s="70"/>
      <c r="J150" s="70"/>
      <c r="K150" s="34" t="s">
        <v>65</v>
      </c>
      <c r="L150" s="77">
        <v>242</v>
      </c>
      <c r="M150" s="77"/>
      <c r="N150" s="72"/>
      <c r="O150" s="79" t="s">
        <v>176</v>
      </c>
      <c r="P150" s="81">
        <v>43678.583333333336</v>
      </c>
      <c r="Q150" s="79" t="s">
        <v>544</v>
      </c>
      <c r="R150" s="84" t="s">
        <v>583</v>
      </c>
      <c r="S150" s="79" t="s">
        <v>636</v>
      </c>
      <c r="T150" s="79" t="s">
        <v>653</v>
      </c>
      <c r="U150" s="79"/>
      <c r="V150" s="84" t="s">
        <v>855</v>
      </c>
      <c r="W150" s="81">
        <v>43678.583333333336</v>
      </c>
      <c r="X150" s="84" t="s">
        <v>1019</v>
      </c>
      <c r="Y150" s="79"/>
      <c r="Z150" s="79"/>
      <c r="AA150" s="82" t="s">
        <v>1194</v>
      </c>
      <c r="AB150" s="79"/>
      <c r="AC150" s="79" t="b">
        <v>0</v>
      </c>
      <c r="AD150" s="79">
        <v>1</v>
      </c>
      <c r="AE150" s="82" t="s">
        <v>1246</v>
      </c>
      <c r="AF150" s="79" t="b">
        <v>0</v>
      </c>
      <c r="AG150" s="79" t="s">
        <v>1274</v>
      </c>
      <c r="AH150" s="79"/>
      <c r="AI150" s="82" t="s">
        <v>1246</v>
      </c>
      <c r="AJ150" s="79" t="b">
        <v>0</v>
      </c>
      <c r="AK150" s="79">
        <v>0</v>
      </c>
      <c r="AL150" s="82" t="s">
        <v>1246</v>
      </c>
      <c r="AM150" s="79" t="s">
        <v>1292</v>
      </c>
      <c r="AN150" s="79" t="b">
        <v>0</v>
      </c>
      <c r="AO150" s="82" t="s">
        <v>1194</v>
      </c>
      <c r="AP150" s="79" t="s">
        <v>176</v>
      </c>
      <c r="AQ150" s="79">
        <v>0</v>
      </c>
      <c r="AR150" s="79">
        <v>0</v>
      </c>
      <c r="AS150" s="79"/>
      <c r="AT150" s="79"/>
      <c r="AU150" s="79"/>
      <c r="AV150" s="79"/>
      <c r="AW150" s="79"/>
      <c r="AX150" s="79"/>
      <c r="AY150" s="79"/>
      <c r="AZ150" s="79"/>
      <c r="BA150">
        <v>4</v>
      </c>
      <c r="BB150" s="78" t="str">
        <f>REPLACE(INDEX(GroupVertices[Group],MATCH(Edges25[[#This Row],[Vertex 1]],GroupVertices[Vertex],0)),1,1,"")</f>
        <v>35</v>
      </c>
      <c r="BC150" s="78" t="str">
        <f>REPLACE(INDEX(GroupVertices[Group],MATCH(Edges25[[#This Row],[Vertex 2]],GroupVertices[Vertex],0)),1,1,"")</f>
        <v>35</v>
      </c>
      <c r="BD150" s="48">
        <v>0</v>
      </c>
      <c r="BE150" s="49">
        <v>0</v>
      </c>
      <c r="BF150" s="48">
        <v>1</v>
      </c>
      <c r="BG150" s="49">
        <v>8.333333333333334</v>
      </c>
      <c r="BH150" s="48">
        <v>0</v>
      </c>
      <c r="BI150" s="49">
        <v>0</v>
      </c>
      <c r="BJ150" s="48">
        <v>11</v>
      </c>
      <c r="BK150" s="49">
        <v>91.66666666666667</v>
      </c>
      <c r="BL150" s="48">
        <v>12</v>
      </c>
    </row>
    <row r="151" spans="1:64" ht="15">
      <c r="A151" s="64" t="s">
        <v>344</v>
      </c>
      <c r="B151" s="64" t="s">
        <v>344</v>
      </c>
      <c r="C151" s="65"/>
      <c r="D151" s="66"/>
      <c r="E151" s="67"/>
      <c r="F151" s="68"/>
      <c r="G151" s="65"/>
      <c r="H151" s="69"/>
      <c r="I151" s="70"/>
      <c r="J151" s="70"/>
      <c r="K151" s="34" t="s">
        <v>65</v>
      </c>
      <c r="L151" s="77">
        <v>243</v>
      </c>
      <c r="M151" s="77"/>
      <c r="N151" s="72"/>
      <c r="O151" s="79" t="s">
        <v>176</v>
      </c>
      <c r="P151" s="81">
        <v>43682.208333333336</v>
      </c>
      <c r="Q151" s="79" t="s">
        <v>545</v>
      </c>
      <c r="R151" s="84" t="s">
        <v>583</v>
      </c>
      <c r="S151" s="79" t="s">
        <v>636</v>
      </c>
      <c r="T151" s="79" t="s">
        <v>653</v>
      </c>
      <c r="U151" s="79"/>
      <c r="V151" s="84" t="s">
        <v>855</v>
      </c>
      <c r="W151" s="81">
        <v>43682.208333333336</v>
      </c>
      <c r="X151" s="84" t="s">
        <v>1020</v>
      </c>
      <c r="Y151" s="79"/>
      <c r="Z151" s="79"/>
      <c r="AA151" s="82" t="s">
        <v>1195</v>
      </c>
      <c r="AB151" s="79"/>
      <c r="AC151" s="79" t="b">
        <v>0</v>
      </c>
      <c r="AD151" s="79">
        <v>1</v>
      </c>
      <c r="AE151" s="82" t="s">
        <v>1246</v>
      </c>
      <c r="AF151" s="79" t="b">
        <v>0</v>
      </c>
      <c r="AG151" s="79" t="s">
        <v>1274</v>
      </c>
      <c r="AH151" s="79"/>
      <c r="AI151" s="82" t="s">
        <v>1246</v>
      </c>
      <c r="AJ151" s="79" t="b">
        <v>0</v>
      </c>
      <c r="AK151" s="79">
        <v>2</v>
      </c>
      <c r="AL151" s="82" t="s">
        <v>1246</v>
      </c>
      <c r="AM151" s="79" t="s">
        <v>1292</v>
      </c>
      <c r="AN151" s="79" t="b">
        <v>0</v>
      </c>
      <c r="AO151" s="82" t="s">
        <v>1195</v>
      </c>
      <c r="AP151" s="79" t="s">
        <v>176</v>
      </c>
      <c r="AQ151" s="79">
        <v>0</v>
      </c>
      <c r="AR151" s="79">
        <v>0</v>
      </c>
      <c r="AS151" s="79"/>
      <c r="AT151" s="79"/>
      <c r="AU151" s="79"/>
      <c r="AV151" s="79"/>
      <c r="AW151" s="79"/>
      <c r="AX151" s="79"/>
      <c r="AY151" s="79"/>
      <c r="AZ151" s="79"/>
      <c r="BA151">
        <v>4</v>
      </c>
      <c r="BB151" s="78" t="str">
        <f>REPLACE(INDEX(GroupVertices[Group],MATCH(Edges25[[#This Row],[Vertex 1]],GroupVertices[Vertex],0)),1,1,"")</f>
        <v>35</v>
      </c>
      <c r="BC151" s="78" t="str">
        <f>REPLACE(INDEX(GroupVertices[Group],MATCH(Edges25[[#This Row],[Vertex 2]],GroupVertices[Vertex],0)),1,1,"")</f>
        <v>35</v>
      </c>
      <c r="BD151" s="48">
        <v>0</v>
      </c>
      <c r="BE151" s="49">
        <v>0</v>
      </c>
      <c r="BF151" s="48">
        <v>1</v>
      </c>
      <c r="BG151" s="49">
        <v>8.333333333333334</v>
      </c>
      <c r="BH151" s="48">
        <v>0</v>
      </c>
      <c r="BI151" s="49">
        <v>0</v>
      </c>
      <c r="BJ151" s="48">
        <v>11</v>
      </c>
      <c r="BK151" s="49">
        <v>91.66666666666667</v>
      </c>
      <c r="BL151" s="48">
        <v>12</v>
      </c>
    </row>
    <row r="152" spans="1:64" ht="15">
      <c r="A152" s="64" t="s">
        <v>344</v>
      </c>
      <c r="B152" s="64" t="s">
        <v>344</v>
      </c>
      <c r="C152" s="65"/>
      <c r="D152" s="66"/>
      <c r="E152" s="67"/>
      <c r="F152" s="68"/>
      <c r="G152" s="65"/>
      <c r="H152" s="69"/>
      <c r="I152" s="70"/>
      <c r="J152" s="70"/>
      <c r="K152" s="34" t="s">
        <v>65</v>
      </c>
      <c r="L152" s="77">
        <v>244</v>
      </c>
      <c r="M152" s="77"/>
      <c r="N152" s="72"/>
      <c r="O152" s="79" t="s">
        <v>176</v>
      </c>
      <c r="P152" s="81">
        <v>43684.50001157408</v>
      </c>
      <c r="Q152" s="79" t="s">
        <v>546</v>
      </c>
      <c r="R152" s="84" t="s">
        <v>583</v>
      </c>
      <c r="S152" s="79" t="s">
        <v>636</v>
      </c>
      <c r="T152" s="79" t="s">
        <v>653</v>
      </c>
      <c r="U152" s="79"/>
      <c r="V152" s="84" t="s">
        <v>855</v>
      </c>
      <c r="W152" s="81">
        <v>43684.50001157408</v>
      </c>
      <c r="X152" s="84" t="s">
        <v>1021</v>
      </c>
      <c r="Y152" s="79"/>
      <c r="Z152" s="79"/>
      <c r="AA152" s="82" t="s">
        <v>1196</v>
      </c>
      <c r="AB152" s="79"/>
      <c r="AC152" s="79" t="b">
        <v>0</v>
      </c>
      <c r="AD152" s="79">
        <v>0</v>
      </c>
      <c r="AE152" s="82" t="s">
        <v>1246</v>
      </c>
      <c r="AF152" s="79" t="b">
        <v>0</v>
      </c>
      <c r="AG152" s="79" t="s">
        <v>1274</v>
      </c>
      <c r="AH152" s="79"/>
      <c r="AI152" s="82" t="s">
        <v>1246</v>
      </c>
      <c r="AJ152" s="79" t="b">
        <v>0</v>
      </c>
      <c r="AK152" s="79">
        <v>0</v>
      </c>
      <c r="AL152" s="82" t="s">
        <v>1246</v>
      </c>
      <c r="AM152" s="79" t="s">
        <v>1292</v>
      </c>
      <c r="AN152" s="79" t="b">
        <v>0</v>
      </c>
      <c r="AO152" s="82" t="s">
        <v>1196</v>
      </c>
      <c r="AP152" s="79" t="s">
        <v>176</v>
      </c>
      <c r="AQ152" s="79">
        <v>0</v>
      </c>
      <c r="AR152" s="79">
        <v>0</v>
      </c>
      <c r="AS152" s="79"/>
      <c r="AT152" s="79"/>
      <c r="AU152" s="79"/>
      <c r="AV152" s="79"/>
      <c r="AW152" s="79"/>
      <c r="AX152" s="79"/>
      <c r="AY152" s="79"/>
      <c r="AZ152" s="79"/>
      <c r="BA152">
        <v>4</v>
      </c>
      <c r="BB152" s="78" t="str">
        <f>REPLACE(INDEX(GroupVertices[Group],MATCH(Edges25[[#This Row],[Vertex 1]],GroupVertices[Vertex],0)),1,1,"")</f>
        <v>35</v>
      </c>
      <c r="BC152" s="78" t="str">
        <f>REPLACE(INDEX(GroupVertices[Group],MATCH(Edges25[[#This Row],[Vertex 2]],GroupVertices[Vertex],0)),1,1,"")</f>
        <v>35</v>
      </c>
      <c r="BD152" s="48">
        <v>0</v>
      </c>
      <c r="BE152" s="49">
        <v>0</v>
      </c>
      <c r="BF152" s="48">
        <v>1</v>
      </c>
      <c r="BG152" s="49">
        <v>2.5641025641025643</v>
      </c>
      <c r="BH152" s="48">
        <v>0</v>
      </c>
      <c r="BI152" s="49">
        <v>0</v>
      </c>
      <c r="BJ152" s="48">
        <v>38</v>
      </c>
      <c r="BK152" s="49">
        <v>97.43589743589743</v>
      </c>
      <c r="BL152" s="48">
        <v>39</v>
      </c>
    </row>
    <row r="153" spans="1:64" ht="15">
      <c r="A153" s="64" t="s">
        <v>344</v>
      </c>
      <c r="B153" s="64" t="s">
        <v>344</v>
      </c>
      <c r="C153" s="65"/>
      <c r="D153" s="66"/>
      <c r="E153" s="67"/>
      <c r="F153" s="68"/>
      <c r="G153" s="65"/>
      <c r="H153" s="69"/>
      <c r="I153" s="70"/>
      <c r="J153" s="70"/>
      <c r="K153" s="34" t="s">
        <v>65</v>
      </c>
      <c r="L153" s="77">
        <v>245</v>
      </c>
      <c r="M153" s="77"/>
      <c r="N153" s="72"/>
      <c r="O153" s="79" t="s">
        <v>176</v>
      </c>
      <c r="P153" s="81">
        <v>43689.50001157408</v>
      </c>
      <c r="Q153" s="79" t="s">
        <v>547</v>
      </c>
      <c r="R153" s="84" t="s">
        <v>612</v>
      </c>
      <c r="S153" s="79" t="s">
        <v>625</v>
      </c>
      <c r="T153" s="79"/>
      <c r="U153" s="79"/>
      <c r="V153" s="84" t="s">
        <v>855</v>
      </c>
      <c r="W153" s="81">
        <v>43689.50001157408</v>
      </c>
      <c r="X153" s="84" t="s">
        <v>1022</v>
      </c>
      <c r="Y153" s="79"/>
      <c r="Z153" s="79"/>
      <c r="AA153" s="82" t="s">
        <v>1197</v>
      </c>
      <c r="AB153" s="79"/>
      <c r="AC153" s="79" t="b">
        <v>0</v>
      </c>
      <c r="AD153" s="79">
        <v>0</v>
      </c>
      <c r="AE153" s="82" t="s">
        <v>1246</v>
      </c>
      <c r="AF153" s="79" t="b">
        <v>0</v>
      </c>
      <c r="AG153" s="79" t="s">
        <v>1274</v>
      </c>
      <c r="AH153" s="79"/>
      <c r="AI153" s="82" t="s">
        <v>1246</v>
      </c>
      <c r="AJ153" s="79" t="b">
        <v>0</v>
      </c>
      <c r="AK153" s="79">
        <v>0</v>
      </c>
      <c r="AL153" s="82" t="s">
        <v>1246</v>
      </c>
      <c r="AM153" s="79" t="s">
        <v>1292</v>
      </c>
      <c r="AN153" s="79" t="b">
        <v>1</v>
      </c>
      <c r="AO153" s="82" t="s">
        <v>1197</v>
      </c>
      <c r="AP153" s="79" t="s">
        <v>176</v>
      </c>
      <c r="AQ153" s="79">
        <v>0</v>
      </c>
      <c r="AR153" s="79">
        <v>0</v>
      </c>
      <c r="AS153" s="79"/>
      <c r="AT153" s="79"/>
      <c r="AU153" s="79"/>
      <c r="AV153" s="79"/>
      <c r="AW153" s="79"/>
      <c r="AX153" s="79"/>
      <c r="AY153" s="79"/>
      <c r="AZ153" s="79"/>
      <c r="BA153">
        <v>4</v>
      </c>
      <c r="BB153" s="78" t="str">
        <f>REPLACE(INDEX(GroupVertices[Group],MATCH(Edges25[[#This Row],[Vertex 1]],GroupVertices[Vertex],0)),1,1,"")</f>
        <v>35</v>
      </c>
      <c r="BC153" s="78" t="str">
        <f>REPLACE(INDEX(GroupVertices[Group],MATCH(Edges25[[#This Row],[Vertex 2]],GroupVertices[Vertex],0)),1,1,"")</f>
        <v>35</v>
      </c>
      <c r="BD153" s="48">
        <v>0</v>
      </c>
      <c r="BE153" s="49">
        <v>0</v>
      </c>
      <c r="BF153" s="48">
        <v>0</v>
      </c>
      <c r="BG153" s="49">
        <v>0</v>
      </c>
      <c r="BH153" s="48">
        <v>0</v>
      </c>
      <c r="BI153" s="49">
        <v>0</v>
      </c>
      <c r="BJ153" s="48">
        <v>19</v>
      </c>
      <c r="BK153" s="49">
        <v>100</v>
      </c>
      <c r="BL153" s="48">
        <v>19</v>
      </c>
    </row>
    <row r="154" spans="1:64" ht="15">
      <c r="A154" s="64" t="s">
        <v>345</v>
      </c>
      <c r="B154" s="64" t="s">
        <v>427</v>
      </c>
      <c r="C154" s="65"/>
      <c r="D154" s="66"/>
      <c r="E154" s="67"/>
      <c r="F154" s="68"/>
      <c r="G154" s="65"/>
      <c r="H154" s="69"/>
      <c r="I154" s="70"/>
      <c r="J154" s="70"/>
      <c r="K154" s="34" t="s">
        <v>65</v>
      </c>
      <c r="L154" s="77">
        <v>246</v>
      </c>
      <c r="M154" s="77"/>
      <c r="N154" s="72"/>
      <c r="O154" s="79" t="s">
        <v>432</v>
      </c>
      <c r="P154" s="81">
        <v>43689.59122685185</v>
      </c>
      <c r="Q154" s="79" t="s">
        <v>548</v>
      </c>
      <c r="R154" s="79"/>
      <c r="S154" s="79"/>
      <c r="T154" s="79" t="s">
        <v>707</v>
      </c>
      <c r="U154" s="79"/>
      <c r="V154" s="84" t="s">
        <v>856</v>
      </c>
      <c r="W154" s="81">
        <v>43689.59122685185</v>
      </c>
      <c r="X154" s="84" t="s">
        <v>1023</v>
      </c>
      <c r="Y154" s="79"/>
      <c r="Z154" s="79"/>
      <c r="AA154" s="82" t="s">
        <v>1198</v>
      </c>
      <c r="AB154" s="82" t="s">
        <v>1244</v>
      </c>
      <c r="AC154" s="79" t="b">
        <v>0</v>
      </c>
      <c r="AD154" s="79">
        <v>1</v>
      </c>
      <c r="AE154" s="82" t="s">
        <v>1271</v>
      </c>
      <c r="AF154" s="79" t="b">
        <v>0</v>
      </c>
      <c r="AG154" s="79" t="s">
        <v>1278</v>
      </c>
      <c r="AH154" s="79"/>
      <c r="AI154" s="82" t="s">
        <v>1246</v>
      </c>
      <c r="AJ154" s="79" t="b">
        <v>0</v>
      </c>
      <c r="AK154" s="79">
        <v>0</v>
      </c>
      <c r="AL154" s="82" t="s">
        <v>1246</v>
      </c>
      <c r="AM154" s="79" t="s">
        <v>1288</v>
      </c>
      <c r="AN154" s="79" t="b">
        <v>0</v>
      </c>
      <c r="AO154" s="82" t="s">
        <v>1244</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27</v>
      </c>
      <c r="BC154" s="78" t="str">
        <f>REPLACE(INDEX(GroupVertices[Group],MATCH(Edges25[[#This Row],[Vertex 2]],GroupVertices[Vertex],0)),1,1,"")</f>
        <v>27</v>
      </c>
      <c r="BD154" s="48">
        <v>0</v>
      </c>
      <c r="BE154" s="49">
        <v>0</v>
      </c>
      <c r="BF154" s="48">
        <v>0</v>
      </c>
      <c r="BG154" s="49">
        <v>0</v>
      </c>
      <c r="BH154" s="48">
        <v>0</v>
      </c>
      <c r="BI154" s="49">
        <v>0</v>
      </c>
      <c r="BJ154" s="48">
        <v>21</v>
      </c>
      <c r="BK154" s="49">
        <v>100</v>
      </c>
      <c r="BL154" s="48">
        <v>21</v>
      </c>
    </row>
    <row r="155" spans="1:64" ht="15">
      <c r="A155" s="64" t="s">
        <v>346</v>
      </c>
      <c r="B155" s="64" t="s">
        <v>367</v>
      </c>
      <c r="C155" s="65"/>
      <c r="D155" s="66"/>
      <c r="E155" s="67"/>
      <c r="F155" s="68"/>
      <c r="G155" s="65"/>
      <c r="H155" s="69"/>
      <c r="I155" s="70"/>
      <c r="J155" s="70"/>
      <c r="K155" s="34" t="s">
        <v>65</v>
      </c>
      <c r="L155" s="77">
        <v>248</v>
      </c>
      <c r="M155" s="77"/>
      <c r="N155" s="72"/>
      <c r="O155" s="79" t="s">
        <v>431</v>
      </c>
      <c r="P155" s="81">
        <v>43678.71675925926</v>
      </c>
      <c r="Q155" s="79" t="s">
        <v>452</v>
      </c>
      <c r="R155" s="79"/>
      <c r="S155" s="79"/>
      <c r="T155" s="79"/>
      <c r="U155" s="79"/>
      <c r="V155" s="84" t="s">
        <v>857</v>
      </c>
      <c r="W155" s="81">
        <v>43678.71675925926</v>
      </c>
      <c r="X155" s="84" t="s">
        <v>1024</v>
      </c>
      <c r="Y155" s="79"/>
      <c r="Z155" s="79"/>
      <c r="AA155" s="82" t="s">
        <v>1199</v>
      </c>
      <c r="AB155" s="79"/>
      <c r="AC155" s="79" t="b">
        <v>0</v>
      </c>
      <c r="AD155" s="79">
        <v>0</v>
      </c>
      <c r="AE155" s="82" t="s">
        <v>1246</v>
      </c>
      <c r="AF155" s="79" t="b">
        <v>0</v>
      </c>
      <c r="AG155" s="79" t="s">
        <v>1274</v>
      </c>
      <c r="AH155" s="79"/>
      <c r="AI155" s="82" t="s">
        <v>1246</v>
      </c>
      <c r="AJ155" s="79" t="b">
        <v>0</v>
      </c>
      <c r="AK155" s="79">
        <v>2</v>
      </c>
      <c r="AL155" s="82" t="s">
        <v>1073</v>
      </c>
      <c r="AM155" s="79" t="s">
        <v>1289</v>
      </c>
      <c r="AN155" s="79" t="b">
        <v>0</v>
      </c>
      <c r="AO155" s="82" t="s">
        <v>1073</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3</v>
      </c>
      <c r="BC155" s="78" t="str">
        <f>REPLACE(INDEX(GroupVertices[Group],MATCH(Edges25[[#This Row],[Vertex 2]],GroupVertices[Vertex],0)),1,1,"")</f>
        <v>3</v>
      </c>
      <c r="BD155" s="48"/>
      <c r="BE155" s="49"/>
      <c r="BF155" s="48"/>
      <c r="BG155" s="49"/>
      <c r="BH155" s="48"/>
      <c r="BI155" s="49"/>
      <c r="BJ155" s="48"/>
      <c r="BK155" s="49"/>
      <c r="BL155" s="48"/>
    </row>
    <row r="156" spans="1:64" ht="15">
      <c r="A156" s="64" t="s">
        <v>346</v>
      </c>
      <c r="B156" s="64" t="s">
        <v>348</v>
      </c>
      <c r="C156" s="65"/>
      <c r="D156" s="66"/>
      <c r="E156" s="67"/>
      <c r="F156" s="68"/>
      <c r="G156" s="65"/>
      <c r="H156" s="69"/>
      <c r="I156" s="70"/>
      <c r="J156" s="70"/>
      <c r="K156" s="34" t="s">
        <v>65</v>
      </c>
      <c r="L156" s="77">
        <v>262</v>
      </c>
      <c r="M156" s="77"/>
      <c r="N156" s="72"/>
      <c r="O156" s="79" t="s">
        <v>431</v>
      </c>
      <c r="P156" s="81">
        <v>43683.070497685185</v>
      </c>
      <c r="Q156" s="79" t="s">
        <v>483</v>
      </c>
      <c r="R156" s="79"/>
      <c r="S156" s="79"/>
      <c r="T156" s="79"/>
      <c r="U156" s="79"/>
      <c r="V156" s="84" t="s">
        <v>857</v>
      </c>
      <c r="W156" s="81">
        <v>43683.070497685185</v>
      </c>
      <c r="X156" s="84" t="s">
        <v>1025</v>
      </c>
      <c r="Y156" s="79"/>
      <c r="Z156" s="79"/>
      <c r="AA156" s="82" t="s">
        <v>1200</v>
      </c>
      <c r="AB156" s="79"/>
      <c r="AC156" s="79" t="b">
        <v>0</v>
      </c>
      <c r="AD156" s="79">
        <v>0</v>
      </c>
      <c r="AE156" s="82" t="s">
        <v>1246</v>
      </c>
      <c r="AF156" s="79" t="b">
        <v>0</v>
      </c>
      <c r="AG156" s="79" t="s">
        <v>1274</v>
      </c>
      <c r="AH156" s="79"/>
      <c r="AI156" s="82" t="s">
        <v>1246</v>
      </c>
      <c r="AJ156" s="79" t="b">
        <v>0</v>
      </c>
      <c r="AK156" s="79">
        <v>2</v>
      </c>
      <c r="AL156" s="82" t="s">
        <v>1205</v>
      </c>
      <c r="AM156" s="79" t="s">
        <v>1289</v>
      </c>
      <c r="AN156" s="79" t="b">
        <v>0</v>
      </c>
      <c r="AO156" s="82" t="s">
        <v>1205</v>
      </c>
      <c r="AP156" s="79" t="s">
        <v>176</v>
      </c>
      <c r="AQ156" s="79">
        <v>0</v>
      </c>
      <c r="AR156" s="79">
        <v>0</v>
      </c>
      <c r="AS156" s="79"/>
      <c r="AT156" s="79"/>
      <c r="AU156" s="79"/>
      <c r="AV156" s="79"/>
      <c r="AW156" s="79"/>
      <c r="AX156" s="79"/>
      <c r="AY156" s="79"/>
      <c r="AZ156" s="79"/>
      <c r="BA156">
        <v>2</v>
      </c>
      <c r="BB156" s="78" t="str">
        <f>REPLACE(INDEX(GroupVertices[Group],MATCH(Edges25[[#This Row],[Vertex 1]],GroupVertices[Vertex],0)),1,1,"")</f>
        <v>3</v>
      </c>
      <c r="BC156" s="78" t="str">
        <f>REPLACE(INDEX(GroupVertices[Group],MATCH(Edges25[[#This Row],[Vertex 2]],GroupVertices[Vertex],0)),1,1,"")</f>
        <v>4</v>
      </c>
      <c r="BD156" s="48">
        <v>0</v>
      </c>
      <c r="BE156" s="49">
        <v>0</v>
      </c>
      <c r="BF156" s="48">
        <v>0</v>
      </c>
      <c r="BG156" s="49">
        <v>0</v>
      </c>
      <c r="BH156" s="48">
        <v>0</v>
      </c>
      <c r="BI156" s="49">
        <v>0</v>
      </c>
      <c r="BJ156" s="48">
        <v>25</v>
      </c>
      <c r="BK156" s="49">
        <v>100</v>
      </c>
      <c r="BL156" s="48">
        <v>25</v>
      </c>
    </row>
    <row r="157" spans="1:64" ht="15">
      <c r="A157" s="64" t="s">
        <v>346</v>
      </c>
      <c r="B157" s="64" t="s">
        <v>348</v>
      </c>
      <c r="C157" s="65"/>
      <c r="D157" s="66"/>
      <c r="E157" s="67"/>
      <c r="F157" s="68"/>
      <c r="G157" s="65"/>
      <c r="H157" s="69"/>
      <c r="I157" s="70"/>
      <c r="J157" s="70"/>
      <c r="K157" s="34" t="s">
        <v>65</v>
      </c>
      <c r="L157" s="77">
        <v>263</v>
      </c>
      <c r="M157" s="77"/>
      <c r="N157" s="72"/>
      <c r="O157" s="79" t="s">
        <v>431</v>
      </c>
      <c r="P157" s="81">
        <v>43690.249814814815</v>
      </c>
      <c r="Q157" s="79" t="s">
        <v>549</v>
      </c>
      <c r="R157" s="79"/>
      <c r="S157" s="79"/>
      <c r="T157" s="79"/>
      <c r="U157" s="79"/>
      <c r="V157" s="84" t="s">
        <v>857</v>
      </c>
      <c r="W157" s="81">
        <v>43690.249814814815</v>
      </c>
      <c r="X157" s="84" t="s">
        <v>1026</v>
      </c>
      <c r="Y157" s="79"/>
      <c r="Z157" s="79"/>
      <c r="AA157" s="82" t="s">
        <v>1201</v>
      </c>
      <c r="AB157" s="79"/>
      <c r="AC157" s="79" t="b">
        <v>0</v>
      </c>
      <c r="AD157" s="79">
        <v>0</v>
      </c>
      <c r="AE157" s="82" t="s">
        <v>1246</v>
      </c>
      <c r="AF157" s="79" t="b">
        <v>0</v>
      </c>
      <c r="AG157" s="79" t="s">
        <v>1274</v>
      </c>
      <c r="AH157" s="79"/>
      <c r="AI157" s="82" t="s">
        <v>1246</v>
      </c>
      <c r="AJ157" s="79" t="b">
        <v>0</v>
      </c>
      <c r="AK157" s="79">
        <v>2</v>
      </c>
      <c r="AL157" s="82" t="s">
        <v>1207</v>
      </c>
      <c r="AM157" s="79" t="s">
        <v>1289</v>
      </c>
      <c r="AN157" s="79" t="b">
        <v>0</v>
      </c>
      <c r="AO157" s="82" t="s">
        <v>1207</v>
      </c>
      <c r="AP157" s="79" t="s">
        <v>176</v>
      </c>
      <c r="AQ157" s="79">
        <v>0</v>
      </c>
      <c r="AR157" s="79">
        <v>0</v>
      </c>
      <c r="AS157" s="79"/>
      <c r="AT157" s="79"/>
      <c r="AU157" s="79"/>
      <c r="AV157" s="79"/>
      <c r="AW157" s="79"/>
      <c r="AX157" s="79"/>
      <c r="AY157" s="79"/>
      <c r="AZ157" s="79"/>
      <c r="BA157">
        <v>2</v>
      </c>
      <c r="BB157" s="78" t="str">
        <f>REPLACE(INDEX(GroupVertices[Group],MATCH(Edges25[[#This Row],[Vertex 1]],GroupVertices[Vertex],0)),1,1,"")</f>
        <v>3</v>
      </c>
      <c r="BC157" s="78" t="str">
        <f>REPLACE(INDEX(GroupVertices[Group],MATCH(Edges25[[#This Row],[Vertex 2]],GroupVertices[Vertex],0)),1,1,"")</f>
        <v>4</v>
      </c>
      <c r="BD157" s="48">
        <v>1</v>
      </c>
      <c r="BE157" s="49">
        <v>4.545454545454546</v>
      </c>
      <c r="BF157" s="48">
        <v>0</v>
      </c>
      <c r="BG157" s="49">
        <v>0</v>
      </c>
      <c r="BH157" s="48">
        <v>0</v>
      </c>
      <c r="BI157" s="49">
        <v>0</v>
      </c>
      <c r="BJ157" s="48">
        <v>21</v>
      </c>
      <c r="BK157" s="49">
        <v>95.45454545454545</v>
      </c>
      <c r="BL157" s="48">
        <v>22</v>
      </c>
    </row>
    <row r="158" spans="1:64" ht="15">
      <c r="A158" s="64" t="s">
        <v>347</v>
      </c>
      <c r="B158" s="64" t="s">
        <v>347</v>
      </c>
      <c r="C158" s="65"/>
      <c r="D158" s="66"/>
      <c r="E158" s="67"/>
      <c r="F158" s="68"/>
      <c r="G158" s="65"/>
      <c r="H158" s="69"/>
      <c r="I158" s="70"/>
      <c r="J158" s="70"/>
      <c r="K158" s="34" t="s">
        <v>65</v>
      </c>
      <c r="L158" s="77">
        <v>264</v>
      </c>
      <c r="M158" s="77"/>
      <c r="N158" s="72"/>
      <c r="O158" s="79" t="s">
        <v>176</v>
      </c>
      <c r="P158" s="81">
        <v>43679.157013888886</v>
      </c>
      <c r="Q158" s="79" t="s">
        <v>550</v>
      </c>
      <c r="R158" s="84" t="s">
        <v>613</v>
      </c>
      <c r="S158" s="79" t="s">
        <v>650</v>
      </c>
      <c r="T158" s="79" t="s">
        <v>708</v>
      </c>
      <c r="U158" s="79"/>
      <c r="V158" s="84" t="s">
        <v>858</v>
      </c>
      <c r="W158" s="81">
        <v>43679.157013888886</v>
      </c>
      <c r="X158" s="84" t="s">
        <v>1027</v>
      </c>
      <c r="Y158" s="79"/>
      <c r="Z158" s="79"/>
      <c r="AA158" s="82" t="s">
        <v>1202</v>
      </c>
      <c r="AB158" s="79"/>
      <c r="AC158" s="79" t="b">
        <v>0</v>
      </c>
      <c r="AD158" s="79">
        <v>54</v>
      </c>
      <c r="AE158" s="82" t="s">
        <v>1246</v>
      </c>
      <c r="AF158" s="79" t="b">
        <v>0</v>
      </c>
      <c r="AG158" s="79" t="s">
        <v>1274</v>
      </c>
      <c r="AH158" s="79"/>
      <c r="AI158" s="82" t="s">
        <v>1246</v>
      </c>
      <c r="AJ158" s="79" t="b">
        <v>0</v>
      </c>
      <c r="AK158" s="79">
        <v>18</v>
      </c>
      <c r="AL158" s="82" t="s">
        <v>1246</v>
      </c>
      <c r="AM158" s="79" t="s">
        <v>1289</v>
      </c>
      <c r="AN158" s="79" t="b">
        <v>0</v>
      </c>
      <c r="AO158" s="82" t="s">
        <v>1202</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4</v>
      </c>
      <c r="BC158" s="78" t="str">
        <f>REPLACE(INDEX(GroupVertices[Group],MATCH(Edges25[[#This Row],[Vertex 2]],GroupVertices[Vertex],0)),1,1,"")</f>
        <v>4</v>
      </c>
      <c r="BD158" s="48">
        <v>0</v>
      </c>
      <c r="BE158" s="49">
        <v>0</v>
      </c>
      <c r="BF158" s="48">
        <v>1</v>
      </c>
      <c r="BG158" s="49">
        <v>2.380952380952381</v>
      </c>
      <c r="BH158" s="48">
        <v>0</v>
      </c>
      <c r="BI158" s="49">
        <v>0</v>
      </c>
      <c r="BJ158" s="48">
        <v>41</v>
      </c>
      <c r="BK158" s="49">
        <v>97.61904761904762</v>
      </c>
      <c r="BL158" s="48">
        <v>42</v>
      </c>
    </row>
    <row r="159" spans="1:64" ht="15">
      <c r="A159" s="64" t="s">
        <v>348</v>
      </c>
      <c r="B159" s="64" t="s">
        <v>347</v>
      </c>
      <c r="C159" s="65"/>
      <c r="D159" s="66"/>
      <c r="E159" s="67"/>
      <c r="F159" s="68"/>
      <c r="G159" s="65"/>
      <c r="H159" s="69"/>
      <c r="I159" s="70"/>
      <c r="J159" s="70"/>
      <c r="K159" s="34" t="s">
        <v>65</v>
      </c>
      <c r="L159" s="77">
        <v>265</v>
      </c>
      <c r="M159" s="77"/>
      <c r="N159" s="72"/>
      <c r="O159" s="79" t="s">
        <v>432</v>
      </c>
      <c r="P159" s="81">
        <v>43682.97752314815</v>
      </c>
      <c r="Q159" s="79" t="s">
        <v>551</v>
      </c>
      <c r="R159" s="79"/>
      <c r="S159" s="79"/>
      <c r="T159" s="79" t="s">
        <v>709</v>
      </c>
      <c r="U159" s="79"/>
      <c r="V159" s="84" t="s">
        <v>859</v>
      </c>
      <c r="W159" s="81">
        <v>43682.97752314815</v>
      </c>
      <c r="X159" s="84" t="s">
        <v>1028</v>
      </c>
      <c r="Y159" s="79"/>
      <c r="Z159" s="79"/>
      <c r="AA159" s="82" t="s">
        <v>1203</v>
      </c>
      <c r="AB159" s="82" t="s">
        <v>1202</v>
      </c>
      <c r="AC159" s="79" t="b">
        <v>0</v>
      </c>
      <c r="AD159" s="79">
        <v>1</v>
      </c>
      <c r="AE159" s="82" t="s">
        <v>1272</v>
      </c>
      <c r="AF159" s="79" t="b">
        <v>0</v>
      </c>
      <c r="AG159" s="79" t="s">
        <v>1274</v>
      </c>
      <c r="AH159" s="79"/>
      <c r="AI159" s="82" t="s">
        <v>1246</v>
      </c>
      <c r="AJ159" s="79" t="b">
        <v>0</v>
      </c>
      <c r="AK159" s="79">
        <v>0</v>
      </c>
      <c r="AL159" s="82" t="s">
        <v>1246</v>
      </c>
      <c r="AM159" s="79" t="s">
        <v>1288</v>
      </c>
      <c r="AN159" s="79" t="b">
        <v>0</v>
      </c>
      <c r="AO159" s="82" t="s">
        <v>1202</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4</v>
      </c>
      <c r="BC159" s="78" t="str">
        <f>REPLACE(INDEX(GroupVertices[Group],MATCH(Edges25[[#This Row],[Vertex 2]],GroupVertices[Vertex],0)),1,1,"")</f>
        <v>4</v>
      </c>
      <c r="BD159" s="48">
        <v>1</v>
      </c>
      <c r="BE159" s="49">
        <v>11.11111111111111</v>
      </c>
      <c r="BF159" s="48">
        <v>0</v>
      </c>
      <c r="BG159" s="49">
        <v>0</v>
      </c>
      <c r="BH159" s="48">
        <v>0</v>
      </c>
      <c r="BI159" s="49">
        <v>0</v>
      </c>
      <c r="BJ159" s="48">
        <v>8</v>
      </c>
      <c r="BK159" s="49">
        <v>88.88888888888889</v>
      </c>
      <c r="BL159" s="48">
        <v>9</v>
      </c>
    </row>
    <row r="160" spans="1:64" ht="15">
      <c r="A160" s="64" t="s">
        <v>349</v>
      </c>
      <c r="B160" s="64" t="s">
        <v>347</v>
      </c>
      <c r="C160" s="65"/>
      <c r="D160" s="66"/>
      <c r="E160" s="67"/>
      <c r="F160" s="68"/>
      <c r="G160" s="65"/>
      <c r="H160" s="69"/>
      <c r="I160" s="70"/>
      <c r="J160" s="70"/>
      <c r="K160" s="34" t="s">
        <v>65</v>
      </c>
      <c r="L160" s="77">
        <v>266</v>
      </c>
      <c r="M160" s="77"/>
      <c r="N160" s="72"/>
      <c r="O160" s="79" t="s">
        <v>431</v>
      </c>
      <c r="P160" s="81">
        <v>43679.18791666667</v>
      </c>
      <c r="Q160" s="79" t="s">
        <v>462</v>
      </c>
      <c r="R160" s="79"/>
      <c r="S160" s="79"/>
      <c r="T160" s="79" t="s">
        <v>664</v>
      </c>
      <c r="U160" s="79"/>
      <c r="V160" s="84" t="s">
        <v>860</v>
      </c>
      <c r="W160" s="81">
        <v>43679.18791666667</v>
      </c>
      <c r="X160" s="84" t="s">
        <v>1029</v>
      </c>
      <c r="Y160" s="79"/>
      <c r="Z160" s="79"/>
      <c r="AA160" s="82" t="s">
        <v>1204</v>
      </c>
      <c r="AB160" s="79"/>
      <c r="AC160" s="79" t="b">
        <v>0</v>
      </c>
      <c r="AD160" s="79">
        <v>0</v>
      </c>
      <c r="AE160" s="82" t="s">
        <v>1246</v>
      </c>
      <c r="AF160" s="79" t="b">
        <v>0</v>
      </c>
      <c r="AG160" s="79" t="s">
        <v>1274</v>
      </c>
      <c r="AH160" s="79"/>
      <c r="AI160" s="82" t="s">
        <v>1246</v>
      </c>
      <c r="AJ160" s="79" t="b">
        <v>0</v>
      </c>
      <c r="AK160" s="79">
        <v>18</v>
      </c>
      <c r="AL160" s="82" t="s">
        <v>1202</v>
      </c>
      <c r="AM160" s="79" t="s">
        <v>1289</v>
      </c>
      <c r="AN160" s="79" t="b">
        <v>0</v>
      </c>
      <c r="AO160" s="82" t="s">
        <v>1202</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4</v>
      </c>
      <c r="BC160" s="78" t="str">
        <f>REPLACE(INDEX(GroupVertices[Group],MATCH(Edges25[[#This Row],[Vertex 2]],GroupVertices[Vertex],0)),1,1,"")</f>
        <v>4</v>
      </c>
      <c r="BD160" s="48">
        <v>0</v>
      </c>
      <c r="BE160" s="49">
        <v>0</v>
      </c>
      <c r="BF160" s="48">
        <v>1</v>
      </c>
      <c r="BG160" s="49">
        <v>3.8461538461538463</v>
      </c>
      <c r="BH160" s="48">
        <v>0</v>
      </c>
      <c r="BI160" s="49">
        <v>0</v>
      </c>
      <c r="BJ160" s="48">
        <v>25</v>
      </c>
      <c r="BK160" s="49">
        <v>96.15384615384616</v>
      </c>
      <c r="BL160" s="48">
        <v>26</v>
      </c>
    </row>
    <row r="161" spans="1:64" ht="15">
      <c r="A161" s="64" t="s">
        <v>348</v>
      </c>
      <c r="B161" s="64" t="s">
        <v>348</v>
      </c>
      <c r="C161" s="65"/>
      <c r="D161" s="66"/>
      <c r="E161" s="67"/>
      <c r="F161" s="68"/>
      <c r="G161" s="65"/>
      <c r="H161" s="69"/>
      <c r="I161" s="70"/>
      <c r="J161" s="70"/>
      <c r="K161" s="34" t="s">
        <v>65</v>
      </c>
      <c r="L161" s="77">
        <v>267</v>
      </c>
      <c r="M161" s="77"/>
      <c r="N161" s="72"/>
      <c r="O161" s="79" t="s">
        <v>176</v>
      </c>
      <c r="P161" s="81">
        <v>43682.93046296296</v>
      </c>
      <c r="Q161" s="79" t="s">
        <v>552</v>
      </c>
      <c r="R161" s="84" t="s">
        <v>614</v>
      </c>
      <c r="S161" s="79" t="s">
        <v>650</v>
      </c>
      <c r="T161" s="79" t="s">
        <v>653</v>
      </c>
      <c r="U161" s="79"/>
      <c r="V161" s="84" t="s">
        <v>859</v>
      </c>
      <c r="W161" s="81">
        <v>43682.93046296296</v>
      </c>
      <c r="X161" s="84" t="s">
        <v>1030</v>
      </c>
      <c r="Y161" s="79"/>
      <c r="Z161" s="79"/>
      <c r="AA161" s="82" t="s">
        <v>1205</v>
      </c>
      <c r="AB161" s="79"/>
      <c r="AC161" s="79" t="b">
        <v>0</v>
      </c>
      <c r="AD161" s="79">
        <v>1</v>
      </c>
      <c r="AE161" s="82" t="s">
        <v>1246</v>
      </c>
      <c r="AF161" s="79" t="b">
        <v>0</v>
      </c>
      <c r="AG161" s="79" t="s">
        <v>1274</v>
      </c>
      <c r="AH161" s="79"/>
      <c r="AI161" s="82" t="s">
        <v>1246</v>
      </c>
      <c r="AJ161" s="79" t="b">
        <v>0</v>
      </c>
      <c r="AK161" s="79">
        <v>2</v>
      </c>
      <c r="AL161" s="82" t="s">
        <v>1246</v>
      </c>
      <c r="AM161" s="79" t="s">
        <v>1288</v>
      </c>
      <c r="AN161" s="79" t="b">
        <v>0</v>
      </c>
      <c r="AO161" s="82" t="s">
        <v>1205</v>
      </c>
      <c r="AP161" s="79" t="s">
        <v>176</v>
      </c>
      <c r="AQ161" s="79">
        <v>0</v>
      </c>
      <c r="AR161" s="79">
        <v>0</v>
      </c>
      <c r="AS161" s="79"/>
      <c r="AT161" s="79"/>
      <c r="AU161" s="79"/>
      <c r="AV161" s="79"/>
      <c r="AW161" s="79"/>
      <c r="AX161" s="79"/>
      <c r="AY161" s="79"/>
      <c r="AZ161" s="79"/>
      <c r="BA161">
        <v>3</v>
      </c>
      <c r="BB161" s="78" t="str">
        <f>REPLACE(INDEX(GroupVertices[Group],MATCH(Edges25[[#This Row],[Vertex 1]],GroupVertices[Vertex],0)),1,1,"")</f>
        <v>4</v>
      </c>
      <c r="BC161" s="78" t="str">
        <f>REPLACE(INDEX(GroupVertices[Group],MATCH(Edges25[[#This Row],[Vertex 2]],GroupVertices[Vertex],0)),1,1,"")</f>
        <v>4</v>
      </c>
      <c r="BD161" s="48">
        <v>0</v>
      </c>
      <c r="BE161" s="49">
        <v>0</v>
      </c>
      <c r="BF161" s="48">
        <v>0</v>
      </c>
      <c r="BG161" s="49">
        <v>0</v>
      </c>
      <c r="BH161" s="48">
        <v>0</v>
      </c>
      <c r="BI161" s="49">
        <v>0</v>
      </c>
      <c r="BJ161" s="48">
        <v>28</v>
      </c>
      <c r="BK161" s="49">
        <v>100</v>
      </c>
      <c r="BL161" s="48">
        <v>28</v>
      </c>
    </row>
    <row r="162" spans="1:64" ht="15">
      <c r="A162" s="64" t="s">
        <v>348</v>
      </c>
      <c r="B162" s="64" t="s">
        <v>348</v>
      </c>
      <c r="C162" s="65"/>
      <c r="D162" s="66"/>
      <c r="E162" s="67"/>
      <c r="F162" s="68"/>
      <c r="G162" s="65"/>
      <c r="H162" s="69"/>
      <c r="I162" s="70"/>
      <c r="J162" s="70"/>
      <c r="K162" s="34" t="s">
        <v>65</v>
      </c>
      <c r="L162" s="77">
        <v>268</v>
      </c>
      <c r="M162" s="77"/>
      <c r="N162" s="72"/>
      <c r="O162" s="79" t="s">
        <v>176</v>
      </c>
      <c r="P162" s="81">
        <v>43685.91416666667</v>
      </c>
      <c r="Q162" s="79" t="s">
        <v>553</v>
      </c>
      <c r="R162" s="84" t="s">
        <v>615</v>
      </c>
      <c r="S162" s="79" t="s">
        <v>625</v>
      </c>
      <c r="T162" s="79" t="s">
        <v>710</v>
      </c>
      <c r="U162" s="79"/>
      <c r="V162" s="84" t="s">
        <v>859</v>
      </c>
      <c r="W162" s="81">
        <v>43685.91416666667</v>
      </c>
      <c r="X162" s="84" t="s">
        <v>1031</v>
      </c>
      <c r="Y162" s="79"/>
      <c r="Z162" s="79"/>
      <c r="AA162" s="82" t="s">
        <v>1206</v>
      </c>
      <c r="AB162" s="79"/>
      <c r="AC162" s="79" t="b">
        <v>0</v>
      </c>
      <c r="AD162" s="79">
        <v>0</v>
      </c>
      <c r="AE162" s="82" t="s">
        <v>1246</v>
      </c>
      <c r="AF162" s="79" t="b">
        <v>1</v>
      </c>
      <c r="AG162" s="79" t="s">
        <v>1274</v>
      </c>
      <c r="AH162" s="79"/>
      <c r="AI162" s="82" t="s">
        <v>1286</v>
      </c>
      <c r="AJ162" s="79" t="b">
        <v>0</v>
      </c>
      <c r="AK162" s="79">
        <v>0</v>
      </c>
      <c r="AL162" s="82" t="s">
        <v>1246</v>
      </c>
      <c r="AM162" s="79" t="s">
        <v>1288</v>
      </c>
      <c r="AN162" s="79" t="b">
        <v>0</v>
      </c>
      <c r="AO162" s="82" t="s">
        <v>1206</v>
      </c>
      <c r="AP162" s="79" t="s">
        <v>176</v>
      </c>
      <c r="AQ162" s="79">
        <v>0</v>
      </c>
      <c r="AR162" s="79">
        <v>0</v>
      </c>
      <c r="AS162" s="79"/>
      <c r="AT162" s="79"/>
      <c r="AU162" s="79"/>
      <c r="AV162" s="79"/>
      <c r="AW162" s="79"/>
      <c r="AX162" s="79"/>
      <c r="AY162" s="79"/>
      <c r="AZ162" s="79"/>
      <c r="BA162">
        <v>3</v>
      </c>
      <c r="BB162" s="78" t="str">
        <f>REPLACE(INDEX(GroupVertices[Group],MATCH(Edges25[[#This Row],[Vertex 1]],GroupVertices[Vertex],0)),1,1,"")</f>
        <v>4</v>
      </c>
      <c r="BC162" s="78" t="str">
        <f>REPLACE(INDEX(GroupVertices[Group],MATCH(Edges25[[#This Row],[Vertex 2]],GroupVertices[Vertex],0)),1,1,"")</f>
        <v>4</v>
      </c>
      <c r="BD162" s="48">
        <v>1</v>
      </c>
      <c r="BE162" s="49">
        <v>3.4482758620689653</v>
      </c>
      <c r="BF162" s="48">
        <v>1</v>
      </c>
      <c r="BG162" s="49">
        <v>3.4482758620689653</v>
      </c>
      <c r="BH162" s="48">
        <v>0</v>
      </c>
      <c r="BI162" s="49">
        <v>0</v>
      </c>
      <c r="BJ162" s="48">
        <v>27</v>
      </c>
      <c r="BK162" s="49">
        <v>93.10344827586206</v>
      </c>
      <c r="BL162" s="48">
        <v>29</v>
      </c>
    </row>
    <row r="163" spans="1:64" ht="15">
      <c r="A163" s="64" t="s">
        <v>348</v>
      </c>
      <c r="B163" s="64" t="s">
        <v>348</v>
      </c>
      <c r="C163" s="65"/>
      <c r="D163" s="66"/>
      <c r="E163" s="67"/>
      <c r="F163" s="68"/>
      <c r="G163" s="65"/>
      <c r="H163" s="69"/>
      <c r="I163" s="70"/>
      <c r="J163" s="70"/>
      <c r="K163" s="34" t="s">
        <v>65</v>
      </c>
      <c r="L163" s="77">
        <v>269</v>
      </c>
      <c r="M163" s="77"/>
      <c r="N163" s="72"/>
      <c r="O163" s="79" t="s">
        <v>176</v>
      </c>
      <c r="P163" s="81">
        <v>43689.9340625</v>
      </c>
      <c r="Q163" s="79" t="s">
        <v>554</v>
      </c>
      <c r="R163" s="84" t="s">
        <v>616</v>
      </c>
      <c r="S163" s="79" t="s">
        <v>625</v>
      </c>
      <c r="T163" s="79"/>
      <c r="U163" s="79"/>
      <c r="V163" s="84" t="s">
        <v>859</v>
      </c>
      <c r="W163" s="81">
        <v>43689.9340625</v>
      </c>
      <c r="X163" s="84" t="s">
        <v>1032</v>
      </c>
      <c r="Y163" s="79"/>
      <c r="Z163" s="79"/>
      <c r="AA163" s="82" t="s">
        <v>1207</v>
      </c>
      <c r="AB163" s="79"/>
      <c r="AC163" s="79" t="b">
        <v>0</v>
      </c>
      <c r="AD163" s="79">
        <v>0</v>
      </c>
      <c r="AE163" s="82" t="s">
        <v>1246</v>
      </c>
      <c r="AF163" s="79" t="b">
        <v>0</v>
      </c>
      <c r="AG163" s="79" t="s">
        <v>1274</v>
      </c>
      <c r="AH163" s="79"/>
      <c r="AI163" s="82" t="s">
        <v>1246</v>
      </c>
      <c r="AJ163" s="79" t="b">
        <v>0</v>
      </c>
      <c r="AK163" s="79">
        <v>0</v>
      </c>
      <c r="AL163" s="82" t="s">
        <v>1246</v>
      </c>
      <c r="AM163" s="79" t="s">
        <v>1288</v>
      </c>
      <c r="AN163" s="79" t="b">
        <v>1</v>
      </c>
      <c r="AO163" s="82" t="s">
        <v>1207</v>
      </c>
      <c r="AP163" s="79" t="s">
        <v>176</v>
      </c>
      <c r="AQ163" s="79">
        <v>0</v>
      </c>
      <c r="AR163" s="79">
        <v>0</v>
      </c>
      <c r="AS163" s="79"/>
      <c r="AT163" s="79"/>
      <c r="AU163" s="79"/>
      <c r="AV163" s="79"/>
      <c r="AW163" s="79"/>
      <c r="AX163" s="79"/>
      <c r="AY163" s="79"/>
      <c r="AZ163" s="79"/>
      <c r="BA163">
        <v>3</v>
      </c>
      <c r="BB163" s="78" t="str">
        <f>REPLACE(INDEX(GroupVertices[Group],MATCH(Edges25[[#This Row],[Vertex 1]],GroupVertices[Vertex],0)),1,1,"")</f>
        <v>4</v>
      </c>
      <c r="BC163" s="78" t="str">
        <f>REPLACE(INDEX(GroupVertices[Group],MATCH(Edges25[[#This Row],[Vertex 2]],GroupVertices[Vertex],0)),1,1,"")</f>
        <v>4</v>
      </c>
      <c r="BD163" s="48">
        <v>1</v>
      </c>
      <c r="BE163" s="49">
        <v>5</v>
      </c>
      <c r="BF163" s="48">
        <v>0</v>
      </c>
      <c r="BG163" s="49">
        <v>0</v>
      </c>
      <c r="BH163" s="48">
        <v>0</v>
      </c>
      <c r="BI163" s="49">
        <v>0</v>
      </c>
      <c r="BJ163" s="48">
        <v>19</v>
      </c>
      <c r="BK163" s="49">
        <v>95</v>
      </c>
      <c r="BL163" s="48">
        <v>20</v>
      </c>
    </row>
    <row r="164" spans="1:64" ht="15">
      <c r="A164" s="64" t="s">
        <v>349</v>
      </c>
      <c r="B164" s="64" t="s">
        <v>348</v>
      </c>
      <c r="C164" s="65"/>
      <c r="D164" s="66"/>
      <c r="E164" s="67"/>
      <c r="F164" s="68"/>
      <c r="G164" s="65"/>
      <c r="H164" s="69"/>
      <c r="I164" s="70"/>
      <c r="J164" s="70"/>
      <c r="K164" s="34" t="s">
        <v>65</v>
      </c>
      <c r="L164" s="77">
        <v>270</v>
      </c>
      <c r="M164" s="77"/>
      <c r="N164" s="72"/>
      <c r="O164" s="79" t="s">
        <v>431</v>
      </c>
      <c r="P164" s="81">
        <v>43690.31271990741</v>
      </c>
      <c r="Q164" s="79" t="s">
        <v>549</v>
      </c>
      <c r="R164" s="79"/>
      <c r="S164" s="79"/>
      <c r="T164" s="79"/>
      <c r="U164" s="79"/>
      <c r="V164" s="84" t="s">
        <v>860</v>
      </c>
      <c r="W164" s="81">
        <v>43690.31271990741</v>
      </c>
      <c r="X164" s="84" t="s">
        <v>1033</v>
      </c>
      <c r="Y164" s="79"/>
      <c r="Z164" s="79"/>
      <c r="AA164" s="82" t="s">
        <v>1208</v>
      </c>
      <c r="AB164" s="79"/>
      <c r="AC164" s="79" t="b">
        <v>0</v>
      </c>
      <c r="AD164" s="79">
        <v>0</v>
      </c>
      <c r="AE164" s="82" t="s">
        <v>1246</v>
      </c>
      <c r="AF164" s="79" t="b">
        <v>0</v>
      </c>
      <c r="AG164" s="79" t="s">
        <v>1274</v>
      </c>
      <c r="AH164" s="79"/>
      <c r="AI164" s="82" t="s">
        <v>1246</v>
      </c>
      <c r="AJ164" s="79" t="b">
        <v>0</v>
      </c>
      <c r="AK164" s="79">
        <v>2</v>
      </c>
      <c r="AL164" s="82" t="s">
        <v>1207</v>
      </c>
      <c r="AM164" s="79" t="s">
        <v>1289</v>
      </c>
      <c r="AN164" s="79" t="b">
        <v>0</v>
      </c>
      <c r="AO164" s="82" t="s">
        <v>1207</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4</v>
      </c>
      <c r="BC164" s="78" t="str">
        <f>REPLACE(INDEX(GroupVertices[Group],MATCH(Edges25[[#This Row],[Vertex 2]],GroupVertices[Vertex],0)),1,1,"")</f>
        <v>4</v>
      </c>
      <c r="BD164" s="48">
        <v>1</v>
      </c>
      <c r="BE164" s="49">
        <v>4.545454545454546</v>
      </c>
      <c r="BF164" s="48">
        <v>0</v>
      </c>
      <c r="BG164" s="49">
        <v>0</v>
      </c>
      <c r="BH164" s="48">
        <v>0</v>
      </c>
      <c r="BI164" s="49">
        <v>0</v>
      </c>
      <c r="BJ164" s="48">
        <v>21</v>
      </c>
      <c r="BK164" s="49">
        <v>95.45454545454545</v>
      </c>
      <c r="BL164" s="48">
        <v>22</v>
      </c>
    </row>
    <row r="165" spans="1:64" ht="15">
      <c r="A165" s="64" t="s">
        <v>350</v>
      </c>
      <c r="B165" s="64" t="s">
        <v>360</v>
      </c>
      <c r="C165" s="65"/>
      <c r="D165" s="66"/>
      <c r="E165" s="67"/>
      <c r="F165" s="68"/>
      <c r="G165" s="65"/>
      <c r="H165" s="69"/>
      <c r="I165" s="70"/>
      <c r="J165" s="70"/>
      <c r="K165" s="34" t="s">
        <v>65</v>
      </c>
      <c r="L165" s="77">
        <v>271</v>
      </c>
      <c r="M165" s="77"/>
      <c r="N165" s="72"/>
      <c r="O165" s="79" t="s">
        <v>431</v>
      </c>
      <c r="P165" s="81">
        <v>43690.44907407407</v>
      </c>
      <c r="Q165" s="79" t="s">
        <v>555</v>
      </c>
      <c r="R165" s="79"/>
      <c r="S165" s="79"/>
      <c r="T165" s="79" t="s">
        <v>653</v>
      </c>
      <c r="U165" s="79"/>
      <c r="V165" s="84" t="s">
        <v>861</v>
      </c>
      <c r="W165" s="81">
        <v>43690.44907407407</v>
      </c>
      <c r="X165" s="84" t="s">
        <v>1034</v>
      </c>
      <c r="Y165" s="79"/>
      <c r="Z165" s="79"/>
      <c r="AA165" s="82" t="s">
        <v>1209</v>
      </c>
      <c r="AB165" s="79"/>
      <c r="AC165" s="79" t="b">
        <v>0</v>
      </c>
      <c r="AD165" s="79">
        <v>0</v>
      </c>
      <c r="AE165" s="82" t="s">
        <v>1246</v>
      </c>
      <c r="AF165" s="79" t="b">
        <v>0</v>
      </c>
      <c r="AG165" s="79" t="s">
        <v>1274</v>
      </c>
      <c r="AH165" s="79"/>
      <c r="AI165" s="82" t="s">
        <v>1246</v>
      </c>
      <c r="AJ165" s="79" t="b">
        <v>0</v>
      </c>
      <c r="AK165" s="79">
        <v>0</v>
      </c>
      <c r="AL165" s="82" t="s">
        <v>1220</v>
      </c>
      <c r="AM165" s="79" t="s">
        <v>1296</v>
      </c>
      <c r="AN165" s="79" t="b">
        <v>0</v>
      </c>
      <c r="AO165" s="82" t="s">
        <v>1220</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11</v>
      </c>
      <c r="BC165" s="78" t="str">
        <f>REPLACE(INDEX(GroupVertices[Group],MATCH(Edges25[[#This Row],[Vertex 2]],GroupVertices[Vertex],0)),1,1,"")</f>
        <v>11</v>
      </c>
      <c r="BD165" s="48">
        <v>0</v>
      </c>
      <c r="BE165" s="49">
        <v>0</v>
      </c>
      <c r="BF165" s="48">
        <v>0</v>
      </c>
      <c r="BG165" s="49">
        <v>0</v>
      </c>
      <c r="BH165" s="48">
        <v>0</v>
      </c>
      <c r="BI165" s="49">
        <v>0</v>
      </c>
      <c r="BJ165" s="48">
        <v>25</v>
      </c>
      <c r="BK165" s="49">
        <v>100</v>
      </c>
      <c r="BL165" s="48">
        <v>25</v>
      </c>
    </row>
    <row r="166" spans="1:64" ht="15">
      <c r="A166" s="64" t="s">
        <v>351</v>
      </c>
      <c r="B166" s="64" t="s">
        <v>428</v>
      </c>
      <c r="C166" s="65"/>
      <c r="D166" s="66"/>
      <c r="E166" s="67"/>
      <c r="F166" s="68"/>
      <c r="G166" s="65"/>
      <c r="H166" s="69"/>
      <c r="I166" s="70"/>
      <c r="J166" s="70"/>
      <c r="K166" s="34" t="s">
        <v>65</v>
      </c>
      <c r="L166" s="77">
        <v>272</v>
      </c>
      <c r="M166" s="77"/>
      <c r="N166" s="72"/>
      <c r="O166" s="79" t="s">
        <v>432</v>
      </c>
      <c r="P166" s="81">
        <v>43690.499560185184</v>
      </c>
      <c r="Q166" s="79" t="s">
        <v>556</v>
      </c>
      <c r="R166" s="84" t="s">
        <v>617</v>
      </c>
      <c r="S166" s="79" t="s">
        <v>625</v>
      </c>
      <c r="T166" s="79" t="s">
        <v>653</v>
      </c>
      <c r="U166" s="79"/>
      <c r="V166" s="84" t="s">
        <v>862</v>
      </c>
      <c r="W166" s="81">
        <v>43690.499560185184</v>
      </c>
      <c r="X166" s="84" t="s">
        <v>1035</v>
      </c>
      <c r="Y166" s="79"/>
      <c r="Z166" s="79"/>
      <c r="AA166" s="82" t="s">
        <v>1210</v>
      </c>
      <c r="AB166" s="82" t="s">
        <v>1245</v>
      </c>
      <c r="AC166" s="79" t="b">
        <v>0</v>
      </c>
      <c r="AD166" s="79">
        <v>0</v>
      </c>
      <c r="AE166" s="82" t="s">
        <v>1273</v>
      </c>
      <c r="AF166" s="79" t="b">
        <v>1</v>
      </c>
      <c r="AG166" s="79" t="s">
        <v>1274</v>
      </c>
      <c r="AH166" s="79"/>
      <c r="AI166" s="82" t="s">
        <v>1287</v>
      </c>
      <c r="AJ166" s="79" t="b">
        <v>0</v>
      </c>
      <c r="AK166" s="79">
        <v>0</v>
      </c>
      <c r="AL166" s="82" t="s">
        <v>1246</v>
      </c>
      <c r="AM166" s="79" t="s">
        <v>1290</v>
      </c>
      <c r="AN166" s="79" t="b">
        <v>1</v>
      </c>
      <c r="AO166" s="82" t="s">
        <v>1245</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26</v>
      </c>
      <c r="BC166" s="78" t="str">
        <f>REPLACE(INDEX(GroupVertices[Group],MATCH(Edges25[[#This Row],[Vertex 2]],GroupVertices[Vertex],0)),1,1,"")</f>
        <v>26</v>
      </c>
      <c r="BD166" s="48">
        <v>1</v>
      </c>
      <c r="BE166" s="49">
        <v>7.6923076923076925</v>
      </c>
      <c r="BF166" s="48">
        <v>0</v>
      </c>
      <c r="BG166" s="49">
        <v>0</v>
      </c>
      <c r="BH166" s="48">
        <v>0</v>
      </c>
      <c r="BI166" s="49">
        <v>0</v>
      </c>
      <c r="BJ166" s="48">
        <v>12</v>
      </c>
      <c r="BK166" s="49">
        <v>92.3076923076923</v>
      </c>
      <c r="BL166" s="48">
        <v>13</v>
      </c>
    </row>
    <row r="167" spans="1:64" ht="15">
      <c r="A167" s="64" t="s">
        <v>352</v>
      </c>
      <c r="B167" s="64" t="s">
        <v>429</v>
      </c>
      <c r="C167" s="65"/>
      <c r="D167" s="66"/>
      <c r="E167" s="67"/>
      <c r="F167" s="68"/>
      <c r="G167" s="65"/>
      <c r="H167" s="69"/>
      <c r="I167" s="70"/>
      <c r="J167" s="70"/>
      <c r="K167" s="34" t="s">
        <v>65</v>
      </c>
      <c r="L167" s="77">
        <v>273</v>
      </c>
      <c r="M167" s="77"/>
      <c r="N167" s="72"/>
      <c r="O167" s="79" t="s">
        <v>431</v>
      </c>
      <c r="P167" s="81">
        <v>43690.55457175926</v>
      </c>
      <c r="Q167" s="79" t="s">
        <v>557</v>
      </c>
      <c r="R167" s="84" t="s">
        <v>618</v>
      </c>
      <c r="S167" s="79" t="s">
        <v>651</v>
      </c>
      <c r="T167" s="79" t="s">
        <v>711</v>
      </c>
      <c r="U167" s="79"/>
      <c r="V167" s="84" t="s">
        <v>863</v>
      </c>
      <c r="W167" s="81">
        <v>43690.55457175926</v>
      </c>
      <c r="X167" s="84" t="s">
        <v>1036</v>
      </c>
      <c r="Y167" s="79"/>
      <c r="Z167" s="79"/>
      <c r="AA167" s="82" t="s">
        <v>1211</v>
      </c>
      <c r="AB167" s="79"/>
      <c r="AC167" s="79" t="b">
        <v>0</v>
      </c>
      <c r="AD167" s="79">
        <v>1</v>
      </c>
      <c r="AE167" s="82" t="s">
        <v>1246</v>
      </c>
      <c r="AF167" s="79" t="b">
        <v>0</v>
      </c>
      <c r="AG167" s="79" t="s">
        <v>1274</v>
      </c>
      <c r="AH167" s="79"/>
      <c r="AI167" s="82" t="s">
        <v>1246</v>
      </c>
      <c r="AJ167" s="79" t="b">
        <v>0</v>
      </c>
      <c r="AK167" s="79">
        <v>0</v>
      </c>
      <c r="AL167" s="82" t="s">
        <v>1246</v>
      </c>
      <c r="AM167" s="79" t="s">
        <v>1288</v>
      </c>
      <c r="AN167" s="79" t="b">
        <v>0</v>
      </c>
      <c r="AO167" s="82" t="s">
        <v>1211</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25</v>
      </c>
      <c r="BC167" s="78" t="str">
        <f>REPLACE(INDEX(GroupVertices[Group],MATCH(Edges25[[#This Row],[Vertex 2]],GroupVertices[Vertex],0)),1,1,"")</f>
        <v>25</v>
      </c>
      <c r="BD167" s="48">
        <v>2</v>
      </c>
      <c r="BE167" s="49">
        <v>6.25</v>
      </c>
      <c r="BF167" s="48">
        <v>3</v>
      </c>
      <c r="BG167" s="49">
        <v>9.375</v>
      </c>
      <c r="BH167" s="48">
        <v>0</v>
      </c>
      <c r="BI167" s="49">
        <v>0</v>
      </c>
      <c r="BJ167" s="48">
        <v>27</v>
      </c>
      <c r="BK167" s="49">
        <v>84.375</v>
      </c>
      <c r="BL167" s="48">
        <v>32</v>
      </c>
    </row>
    <row r="168" spans="1:64" ht="15">
      <c r="A168" s="64" t="s">
        <v>353</v>
      </c>
      <c r="B168" s="64" t="s">
        <v>353</v>
      </c>
      <c r="C168" s="65"/>
      <c r="D168" s="66"/>
      <c r="E168" s="67"/>
      <c r="F168" s="68"/>
      <c r="G168" s="65"/>
      <c r="H168" s="69"/>
      <c r="I168" s="70"/>
      <c r="J168" s="70"/>
      <c r="K168" s="34" t="s">
        <v>65</v>
      </c>
      <c r="L168" s="77">
        <v>274</v>
      </c>
      <c r="M168" s="77"/>
      <c r="N168" s="72"/>
      <c r="O168" s="79" t="s">
        <v>176</v>
      </c>
      <c r="P168" s="81">
        <v>43690.694502314815</v>
      </c>
      <c r="Q168" s="79" t="s">
        <v>558</v>
      </c>
      <c r="R168" s="79"/>
      <c r="S168" s="79"/>
      <c r="T168" s="79" t="s">
        <v>712</v>
      </c>
      <c r="U168" s="84" t="s">
        <v>736</v>
      </c>
      <c r="V168" s="84" t="s">
        <v>736</v>
      </c>
      <c r="W168" s="81">
        <v>43690.694502314815</v>
      </c>
      <c r="X168" s="84" t="s">
        <v>1037</v>
      </c>
      <c r="Y168" s="79"/>
      <c r="Z168" s="79"/>
      <c r="AA168" s="82" t="s">
        <v>1212</v>
      </c>
      <c r="AB168" s="79"/>
      <c r="AC168" s="79" t="b">
        <v>0</v>
      </c>
      <c r="AD168" s="79">
        <v>0</v>
      </c>
      <c r="AE168" s="82" t="s">
        <v>1246</v>
      </c>
      <c r="AF168" s="79" t="b">
        <v>0</v>
      </c>
      <c r="AG168" s="79" t="s">
        <v>1274</v>
      </c>
      <c r="AH168" s="79"/>
      <c r="AI168" s="82" t="s">
        <v>1246</v>
      </c>
      <c r="AJ168" s="79" t="b">
        <v>0</v>
      </c>
      <c r="AK168" s="79">
        <v>0</v>
      </c>
      <c r="AL168" s="82" t="s">
        <v>1246</v>
      </c>
      <c r="AM168" s="79" t="s">
        <v>1289</v>
      </c>
      <c r="AN168" s="79" t="b">
        <v>0</v>
      </c>
      <c r="AO168" s="82" t="s">
        <v>1212</v>
      </c>
      <c r="AP168" s="79" t="s">
        <v>176</v>
      </c>
      <c r="AQ168" s="79">
        <v>0</v>
      </c>
      <c r="AR168" s="79">
        <v>0</v>
      </c>
      <c r="AS168" s="79"/>
      <c r="AT168" s="79"/>
      <c r="AU168" s="79"/>
      <c r="AV168" s="79"/>
      <c r="AW168" s="79"/>
      <c r="AX168" s="79"/>
      <c r="AY168" s="79"/>
      <c r="AZ168" s="79"/>
      <c r="BA168">
        <v>2</v>
      </c>
      <c r="BB168" s="78" t="str">
        <f>REPLACE(INDEX(GroupVertices[Group],MATCH(Edges25[[#This Row],[Vertex 1]],GroupVertices[Vertex],0)),1,1,"")</f>
        <v>1</v>
      </c>
      <c r="BC168" s="78" t="str">
        <f>REPLACE(INDEX(GroupVertices[Group],MATCH(Edges25[[#This Row],[Vertex 2]],GroupVertices[Vertex],0)),1,1,"")</f>
        <v>1</v>
      </c>
      <c r="BD168" s="48">
        <v>0</v>
      </c>
      <c r="BE168" s="49">
        <v>0</v>
      </c>
      <c r="BF168" s="48">
        <v>1</v>
      </c>
      <c r="BG168" s="49">
        <v>7.6923076923076925</v>
      </c>
      <c r="BH168" s="48">
        <v>0</v>
      </c>
      <c r="BI168" s="49">
        <v>0</v>
      </c>
      <c r="BJ168" s="48">
        <v>12</v>
      </c>
      <c r="BK168" s="49">
        <v>92.3076923076923</v>
      </c>
      <c r="BL168" s="48">
        <v>13</v>
      </c>
    </row>
    <row r="169" spans="1:64" ht="15">
      <c r="A169" s="64" t="s">
        <v>353</v>
      </c>
      <c r="B169" s="64" t="s">
        <v>353</v>
      </c>
      <c r="C169" s="65"/>
      <c r="D169" s="66"/>
      <c r="E169" s="67"/>
      <c r="F169" s="68"/>
      <c r="G169" s="65"/>
      <c r="H169" s="69"/>
      <c r="I169" s="70"/>
      <c r="J169" s="70"/>
      <c r="K169" s="34" t="s">
        <v>65</v>
      </c>
      <c r="L169" s="77">
        <v>275</v>
      </c>
      <c r="M169" s="77"/>
      <c r="N169" s="72"/>
      <c r="O169" s="79" t="s">
        <v>176</v>
      </c>
      <c r="P169" s="81">
        <v>43690.697962962964</v>
      </c>
      <c r="Q169" s="79" t="s">
        <v>559</v>
      </c>
      <c r="R169" s="79"/>
      <c r="S169" s="79"/>
      <c r="T169" s="79" t="s">
        <v>712</v>
      </c>
      <c r="U169" s="84" t="s">
        <v>737</v>
      </c>
      <c r="V169" s="84" t="s">
        <v>737</v>
      </c>
      <c r="W169" s="81">
        <v>43690.697962962964</v>
      </c>
      <c r="X169" s="84" t="s">
        <v>1038</v>
      </c>
      <c r="Y169" s="79"/>
      <c r="Z169" s="79"/>
      <c r="AA169" s="82" t="s">
        <v>1213</v>
      </c>
      <c r="AB169" s="79"/>
      <c r="AC169" s="79" t="b">
        <v>0</v>
      </c>
      <c r="AD169" s="79">
        <v>0</v>
      </c>
      <c r="AE169" s="82" t="s">
        <v>1246</v>
      </c>
      <c r="AF169" s="79" t="b">
        <v>0</v>
      </c>
      <c r="AG169" s="79" t="s">
        <v>1274</v>
      </c>
      <c r="AH169" s="79"/>
      <c r="AI169" s="82" t="s">
        <v>1246</v>
      </c>
      <c r="AJ169" s="79" t="b">
        <v>0</v>
      </c>
      <c r="AK169" s="79">
        <v>0</v>
      </c>
      <c r="AL169" s="82" t="s">
        <v>1246</v>
      </c>
      <c r="AM169" s="79" t="s">
        <v>1289</v>
      </c>
      <c r="AN169" s="79" t="b">
        <v>0</v>
      </c>
      <c r="AO169" s="82" t="s">
        <v>1213</v>
      </c>
      <c r="AP169" s="79" t="s">
        <v>176</v>
      </c>
      <c r="AQ169" s="79">
        <v>0</v>
      </c>
      <c r="AR169" s="79">
        <v>0</v>
      </c>
      <c r="AS169" s="79"/>
      <c r="AT169" s="79"/>
      <c r="AU169" s="79"/>
      <c r="AV169" s="79"/>
      <c r="AW169" s="79"/>
      <c r="AX169" s="79"/>
      <c r="AY169" s="79"/>
      <c r="AZ169" s="79"/>
      <c r="BA169">
        <v>2</v>
      </c>
      <c r="BB169" s="78" t="str">
        <f>REPLACE(INDEX(GroupVertices[Group],MATCH(Edges25[[#This Row],[Vertex 1]],GroupVertices[Vertex],0)),1,1,"")</f>
        <v>1</v>
      </c>
      <c r="BC169" s="78" t="str">
        <f>REPLACE(INDEX(GroupVertices[Group],MATCH(Edges25[[#This Row],[Vertex 2]],GroupVertices[Vertex],0)),1,1,"")</f>
        <v>1</v>
      </c>
      <c r="BD169" s="48">
        <v>1</v>
      </c>
      <c r="BE169" s="49">
        <v>8.333333333333334</v>
      </c>
      <c r="BF169" s="48">
        <v>1</v>
      </c>
      <c r="BG169" s="49">
        <v>8.333333333333334</v>
      </c>
      <c r="BH169" s="48">
        <v>0</v>
      </c>
      <c r="BI169" s="49">
        <v>0</v>
      </c>
      <c r="BJ169" s="48">
        <v>10</v>
      </c>
      <c r="BK169" s="49">
        <v>83.33333333333333</v>
      </c>
      <c r="BL169" s="48">
        <v>12</v>
      </c>
    </row>
    <row r="170" spans="1:64" ht="15">
      <c r="A170" s="64" t="s">
        <v>354</v>
      </c>
      <c r="B170" s="64" t="s">
        <v>354</v>
      </c>
      <c r="C170" s="65"/>
      <c r="D170" s="66"/>
      <c r="E170" s="67"/>
      <c r="F170" s="68"/>
      <c r="G170" s="65"/>
      <c r="H170" s="69"/>
      <c r="I170" s="70"/>
      <c r="J170" s="70"/>
      <c r="K170" s="34" t="s">
        <v>65</v>
      </c>
      <c r="L170" s="77">
        <v>276</v>
      </c>
      <c r="M170" s="77"/>
      <c r="N170" s="72"/>
      <c r="O170" s="79" t="s">
        <v>176</v>
      </c>
      <c r="P170" s="81">
        <v>43690.70858796296</v>
      </c>
      <c r="Q170" s="79" t="s">
        <v>560</v>
      </c>
      <c r="R170" s="84" t="s">
        <v>619</v>
      </c>
      <c r="S170" s="79" t="s">
        <v>625</v>
      </c>
      <c r="T170" s="79" t="s">
        <v>713</v>
      </c>
      <c r="U170" s="79"/>
      <c r="V170" s="84" t="s">
        <v>864</v>
      </c>
      <c r="W170" s="81">
        <v>43690.70858796296</v>
      </c>
      <c r="X170" s="84" t="s">
        <v>1039</v>
      </c>
      <c r="Y170" s="79"/>
      <c r="Z170" s="79"/>
      <c r="AA170" s="82" t="s">
        <v>1214</v>
      </c>
      <c r="AB170" s="79"/>
      <c r="AC170" s="79" t="b">
        <v>0</v>
      </c>
      <c r="AD170" s="79">
        <v>0</v>
      </c>
      <c r="AE170" s="82" t="s">
        <v>1246</v>
      </c>
      <c r="AF170" s="79" t="b">
        <v>0</v>
      </c>
      <c r="AG170" s="79" t="s">
        <v>1274</v>
      </c>
      <c r="AH170" s="79"/>
      <c r="AI170" s="82" t="s">
        <v>1246</v>
      </c>
      <c r="AJ170" s="79" t="b">
        <v>0</v>
      </c>
      <c r="AK170" s="79">
        <v>0</v>
      </c>
      <c r="AL170" s="82" t="s">
        <v>1246</v>
      </c>
      <c r="AM170" s="79" t="s">
        <v>1294</v>
      </c>
      <c r="AN170" s="79" t="b">
        <v>1</v>
      </c>
      <c r="AO170" s="82" t="s">
        <v>1214</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v>0</v>
      </c>
      <c r="BE170" s="49">
        <v>0</v>
      </c>
      <c r="BF170" s="48">
        <v>1</v>
      </c>
      <c r="BG170" s="49">
        <v>5.882352941176471</v>
      </c>
      <c r="BH170" s="48">
        <v>0</v>
      </c>
      <c r="BI170" s="49">
        <v>0</v>
      </c>
      <c r="BJ170" s="48">
        <v>16</v>
      </c>
      <c r="BK170" s="49">
        <v>94.11764705882354</v>
      </c>
      <c r="BL170" s="48">
        <v>17</v>
      </c>
    </row>
    <row r="171" spans="1:64" ht="15">
      <c r="A171" s="64" t="s">
        <v>355</v>
      </c>
      <c r="B171" s="64" t="s">
        <v>355</v>
      </c>
      <c r="C171" s="65"/>
      <c r="D171" s="66"/>
      <c r="E171" s="67"/>
      <c r="F171" s="68"/>
      <c r="G171" s="65"/>
      <c r="H171" s="69"/>
      <c r="I171" s="70"/>
      <c r="J171" s="70"/>
      <c r="K171" s="34" t="s">
        <v>65</v>
      </c>
      <c r="L171" s="77">
        <v>277</v>
      </c>
      <c r="M171" s="77"/>
      <c r="N171" s="72"/>
      <c r="O171" s="79" t="s">
        <v>176</v>
      </c>
      <c r="P171" s="81">
        <v>43690.761516203704</v>
      </c>
      <c r="Q171" s="79" t="s">
        <v>561</v>
      </c>
      <c r="R171" s="84" t="s">
        <v>620</v>
      </c>
      <c r="S171" s="79" t="s">
        <v>625</v>
      </c>
      <c r="T171" s="79"/>
      <c r="U171" s="79"/>
      <c r="V171" s="84" t="s">
        <v>865</v>
      </c>
      <c r="W171" s="81">
        <v>43690.761516203704</v>
      </c>
      <c r="X171" s="84" t="s">
        <v>1040</v>
      </c>
      <c r="Y171" s="79"/>
      <c r="Z171" s="79"/>
      <c r="AA171" s="82" t="s">
        <v>1215</v>
      </c>
      <c r="AB171" s="79"/>
      <c r="AC171" s="79" t="b">
        <v>0</v>
      </c>
      <c r="AD171" s="79">
        <v>0</v>
      </c>
      <c r="AE171" s="82" t="s">
        <v>1246</v>
      </c>
      <c r="AF171" s="79" t="b">
        <v>0</v>
      </c>
      <c r="AG171" s="79" t="s">
        <v>1274</v>
      </c>
      <c r="AH171" s="79"/>
      <c r="AI171" s="82" t="s">
        <v>1246</v>
      </c>
      <c r="AJ171" s="79" t="b">
        <v>0</v>
      </c>
      <c r="AK171" s="79">
        <v>0</v>
      </c>
      <c r="AL171" s="82" t="s">
        <v>1246</v>
      </c>
      <c r="AM171" s="79" t="s">
        <v>1288</v>
      </c>
      <c r="AN171" s="79" t="b">
        <v>1</v>
      </c>
      <c r="AO171" s="82" t="s">
        <v>1215</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v>
      </c>
      <c r="BC171" s="78" t="str">
        <f>REPLACE(INDEX(GroupVertices[Group],MATCH(Edges25[[#This Row],[Vertex 2]],GroupVertices[Vertex],0)),1,1,"")</f>
        <v>1</v>
      </c>
      <c r="BD171" s="48">
        <v>1</v>
      </c>
      <c r="BE171" s="49">
        <v>4.761904761904762</v>
      </c>
      <c r="BF171" s="48">
        <v>0</v>
      </c>
      <c r="BG171" s="49">
        <v>0</v>
      </c>
      <c r="BH171" s="48">
        <v>0</v>
      </c>
      <c r="BI171" s="49">
        <v>0</v>
      </c>
      <c r="BJ171" s="48">
        <v>20</v>
      </c>
      <c r="BK171" s="49">
        <v>95.23809523809524</v>
      </c>
      <c r="BL171" s="48">
        <v>21</v>
      </c>
    </row>
    <row r="172" spans="1:64" ht="15">
      <c r="A172" s="64" t="s">
        <v>356</v>
      </c>
      <c r="B172" s="64" t="s">
        <v>363</v>
      </c>
      <c r="C172" s="65"/>
      <c r="D172" s="66"/>
      <c r="E172" s="67"/>
      <c r="F172" s="68"/>
      <c r="G172" s="65"/>
      <c r="H172" s="69"/>
      <c r="I172" s="70"/>
      <c r="J172" s="70"/>
      <c r="K172" s="34" t="s">
        <v>65</v>
      </c>
      <c r="L172" s="77">
        <v>278</v>
      </c>
      <c r="M172" s="77"/>
      <c r="N172" s="72"/>
      <c r="O172" s="79" t="s">
        <v>431</v>
      </c>
      <c r="P172" s="81">
        <v>43651.458333333336</v>
      </c>
      <c r="Q172" s="79" t="s">
        <v>562</v>
      </c>
      <c r="R172" s="84" t="s">
        <v>621</v>
      </c>
      <c r="S172" s="79" t="s">
        <v>625</v>
      </c>
      <c r="T172" s="79" t="s">
        <v>653</v>
      </c>
      <c r="U172" s="79"/>
      <c r="V172" s="84" t="s">
        <v>866</v>
      </c>
      <c r="W172" s="81">
        <v>43651.458333333336</v>
      </c>
      <c r="X172" s="84" t="s">
        <v>1041</v>
      </c>
      <c r="Y172" s="79"/>
      <c r="Z172" s="79"/>
      <c r="AA172" s="82" t="s">
        <v>1216</v>
      </c>
      <c r="AB172" s="79"/>
      <c r="AC172" s="79" t="b">
        <v>0</v>
      </c>
      <c r="AD172" s="79">
        <v>286</v>
      </c>
      <c r="AE172" s="82" t="s">
        <v>1246</v>
      </c>
      <c r="AF172" s="79" t="b">
        <v>0</v>
      </c>
      <c r="AG172" s="79" t="s">
        <v>1274</v>
      </c>
      <c r="AH172" s="79"/>
      <c r="AI172" s="82" t="s">
        <v>1246</v>
      </c>
      <c r="AJ172" s="79" t="b">
        <v>0</v>
      </c>
      <c r="AK172" s="79">
        <v>83</v>
      </c>
      <c r="AL172" s="82" t="s">
        <v>1246</v>
      </c>
      <c r="AM172" s="79" t="s">
        <v>1292</v>
      </c>
      <c r="AN172" s="79" t="b">
        <v>1</v>
      </c>
      <c r="AO172" s="82" t="s">
        <v>1216</v>
      </c>
      <c r="AP172" s="79" t="s">
        <v>1300</v>
      </c>
      <c r="AQ172" s="79">
        <v>0</v>
      </c>
      <c r="AR172" s="79">
        <v>0</v>
      </c>
      <c r="AS172" s="79"/>
      <c r="AT172" s="79"/>
      <c r="AU172" s="79"/>
      <c r="AV172" s="79"/>
      <c r="AW172" s="79"/>
      <c r="AX172" s="79"/>
      <c r="AY172" s="79"/>
      <c r="AZ172" s="79"/>
      <c r="BA172">
        <v>1</v>
      </c>
      <c r="BB172" s="78" t="str">
        <f>REPLACE(INDEX(GroupVertices[Group],MATCH(Edges25[[#This Row],[Vertex 1]],GroupVertices[Vertex],0)),1,1,"")</f>
        <v>2</v>
      </c>
      <c r="BC172" s="78" t="str">
        <f>REPLACE(INDEX(GroupVertices[Group],MATCH(Edges25[[#This Row],[Vertex 2]],GroupVertices[Vertex],0)),1,1,"")</f>
        <v>2</v>
      </c>
      <c r="BD172" s="48">
        <v>1</v>
      </c>
      <c r="BE172" s="49">
        <v>4.761904761904762</v>
      </c>
      <c r="BF172" s="48">
        <v>1</v>
      </c>
      <c r="BG172" s="49">
        <v>4.761904761904762</v>
      </c>
      <c r="BH172" s="48">
        <v>0</v>
      </c>
      <c r="BI172" s="49">
        <v>0</v>
      </c>
      <c r="BJ172" s="48">
        <v>19</v>
      </c>
      <c r="BK172" s="49">
        <v>90.47619047619048</v>
      </c>
      <c r="BL172" s="48">
        <v>21</v>
      </c>
    </row>
    <row r="173" spans="1:64" ht="15">
      <c r="A173" s="64" t="s">
        <v>357</v>
      </c>
      <c r="B173" s="64" t="s">
        <v>363</v>
      </c>
      <c r="C173" s="65"/>
      <c r="D173" s="66"/>
      <c r="E173" s="67"/>
      <c r="F173" s="68"/>
      <c r="G173" s="65"/>
      <c r="H173" s="69"/>
      <c r="I173" s="70"/>
      <c r="J173" s="70"/>
      <c r="K173" s="34" t="s">
        <v>65</v>
      </c>
      <c r="L173" s="77">
        <v>279</v>
      </c>
      <c r="M173" s="77"/>
      <c r="N173" s="72"/>
      <c r="O173" s="79" t="s">
        <v>431</v>
      </c>
      <c r="P173" s="81">
        <v>43690.86866898148</v>
      </c>
      <c r="Q173" s="79" t="s">
        <v>460</v>
      </c>
      <c r="R173" s="79"/>
      <c r="S173" s="79"/>
      <c r="T173" s="79" t="s">
        <v>653</v>
      </c>
      <c r="U173" s="79"/>
      <c r="V173" s="84" t="s">
        <v>867</v>
      </c>
      <c r="W173" s="81">
        <v>43690.86866898148</v>
      </c>
      <c r="X173" s="84" t="s">
        <v>1042</v>
      </c>
      <c r="Y173" s="79"/>
      <c r="Z173" s="79"/>
      <c r="AA173" s="82" t="s">
        <v>1217</v>
      </c>
      <c r="AB173" s="79"/>
      <c r="AC173" s="79" t="b">
        <v>0</v>
      </c>
      <c r="AD173" s="79">
        <v>0</v>
      </c>
      <c r="AE173" s="82" t="s">
        <v>1246</v>
      </c>
      <c r="AF173" s="79" t="b">
        <v>0</v>
      </c>
      <c r="AG173" s="79" t="s">
        <v>1274</v>
      </c>
      <c r="AH173" s="79"/>
      <c r="AI173" s="82" t="s">
        <v>1246</v>
      </c>
      <c r="AJ173" s="79" t="b">
        <v>0</v>
      </c>
      <c r="AK173" s="79">
        <v>0</v>
      </c>
      <c r="AL173" s="82" t="s">
        <v>1216</v>
      </c>
      <c r="AM173" s="79" t="s">
        <v>1290</v>
      </c>
      <c r="AN173" s="79" t="b">
        <v>0</v>
      </c>
      <c r="AO173" s="82" t="s">
        <v>1216</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2</v>
      </c>
      <c r="BC173" s="78" t="str">
        <f>REPLACE(INDEX(GroupVertices[Group],MATCH(Edges25[[#This Row],[Vertex 2]],GroupVertices[Vertex],0)),1,1,"")</f>
        <v>2</v>
      </c>
      <c r="BD173" s="48"/>
      <c r="BE173" s="49"/>
      <c r="BF173" s="48"/>
      <c r="BG173" s="49"/>
      <c r="BH173" s="48"/>
      <c r="BI173" s="49"/>
      <c r="BJ173" s="48"/>
      <c r="BK173" s="49"/>
      <c r="BL173" s="48"/>
    </row>
    <row r="174" spans="1:64" ht="15">
      <c r="A174" s="64" t="s">
        <v>358</v>
      </c>
      <c r="B174" s="64" t="s">
        <v>430</v>
      </c>
      <c r="C174" s="65"/>
      <c r="D174" s="66"/>
      <c r="E174" s="67"/>
      <c r="F174" s="68"/>
      <c r="G174" s="65"/>
      <c r="H174" s="69"/>
      <c r="I174" s="70"/>
      <c r="J174" s="70"/>
      <c r="K174" s="34" t="s">
        <v>65</v>
      </c>
      <c r="L174" s="77">
        <v>281</v>
      </c>
      <c r="M174" s="77"/>
      <c r="N174" s="72"/>
      <c r="O174" s="79" t="s">
        <v>431</v>
      </c>
      <c r="P174" s="81">
        <v>43690.9062962963</v>
      </c>
      <c r="Q174" s="79" t="s">
        <v>563</v>
      </c>
      <c r="R174" s="79" t="s">
        <v>622</v>
      </c>
      <c r="S174" s="79" t="s">
        <v>652</v>
      </c>
      <c r="T174" s="79" t="s">
        <v>714</v>
      </c>
      <c r="U174" s="79"/>
      <c r="V174" s="84" t="s">
        <v>868</v>
      </c>
      <c r="W174" s="81">
        <v>43690.9062962963</v>
      </c>
      <c r="X174" s="84" t="s">
        <v>1043</v>
      </c>
      <c r="Y174" s="79"/>
      <c r="Z174" s="79"/>
      <c r="AA174" s="82" t="s">
        <v>1218</v>
      </c>
      <c r="AB174" s="79"/>
      <c r="AC174" s="79" t="b">
        <v>0</v>
      </c>
      <c r="AD174" s="79">
        <v>0</v>
      </c>
      <c r="AE174" s="82" t="s">
        <v>1246</v>
      </c>
      <c r="AF174" s="79" t="b">
        <v>0</v>
      </c>
      <c r="AG174" s="79" t="s">
        <v>1274</v>
      </c>
      <c r="AH174" s="79"/>
      <c r="AI174" s="82" t="s">
        <v>1246</v>
      </c>
      <c r="AJ174" s="79" t="b">
        <v>0</v>
      </c>
      <c r="AK174" s="79">
        <v>0</v>
      </c>
      <c r="AL174" s="82" t="s">
        <v>1246</v>
      </c>
      <c r="AM174" s="79" t="s">
        <v>1294</v>
      </c>
      <c r="AN174" s="79" t="b">
        <v>1</v>
      </c>
      <c r="AO174" s="82" t="s">
        <v>1218</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12</v>
      </c>
      <c r="BC174" s="78" t="str">
        <f>REPLACE(INDEX(GroupVertices[Group],MATCH(Edges25[[#This Row],[Vertex 2]],GroupVertices[Vertex],0)),1,1,"")</f>
        <v>12</v>
      </c>
      <c r="BD174" s="48">
        <v>0</v>
      </c>
      <c r="BE174" s="49">
        <v>0</v>
      </c>
      <c r="BF174" s="48">
        <v>0</v>
      </c>
      <c r="BG174" s="49">
        <v>0</v>
      </c>
      <c r="BH174" s="48">
        <v>0</v>
      </c>
      <c r="BI174" s="49">
        <v>0</v>
      </c>
      <c r="BJ174" s="48">
        <v>7</v>
      </c>
      <c r="BK174" s="49">
        <v>100</v>
      </c>
      <c r="BL174" s="48">
        <v>7</v>
      </c>
    </row>
    <row r="175" spans="1:64" ht="15">
      <c r="A175" s="64" t="s">
        <v>359</v>
      </c>
      <c r="B175" s="64" t="s">
        <v>430</v>
      </c>
      <c r="C175" s="65"/>
      <c r="D175" s="66"/>
      <c r="E175" s="67"/>
      <c r="F175" s="68"/>
      <c r="G175" s="65"/>
      <c r="H175" s="69"/>
      <c r="I175" s="70"/>
      <c r="J175" s="70"/>
      <c r="K175" s="34" t="s">
        <v>65</v>
      </c>
      <c r="L175" s="77">
        <v>282</v>
      </c>
      <c r="M175" s="77"/>
      <c r="N175" s="72"/>
      <c r="O175" s="79" t="s">
        <v>431</v>
      </c>
      <c r="P175" s="81">
        <v>43690.90635416667</v>
      </c>
      <c r="Q175" s="79" t="s">
        <v>564</v>
      </c>
      <c r="R175" s="79" t="s">
        <v>623</v>
      </c>
      <c r="S175" s="79" t="s">
        <v>652</v>
      </c>
      <c r="T175" s="79" t="s">
        <v>714</v>
      </c>
      <c r="U175" s="79"/>
      <c r="V175" s="84" t="s">
        <v>869</v>
      </c>
      <c r="W175" s="81">
        <v>43690.90635416667</v>
      </c>
      <c r="X175" s="84" t="s">
        <v>1044</v>
      </c>
      <c r="Y175" s="79"/>
      <c r="Z175" s="79"/>
      <c r="AA175" s="82" t="s">
        <v>1219</v>
      </c>
      <c r="AB175" s="79"/>
      <c r="AC175" s="79" t="b">
        <v>0</v>
      </c>
      <c r="AD175" s="79">
        <v>0</v>
      </c>
      <c r="AE175" s="82" t="s">
        <v>1246</v>
      </c>
      <c r="AF175" s="79" t="b">
        <v>0</v>
      </c>
      <c r="AG175" s="79" t="s">
        <v>1274</v>
      </c>
      <c r="AH175" s="79"/>
      <c r="AI175" s="82" t="s">
        <v>1246</v>
      </c>
      <c r="AJ175" s="79" t="b">
        <v>0</v>
      </c>
      <c r="AK175" s="79">
        <v>0</v>
      </c>
      <c r="AL175" s="82" t="s">
        <v>1246</v>
      </c>
      <c r="AM175" s="79" t="s">
        <v>1294</v>
      </c>
      <c r="AN175" s="79" t="b">
        <v>1</v>
      </c>
      <c r="AO175" s="82" t="s">
        <v>1219</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12</v>
      </c>
      <c r="BC175" s="78" t="str">
        <f>REPLACE(INDEX(GroupVertices[Group],MATCH(Edges25[[#This Row],[Vertex 2]],GroupVertices[Vertex],0)),1,1,"")</f>
        <v>12</v>
      </c>
      <c r="BD175" s="48">
        <v>0</v>
      </c>
      <c r="BE175" s="49">
        <v>0</v>
      </c>
      <c r="BF175" s="48">
        <v>0</v>
      </c>
      <c r="BG175" s="49">
        <v>0</v>
      </c>
      <c r="BH175" s="48">
        <v>0</v>
      </c>
      <c r="BI175" s="49">
        <v>0</v>
      </c>
      <c r="BJ175" s="48">
        <v>7</v>
      </c>
      <c r="BK175" s="49">
        <v>100</v>
      </c>
      <c r="BL175" s="48">
        <v>7</v>
      </c>
    </row>
    <row r="176" spans="1:64" ht="15">
      <c r="A176" s="64" t="s">
        <v>360</v>
      </c>
      <c r="B176" s="64" t="s">
        <v>360</v>
      </c>
      <c r="C176" s="65"/>
      <c r="D176" s="66"/>
      <c r="E176" s="67"/>
      <c r="F176" s="68"/>
      <c r="G176" s="65"/>
      <c r="H176" s="69"/>
      <c r="I176" s="70"/>
      <c r="J176" s="70"/>
      <c r="K176" s="34" t="s">
        <v>65</v>
      </c>
      <c r="L176" s="77">
        <v>283</v>
      </c>
      <c r="M176" s="77"/>
      <c r="N176" s="72"/>
      <c r="O176" s="79" t="s">
        <v>176</v>
      </c>
      <c r="P176" s="81">
        <v>43690.445925925924</v>
      </c>
      <c r="Q176" s="79" t="s">
        <v>565</v>
      </c>
      <c r="R176" s="84" t="s">
        <v>624</v>
      </c>
      <c r="S176" s="79" t="s">
        <v>625</v>
      </c>
      <c r="T176" s="79" t="s">
        <v>653</v>
      </c>
      <c r="U176" s="79"/>
      <c r="V176" s="84" t="s">
        <v>870</v>
      </c>
      <c r="W176" s="81">
        <v>43690.445925925924</v>
      </c>
      <c r="X176" s="84" t="s">
        <v>1045</v>
      </c>
      <c r="Y176" s="79"/>
      <c r="Z176" s="79"/>
      <c r="AA176" s="82" t="s">
        <v>1220</v>
      </c>
      <c r="AB176" s="79"/>
      <c r="AC176" s="79" t="b">
        <v>0</v>
      </c>
      <c r="AD176" s="79">
        <v>0</v>
      </c>
      <c r="AE176" s="82" t="s">
        <v>1246</v>
      </c>
      <c r="AF176" s="79" t="b">
        <v>0</v>
      </c>
      <c r="AG176" s="79" t="s">
        <v>1274</v>
      </c>
      <c r="AH176" s="79"/>
      <c r="AI176" s="82" t="s">
        <v>1246</v>
      </c>
      <c r="AJ176" s="79" t="b">
        <v>0</v>
      </c>
      <c r="AK176" s="79">
        <v>0</v>
      </c>
      <c r="AL176" s="82" t="s">
        <v>1246</v>
      </c>
      <c r="AM176" s="79" t="s">
        <v>1289</v>
      </c>
      <c r="AN176" s="79" t="b">
        <v>1</v>
      </c>
      <c r="AO176" s="82" t="s">
        <v>1220</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11</v>
      </c>
      <c r="BC176" s="78" t="str">
        <f>REPLACE(INDEX(GroupVertices[Group],MATCH(Edges25[[#This Row],[Vertex 2]],GroupVertices[Vertex],0)),1,1,"")</f>
        <v>11</v>
      </c>
      <c r="BD176" s="48">
        <v>0</v>
      </c>
      <c r="BE176" s="49">
        <v>0</v>
      </c>
      <c r="BF176" s="48">
        <v>0</v>
      </c>
      <c r="BG176" s="49">
        <v>0</v>
      </c>
      <c r="BH176" s="48">
        <v>0</v>
      </c>
      <c r="BI176" s="49">
        <v>0</v>
      </c>
      <c r="BJ176" s="48">
        <v>22</v>
      </c>
      <c r="BK176" s="49">
        <v>100</v>
      </c>
      <c r="BL176" s="48">
        <v>22</v>
      </c>
    </row>
    <row r="177" spans="1:64" ht="15">
      <c r="A177" s="64" t="s">
        <v>361</v>
      </c>
      <c r="B177" s="64" t="s">
        <v>360</v>
      </c>
      <c r="C177" s="65"/>
      <c r="D177" s="66"/>
      <c r="E177" s="67"/>
      <c r="F177" s="68"/>
      <c r="G177" s="65"/>
      <c r="H177" s="69"/>
      <c r="I177" s="70"/>
      <c r="J177" s="70"/>
      <c r="K177" s="34" t="s">
        <v>65</v>
      </c>
      <c r="L177" s="77">
        <v>284</v>
      </c>
      <c r="M177" s="77"/>
      <c r="N177" s="72"/>
      <c r="O177" s="79" t="s">
        <v>431</v>
      </c>
      <c r="P177" s="81">
        <v>43690.959861111114</v>
      </c>
      <c r="Q177" s="79" t="s">
        <v>555</v>
      </c>
      <c r="R177" s="79"/>
      <c r="S177" s="79"/>
      <c r="T177" s="79" t="s">
        <v>653</v>
      </c>
      <c r="U177" s="79"/>
      <c r="V177" s="84" t="s">
        <v>871</v>
      </c>
      <c r="W177" s="81">
        <v>43690.959861111114</v>
      </c>
      <c r="X177" s="84" t="s">
        <v>1046</v>
      </c>
      <c r="Y177" s="79"/>
      <c r="Z177" s="79"/>
      <c r="AA177" s="82" t="s">
        <v>1221</v>
      </c>
      <c r="AB177" s="79"/>
      <c r="AC177" s="79" t="b">
        <v>0</v>
      </c>
      <c r="AD177" s="79">
        <v>0</v>
      </c>
      <c r="AE177" s="82" t="s">
        <v>1246</v>
      </c>
      <c r="AF177" s="79" t="b">
        <v>0</v>
      </c>
      <c r="AG177" s="79" t="s">
        <v>1274</v>
      </c>
      <c r="AH177" s="79"/>
      <c r="AI177" s="82" t="s">
        <v>1246</v>
      </c>
      <c r="AJ177" s="79" t="b">
        <v>0</v>
      </c>
      <c r="AK177" s="79">
        <v>0</v>
      </c>
      <c r="AL177" s="82" t="s">
        <v>1220</v>
      </c>
      <c r="AM177" s="79" t="s">
        <v>1289</v>
      </c>
      <c r="AN177" s="79" t="b">
        <v>0</v>
      </c>
      <c r="AO177" s="82" t="s">
        <v>1220</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11</v>
      </c>
      <c r="BC177" s="78" t="str">
        <f>REPLACE(INDEX(GroupVertices[Group],MATCH(Edges25[[#This Row],[Vertex 2]],GroupVertices[Vertex],0)),1,1,"")</f>
        <v>11</v>
      </c>
      <c r="BD177" s="48">
        <v>0</v>
      </c>
      <c r="BE177" s="49">
        <v>0</v>
      </c>
      <c r="BF177" s="48">
        <v>0</v>
      </c>
      <c r="BG177" s="49">
        <v>0</v>
      </c>
      <c r="BH177" s="48">
        <v>0</v>
      </c>
      <c r="BI177" s="49">
        <v>0</v>
      </c>
      <c r="BJ177" s="48">
        <v>25</v>
      </c>
      <c r="BK177" s="49">
        <v>100</v>
      </c>
      <c r="BL177" s="48">
        <v>25</v>
      </c>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allowBlank="1" showInputMessage="1" showErrorMessage="1" promptTitle="Vertex 2 Name" prompt="Enter the name of the edge's second vertex." sqref="B3:B177"/>
    <dataValidation allowBlank="1" showInputMessage="1" showErrorMessage="1" promptTitle="Vertex 1 Name" prompt="Enter the name of the edge's first vertex." sqref="A3:A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Color" prompt="To select an optional edge color, right-click and select Select Color on the right-click menu." sqref="C3:C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ErrorMessage="1" sqref="N2:N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s>
  <hyperlinks>
    <hyperlink ref="R3" r:id="rId1" display="https://twitter.com/i/web/status/1156028574287065094"/>
    <hyperlink ref="R6" r:id="rId2" display="https://www.theaustralian.com.au/nation/politics/taxes-key-to-good-health-says-ama/news-story/3936c6605d545f58b0e94d16dc22e373"/>
    <hyperlink ref="R9" r:id="rId3" display="https://twitter.com/i/web/status/1156492689468219394"/>
    <hyperlink ref="R11" r:id="rId4" display="https://twitter.com/i/web/status/1156495213835300865"/>
    <hyperlink ref="R13" r:id="rId5" display="https://twitter.com/i/web/status/1156556501789663232"/>
    <hyperlink ref="R14" r:id="rId6" display="https://twitter.com/ecpobesity/status/1156521808084066304"/>
    <hyperlink ref="R15" r:id="rId7" display="https://www.bbc.co.uk/news/uk-politics-48847952"/>
    <hyperlink ref="R17" r:id="rId8" display="http://webreach8-0.co.za/Retail/FMCG/FMCG_Retailer_6_2019/mobile/index.html#p=19"/>
    <hyperlink ref="R22" r:id="rId9" display="http://businessservicesweek.com/do-you-know-the-sugar-tax-facts/?utm_source=twitter&amp;utm_medium=social&amp;utm_campaign=twitter+organic"/>
    <hyperlink ref="R27" r:id="rId10" display="http://www.ministerievantegenspraak.nl/english/no-fruit-juice-and-enough-sleep-a-probe-beyond-a-panacea/"/>
    <hyperlink ref="R28" r:id="rId11" display="http://www.ministerievantegenspraak.nl/english/no-fruit-juice-and-enough-sleep-a-probe-beyond-a-panacea/#Amsterdamhealthyweightprogramme"/>
    <hyperlink ref="R29" r:id="rId12" display="http://www.ministerievantegenspraak.nl/english/no-fruit-juice-and-enough-sleep-a-probe-beyond-a-panacea/"/>
    <hyperlink ref="R30" r:id="rId13" display="http://www.ministerievantegenspraak.nl/english/no-fruit-juice-and-enough-sleep-a-probe-beyond-a-panacea/"/>
    <hyperlink ref="R47" r:id="rId14" display="https://www.foodnavigator.com/Article/2019/08/02/Bolder-actions-required-to-tackle-obesity-Are-food-taxes-and-subsidies-the-answer"/>
    <hyperlink ref="R48" r:id="rId15" display="https://www.foodnavigator.com/Article/2019/08/02/Bolder-actions-required-to-tackle-obesity-Are-food-taxes-and-subsidies-the-answer"/>
    <hyperlink ref="R50" r:id="rId16" display="https://www.sciencedaily.com/releases/2019/08/190801093323.htm"/>
    <hyperlink ref="R52" r:id="rId17" display="https://www.theguardian.com/politics/2019/jul/03/boris-johnson-vows-to-review-whether-sugar-tax-improves-health"/>
    <hyperlink ref="R57" r:id="rId18" display="https://twitter.com/libdemvoice/status/1158026255398313984"/>
    <hyperlink ref="R60" r:id="rId19" display="https://www.sciencedirect.com/science/article/pii/S0167527316331515"/>
    <hyperlink ref="R61" r:id="rId20" display="https://www.health-e.org.za/2019/07/15/sugary-drinks-the-tax-declining-sales-new-alarming-research/"/>
    <hyperlink ref="R72" r:id="rId21" display="https://www.health.harvard.edu/blog/are-certain-types-of-sugars-healthier-than-others-2019052916699?utm_sq=g3l66tt94d"/>
    <hyperlink ref="R73" r:id="rId22" display="https://www.health.harvard.edu/blog/are-certain-types-of-sugars-healthier-than-others-2019052916699?utm_sq=g3l66tt94d"/>
    <hyperlink ref="R75" r:id="rId23" display="https://www.huffingtonpost.co.uk/entry/calorie-levy-campaigners_uk_5d4993bee4b0244052e1a560"/>
    <hyperlink ref="R77" r:id="rId24" display="https://www.foodingredientsfirst.com/news/uk-health-campaigners-call-for-sweeping-calorie-tax-on-processed-foods.html"/>
    <hyperlink ref="R80" r:id="rId25" display="https://www.foodanddrinktechnology.com/news/29006/campaigners-call-for-calorie-levy-on-unhealthy-foods/"/>
    <hyperlink ref="R81" r:id="rId26" display="https://www.eveningexpress.co.uk/news/uk/call-for-calorie-tax-on-food-firms-after-success-of-sugar-levy/amp/?utm_source=twitter&amp;__twitter_impression=true"/>
    <hyperlink ref="R82" r:id="rId27" display="https://news.sky.com/story/call-for-calorie-tax-on-processed-food-after-success-of-sugar-levy-11779137"/>
    <hyperlink ref="R84" r:id="rId28" display="https://twitter.com/TheEconomist/status/1159139054857965568"/>
    <hyperlink ref="R88" r:id="rId29" display="https://news.sky.com/story/call-for-calorie-tax-on-processed-food-after-success-of-sugar-levy-11779137"/>
    <hyperlink ref="R89" r:id="rId30" display="https://www.youtube.com/watch?v=cfl26x1XCwY"/>
    <hyperlink ref="R91" r:id="rId31" display="https://twitter.com/theeconomist/status/1159291624528207873"/>
    <hyperlink ref="R98" r:id="rId32" display="https://www.independent.co.uk/news/health/uk-sugar-addiction-nhs-rotten-teeth-children-operations-cost-food-drink-diet-a8156151.html"/>
    <hyperlink ref="R99" r:id="rId33" display="https://www.theguardian.com/society/2019/jul/18/inadequate-health-response-leaves-35bn-with-poor-dental-care"/>
    <hyperlink ref="R100" r:id="rId34" display="https://www.qmul.ac.uk/media/news/2019/smd/call-for-levy-on-manufacturers-to-reduce-excessive-calories-in-unhealthy-food-.html"/>
    <hyperlink ref="R104" r:id="rId35" display="https://news.sky.com/story/call-for-calorie-tax-on-processed-food-after-success-of-sugar-levy-11779137?utm_source=Greenhouse+Morning+News&amp;utm_campaign=925a7e4c19-Greenhouse_Morning_News_GMN__8th_August_2019&amp;utm_medium=email&amp;utm_term=0_e40c447c1a-925a7e4c19-123998953"/>
    <hyperlink ref="R105" r:id="rId36" display="https://soundcloud.com/radiosputnik/obesity-we-believe-liability-here-is-with-the-food-industry-expert"/>
    <hyperlink ref="R109" r:id="rId37" display="https://www.dailymail.co.uk/health/article-7328077/Campaigners-call-CALORIE-TAX-processed-foods.html"/>
    <hyperlink ref="R114" r:id="rId38" display="https://www.foodmatterslive.com/visit/2019-schedule/2019-sessions-details-update-the-calorie-and-sugar-reduction-programme"/>
    <hyperlink ref="R115" r:id="rId39" display="https://twitter.com/i/web/status/1156489779275587591"/>
    <hyperlink ref="R116" r:id="rId40" display="https://www.foodmatterslive.com/visit/2019-schedule/2019-sessions-details-update-the-calorie-and-sugar-reduction-programme"/>
    <hyperlink ref="R117" r:id="rId41" display="https://www.foodmatterslive.com/visit/2019-schedule/2019-sessions-details-reformulation-and-portion-size-approaches-to-meeting-calorie-and-sugar-reduction-targets"/>
    <hyperlink ref="R118" r:id="rId42" display="https://twitter.com/burnout_pt/status/1159443259736952833"/>
    <hyperlink ref="R121" r:id="rId43" display="https://twitter.com/i/web/status/1159770741853884419"/>
    <hyperlink ref="R124" r:id="rId44" display="http://childofourtimeblog.org.uk/2017/12/off-the-scales-time-to-act-on-childhood-obesity/"/>
    <hyperlink ref="R125" r:id="rId45" display="http://childofourtimeblog.org.uk/2017/12/off-the-scales-time-to-act-on-childhood-obesity/"/>
    <hyperlink ref="R128" r:id="rId46" display="https://twitter.com/i/web/status/1159868212193964032"/>
    <hyperlink ref="R129" r:id="rId47" display="https://www.icelandreview.com/politics/in-focus-proposed-sugar-tax/"/>
    <hyperlink ref="R130" r:id="rId48" display="https://twitter.com/i/web/status/1159926126522904576"/>
    <hyperlink ref="R141" r:id="rId49" display="https://twitter.com/i/web/status/1160727733208584195"/>
    <hyperlink ref="R143" r:id="rId50" display="https://www.linkedin.com/pulse/sugar-tax-year-simon-elson"/>
    <hyperlink ref="R144" r:id="rId51" display="https://passerbybloggingfun.blogspot.com/2019/08/poem-sugar-and-hypocrites.html"/>
    <hyperlink ref="R146" r:id="rId52" display="https://www.bbc.co.uk/news/uk-politics-48847952"/>
    <hyperlink ref="R150" r:id="rId53" display="https://www.health-e.org.za/2019/07/15/sugary-drinks-the-tax-declining-sales-new-alarming-research/"/>
    <hyperlink ref="R151" r:id="rId54" display="https://www.health-e.org.za/2019/07/15/sugary-drinks-the-tax-declining-sales-new-alarming-research/"/>
    <hyperlink ref="R152" r:id="rId55" display="https://www.health-e.org.za/2019/07/15/sugary-drinks-the-tax-declining-sales-new-alarming-research/"/>
    <hyperlink ref="R153" r:id="rId56" display="https://twitter.com/i/web/status/1160883634892488704"/>
    <hyperlink ref="R158" r:id="rId57" display="http://www.nzherald.co.nz/index.cfm?objectid=12254108&amp;ref=twitter"/>
    <hyperlink ref="R161" r:id="rId58" display="https://www.tvnz.co.nz/one-news/new-zealand/renewed-calls-sugar-tax-help-health-outcomes-m-ori-and-pasifika"/>
    <hyperlink ref="R162" r:id="rId59" display="https://twitter.com/refillnz/status/1159282589255000065"/>
    <hyperlink ref="R163" r:id="rId60" display="https://twitter.com/i/web/status/1161040931501424640"/>
    <hyperlink ref="R166" r:id="rId61" display="https://twitter.com/i/web/status/1161245860488892422"/>
    <hyperlink ref="R167" r:id="rId62" display="https://www.politico.com/agenda/story/2019/08/13/soda-tax-california-public-health-000940"/>
    <hyperlink ref="R170" r:id="rId63" display="https://twitter.com/i/web/status/1161321609019502592"/>
    <hyperlink ref="R171" r:id="rId64" display="https://twitter.com/i/web/status/1161340790251184128"/>
    <hyperlink ref="R172" r:id="rId65" display="https://twitter.com/i/web/status/1147097793204490241"/>
    <hyperlink ref="R176" r:id="rId66" display="https://twitter.com/i/web/status/1161226424889405440"/>
    <hyperlink ref="U17" r:id="rId67" display="https://pbs.twimg.com/media/EA3ABJKW4AAdL-J.jpg"/>
    <hyperlink ref="U22" r:id="rId68" display="https://pbs.twimg.com/media/EA5X68ZXYAI1TaD.jpg"/>
    <hyperlink ref="U24" r:id="rId69" display="https://pbs.twimg.com/media/D-oBIM3WkAAOrH3.jpg"/>
    <hyperlink ref="U59" r:id="rId70" display="https://pbs.twimg.com/tweet_video_thumb/EBJeXWpW4AANa-S.jpg"/>
    <hyperlink ref="U62" r:id="rId71" display="https://pbs.twimg.com/media/EBL39OrWkAEVSXV.jpg"/>
    <hyperlink ref="U65" r:id="rId72" display="https://pbs.twimg.com/media/EBL3SKLX4AA-ZGc.jpg"/>
    <hyperlink ref="U70" r:id="rId73" display="https://pbs.twimg.com/media/EAFVrmiWwAEh1IG.jpg"/>
    <hyperlink ref="U72" r:id="rId74" display="https://pbs.twimg.com/media/D9qgmOEXUAEoD3w.jpg"/>
    <hyperlink ref="U80" r:id="rId75" display="https://pbs.twimg.com/media/EBXxmWvX4AAWg40.jpg"/>
    <hyperlink ref="U82" r:id="rId76" display="https://pbs.twimg.com/media/EBYGTndXYAAOVn4.jpg"/>
    <hyperlink ref="U83" r:id="rId77" display="https://pbs.twimg.com/media/EBYSU8ZX4AEcXAm.jpg"/>
    <hyperlink ref="U88" r:id="rId78" display="https://pbs.twimg.com/media/EBY0qSDWkAAI7a0.jpg"/>
    <hyperlink ref="U90" r:id="rId79" display="https://pbs.twimg.com/ext_tw_video_thumb/1159204138682585091/pu/img/S4SQxer6Or3fhs7R.jpg"/>
    <hyperlink ref="U97" r:id="rId80" display="https://pbs.twimg.com/media/EAxsBD2XsAAeSDk.jpg"/>
    <hyperlink ref="U98" r:id="rId81" display="https://pbs.twimg.com/media/EA-RsjuWkAAafRb.jpg"/>
    <hyperlink ref="U99" r:id="rId82" display="https://pbs.twimg.com/media/EBbgymhWsAA0wE_.jpg"/>
    <hyperlink ref="U100" r:id="rId83" display="https://pbs.twimg.com/media/EBXcNeTXkAAAlLK.jpg"/>
    <hyperlink ref="U114" r:id="rId84" display="https://pbs.twimg.com/media/EBRZSn-WsAAaMtV.png"/>
    <hyperlink ref="U117" r:id="rId85" display="https://pbs.twimg.com/media/EBcxD-gXYAAbt3x.jpg"/>
    <hyperlink ref="U124" r:id="rId86" display="https://pbs.twimg.com/media/EAD8nE5WwAAkn_U.jpg"/>
    <hyperlink ref="U125" r:id="rId87" display="https://pbs.twimg.com/media/EBNwgFaXkAE_CQ2.jpg"/>
    <hyperlink ref="U168" r:id="rId88" display="https://pbs.twimg.com/media/EB3TM1ZXkAApOsw.jpg"/>
    <hyperlink ref="U169" r:id="rId89" display="https://pbs.twimg.com/media/EB3UV-lXUAAjIrA.jpg"/>
    <hyperlink ref="V3" r:id="rId90" display="http://pbs.twimg.com/profile_images/706685819340222464/R4HfVPqX_normal.jpg"/>
    <hyperlink ref="V4" r:id="rId91" display="http://pbs.twimg.com/profile_images/1100656637612675073/CNUis0Gd_normal.png"/>
    <hyperlink ref="V5" r:id="rId92" display="http://pbs.twimg.com/profile_images/1039093396718190592/qCjk9_pm_normal.jpg"/>
    <hyperlink ref="V6" r:id="rId93" display="http://pbs.twimg.com/profile_images/759918121666785280/ccuwWgmi_normal.jpg"/>
    <hyperlink ref="V7" r:id="rId94" display="http://pbs.twimg.com/profile_images/432368855818571777/yLCJ-DsV_normal.jpeg"/>
    <hyperlink ref="V8" r:id="rId95" display="http://pbs.twimg.com/profile_images/1003486786520313857/GFvO5TTB_normal.jpg"/>
    <hyperlink ref="V9" r:id="rId96" display="http://pbs.twimg.com/profile_images/1125745059901726722/45LGwTc1_normal.jpg"/>
    <hyperlink ref="V10" r:id="rId97" display="http://pbs.twimg.com/profile_images/1006557404627009536/764bE_L1_normal.jpg"/>
    <hyperlink ref="V11" r:id="rId98" display="http://pbs.twimg.com/profile_images/1100341529875542017/CetwEhHT_normal.png"/>
    <hyperlink ref="V12" r:id="rId99" display="http://pbs.twimg.com/profile_images/875708555801894914/Md0akJB7_normal.jpg"/>
    <hyperlink ref="V13" r:id="rId100" display="http://pbs.twimg.com/profile_images/544832623059546112/RQC1kAju_normal.png"/>
    <hyperlink ref="V14" r:id="rId101" display="http://pbs.twimg.com/profile_images/1097962577106210821/eZsBr_Tr_normal.jpg"/>
    <hyperlink ref="V15" r:id="rId102" display="http://pbs.twimg.com/profile_images/1155516935452409856/kcq4AymL_normal.jpg"/>
    <hyperlink ref="V16" r:id="rId103" display="http://abs.twimg.com/sticky/default_profile_images/default_profile_normal.png"/>
    <hyperlink ref="V17" r:id="rId104" display="https://pbs.twimg.com/media/EA3ABJKW4AAdL-J.jpg"/>
    <hyperlink ref="V18" r:id="rId105" display="http://pbs.twimg.com/profile_images/989052143440220161/0_pRUX2H_normal.jpg"/>
    <hyperlink ref="V19" r:id="rId106" display="http://pbs.twimg.com/profile_images/638694424189403136/tIHqFLUB_normal.jpg"/>
    <hyperlink ref="V20" r:id="rId107" display="http://pbs.twimg.com/profile_images/621637473559515136/BPuztyys_normal.jpg"/>
    <hyperlink ref="V21" r:id="rId108" display="http://pbs.twimg.com/profile_images/968973134916476934/bf60Y5uh_normal.jpg"/>
    <hyperlink ref="V22" r:id="rId109" display="https://pbs.twimg.com/media/EA5X68ZXYAI1TaD.jpg"/>
    <hyperlink ref="V23" r:id="rId110" display="http://pbs.twimg.com/profile_images/686032452289183744/SqWDnJ4l_normal.jpg"/>
    <hyperlink ref="V24" r:id="rId111" display="https://pbs.twimg.com/media/D-oBIM3WkAAOrH3.jpg"/>
    <hyperlink ref="V25" r:id="rId112" display="http://pbs.twimg.com/profile_images/829376575/Photo_73_normal.jpg"/>
    <hyperlink ref="V26" r:id="rId113" display="http://pbs.twimg.com/profile_images/1080789983974301696/y0C2Q8bh_normal.jpg"/>
    <hyperlink ref="V27" r:id="rId114" display="http://pbs.twimg.com/profile_images/1080789983974301696/y0C2Q8bh_normal.jpg"/>
    <hyperlink ref="V28" r:id="rId115" display="http://pbs.twimg.com/profile_images/1080789983974301696/y0C2Q8bh_normal.jpg"/>
    <hyperlink ref="V29" r:id="rId116" display="http://pbs.twimg.com/profile_images/1080789983974301696/y0C2Q8bh_normal.jpg"/>
    <hyperlink ref="V30" r:id="rId117" display="http://pbs.twimg.com/profile_images/1080789983974301696/y0C2Q8bh_normal.jpg"/>
    <hyperlink ref="V31" r:id="rId118" display="http://pbs.twimg.com/profile_images/806047860/Cropped_Portrait_Sketch_by_Azerisii_v.2_normal.jpg"/>
    <hyperlink ref="V32" r:id="rId119" display="http://pbs.twimg.com/profile_images/1135594558992146433/NV8kH2wC_normal.jpg"/>
    <hyperlink ref="V33" r:id="rId120" display="http://pbs.twimg.com/profile_images/806799728205664256/QbAu5jpK_normal.png"/>
    <hyperlink ref="V34" r:id="rId121" display="http://pbs.twimg.com/profile_images/1103765048768380928/Z42yVEr0_normal.png"/>
    <hyperlink ref="V35" r:id="rId122" display="http://pbs.twimg.com/profile_images/1141993751000170496/hh18dgHZ_normal.jpg"/>
    <hyperlink ref="V36" r:id="rId123" display="http://pbs.twimg.com/profile_images/757190088484917248/dtziftS0_normal.jpg"/>
    <hyperlink ref="V37" r:id="rId124" display="http://pbs.twimg.com/profile_images/1141611559673712640/KfwMyqpq_normal.png"/>
    <hyperlink ref="V38" r:id="rId125" display="http://pbs.twimg.com/profile_images/378800000456986279/1ec12389e2eb46ed181bffb2445e69ed_normal.jpeg"/>
    <hyperlink ref="V39" r:id="rId126" display="http://pbs.twimg.com/profile_images/1094415934796619776/GGnnBcec_normal.jpg"/>
    <hyperlink ref="V40" r:id="rId127" display="http://pbs.twimg.com/profile_images/1033704253523677184/VEYk6f6M_normal.jpg"/>
    <hyperlink ref="V41" r:id="rId128" display="http://pbs.twimg.com/profile_images/868013648261894146/SVmZcjPK_normal.jpg"/>
    <hyperlink ref="V42" r:id="rId129" display="http://pbs.twimg.com/profile_images/1155248802170753025/DKAM-Pt-_normal.jpg"/>
    <hyperlink ref="V43" r:id="rId130" display="http://pbs.twimg.com/profile_images/1157003477215825920/40pTrmgh_normal.jpg"/>
    <hyperlink ref="V44" r:id="rId131" display="http://pbs.twimg.com/profile_images/2322420151/q2bumcos3tc38h7sg2zm_normal.jpeg"/>
    <hyperlink ref="V45" r:id="rId132" display="http://pbs.twimg.com/profile_images/1159559161580965888/2ataPzd6_normal.jpg"/>
    <hyperlink ref="V46" r:id="rId133" display="http://pbs.twimg.com/profile_images/1007354044162031616/vq52iftL_normal.jpg"/>
    <hyperlink ref="V47" r:id="rId134" display="http://pbs.twimg.com/profile_images/872392591660257281/PA88HUtM_normal.jpg"/>
    <hyperlink ref="V48" r:id="rId135" display="http://pbs.twimg.com/profile_images/997052533037248512/f8Bss2mO_normal.jpg"/>
    <hyperlink ref="V49" r:id="rId136" display="http://pbs.twimg.com/profile_images/1420193642/3097_David_Buck_bw_normal.jpg"/>
    <hyperlink ref="V50" r:id="rId137" display="http://pbs.twimg.com/profile_images/633104196334518272/-YFl_8Wb_normal.jpg"/>
    <hyperlink ref="V51" r:id="rId138" display="http://pbs.twimg.com/profile_images/1156292822171103232/TRZTZZ-C_normal.jpg"/>
    <hyperlink ref="V52" r:id="rId139" display="http://pbs.twimg.com/profile_images/1012643864174350336/ZBnuT1JK_normal.jpg"/>
    <hyperlink ref="V53" r:id="rId140" display="http://pbs.twimg.com/profile_images/887260370007719936/I60TP32L_normal.jpg"/>
    <hyperlink ref="V54" r:id="rId141" display="http://pbs.twimg.com/profile_images/1131675042457235468/2_A4Pmo0_normal.jpg"/>
    <hyperlink ref="V55" r:id="rId142" display="http://pbs.twimg.com/profile_images/1157606067829923840/Msjluh5L_normal.jpg"/>
    <hyperlink ref="V56" r:id="rId143" display="http://pbs.twimg.com/profile_images/1222785144/image_normal.jpg"/>
    <hyperlink ref="V57" r:id="rId144" display="http://pbs.twimg.com/profile_images/1155869310809792516/UXs8AA1s_normal.jpg"/>
    <hyperlink ref="V58" r:id="rId145" display="http://pbs.twimg.com/profile_images/1127730694346637312/2EEWPAUp_normal.jpg"/>
    <hyperlink ref="V59" r:id="rId146" display="https://pbs.twimg.com/tweet_video_thumb/EBJeXWpW4AANa-S.jpg"/>
    <hyperlink ref="V60" r:id="rId147" display="http://pbs.twimg.com/profile_images/1091496447529213952/uf76HTVb_normal.jpg"/>
    <hyperlink ref="V61" r:id="rId148" display="http://pbs.twimg.com/profile_images/1151494030242525184/bd_Z09X-_normal.jpg"/>
    <hyperlink ref="V62" r:id="rId149" display="https://pbs.twimg.com/media/EBL39OrWkAEVSXV.jpg"/>
    <hyperlink ref="V63" r:id="rId150" display="http://pbs.twimg.com/profile_images/2546241842/image_normal.jpg"/>
    <hyperlink ref="V64" r:id="rId151" display="http://pbs.twimg.com/profile_images/1123992965570027524/BClWAyAJ_normal.jpg"/>
    <hyperlink ref="V65" r:id="rId152" display="https://pbs.twimg.com/media/EBL3SKLX4AA-ZGc.jpg"/>
    <hyperlink ref="V66" r:id="rId153" display="http://pbs.twimg.com/profile_images/1025666807858962432/5W2VOwPL_normal.jpg"/>
    <hyperlink ref="V67" r:id="rId154" display="http://pbs.twimg.com/profile_images/1317810443/198281_140654779335848_100001739801067_247506_206631_n_normal.jpg"/>
    <hyperlink ref="V68" r:id="rId155" display="http://pbs.twimg.com/profile_images/972341110403227648/ti3fMf_d_normal.jpg"/>
    <hyperlink ref="V69" r:id="rId156" display="http://pbs.twimg.com/profile_images/989152799018668032/Su83f-F6_normal.jpg"/>
    <hyperlink ref="V70" r:id="rId157" display="https://pbs.twimg.com/media/EAFVrmiWwAEh1IG.jpg"/>
    <hyperlink ref="V71" r:id="rId158" display="http://pbs.twimg.com/profile_images/1131875771662966784/SaQ-ZOQE_normal.png"/>
    <hyperlink ref="V72" r:id="rId159" display="https://pbs.twimg.com/media/D9qgmOEXUAEoD3w.jpg"/>
    <hyperlink ref="V73" r:id="rId160" display="http://pbs.twimg.com/profile_images/966688578418987009/DiTR43D__normal.jpg"/>
    <hyperlink ref="V74" r:id="rId161" display="http://pbs.twimg.com/profile_images/1043350196665626624/X8YgTZxF_normal.jpg"/>
    <hyperlink ref="V75" r:id="rId162" display="http://pbs.twimg.com/profile_images/1144220878793842694/gcEKbgMs_normal.png"/>
    <hyperlink ref="V76" r:id="rId163" display="http://pbs.twimg.com/profile_images/907927984253886464/IPfoc5Nj_normal.jpg"/>
    <hyperlink ref="V77" r:id="rId164" display="http://pbs.twimg.com/profile_images/710049013966487552/xyQ5j5sJ_normal.jpg"/>
    <hyperlink ref="V78" r:id="rId165" display="http://pbs.twimg.com/profile_images/809039033045254144/66c6aFUg_normal.jpg"/>
    <hyperlink ref="V79" r:id="rId166" display="http://pbs.twimg.com/profile_images/885764331631243265/D6Ng1RuS_normal.jpg"/>
    <hyperlink ref="V80" r:id="rId167" display="https://pbs.twimg.com/media/EBXxmWvX4AAWg40.jpg"/>
    <hyperlink ref="V81" r:id="rId168" display="http://pbs.twimg.com/profile_images/1483076168/Parsley-Liz-2010-296-580x435_normal.jpg"/>
    <hyperlink ref="V82" r:id="rId169" display="https://pbs.twimg.com/media/EBYGTndXYAAOVn4.jpg"/>
    <hyperlink ref="V83" r:id="rId170" display="https://pbs.twimg.com/media/EBYSU8ZX4AEcXAm.jpg"/>
    <hyperlink ref="V84" r:id="rId171" display="http://pbs.twimg.com/profile_images/436081880312471552/edPhioxc_normal.jpeg"/>
    <hyperlink ref="V85" r:id="rId172" display="http://pbs.twimg.com/profile_images/759417800591106049/46CpUYVY_normal.jpg"/>
    <hyperlink ref="V86" r:id="rId173" display="http://pbs.twimg.com/profile_images/1157033141061804032/XPvqx0CR_normal.jpg"/>
    <hyperlink ref="V87" r:id="rId174" display="http://pbs.twimg.com/profile_images/1748985727/icon_normal.png"/>
    <hyperlink ref="V88" r:id="rId175" display="https://pbs.twimg.com/media/EBY0qSDWkAAI7a0.jpg"/>
    <hyperlink ref="V89" r:id="rId176" display="http://pbs.twimg.com/profile_images/1152524355521470464/KPeC-OZH_normal.jpg"/>
    <hyperlink ref="V90" r:id="rId177" display="https://pbs.twimg.com/ext_tw_video_thumb/1159204138682585091/pu/img/S4SQxer6Or3fhs7R.jpg"/>
    <hyperlink ref="V91" r:id="rId178" display="http://pbs.twimg.com/profile_images/1158632615135629312/1FqtJFPB_normal.jpg"/>
    <hyperlink ref="V92" r:id="rId179" display="http://pbs.twimg.com/profile_images/962679440185659392/NjePyPup_normal.jpg"/>
    <hyperlink ref="V93" r:id="rId180" display="http://pbs.twimg.com/profile_images/1158624446040686592/PTuKeDlJ_normal.jpg"/>
    <hyperlink ref="V94" r:id="rId181" display="http://pbs.twimg.com/profile_images/1109762449463480320/E_77MQNg_normal.png"/>
    <hyperlink ref="V95" r:id="rId182" display="http://pbs.twimg.com/profile_images/1096106570444951554/LJBQN8Az_normal.jpg"/>
    <hyperlink ref="V96" r:id="rId183" display="http://pbs.twimg.com/profile_images/1068922775681884160/504sKo7n_normal.jpg"/>
    <hyperlink ref="V97" r:id="rId184" display="https://pbs.twimg.com/media/EAxsBD2XsAAeSDk.jpg"/>
    <hyperlink ref="V98" r:id="rId185" display="https://pbs.twimg.com/media/EA-RsjuWkAAafRb.jpg"/>
    <hyperlink ref="V99" r:id="rId186" display="https://pbs.twimg.com/media/EBbgymhWsAA0wE_.jpg"/>
    <hyperlink ref="V100" r:id="rId187" display="https://pbs.twimg.com/media/EBXcNeTXkAAAlLK.jpg"/>
    <hyperlink ref="V101" r:id="rId188" display="http://pbs.twimg.com/profile_images/733658106043981825/uJCejYd__normal.jpg"/>
    <hyperlink ref="V102" r:id="rId189" display="http://pbs.twimg.com/profile_images/1063435487451467777/zicDG6bf_normal.jpg"/>
    <hyperlink ref="V103" r:id="rId190" display="http://pbs.twimg.com/profile_images/3437503375/aad534719456a44f55a04b35bb15ea67_normal.jpeg"/>
    <hyperlink ref="V104" r:id="rId191" display="http://pbs.twimg.com/profile_images/1018542843504103424/ap3rJlxV_normal.jpg"/>
    <hyperlink ref="V105" r:id="rId192" display="http://pbs.twimg.com/profile_images/785207304253763586/P99xvrgG_normal.jpg"/>
    <hyperlink ref="V106" r:id="rId193" display="http://pbs.twimg.com/profile_images/733658106043981825/uJCejYd__normal.jpg"/>
    <hyperlink ref="V107" r:id="rId194" display="http://pbs.twimg.com/profile_images/1063435487451467777/zicDG6bf_normal.jpg"/>
    <hyperlink ref="V108" r:id="rId195" display="http://pbs.twimg.com/profile_images/865141192194891777/jreOf59z_normal.jpg"/>
    <hyperlink ref="V109" r:id="rId196" display="http://pbs.twimg.com/profile_images/464348596729442305/9-vb9iqc_normal.jpeg"/>
    <hyperlink ref="V110" r:id="rId197" display="http://pbs.twimg.com/profile_images/733658106043981825/uJCejYd__normal.jpg"/>
    <hyperlink ref="V111" r:id="rId198" display="http://pbs.twimg.com/profile_images/838766542468829184/BUSPSPJV_normal.jpg"/>
    <hyperlink ref="V112" r:id="rId199" display="http://pbs.twimg.com/profile_images/733658106043981825/uJCejYd__normal.jpg"/>
    <hyperlink ref="V113" r:id="rId200" display="http://pbs.twimg.com/profile_images/1112975350185803777/iMd4uyfW_normal.png"/>
    <hyperlink ref="V114" r:id="rId201" display="https://pbs.twimg.com/media/EBRZSn-WsAAaMtV.png"/>
    <hyperlink ref="V115" r:id="rId202" display="http://pbs.twimg.com/profile_images/996346887048499200/3YkUS1WQ_normal.jpg"/>
    <hyperlink ref="V116" r:id="rId203" display="http://pbs.twimg.com/profile_images/996346887048499200/3YkUS1WQ_normal.jpg"/>
    <hyperlink ref="V117" r:id="rId204" display="https://pbs.twimg.com/media/EBcxD-gXYAAbt3x.jpg"/>
    <hyperlink ref="V118" r:id="rId205" display="http://pbs.twimg.com/profile_images/1061998307650756608/5zA5Hz18_normal.jpg"/>
    <hyperlink ref="V119" r:id="rId206" display="http://pbs.twimg.com/profile_images/1118604274764845057/q18erTfz_normal.jpg"/>
    <hyperlink ref="V120" r:id="rId207" display="http://pbs.twimg.com/profile_images/1156109294355517440/vTIZl75e_normal.jpg"/>
    <hyperlink ref="V121" r:id="rId208" display="http://pbs.twimg.com/profile_images/545158063317979136/iwFPYmAH_normal.png"/>
    <hyperlink ref="V122" r:id="rId209" display="http://pbs.twimg.com/profile_images/727856505714782208/vTezbnT9_normal.jpg"/>
    <hyperlink ref="V123" r:id="rId210" display="http://pbs.twimg.com/profile_images/1092092033332903938/Ohw571-T_normal.jpg"/>
    <hyperlink ref="V124" r:id="rId211" display="https://pbs.twimg.com/media/EAD8nE5WwAAkn_U.jpg"/>
    <hyperlink ref="V125" r:id="rId212" display="https://pbs.twimg.com/media/EBNwgFaXkAE_CQ2.jpg"/>
    <hyperlink ref="V126" r:id="rId213" display="http://pbs.twimg.com/profile_images/1067361784741261312/-8tBjbWR_normal.jpg"/>
    <hyperlink ref="V127" r:id="rId214" display="http://pbs.twimg.com/profile_images/868603527701987329/CrTHH8sB_normal.jpg"/>
    <hyperlink ref="V128" r:id="rId215" display="http://pbs.twimg.com/profile_images/1122234181386420232/D4fn1vbo_normal.jpg"/>
    <hyperlink ref="V129" r:id="rId216" display="http://pbs.twimg.com/profile_images/1139922058450632704/EPIDlzLs_normal.png"/>
    <hyperlink ref="V130" r:id="rId217" display="http://pbs.twimg.com/profile_images/993959766606172160/SI0Pl_M9_normal.jpg"/>
    <hyperlink ref="V131" r:id="rId218" display="http://pbs.twimg.com/profile_images/1087203156277280768/FgmihCxK_normal.jpg"/>
    <hyperlink ref="V132" r:id="rId219" display="http://pbs.twimg.com/profile_images/1039132095334043648/9NazgPPq_normal.jpg"/>
    <hyperlink ref="V133" r:id="rId220" display="http://pbs.twimg.com/profile_images/1145754178029064192/dcADZQ9D_normal.jpg"/>
    <hyperlink ref="V134" r:id="rId221" display="http://pbs.twimg.com/profile_images/497767347797512193/__cei3cK_normal.jpeg"/>
    <hyperlink ref="V135" r:id="rId222" display="http://pbs.twimg.com/profile_images/972445503655960576/pdfwLCqf_normal.jpg"/>
    <hyperlink ref="V136" r:id="rId223" display="http://pbs.twimg.com/profile_images/1138005517132079104/WgpnmV7I_normal.png"/>
    <hyperlink ref="V137" r:id="rId224" display="http://pbs.twimg.com/profile_images/1143777081639280641/2WKhcdOS_normal.jpg"/>
    <hyperlink ref="V138" r:id="rId225" display="http://pbs.twimg.com/profile_images/2753549445/9b3e98ac682442cccbe2e7af03509962_normal.jpeg"/>
    <hyperlink ref="V139" r:id="rId226" display="http://pbs.twimg.com/profile_images/1151800029918707712/UjLHb2f6_normal.jpg"/>
    <hyperlink ref="V140" r:id="rId227" display="http://pbs.twimg.com/profile_images/988816927320694784/QWT87n5y_normal.jpg"/>
    <hyperlink ref="V141" r:id="rId228" display="http://pbs.twimg.com/profile_images/854568553143554049/Bp-60kmH_normal.jpg"/>
    <hyperlink ref="V142" r:id="rId229" display="http://pbs.twimg.com/profile_images/1159811165503012864/moXuCFKT_normal.jpg"/>
    <hyperlink ref="V143" r:id="rId230" display="http://pbs.twimg.com/profile_images/492660377637752833/IpU8exBw_normal.jpeg"/>
    <hyperlink ref="V144" r:id="rId231" display="http://pbs.twimg.com/profile_images/950323455236304899/AwbXMaNt_normal.jpg"/>
    <hyperlink ref="V145" r:id="rId232" display="http://pbs.twimg.com/profile_images/1150838150736097287/lt8VDRJ-_normal.jpg"/>
    <hyperlink ref="V146" r:id="rId233" display="http://pbs.twimg.com/profile_images/944746698718547968/ytKCJ256_normal.jpg"/>
    <hyperlink ref="V147" r:id="rId234" display="http://pbs.twimg.com/profile_images/1132745421493813248/tkNXZYYI_normal.jpg"/>
    <hyperlink ref="V148" r:id="rId235" display="http://pbs.twimg.com/profile_images/1145975316709552128/AHVM0FzC_normal.jpg"/>
    <hyperlink ref="V149" r:id="rId236" display="http://pbs.twimg.com/profile_images/1158974333345259521/ztWlPY6p_normal.jpg"/>
    <hyperlink ref="V150" r:id="rId237" display="http://pbs.twimg.com/profile_images/570860086298300416/u5Jou2Dy_normal.png"/>
    <hyperlink ref="V151" r:id="rId238" display="http://pbs.twimg.com/profile_images/570860086298300416/u5Jou2Dy_normal.png"/>
    <hyperlink ref="V152" r:id="rId239" display="http://pbs.twimg.com/profile_images/570860086298300416/u5Jou2Dy_normal.png"/>
    <hyperlink ref="V153" r:id="rId240" display="http://pbs.twimg.com/profile_images/570860086298300416/u5Jou2Dy_normal.png"/>
    <hyperlink ref="V154" r:id="rId241" display="http://pbs.twimg.com/profile_images/635855810887749636/hBeXEbeu_normal.jpg"/>
    <hyperlink ref="V155" r:id="rId242" display="http://pbs.twimg.com/profile_images/832003909648539650/HMmHABwO_normal.jpg"/>
    <hyperlink ref="V156" r:id="rId243" display="http://pbs.twimg.com/profile_images/832003909648539650/HMmHABwO_normal.jpg"/>
    <hyperlink ref="V157" r:id="rId244" display="http://pbs.twimg.com/profile_images/832003909648539650/HMmHABwO_normal.jpg"/>
    <hyperlink ref="V158" r:id="rId245" display="http://pbs.twimg.com/profile_images/899373833764839426/ccHkoXYV_normal.jpg"/>
    <hyperlink ref="V159" r:id="rId246" display="http://pbs.twimg.com/profile_images/1156334911826980865/rbIyvyL__normal.jpg"/>
    <hyperlink ref="V160" r:id="rId247" display="http://pbs.twimg.com/profile_images/1071606507848880129/RS4Row2w_normal.jpg"/>
    <hyperlink ref="V161" r:id="rId248" display="http://pbs.twimg.com/profile_images/1156334911826980865/rbIyvyL__normal.jpg"/>
    <hyperlink ref="V162" r:id="rId249" display="http://pbs.twimg.com/profile_images/1156334911826980865/rbIyvyL__normal.jpg"/>
    <hyperlink ref="V163" r:id="rId250" display="http://pbs.twimg.com/profile_images/1156334911826980865/rbIyvyL__normal.jpg"/>
    <hyperlink ref="V164" r:id="rId251" display="http://pbs.twimg.com/profile_images/1071606507848880129/RS4Row2w_normal.jpg"/>
    <hyperlink ref="V165" r:id="rId252" display="http://pbs.twimg.com/profile_images/1149221105720123392/nP2qARd4_normal.jpg"/>
    <hyperlink ref="V166" r:id="rId253" display="http://pbs.twimg.com/profile_images/565014224716304384/K-ZhJmCx_normal.jpeg"/>
    <hyperlink ref="V167" r:id="rId254" display="http://pbs.twimg.com/profile_images/1082347830792966145/WrsAGiKR_normal.jpg"/>
    <hyperlink ref="V168" r:id="rId255" display="https://pbs.twimg.com/media/EB3TM1ZXkAApOsw.jpg"/>
    <hyperlink ref="V169" r:id="rId256" display="https://pbs.twimg.com/media/EB3UV-lXUAAjIrA.jpg"/>
    <hyperlink ref="V170" r:id="rId257" display="http://pbs.twimg.com/profile_images/899570183202889729/UJ9OJ0_7_normal.jpg"/>
    <hyperlink ref="V171" r:id="rId258" display="http://pbs.twimg.com/profile_images/896056294246952972/BEWpvdiE_normal.jpg"/>
    <hyperlink ref="V172" r:id="rId259" display="http://pbs.twimg.com/profile_images/1149025544291389441/b418qn1X_normal.jpg"/>
    <hyperlink ref="V173" r:id="rId260" display="http://pbs.twimg.com/profile_images/1145719580188430336/TezBGxR7_normal.jpg"/>
    <hyperlink ref="V174" r:id="rId261" display="http://pbs.twimg.com/profile_images/1562983855/logo_normal.png"/>
    <hyperlink ref="V175" r:id="rId262" display="http://pbs.twimg.com/profile_images/1020010412555681792/VIbkiNdJ_normal.jpg"/>
    <hyperlink ref="V176" r:id="rId263" display="http://pbs.twimg.com/profile_images/847304243816026112/_MiH1OP-_normal.jpg"/>
    <hyperlink ref="V177" r:id="rId264" display="http://pbs.twimg.com/profile_images/644688630527594496/FU5fyCkj_normal.jpg"/>
    <hyperlink ref="X3" r:id="rId265" display="https://twitter.com/#!/georgeinstitute/status/1156028574287065094"/>
    <hyperlink ref="X4" r:id="rId266" display="https://twitter.com/#!/alikjones/status/1156412007572131840"/>
    <hyperlink ref="X5" r:id="rId267" display="https://twitter.com/#!/hardyramosilei/status/1156468918271270912"/>
    <hyperlink ref="X6" r:id="rId268" display="https://twitter.com/#!/ama_media/status/1154299230996930560"/>
    <hyperlink ref="X7" r:id="rId269" display="https://twitter.com/#!/pppqld/status/1156477791065399297"/>
    <hyperlink ref="X8" r:id="rId270" display="https://twitter.com/#!/sabcnewsonline/status/1156493073712582658"/>
    <hyperlink ref="X9" r:id="rId271" display="https://twitter.com/#!/thabilestella/status/1156492689468219394"/>
    <hyperlink ref="X10" r:id="rId272" display="https://twitter.com/#!/heala_sa/status/1156496094290952192"/>
    <hyperlink ref="X11" r:id="rId273" display="https://twitter.com/#!/foodchoice_work/status/1156495213835300865"/>
    <hyperlink ref="X12" r:id="rId274" display="https://twitter.com/#!/f_geaney/status/1156501007599329280"/>
    <hyperlink ref="X13" r:id="rId275" display="https://twitter.com/#!/newchapterltd/status/1156556501789663232"/>
    <hyperlink ref="X14" r:id="rId276" display="https://twitter.com/#!/fitnesspsych/status/1156568578927165440"/>
    <hyperlink ref="X15" r:id="rId277" display="https://twitter.com/#!/6hillgrove/status/1156600431616897024"/>
    <hyperlink ref="X16" r:id="rId278" display="https://twitter.com/#!/tobiasthole/status/1156688592351178752"/>
    <hyperlink ref="X17" r:id="rId279" display="https://twitter.com/#!/retailsuite/status/1156791808283877377"/>
    <hyperlink ref="X18" r:id="rId280" display="https://twitter.com/#!/melvynhayes/status/1156819066146963456"/>
    <hyperlink ref="X19" r:id="rId281" display="https://twitter.com/#!/platinumeats/status/1156865246369239040"/>
    <hyperlink ref="X20" r:id="rId282" display="https://twitter.com/#!/spazhammer/status/1156905157256503297"/>
    <hyperlink ref="X21" r:id="rId283" display="https://twitter.com/#!/botnarhtim/status/1156935116448550912"/>
    <hyperlink ref="X22" r:id="rId284" display="https://twitter.com/#!/bsw_info/status/1156958826148577280"/>
    <hyperlink ref="X23" r:id="rId285" display="https://twitter.com/#!/yo_martinez/status/1156977054698618880"/>
    <hyperlink ref="X24" r:id="rId286" display="https://twitter.com/#!/brookestimes/status/1146731753123516416"/>
    <hyperlink ref="X25" r:id="rId287" display="https://twitter.com/#!/ellysiumfields/status/1156989849766727680"/>
    <hyperlink ref="X26" r:id="rId288" display="https://twitter.com/#!/tijdvooreten/status/1156871130399068160"/>
    <hyperlink ref="X27" r:id="rId289" display="https://twitter.com/#!/tijdvooreten/status/1156902885298528256"/>
    <hyperlink ref="X28" r:id="rId290" display="https://twitter.com/#!/tijdvooreten/status/1156980591079899138"/>
    <hyperlink ref="X29" r:id="rId291" display="https://twitter.com/#!/tijdvooreten/status/1156899350607532032"/>
    <hyperlink ref="X30" r:id="rId292" display="https://twitter.com/#!/tijdvooreten/status/1156993113401040898"/>
    <hyperlink ref="X31" r:id="rId293" display="https://twitter.com/#!/serendipitysays/status/1157011704854851589"/>
    <hyperlink ref="X32" r:id="rId294" display="https://twitter.com/#!/rainoraines/status/1157099272136994817"/>
    <hyperlink ref="X33" r:id="rId295" display="https://twitter.com/#!/matt_ros/status/1157135990592458752"/>
    <hyperlink ref="X34" r:id="rId296" display="https://twitter.com/#!/7_clare/status/1157136320575074305"/>
    <hyperlink ref="X35" r:id="rId297" display="https://twitter.com/#!/lolesaiga/status/1157136773488635904"/>
    <hyperlink ref="X36" r:id="rId298" display="https://twitter.com/#!/jkangwagye/status/1157145306581987329"/>
    <hyperlink ref="X37" r:id="rId299" display="https://twitter.com/#!/transparency_a1/status/1157153357854695427"/>
    <hyperlink ref="X38" r:id="rId300" display="https://twitter.com/#!/unite4diabetes/status/1157159424487612418"/>
    <hyperlink ref="X39" r:id="rId301" display="https://twitter.com/#!/guledwiliq/status/1157165812970475520"/>
    <hyperlink ref="X40" r:id="rId302" display="https://twitter.com/#!/sudhvir/status/1157182189945200641"/>
    <hyperlink ref="X41" r:id="rId303" display="https://twitter.com/#!/annvkeeling/status/1157189314721341440"/>
    <hyperlink ref="X42" r:id="rId304" display="https://twitter.com/#!/jpacaba/status/1157200016957558784"/>
    <hyperlink ref="X43" r:id="rId305" display="https://twitter.com/#!/edwardleodavey/status/1157201701671247873"/>
    <hyperlink ref="X44" r:id="rId306" display="https://twitter.com/#!/remanagarajan/status/1157217870146723846"/>
    <hyperlink ref="X45" r:id="rId307" display="https://twitter.com/#!/siddhagautam/status/1157231263939362819"/>
    <hyperlink ref="X46" r:id="rId308" display="https://twitter.com/#!/kaitiakituturu/status/1157269479887273984"/>
    <hyperlink ref="X47" r:id="rId309" display="https://twitter.com/#!/florasouthey/status/1157286537081610246"/>
    <hyperlink ref="X48" r:id="rId310" display="https://twitter.com/#!/foodnavigator/status/1157286702039351296"/>
    <hyperlink ref="X49" r:id="rId311" display="https://twitter.com/#!/davidjbuck/status/1157334044075528192"/>
    <hyperlink ref="X50" r:id="rId312" display="https://twitter.com/#!/deewhydave/status/1157436067525451778"/>
    <hyperlink ref="X51" r:id="rId313" display="https://twitter.com/#!/simon8banter/status/1157610667429498884"/>
    <hyperlink ref="X52" r:id="rId314" display="https://twitter.com/#!/ragussugars/status/1157644938466799616"/>
    <hyperlink ref="X53" r:id="rId315" display="https://twitter.com/#!/sheikh_anvakh/status/1157776901789966336"/>
    <hyperlink ref="X54" r:id="rId316" display="https://twitter.com/#!/michael51846863/status/1157780287448858624"/>
    <hyperlink ref="X55" r:id="rId317" display="https://twitter.com/#!/osx_ail/status/1157929423867453442"/>
    <hyperlink ref="X56" r:id="rId318" display="https://twitter.com/#!/thepkeffect/status/1157947076216545281"/>
    <hyperlink ref="X57" r:id="rId319" display="https://twitter.com/#!/arnold__simon/status/1158028316835819527"/>
    <hyperlink ref="X58" r:id="rId320" display="https://twitter.com/#!/kekenwealth/status/1158064968362790912"/>
    <hyperlink ref="X59" r:id="rId321" display="https://twitter.com/#!/realistspice/status/1158091817629442048"/>
    <hyperlink ref="X60" r:id="rId322" display="https://twitter.com/#!/anastasiasmihai/status/1158151621408256000"/>
    <hyperlink ref="X61" r:id="rId323" display="https://twitter.com/#!/msizanosipho/status/1158249616074297345"/>
    <hyperlink ref="X62" r:id="rId324" display="https://twitter.com/#!/brecondental/status/1158260690051850241"/>
    <hyperlink ref="X63" r:id="rId325" display="https://twitter.com/#!/kulzerphil/status/1158299190805630976"/>
    <hyperlink ref="X64" r:id="rId326" display="https://twitter.com/#!/massachewsets/status/1158311400323932162"/>
    <hyperlink ref="X65" r:id="rId327" display="https://twitter.com/#!/cyfarthfadental/status/1158259950587654144"/>
    <hyperlink ref="X66" r:id="rId328" display="https://twitter.com/#!/ballettr/status/1158323441948397568"/>
    <hyperlink ref="X67" r:id="rId329" display="https://twitter.com/#!/amcgown/status/1158356514199015430"/>
    <hyperlink ref="X68" r:id="rId330" display="https://twitter.com/#!/viazcanv/status/1158567917103058944"/>
    <hyperlink ref="X69" r:id="rId331" display="https://twitter.com/#!/agilechilli/status/1158680362400325632"/>
    <hyperlink ref="X70" r:id="rId332" display="https://twitter.com/#!/publichealthw/status/1153297193484394496"/>
    <hyperlink ref="X71" r:id="rId333" display="https://twitter.com/#!/lisa_dil/status/1158700830507315201"/>
    <hyperlink ref="X72" r:id="rId334" display="https://twitter.com/#!/albertsliving/status/1142402036371263488"/>
    <hyperlink ref="X73" r:id="rId335" display="https://twitter.com/#!/albertsliving/status/1158754796763000832"/>
    <hyperlink ref="X74" r:id="rId336" display="https://twitter.com/#!/misterjacques/status/1158793511585636352"/>
    <hyperlink ref="X75" r:id="rId337" display="https://twitter.com/#!/havasjust/status/1159035974120353799"/>
    <hyperlink ref="X76" r:id="rId338" display="https://twitter.com/#!/klimkowa1/status/1159063221061464064"/>
    <hyperlink ref="X77" r:id="rId339" display="https://twitter.com/#!/fooding1st/status/1159063895945949184"/>
    <hyperlink ref="X78" r:id="rId340" display="https://twitter.com/#!/qmulnews/status/1159074641891201025"/>
    <hyperlink ref="X79" r:id="rId341" display="https://twitter.com/#!/jaffor10/status/1159085408954802187"/>
    <hyperlink ref="X80" r:id="rId342" display="https://twitter.com/#!/foodanddrinktec/status/1159098138206101510"/>
    <hyperlink ref="X81" r:id="rId343" display="https://twitter.com/#!/caramelparsley/status/1159100769871642624"/>
    <hyperlink ref="X82" r:id="rId344" display="https://twitter.com/#!/theprobemag/status/1159120890476580865"/>
    <hyperlink ref="X83" r:id="rId345" display="https://twitter.com/#!/jamesdrabble/status/1159134106220974080"/>
    <hyperlink ref="X84" r:id="rId346" display="https://twitter.com/#!/lexalimentaria/status/1159140934749175808"/>
    <hyperlink ref="X85" r:id="rId347" display="https://twitter.com/#!/mxoolong/status/1159142278134472704"/>
    <hyperlink ref="X86" r:id="rId348" display="https://twitter.com/#!/bha___tti/status/1159159395483340800"/>
    <hyperlink ref="X87" r:id="rId349" display="https://twitter.com/#!/drbelgingunay/status/1159161899633782787"/>
    <hyperlink ref="X88" r:id="rId350" display="https://twitter.com/#!/smileohmmag/status/1159171856831827968"/>
    <hyperlink ref="X89" r:id="rId351" display="https://twitter.com/#!/tim_mcnulty/status/1159186146557157376"/>
    <hyperlink ref="X90" r:id="rId352" display="https://twitter.com/#!/cledgerwood/status/1159204162674053120"/>
    <hyperlink ref="X91" r:id="rId353" display="https://twitter.com/#!/atluri31/status/1159297434113204224"/>
    <hyperlink ref="X92" r:id="rId354" display="https://twitter.com/#!/zacroger1/status/985881520505319424"/>
    <hyperlink ref="X93" r:id="rId355" display="https://twitter.com/#!/realbabyytif/status/1159317978720215043"/>
    <hyperlink ref="X94" r:id="rId356" display="https://twitter.com/#!/sw19_womble/status/1159342690028281861"/>
    <hyperlink ref="X95" r:id="rId357" display="https://twitter.com/#!/liveandll/status/1159348115582967809"/>
    <hyperlink ref="X96" r:id="rId358" display="https://twitter.com/#!/oldmudgie/status/1159352616985513985"/>
    <hyperlink ref="X97" r:id="rId359" display="https://twitter.com/#!/calcivis/status/1156417972044554240"/>
    <hyperlink ref="X98" r:id="rId360" display="https://twitter.com/#!/calcivis/status/1157303825759428608"/>
    <hyperlink ref="X99" r:id="rId361" display="https://twitter.com/#!/calcivis/status/1159361115916263424"/>
    <hyperlink ref="X100" r:id="rId362" display="https://twitter.com/#!/qmulbartsthelon/status/1159074606671638531"/>
    <hyperlink ref="X101" r:id="rId363" display="https://twitter.com/#!/actiononsugar/status/1159091937984602112"/>
    <hyperlink ref="X102" r:id="rId364" display="https://twitter.com/#!/actiononsalt/status/1159101264577384448"/>
    <hyperlink ref="X103" r:id="rId365" display="https://twitter.com/#!/mediawisemelb/status/1159393480864456705"/>
    <hyperlink ref="X104" r:id="rId366" display="https://twitter.com/#!/tessatricks/status/1159393896339841025"/>
    <hyperlink ref="X105" r:id="rId367" display="https://twitter.com/#!/holly_gabe/status/1159374414468833281"/>
    <hyperlink ref="X106" r:id="rId368" display="https://twitter.com/#!/actiononsugar/status/1159374958361006082"/>
    <hyperlink ref="X107" r:id="rId369" display="https://twitter.com/#!/actiononsalt/status/1159388821068406791"/>
    <hyperlink ref="X108" r:id="rId370" display="https://twitter.com/#!/sputniknewsuk/status/1159398932411310081"/>
    <hyperlink ref="X109" r:id="rId371" display="https://twitter.com/#!/dentalhealthorg/status/1159021374268157952"/>
    <hyperlink ref="X110" r:id="rId372" display="https://twitter.com/#!/actiononsugar/status/1159025478122070017"/>
    <hyperlink ref="X111" r:id="rId373" display="https://twitter.com/#!/teethteam/status/1159420636802035712"/>
    <hyperlink ref="X112" r:id="rId374" display="https://twitter.com/#!/actiononsugar/status/1158651925430243329"/>
    <hyperlink ref="X113" r:id="rId375" display="https://twitter.com/#!/k_worldpanel/status/1156828843765829632"/>
    <hyperlink ref="X114" r:id="rId376" display="https://twitter.com/#!/foodmatterslive/status/1158649182334410752"/>
    <hyperlink ref="X115" r:id="rId377" display="https://twitter.com/#!/foodmatterslive/status/1156489779275587591"/>
    <hyperlink ref="X116" r:id="rId378" display="https://twitter.com/#!/foodmatterslive/status/1157214722468585472"/>
    <hyperlink ref="X117" r:id="rId379" display="https://twitter.com/#!/foodmatterslive/status/1159449377666142211"/>
    <hyperlink ref="X118" r:id="rId380" display="https://twitter.com/#!/burnout_pt/status/1159490864537886720"/>
    <hyperlink ref="X119" r:id="rId381" display="https://twitter.com/#!/jimmbobs/status/1159506970816188420"/>
    <hyperlink ref="X120" r:id="rId382" display="https://twitter.com/#!/bell_publishing/status/1159776098743476226"/>
    <hyperlink ref="X121" r:id="rId383" display="https://twitter.com/#!/confectionprod/status/1159770741853884419"/>
    <hyperlink ref="X122" r:id="rId384" display="https://twitter.com/#!/sweetsnsavoury/status/1159776119085834242"/>
    <hyperlink ref="X123" r:id="rId385" display="https://twitter.com/#!/justint035/status/1159804753796325376"/>
    <hyperlink ref="X124" r:id="rId386" display="https://twitter.com/#!/childofourtime/status/1153199254946615296"/>
    <hyperlink ref="X125" r:id="rId387" display="https://twitter.com/#!/childofourtime/status/1158393228422471681"/>
    <hyperlink ref="X126" r:id="rId388" display="https://twitter.com/#!/worriedmum3/status/1159806009054916608"/>
    <hyperlink ref="X127" r:id="rId389" display="https://twitter.com/#!/wendyj08/status/1159866603821043712"/>
    <hyperlink ref="X128" r:id="rId390" display="https://twitter.com/#!/lovatoletsitgo/status/1159868212193964032"/>
    <hyperlink ref="X129" r:id="rId391" display="https://twitter.com/#!/allcorgis/status/1159874501888188416"/>
    <hyperlink ref="X130" r:id="rId392" display="https://twitter.com/#!/dipbrig11/status/1159926126522904576"/>
    <hyperlink ref="X131" r:id="rId393" display="https://twitter.com/#!/delta9mufc/status/1160123347121950721"/>
    <hyperlink ref="X132" r:id="rId394" display="https://twitter.com/#!/ihaterocket/status/1160468388193415179"/>
    <hyperlink ref="X133" r:id="rId395" display="https://twitter.com/#!/almightypod/status/1160487921763438594"/>
    <hyperlink ref="X134" r:id="rId396" display="https://twitter.com/#!/drawntopixels/status/1160491894322999296"/>
    <hyperlink ref="X135" r:id="rId397" display="https://twitter.com/#!/martsmarts72/status/1160580057368317952"/>
    <hyperlink ref="X136" r:id="rId398" display="https://twitter.com/#!/hugorelly/status/1160607251788369920"/>
    <hyperlink ref="X137" r:id="rId399" display="https://twitter.com/#!/blancogogo/status/1160619746418544640"/>
    <hyperlink ref="X138" r:id="rId400" display="https://twitter.com/#!/nickthefiddler/status/1160672665822224389"/>
    <hyperlink ref="X139" r:id="rId401" display="https://twitter.com/#!/edmxonds/status/1160677021795721220"/>
    <hyperlink ref="X140" r:id="rId402" display="https://twitter.com/#!/tlifeuk/status/1160677151785607171"/>
    <hyperlink ref="X141" r:id="rId403" display="https://twitter.com/#!/rogontheleft/status/1160727733208584195"/>
    <hyperlink ref="X142" r:id="rId404" display="https://twitter.com/#!/sue834/status/1160795225356460032"/>
    <hyperlink ref="X143" r:id="rId405" display="https://twitter.com/#!/sugarbeatbook/status/1160824262141317120"/>
    <hyperlink ref="X144" r:id="rId406" display="https://twitter.com/#!/xtremekoool/status/1160829891387912192"/>
    <hyperlink ref="X145" r:id="rId407" display="https://twitter.com/#!/mrkgyamfi/status/1160855720595734529"/>
    <hyperlink ref="X146" r:id="rId408" display="https://twitter.com/#!/admbriggs/status/1146400424519512065"/>
    <hyperlink ref="X147" r:id="rId409" display="https://twitter.com/#!/battleforbrexit/status/1160856054785368064"/>
    <hyperlink ref="X148" r:id="rId410" display="https://twitter.com/#!/jayyangelo/status/1160855375576481792"/>
    <hyperlink ref="X149" r:id="rId411" display="https://twitter.com/#!/tamalam_/status/1160857567440097280"/>
    <hyperlink ref="X150" r:id="rId412" display="https://twitter.com/#!/healthenews/status/1156927564906192896"/>
    <hyperlink ref="X151" r:id="rId413" display="https://twitter.com/#!/healthenews/status/1158241219815723008"/>
    <hyperlink ref="X152" r:id="rId414" display="https://twitter.com/#!/healthenews/status/1159071694214041600"/>
    <hyperlink ref="X153" r:id="rId415" display="https://twitter.com/#!/healthenews/status/1160883634892488704"/>
    <hyperlink ref="X154" r:id="rId416" display="https://twitter.com/#!/marcin_medink/status/1160916689543974912"/>
    <hyperlink ref="X155" r:id="rId417" display="https://twitter.com/#!/enjoy_diabetes/status/1156975915194302464"/>
    <hyperlink ref="X156" r:id="rId418" display="https://twitter.com/#!/enjoy_diabetes/status/1158553655974535173"/>
    <hyperlink ref="X157" r:id="rId419" display="https://twitter.com/#!/enjoy_diabetes/status/1161155353653981184"/>
    <hyperlink ref="X158" r:id="rId420" display="https://twitter.com/#!/helenclarknz/status/1157135457764818944"/>
    <hyperlink ref="X159" r:id="rId421" display="https://twitter.com/#!/fizz_nz/status/1158519965902757888"/>
    <hyperlink ref="X160" r:id="rId422" display="https://twitter.com/#!/rourouvakautona/status/1157146658557136897"/>
    <hyperlink ref="X161" r:id="rId423" display="https://twitter.com/#!/fizz_nz/status/1158502912084942849"/>
    <hyperlink ref="X162" r:id="rId424" display="https://twitter.com/#!/fizz_nz/status/1159584168180740096"/>
    <hyperlink ref="X163" r:id="rId425" display="https://twitter.com/#!/fizz_nz/status/1161040931501424640"/>
    <hyperlink ref="X164" r:id="rId426" display="https://twitter.com/#!/rourouvakautona/status/1161178152380448769"/>
    <hyperlink ref="X165" r:id="rId427" display="https://twitter.com/#!/discostew66/status/1161227565798813696"/>
    <hyperlink ref="X166" r:id="rId428" display="https://twitter.com/#!/syawal/status/1161245860488892422"/>
    <hyperlink ref="X167" r:id="rId429" display="https://twitter.com/#!/terrahall/status/1161265794954588161"/>
    <hyperlink ref="X168" r:id="rId430" display="https://twitter.com/#!/sammertang/status/1161316502500511744"/>
    <hyperlink ref="X169" r:id="rId431" display="https://twitter.com/#!/sammertang/status/1161317758946172930"/>
    <hyperlink ref="X170" r:id="rId432" display="https://twitter.com/#!/bandwaccounting/status/1161321609019502592"/>
    <hyperlink ref="X171" r:id="rId433" display="https://twitter.com/#!/maritahennessy/status/1161340790251184128"/>
    <hyperlink ref="X172" r:id="rId434" display="https://twitter.com/#!/louhaigh/status/1147097793204490241"/>
    <hyperlink ref="X173" r:id="rId435" display="https://twitter.com/#!/kevthecheff/status/1161379621448880128"/>
    <hyperlink ref="X174" r:id="rId436" display="https://twitter.com/#!/healcities/status/1161393255650603008"/>
    <hyperlink ref="X175" r:id="rId437" display="https://twitter.com/#!/wearepha/status/1161393277402320897"/>
    <hyperlink ref="X176" r:id="rId438" display="https://twitter.com/#!/louisestephen9/status/1161226424889405440"/>
    <hyperlink ref="X177" r:id="rId439" display="https://twitter.com/#!/mister_hunt/status/1161412667350769664"/>
    <hyperlink ref="AZ9" r:id="rId440" display="https://api.twitter.com/1.1/geo/id/e564d30dc173d2a8.json"/>
    <hyperlink ref="AZ74" r:id="rId441" display="https://api.twitter.com/1.1/geo/id/af4757dac9bdd1d9.json"/>
  </hyperlinks>
  <printOptions/>
  <pageMargins left="0.7" right="0.7" top="0.75" bottom="0.75" header="0.3" footer="0.3"/>
  <pageSetup horizontalDpi="600" verticalDpi="600" orientation="portrait" r:id="rId445"/>
  <legacyDrawing r:id="rId443"/>
  <tableParts>
    <tablePart r:id="rId44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3847</v>
      </c>
      <c r="B1" s="13" t="s">
        <v>34</v>
      </c>
    </row>
    <row r="2" spans="1:2" ht="15">
      <c r="A2" s="114" t="s">
        <v>347</v>
      </c>
      <c r="B2" s="78">
        <v>854</v>
      </c>
    </row>
    <row r="3" spans="1:2" ht="15">
      <c r="A3" s="114" t="s">
        <v>235</v>
      </c>
      <c r="B3" s="78">
        <v>806.666667</v>
      </c>
    </row>
    <row r="4" spans="1:2" ht="15">
      <c r="A4" s="114" t="s">
        <v>348</v>
      </c>
      <c r="B4" s="78">
        <v>746</v>
      </c>
    </row>
    <row r="5" spans="1:2" ht="15">
      <c r="A5" s="114" t="s">
        <v>346</v>
      </c>
      <c r="B5" s="78">
        <v>726.666667</v>
      </c>
    </row>
    <row r="6" spans="1:2" ht="15">
      <c r="A6" s="114" t="s">
        <v>363</v>
      </c>
      <c r="B6" s="78">
        <v>348</v>
      </c>
    </row>
    <row r="7" spans="1:2" ht="15">
      <c r="A7" s="114" t="s">
        <v>265</v>
      </c>
      <c r="B7" s="78">
        <v>210</v>
      </c>
    </row>
    <row r="8" spans="1:2" ht="15">
      <c r="A8" s="114" t="s">
        <v>303</v>
      </c>
      <c r="B8" s="78">
        <v>166</v>
      </c>
    </row>
    <row r="9" spans="1:2" ht="15">
      <c r="A9" s="114" t="s">
        <v>409</v>
      </c>
      <c r="B9" s="78">
        <v>144</v>
      </c>
    </row>
    <row r="10" spans="1:2" ht="15">
      <c r="A10" s="114" t="s">
        <v>312</v>
      </c>
      <c r="B10" s="78">
        <v>84</v>
      </c>
    </row>
    <row r="11" spans="1:2" ht="15">
      <c r="A11" s="114" t="s">
        <v>356</v>
      </c>
      <c r="B11" s="78">
        <v>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3849</v>
      </c>
      <c r="B25" t="s">
        <v>3848</v>
      </c>
    </row>
    <row r="26" spans="1:2" ht="15">
      <c r="A26" s="125" t="s">
        <v>3779</v>
      </c>
      <c r="B26" s="3"/>
    </row>
    <row r="27" spans="1:2" ht="15">
      <c r="A27" s="126" t="s">
        <v>3851</v>
      </c>
      <c r="B27" s="3"/>
    </row>
    <row r="28" spans="1:2" ht="15">
      <c r="A28" s="127" t="s">
        <v>3852</v>
      </c>
      <c r="B28" s="3"/>
    </row>
    <row r="29" spans="1:2" ht="15">
      <c r="A29" s="128" t="s">
        <v>3853</v>
      </c>
      <c r="B29" s="3">
        <v>1</v>
      </c>
    </row>
    <row r="30" spans="1:2" ht="15">
      <c r="A30" s="125" t="s">
        <v>3611</v>
      </c>
      <c r="B30" s="3"/>
    </row>
    <row r="31" spans="1:2" ht="15">
      <c r="A31" s="126" t="s">
        <v>3854</v>
      </c>
      <c r="B31" s="3"/>
    </row>
    <row r="32" spans="1:2" ht="15">
      <c r="A32" s="127" t="s">
        <v>3855</v>
      </c>
      <c r="B32" s="3"/>
    </row>
    <row r="33" spans="1:2" ht="15">
      <c r="A33" s="128" t="s">
        <v>3856</v>
      </c>
      <c r="B33" s="3">
        <v>1</v>
      </c>
    </row>
    <row r="34" spans="1:2" ht="15">
      <c r="A34" s="126" t="s">
        <v>3857</v>
      </c>
      <c r="B34" s="3"/>
    </row>
    <row r="35" spans="1:2" ht="15">
      <c r="A35" s="127" t="s">
        <v>3858</v>
      </c>
      <c r="B35" s="3"/>
    </row>
    <row r="36" spans="1:2" ht="15">
      <c r="A36" s="128" t="s">
        <v>3856</v>
      </c>
      <c r="B36" s="3">
        <v>1</v>
      </c>
    </row>
    <row r="37" spans="1:2" ht="15">
      <c r="A37" s="127" t="s">
        <v>3859</v>
      </c>
      <c r="B37" s="3"/>
    </row>
    <row r="38" spans="1:2" ht="15">
      <c r="A38" s="128" t="s">
        <v>3860</v>
      </c>
      <c r="B38" s="3">
        <v>1</v>
      </c>
    </row>
    <row r="39" spans="1:2" ht="15">
      <c r="A39" s="127" t="s">
        <v>3861</v>
      </c>
      <c r="B39" s="3"/>
    </row>
    <row r="40" spans="1:2" ht="15">
      <c r="A40" s="128" t="s">
        <v>3862</v>
      </c>
      <c r="B40" s="3">
        <v>1</v>
      </c>
    </row>
    <row r="41" spans="1:2" ht="15">
      <c r="A41" s="127" t="s">
        <v>3863</v>
      </c>
      <c r="B41" s="3"/>
    </row>
    <row r="42" spans="1:2" ht="15">
      <c r="A42" s="128" t="s">
        <v>3864</v>
      </c>
      <c r="B42" s="3">
        <v>1</v>
      </c>
    </row>
    <row r="43" spans="1:2" ht="15">
      <c r="A43" s="128" t="s">
        <v>3865</v>
      </c>
      <c r="B43" s="3">
        <v>1</v>
      </c>
    </row>
    <row r="44" spans="1:2" ht="15">
      <c r="A44" s="127" t="s">
        <v>3866</v>
      </c>
      <c r="B44" s="3"/>
    </row>
    <row r="45" spans="1:2" ht="15">
      <c r="A45" s="128" t="s">
        <v>3864</v>
      </c>
      <c r="B45" s="3">
        <v>1</v>
      </c>
    </row>
    <row r="46" spans="1:2" ht="15">
      <c r="A46" s="127" t="s">
        <v>3867</v>
      </c>
      <c r="B46" s="3"/>
    </row>
    <row r="47" spans="1:2" ht="15">
      <c r="A47" s="128" t="s">
        <v>3868</v>
      </c>
      <c r="B47" s="3">
        <v>1</v>
      </c>
    </row>
    <row r="48" spans="1:2" ht="15">
      <c r="A48" s="127" t="s">
        <v>3869</v>
      </c>
      <c r="B48" s="3"/>
    </row>
    <row r="49" spans="1:2" ht="15">
      <c r="A49" s="128" t="s">
        <v>3870</v>
      </c>
      <c r="B49" s="3">
        <v>1</v>
      </c>
    </row>
    <row r="50" spans="1:2" ht="15">
      <c r="A50" s="128" t="s">
        <v>3871</v>
      </c>
      <c r="B50" s="3">
        <v>1</v>
      </c>
    </row>
    <row r="51" spans="1:2" ht="15">
      <c r="A51" s="128" t="s">
        <v>3864</v>
      </c>
      <c r="B51" s="3">
        <v>1</v>
      </c>
    </row>
    <row r="52" spans="1:2" ht="15">
      <c r="A52" s="128" t="s">
        <v>3872</v>
      </c>
      <c r="B52" s="3">
        <v>1</v>
      </c>
    </row>
    <row r="53" spans="1:2" ht="15">
      <c r="A53" s="128" t="s">
        <v>3873</v>
      </c>
      <c r="B53" s="3">
        <v>6</v>
      </c>
    </row>
    <row r="54" spans="1:2" ht="15">
      <c r="A54" s="128" t="s">
        <v>3865</v>
      </c>
      <c r="B54" s="3">
        <v>1</v>
      </c>
    </row>
    <row r="55" spans="1:2" ht="15">
      <c r="A55" s="128" t="s">
        <v>3853</v>
      </c>
      <c r="B55" s="3">
        <v>1</v>
      </c>
    </row>
    <row r="56" spans="1:2" ht="15">
      <c r="A56" s="128" t="s">
        <v>3874</v>
      </c>
      <c r="B56" s="3">
        <v>1</v>
      </c>
    </row>
    <row r="57" spans="1:2" ht="15">
      <c r="A57" s="128" t="s">
        <v>3875</v>
      </c>
      <c r="B57" s="3">
        <v>1</v>
      </c>
    </row>
    <row r="58" spans="1:2" ht="15">
      <c r="A58" s="126" t="s">
        <v>3876</v>
      </c>
      <c r="B58" s="3"/>
    </row>
    <row r="59" spans="1:2" ht="15">
      <c r="A59" s="127" t="s">
        <v>3877</v>
      </c>
      <c r="B59" s="3"/>
    </row>
    <row r="60" spans="1:2" ht="15">
      <c r="A60" s="128" t="s">
        <v>3878</v>
      </c>
      <c r="B60" s="3">
        <v>1</v>
      </c>
    </row>
    <row r="61" spans="1:2" ht="15">
      <c r="A61" s="128" t="s">
        <v>3879</v>
      </c>
      <c r="B61" s="3">
        <v>1</v>
      </c>
    </row>
    <row r="62" spans="1:2" ht="15">
      <c r="A62" s="128" t="s">
        <v>3864</v>
      </c>
      <c r="B62" s="3">
        <v>1</v>
      </c>
    </row>
    <row r="63" spans="1:2" ht="15">
      <c r="A63" s="128" t="s">
        <v>3873</v>
      </c>
      <c r="B63" s="3">
        <v>1</v>
      </c>
    </row>
    <row r="64" spans="1:2" ht="15">
      <c r="A64" s="128" t="s">
        <v>3860</v>
      </c>
      <c r="B64" s="3">
        <v>1</v>
      </c>
    </row>
    <row r="65" spans="1:2" ht="15">
      <c r="A65" s="128" t="s">
        <v>3856</v>
      </c>
      <c r="B65" s="3">
        <v>3</v>
      </c>
    </row>
    <row r="66" spans="1:2" ht="15">
      <c r="A66" s="128" t="s">
        <v>3853</v>
      </c>
      <c r="B66" s="3">
        <v>2</v>
      </c>
    </row>
    <row r="67" spans="1:2" ht="15">
      <c r="A67" s="128" t="s">
        <v>3874</v>
      </c>
      <c r="B67" s="3">
        <v>1</v>
      </c>
    </row>
    <row r="68" spans="1:2" ht="15">
      <c r="A68" s="128" t="s">
        <v>3880</v>
      </c>
      <c r="B68" s="3">
        <v>3</v>
      </c>
    </row>
    <row r="69" spans="1:2" ht="15">
      <c r="A69" s="128" t="s">
        <v>3881</v>
      </c>
      <c r="B69" s="3">
        <v>2</v>
      </c>
    </row>
    <row r="70" spans="1:2" ht="15">
      <c r="A70" s="128" t="s">
        <v>3882</v>
      </c>
      <c r="B70" s="3">
        <v>1</v>
      </c>
    </row>
    <row r="71" spans="1:2" ht="15">
      <c r="A71" s="127" t="s">
        <v>3883</v>
      </c>
      <c r="B71" s="3"/>
    </row>
    <row r="72" spans="1:2" ht="15">
      <c r="A72" s="128" t="s">
        <v>3884</v>
      </c>
      <c r="B72" s="3">
        <v>1</v>
      </c>
    </row>
    <row r="73" spans="1:2" ht="15">
      <c r="A73" s="128" t="s">
        <v>3870</v>
      </c>
      <c r="B73" s="3">
        <v>4</v>
      </c>
    </row>
    <row r="74" spans="1:2" ht="15">
      <c r="A74" s="128" t="s">
        <v>3871</v>
      </c>
      <c r="B74" s="3">
        <v>3</v>
      </c>
    </row>
    <row r="75" spans="1:2" ht="15">
      <c r="A75" s="128" t="s">
        <v>3878</v>
      </c>
      <c r="B75" s="3">
        <v>2</v>
      </c>
    </row>
    <row r="76" spans="1:2" ht="15">
      <c r="A76" s="128" t="s">
        <v>3879</v>
      </c>
      <c r="B76" s="3">
        <v>1</v>
      </c>
    </row>
    <row r="77" spans="1:2" ht="15">
      <c r="A77" s="128" t="s">
        <v>3864</v>
      </c>
      <c r="B77" s="3">
        <v>1</v>
      </c>
    </row>
    <row r="78" spans="1:2" ht="15">
      <c r="A78" s="128" t="s">
        <v>3872</v>
      </c>
      <c r="B78" s="3">
        <v>2</v>
      </c>
    </row>
    <row r="79" spans="1:2" ht="15">
      <c r="A79" s="128" t="s">
        <v>3873</v>
      </c>
      <c r="B79" s="3">
        <v>2</v>
      </c>
    </row>
    <row r="80" spans="1:2" ht="15">
      <c r="A80" s="128" t="s">
        <v>3860</v>
      </c>
      <c r="B80" s="3">
        <v>1</v>
      </c>
    </row>
    <row r="81" spans="1:2" ht="15">
      <c r="A81" s="128" t="s">
        <v>3856</v>
      </c>
      <c r="B81" s="3">
        <v>1</v>
      </c>
    </row>
    <row r="82" spans="1:2" ht="15">
      <c r="A82" s="128" t="s">
        <v>3865</v>
      </c>
      <c r="B82" s="3">
        <v>2</v>
      </c>
    </row>
    <row r="83" spans="1:2" ht="15">
      <c r="A83" s="128" t="s">
        <v>3853</v>
      </c>
      <c r="B83" s="3">
        <v>1</v>
      </c>
    </row>
    <row r="84" spans="1:2" ht="15">
      <c r="A84" s="128" t="s">
        <v>3874</v>
      </c>
      <c r="B84" s="3">
        <v>1</v>
      </c>
    </row>
    <row r="85" spans="1:2" ht="15">
      <c r="A85" s="128" t="s">
        <v>3885</v>
      </c>
      <c r="B85" s="3">
        <v>1</v>
      </c>
    </row>
    <row r="86" spans="1:2" ht="15">
      <c r="A86" s="127" t="s">
        <v>3886</v>
      </c>
      <c r="B86" s="3"/>
    </row>
    <row r="87" spans="1:2" ht="15">
      <c r="A87" s="128" t="s">
        <v>3862</v>
      </c>
      <c r="B87" s="3">
        <v>1</v>
      </c>
    </row>
    <row r="88" spans="1:2" ht="15">
      <c r="A88" s="128" t="s">
        <v>3865</v>
      </c>
      <c r="B88" s="3">
        <v>1</v>
      </c>
    </row>
    <row r="89" spans="1:2" ht="15">
      <c r="A89" s="128" t="s">
        <v>3875</v>
      </c>
      <c r="B89" s="3">
        <v>2</v>
      </c>
    </row>
    <row r="90" spans="1:2" ht="15">
      <c r="A90" s="127" t="s">
        <v>3887</v>
      </c>
      <c r="B90" s="3"/>
    </row>
    <row r="91" spans="1:2" ht="15">
      <c r="A91" s="128" t="s">
        <v>3872</v>
      </c>
      <c r="B91" s="3">
        <v>1</v>
      </c>
    </row>
    <row r="92" spans="1:2" ht="15">
      <c r="A92" s="128" t="s">
        <v>3873</v>
      </c>
      <c r="B92" s="3">
        <v>1</v>
      </c>
    </row>
    <row r="93" spans="1:2" ht="15">
      <c r="A93" s="128" t="s">
        <v>3853</v>
      </c>
      <c r="B93" s="3">
        <v>1</v>
      </c>
    </row>
    <row r="94" spans="1:2" ht="15">
      <c r="A94" s="128" t="s">
        <v>3880</v>
      </c>
      <c r="B94" s="3">
        <v>1</v>
      </c>
    </row>
    <row r="95" spans="1:2" ht="15">
      <c r="A95" s="128" t="s">
        <v>3882</v>
      </c>
      <c r="B95" s="3">
        <v>1</v>
      </c>
    </row>
    <row r="96" spans="1:2" ht="15">
      <c r="A96" s="128" t="s">
        <v>3885</v>
      </c>
      <c r="B96" s="3">
        <v>1</v>
      </c>
    </row>
    <row r="97" spans="1:2" ht="15">
      <c r="A97" s="127" t="s">
        <v>3888</v>
      </c>
      <c r="B97" s="3"/>
    </row>
    <row r="98" spans="1:2" ht="15">
      <c r="A98" s="128" t="s">
        <v>3878</v>
      </c>
      <c r="B98" s="3">
        <v>2</v>
      </c>
    </row>
    <row r="99" spans="1:2" ht="15">
      <c r="A99" s="128" t="s">
        <v>3879</v>
      </c>
      <c r="B99" s="3">
        <v>2</v>
      </c>
    </row>
    <row r="100" spans="1:2" ht="15">
      <c r="A100" s="128" t="s">
        <v>3872</v>
      </c>
      <c r="B100" s="3">
        <v>1</v>
      </c>
    </row>
    <row r="101" spans="1:2" ht="15">
      <c r="A101" s="128" t="s">
        <v>3873</v>
      </c>
      <c r="B101" s="3">
        <v>1</v>
      </c>
    </row>
    <row r="102" spans="1:2" ht="15">
      <c r="A102" s="128" t="s">
        <v>3860</v>
      </c>
      <c r="B102" s="3">
        <v>1</v>
      </c>
    </row>
    <row r="103" spans="1:2" ht="15">
      <c r="A103" s="128" t="s">
        <v>3856</v>
      </c>
      <c r="B103" s="3">
        <v>1</v>
      </c>
    </row>
    <row r="104" spans="1:2" ht="15">
      <c r="A104" s="128" t="s">
        <v>3889</v>
      </c>
      <c r="B104" s="3">
        <v>1</v>
      </c>
    </row>
    <row r="105" spans="1:2" ht="15">
      <c r="A105" s="128" t="s">
        <v>3875</v>
      </c>
      <c r="B105" s="3">
        <v>1</v>
      </c>
    </row>
    <row r="106" spans="1:2" ht="15">
      <c r="A106" s="128" t="s">
        <v>3885</v>
      </c>
      <c r="B106" s="3">
        <v>1</v>
      </c>
    </row>
    <row r="107" spans="1:2" ht="15">
      <c r="A107" s="127" t="s">
        <v>3890</v>
      </c>
      <c r="B107" s="3"/>
    </row>
    <row r="108" spans="1:2" ht="15">
      <c r="A108" s="128" t="s">
        <v>3884</v>
      </c>
      <c r="B108" s="3">
        <v>1</v>
      </c>
    </row>
    <row r="109" spans="1:2" ht="15">
      <c r="A109" s="128" t="s">
        <v>3868</v>
      </c>
      <c r="B109" s="3">
        <v>1</v>
      </c>
    </row>
    <row r="110" spans="1:2" ht="15">
      <c r="A110" s="128" t="s">
        <v>3872</v>
      </c>
      <c r="B110" s="3">
        <v>2</v>
      </c>
    </row>
    <row r="111" spans="1:2" ht="15">
      <c r="A111" s="128" t="s">
        <v>3860</v>
      </c>
      <c r="B111" s="3">
        <v>1</v>
      </c>
    </row>
    <row r="112" spans="1:2" ht="15">
      <c r="A112" s="128" t="s">
        <v>3862</v>
      </c>
      <c r="B112" s="3">
        <v>1</v>
      </c>
    </row>
    <row r="113" spans="1:2" ht="15">
      <c r="A113" s="128" t="s">
        <v>3889</v>
      </c>
      <c r="B113" s="3">
        <v>1</v>
      </c>
    </row>
    <row r="114" spans="1:2" ht="15">
      <c r="A114" s="128" t="s">
        <v>3880</v>
      </c>
      <c r="B114" s="3">
        <v>1</v>
      </c>
    </row>
    <row r="115" spans="1:2" ht="15">
      <c r="A115" s="127" t="s">
        <v>3891</v>
      </c>
      <c r="B115" s="3"/>
    </row>
    <row r="116" spans="1:2" ht="15">
      <c r="A116" s="128" t="s">
        <v>3872</v>
      </c>
      <c r="B116" s="3">
        <v>2</v>
      </c>
    </row>
    <row r="117" spans="1:2" ht="15">
      <c r="A117" s="128" t="s">
        <v>3873</v>
      </c>
      <c r="B117" s="3">
        <v>1</v>
      </c>
    </row>
    <row r="118" spans="1:2" ht="15">
      <c r="A118" s="128" t="s">
        <v>3862</v>
      </c>
      <c r="B118" s="3">
        <v>2</v>
      </c>
    </row>
    <row r="119" spans="1:2" ht="15">
      <c r="A119" s="128" t="s">
        <v>3856</v>
      </c>
      <c r="B119" s="3">
        <v>4</v>
      </c>
    </row>
    <row r="120" spans="1:2" ht="15">
      <c r="A120" s="128" t="s">
        <v>3865</v>
      </c>
      <c r="B120" s="3">
        <v>4</v>
      </c>
    </row>
    <row r="121" spans="1:2" ht="15">
      <c r="A121" s="128" t="s">
        <v>3889</v>
      </c>
      <c r="B121" s="3">
        <v>1</v>
      </c>
    </row>
    <row r="122" spans="1:2" ht="15">
      <c r="A122" s="128" t="s">
        <v>3874</v>
      </c>
      <c r="B122" s="3">
        <v>3</v>
      </c>
    </row>
    <row r="123" spans="1:2" ht="15">
      <c r="A123" s="128" t="s">
        <v>3880</v>
      </c>
      <c r="B123" s="3">
        <v>2</v>
      </c>
    </row>
    <row r="124" spans="1:2" ht="15">
      <c r="A124" s="128" t="s">
        <v>3881</v>
      </c>
      <c r="B124" s="3">
        <v>1</v>
      </c>
    </row>
    <row r="125" spans="1:2" ht="15">
      <c r="A125" s="128" t="s">
        <v>3882</v>
      </c>
      <c r="B125" s="3">
        <v>1</v>
      </c>
    </row>
    <row r="126" spans="1:2" ht="15">
      <c r="A126" s="128" t="s">
        <v>3892</v>
      </c>
      <c r="B126" s="3">
        <v>1</v>
      </c>
    </row>
    <row r="127" spans="1:2" ht="15">
      <c r="A127" s="127" t="s">
        <v>3893</v>
      </c>
      <c r="B127" s="3"/>
    </row>
    <row r="128" spans="1:2" ht="15">
      <c r="A128" s="128" t="s">
        <v>3868</v>
      </c>
      <c r="B128" s="3">
        <v>1</v>
      </c>
    </row>
    <row r="129" spans="1:2" ht="15">
      <c r="A129" s="128" t="s">
        <v>3871</v>
      </c>
      <c r="B129" s="3">
        <v>1</v>
      </c>
    </row>
    <row r="130" spans="1:2" ht="15">
      <c r="A130" s="128" t="s">
        <v>3878</v>
      </c>
      <c r="B130" s="3">
        <v>1</v>
      </c>
    </row>
    <row r="131" spans="1:2" ht="15">
      <c r="A131" s="128" t="s">
        <v>3879</v>
      </c>
      <c r="B131" s="3">
        <v>2</v>
      </c>
    </row>
    <row r="132" spans="1:2" ht="15">
      <c r="A132" s="128" t="s">
        <v>3864</v>
      </c>
      <c r="B132" s="3">
        <v>1</v>
      </c>
    </row>
    <row r="133" spans="1:2" ht="15">
      <c r="A133" s="128" t="s">
        <v>3872</v>
      </c>
      <c r="B133" s="3">
        <v>2</v>
      </c>
    </row>
    <row r="134" spans="1:2" ht="15">
      <c r="A134" s="128" t="s">
        <v>3873</v>
      </c>
      <c r="B134" s="3">
        <v>4</v>
      </c>
    </row>
    <row r="135" spans="1:2" ht="15">
      <c r="A135" s="128" t="s">
        <v>3862</v>
      </c>
      <c r="B135" s="3">
        <v>1</v>
      </c>
    </row>
    <row r="136" spans="1:2" ht="15">
      <c r="A136" s="128" t="s">
        <v>3865</v>
      </c>
      <c r="B136" s="3">
        <v>1</v>
      </c>
    </row>
    <row r="137" spans="1:2" ht="15">
      <c r="A137" s="128" t="s">
        <v>3889</v>
      </c>
      <c r="B137" s="3">
        <v>1</v>
      </c>
    </row>
    <row r="138" spans="1:2" ht="15">
      <c r="A138" s="128" t="s">
        <v>3874</v>
      </c>
      <c r="B138" s="3">
        <v>1</v>
      </c>
    </row>
    <row r="139" spans="1:2" ht="15">
      <c r="A139" s="128" t="s">
        <v>3894</v>
      </c>
      <c r="B139" s="3">
        <v>1</v>
      </c>
    </row>
    <row r="140" spans="1:2" ht="15">
      <c r="A140" s="127" t="s">
        <v>3895</v>
      </c>
      <c r="B140" s="3"/>
    </row>
    <row r="141" spans="1:2" ht="15">
      <c r="A141" s="128" t="s">
        <v>3860</v>
      </c>
      <c r="B141" s="3">
        <v>3</v>
      </c>
    </row>
    <row r="142" spans="1:2" ht="15">
      <c r="A142" s="128" t="s">
        <v>3856</v>
      </c>
      <c r="B142" s="3">
        <v>2</v>
      </c>
    </row>
    <row r="143" spans="1:2" ht="15">
      <c r="A143" s="128" t="s">
        <v>3874</v>
      </c>
      <c r="B143" s="3">
        <v>2</v>
      </c>
    </row>
    <row r="144" spans="1:2" ht="15">
      <c r="A144" s="128" t="s">
        <v>3880</v>
      </c>
      <c r="B144" s="3">
        <v>1</v>
      </c>
    </row>
    <row r="145" spans="1:2" ht="15">
      <c r="A145" s="128" t="s">
        <v>3892</v>
      </c>
      <c r="B145" s="3">
        <v>1</v>
      </c>
    </row>
    <row r="146" spans="1:2" ht="15">
      <c r="A146" s="127" t="s">
        <v>3896</v>
      </c>
      <c r="B146" s="3"/>
    </row>
    <row r="147" spans="1:2" ht="15">
      <c r="A147" s="128" t="s">
        <v>3873</v>
      </c>
      <c r="B147" s="3">
        <v>1</v>
      </c>
    </row>
    <row r="148" spans="1:2" ht="15">
      <c r="A148" s="127" t="s">
        <v>3897</v>
      </c>
      <c r="B148" s="3"/>
    </row>
    <row r="149" spans="1:2" ht="15">
      <c r="A149" s="128" t="s">
        <v>3872</v>
      </c>
      <c r="B149" s="3">
        <v>1</v>
      </c>
    </row>
    <row r="150" spans="1:2" ht="15">
      <c r="A150" s="128" t="s">
        <v>3873</v>
      </c>
      <c r="B150" s="3">
        <v>1</v>
      </c>
    </row>
    <row r="151" spans="1:2" ht="15">
      <c r="A151" s="128" t="s">
        <v>3860</v>
      </c>
      <c r="B151" s="3">
        <v>1</v>
      </c>
    </row>
    <row r="152" spans="1:2" ht="15">
      <c r="A152" s="128" t="s">
        <v>3889</v>
      </c>
      <c r="B152" s="3">
        <v>1</v>
      </c>
    </row>
    <row r="153" spans="1:2" ht="15">
      <c r="A153" s="128" t="s">
        <v>3880</v>
      </c>
      <c r="B153" s="3">
        <v>1</v>
      </c>
    </row>
    <row r="154" spans="1:2" ht="15">
      <c r="A154" s="128" t="s">
        <v>3881</v>
      </c>
      <c r="B154" s="3">
        <v>1</v>
      </c>
    </row>
    <row r="155" spans="1:2" ht="15">
      <c r="A155" s="128" t="s">
        <v>3875</v>
      </c>
      <c r="B155" s="3">
        <v>3</v>
      </c>
    </row>
    <row r="156" spans="1:2" ht="15">
      <c r="A156" s="127" t="s">
        <v>3898</v>
      </c>
      <c r="B156" s="3"/>
    </row>
    <row r="157" spans="1:2" ht="15">
      <c r="A157" s="128" t="s">
        <v>3884</v>
      </c>
      <c r="B157" s="3">
        <v>1</v>
      </c>
    </row>
    <row r="158" spans="1:2" ht="15">
      <c r="A158" s="128" t="s">
        <v>3879</v>
      </c>
      <c r="B158" s="3">
        <v>1</v>
      </c>
    </row>
    <row r="159" spans="1:2" ht="15">
      <c r="A159" s="128" t="s">
        <v>3872</v>
      </c>
      <c r="B159" s="3">
        <v>2</v>
      </c>
    </row>
    <row r="160" spans="1:2" ht="15">
      <c r="A160" s="128" t="s">
        <v>3860</v>
      </c>
      <c r="B160" s="3">
        <v>4</v>
      </c>
    </row>
    <row r="161" spans="1:2" ht="15">
      <c r="A161" s="128" t="s">
        <v>3856</v>
      </c>
      <c r="B161" s="3">
        <v>1</v>
      </c>
    </row>
    <row r="162" spans="1:2" ht="15">
      <c r="A162" s="128" t="s">
        <v>3853</v>
      </c>
      <c r="B162" s="3">
        <v>1</v>
      </c>
    </row>
    <row r="163" spans="1:2" ht="15">
      <c r="A163" s="128" t="s">
        <v>3875</v>
      </c>
      <c r="B163" s="3">
        <v>1</v>
      </c>
    </row>
    <row r="164" spans="1:2" ht="15">
      <c r="A164" s="127" t="s">
        <v>3899</v>
      </c>
      <c r="B164" s="3"/>
    </row>
    <row r="165" spans="1:2" ht="15">
      <c r="A165" s="128" t="s">
        <v>3878</v>
      </c>
      <c r="B165" s="3">
        <v>1</v>
      </c>
    </row>
    <row r="166" spans="1:2" ht="15">
      <c r="A166" s="128" t="s">
        <v>3864</v>
      </c>
      <c r="B166" s="3">
        <v>1</v>
      </c>
    </row>
    <row r="167" spans="1:2" ht="15">
      <c r="A167" s="128" t="s">
        <v>3860</v>
      </c>
      <c r="B167" s="3">
        <v>2</v>
      </c>
    </row>
    <row r="168" spans="1:2" ht="15">
      <c r="A168" s="128" t="s">
        <v>3862</v>
      </c>
      <c r="B168" s="3">
        <v>1</v>
      </c>
    </row>
    <row r="169" spans="1:2" ht="15">
      <c r="A169" s="128" t="s">
        <v>3865</v>
      </c>
      <c r="B169" s="3">
        <v>1</v>
      </c>
    </row>
    <row r="170" spans="1:2" ht="15">
      <c r="A170" s="128" t="s">
        <v>3874</v>
      </c>
      <c r="B170" s="3">
        <v>2</v>
      </c>
    </row>
    <row r="171" spans="1:2" ht="15">
      <c r="A171" s="128" t="s">
        <v>3880</v>
      </c>
      <c r="B171" s="3">
        <v>1</v>
      </c>
    </row>
    <row r="172" spans="1:2" ht="15">
      <c r="A172" s="128" t="s">
        <v>3881</v>
      </c>
      <c r="B172" s="3">
        <v>1</v>
      </c>
    </row>
    <row r="173" spans="1:2" ht="15">
      <c r="A173" s="128" t="s">
        <v>3892</v>
      </c>
      <c r="B173" s="3">
        <v>1</v>
      </c>
    </row>
    <row r="174" spans="1:2" ht="15">
      <c r="A174" s="128" t="s">
        <v>3894</v>
      </c>
      <c r="B174" s="3">
        <v>2</v>
      </c>
    </row>
    <row r="175" spans="1:2" ht="15">
      <c r="A175" s="128" t="s">
        <v>3885</v>
      </c>
      <c r="B175" s="3">
        <v>1</v>
      </c>
    </row>
    <row r="176" spans="1:2" ht="15">
      <c r="A176" s="125" t="s">
        <v>3850</v>
      </c>
      <c r="B176" s="3">
        <v>175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1314</v>
      </c>
      <c r="AE2" s="13" t="s">
        <v>1315</v>
      </c>
      <c r="AF2" s="13" t="s">
        <v>1316</v>
      </c>
      <c r="AG2" s="13" t="s">
        <v>1317</v>
      </c>
      <c r="AH2" s="13" t="s">
        <v>1318</v>
      </c>
      <c r="AI2" s="13" t="s">
        <v>1319</v>
      </c>
      <c r="AJ2" s="13" t="s">
        <v>1320</v>
      </c>
      <c r="AK2" s="13" t="s">
        <v>1321</v>
      </c>
      <c r="AL2" s="13" t="s">
        <v>1322</v>
      </c>
      <c r="AM2" s="13" t="s">
        <v>1323</v>
      </c>
      <c r="AN2" s="13" t="s">
        <v>1324</v>
      </c>
      <c r="AO2" s="13" t="s">
        <v>1325</v>
      </c>
      <c r="AP2" s="13" t="s">
        <v>1326</v>
      </c>
      <c r="AQ2" s="13" t="s">
        <v>1327</v>
      </c>
      <c r="AR2" s="13" t="s">
        <v>1328</v>
      </c>
      <c r="AS2" s="13" t="s">
        <v>192</v>
      </c>
      <c r="AT2" s="13" t="s">
        <v>1329</v>
      </c>
      <c r="AU2" s="13" t="s">
        <v>1330</v>
      </c>
      <c r="AV2" s="13" t="s">
        <v>1331</v>
      </c>
      <c r="AW2" s="13" t="s">
        <v>1332</v>
      </c>
      <c r="AX2" s="13" t="s">
        <v>1333</v>
      </c>
      <c r="AY2" s="13" t="s">
        <v>1334</v>
      </c>
      <c r="AZ2" s="13" t="s">
        <v>2863</v>
      </c>
      <c r="BA2" s="115" t="s">
        <v>3282</v>
      </c>
      <c r="BB2" s="115" t="s">
        <v>3286</v>
      </c>
      <c r="BC2" s="115" t="s">
        <v>3289</v>
      </c>
      <c r="BD2" s="115" t="s">
        <v>3291</v>
      </c>
      <c r="BE2" s="115" t="s">
        <v>3295</v>
      </c>
      <c r="BF2" s="115" t="s">
        <v>3303</v>
      </c>
      <c r="BG2" s="115" t="s">
        <v>3310</v>
      </c>
      <c r="BH2" s="115" t="s">
        <v>3409</v>
      </c>
      <c r="BI2" s="115" t="s">
        <v>3421</v>
      </c>
      <c r="BJ2" s="115" t="s">
        <v>3517</v>
      </c>
      <c r="BK2" s="115" t="s">
        <v>3816</v>
      </c>
      <c r="BL2" s="115" t="s">
        <v>3817</v>
      </c>
      <c r="BM2" s="115" t="s">
        <v>3818</v>
      </c>
      <c r="BN2" s="115" t="s">
        <v>3819</v>
      </c>
      <c r="BO2" s="115" t="s">
        <v>3820</v>
      </c>
      <c r="BP2" s="115" t="s">
        <v>3821</v>
      </c>
      <c r="BQ2" s="115" t="s">
        <v>3822</v>
      </c>
      <c r="BR2" s="115" t="s">
        <v>3823</v>
      </c>
      <c r="BS2" s="115" t="s">
        <v>3825</v>
      </c>
      <c r="BT2" s="3"/>
      <c r="BU2" s="3"/>
    </row>
    <row r="3" spans="1:73" ht="15" customHeight="1">
      <c r="A3" s="64" t="s">
        <v>212</v>
      </c>
      <c r="B3" s="65"/>
      <c r="C3" s="65" t="s">
        <v>64</v>
      </c>
      <c r="D3" s="66">
        <v>186.86609258603778</v>
      </c>
      <c r="E3" s="68"/>
      <c r="F3" s="100" t="s">
        <v>738</v>
      </c>
      <c r="G3" s="65"/>
      <c r="H3" s="69" t="s">
        <v>212</v>
      </c>
      <c r="I3" s="70"/>
      <c r="J3" s="70"/>
      <c r="K3" s="69" t="s">
        <v>2551</v>
      </c>
      <c r="L3" s="73">
        <v>1</v>
      </c>
      <c r="M3" s="74">
        <v>8137.587890625</v>
      </c>
      <c r="N3" s="74">
        <v>4676.0029296875</v>
      </c>
      <c r="O3" s="75"/>
      <c r="P3" s="76"/>
      <c r="Q3" s="76"/>
      <c r="R3" s="48"/>
      <c r="S3" s="48">
        <v>2</v>
      </c>
      <c r="T3" s="48">
        <v>1</v>
      </c>
      <c r="U3" s="49">
        <v>0</v>
      </c>
      <c r="V3" s="49">
        <v>1</v>
      </c>
      <c r="W3" s="49">
        <v>0</v>
      </c>
      <c r="X3" s="49">
        <v>1.298243</v>
      </c>
      <c r="Y3" s="49">
        <v>0</v>
      </c>
      <c r="Z3" s="49">
        <v>0</v>
      </c>
      <c r="AA3" s="71">
        <v>3</v>
      </c>
      <c r="AB3" s="71"/>
      <c r="AC3" s="72"/>
      <c r="AD3" s="78" t="s">
        <v>1335</v>
      </c>
      <c r="AE3" s="78">
        <v>4165</v>
      </c>
      <c r="AF3" s="78">
        <v>10982</v>
      </c>
      <c r="AG3" s="78">
        <v>18858</v>
      </c>
      <c r="AH3" s="78">
        <v>10722</v>
      </c>
      <c r="AI3" s="78"/>
      <c r="AJ3" s="78" t="s">
        <v>1552</v>
      </c>
      <c r="AK3" s="78" t="s">
        <v>1755</v>
      </c>
      <c r="AL3" s="83" t="s">
        <v>1897</v>
      </c>
      <c r="AM3" s="78"/>
      <c r="AN3" s="80">
        <v>39952.99070601852</v>
      </c>
      <c r="AO3" s="83" t="s">
        <v>2035</v>
      </c>
      <c r="AP3" s="78" t="b">
        <v>0</v>
      </c>
      <c r="AQ3" s="78" t="b">
        <v>0</v>
      </c>
      <c r="AR3" s="78" t="b">
        <v>1</v>
      </c>
      <c r="AS3" s="78"/>
      <c r="AT3" s="78">
        <v>285</v>
      </c>
      <c r="AU3" s="83" t="s">
        <v>2230</v>
      </c>
      <c r="AV3" s="78" t="b">
        <v>1</v>
      </c>
      <c r="AW3" s="78" t="s">
        <v>2331</v>
      </c>
      <c r="AX3" s="83" t="s">
        <v>2332</v>
      </c>
      <c r="AY3" s="78" t="s">
        <v>66</v>
      </c>
      <c r="AZ3" s="78" t="str">
        <f>REPLACE(INDEX(GroupVertices[Group],MATCH(Vertices[[#This Row],[Vertex]],GroupVertices[Vertex],0)),1,1,"")</f>
        <v>42</v>
      </c>
      <c r="BA3" s="48" t="s">
        <v>566</v>
      </c>
      <c r="BB3" s="48" t="s">
        <v>566</v>
      </c>
      <c r="BC3" s="48" t="s">
        <v>625</v>
      </c>
      <c r="BD3" s="48" t="s">
        <v>625</v>
      </c>
      <c r="BE3" s="48" t="s">
        <v>653</v>
      </c>
      <c r="BF3" s="48" t="s">
        <v>653</v>
      </c>
      <c r="BG3" s="116" t="s">
        <v>3311</v>
      </c>
      <c r="BH3" s="116" t="s">
        <v>3311</v>
      </c>
      <c r="BI3" s="116" t="s">
        <v>3187</v>
      </c>
      <c r="BJ3" s="116" t="s">
        <v>3187</v>
      </c>
      <c r="BK3" s="116">
        <v>2</v>
      </c>
      <c r="BL3" s="120">
        <v>11.764705882352942</v>
      </c>
      <c r="BM3" s="116">
        <v>0</v>
      </c>
      <c r="BN3" s="120">
        <v>0</v>
      </c>
      <c r="BO3" s="116">
        <v>0</v>
      </c>
      <c r="BP3" s="120">
        <v>0</v>
      </c>
      <c r="BQ3" s="116">
        <v>15</v>
      </c>
      <c r="BR3" s="120">
        <v>88.23529411764706</v>
      </c>
      <c r="BS3" s="116">
        <v>17</v>
      </c>
      <c r="BT3" s="3"/>
      <c r="BU3" s="3"/>
    </row>
    <row r="4" spans="1:76" ht="15">
      <c r="A4" s="64" t="s">
        <v>213</v>
      </c>
      <c r="B4" s="65"/>
      <c r="C4" s="65" t="s">
        <v>64</v>
      </c>
      <c r="D4" s="66">
        <v>170.23284580612216</v>
      </c>
      <c r="E4" s="68"/>
      <c r="F4" s="100" t="s">
        <v>739</v>
      </c>
      <c r="G4" s="65"/>
      <c r="H4" s="69" t="s">
        <v>213</v>
      </c>
      <c r="I4" s="70"/>
      <c r="J4" s="70"/>
      <c r="K4" s="69" t="s">
        <v>2552</v>
      </c>
      <c r="L4" s="73">
        <v>1</v>
      </c>
      <c r="M4" s="74">
        <v>8137.587890625</v>
      </c>
      <c r="N4" s="74">
        <v>4240.75244140625</v>
      </c>
      <c r="O4" s="75"/>
      <c r="P4" s="76"/>
      <c r="Q4" s="76"/>
      <c r="R4" s="86"/>
      <c r="S4" s="48">
        <v>0</v>
      </c>
      <c r="T4" s="48">
        <v>1</v>
      </c>
      <c r="U4" s="49">
        <v>0</v>
      </c>
      <c r="V4" s="49">
        <v>1</v>
      </c>
      <c r="W4" s="49">
        <v>0</v>
      </c>
      <c r="X4" s="49">
        <v>0.701753</v>
      </c>
      <c r="Y4" s="49">
        <v>0</v>
      </c>
      <c r="Z4" s="49">
        <v>0</v>
      </c>
      <c r="AA4" s="71">
        <v>4</v>
      </c>
      <c r="AB4" s="71"/>
      <c r="AC4" s="72"/>
      <c r="AD4" s="78" t="s">
        <v>1336</v>
      </c>
      <c r="AE4" s="78">
        <v>1492</v>
      </c>
      <c r="AF4" s="78">
        <v>3636</v>
      </c>
      <c r="AG4" s="78">
        <v>6610</v>
      </c>
      <c r="AH4" s="78">
        <v>8789</v>
      </c>
      <c r="AI4" s="78"/>
      <c r="AJ4" s="78" t="s">
        <v>1553</v>
      </c>
      <c r="AK4" s="78" t="s">
        <v>1756</v>
      </c>
      <c r="AL4" s="78"/>
      <c r="AM4" s="78"/>
      <c r="AN4" s="80">
        <v>39876.87616898148</v>
      </c>
      <c r="AO4" s="83" t="s">
        <v>2036</v>
      </c>
      <c r="AP4" s="78" t="b">
        <v>0</v>
      </c>
      <c r="AQ4" s="78" t="b">
        <v>0</v>
      </c>
      <c r="AR4" s="78" t="b">
        <v>1</v>
      </c>
      <c r="AS4" s="78"/>
      <c r="AT4" s="78">
        <v>96</v>
      </c>
      <c r="AU4" s="83" t="s">
        <v>2231</v>
      </c>
      <c r="AV4" s="78" t="b">
        <v>0</v>
      </c>
      <c r="AW4" s="78" t="s">
        <v>2331</v>
      </c>
      <c r="AX4" s="83" t="s">
        <v>2333</v>
      </c>
      <c r="AY4" s="78" t="s">
        <v>66</v>
      </c>
      <c r="AZ4" s="78" t="str">
        <f>REPLACE(INDEX(GroupVertices[Group],MATCH(Vertices[[#This Row],[Vertex]],GroupVertices[Vertex],0)),1,1,"")</f>
        <v>42</v>
      </c>
      <c r="BA4" s="48"/>
      <c r="BB4" s="48"/>
      <c r="BC4" s="48"/>
      <c r="BD4" s="48"/>
      <c r="BE4" s="48" t="s">
        <v>653</v>
      </c>
      <c r="BF4" s="48" t="s">
        <v>653</v>
      </c>
      <c r="BG4" s="116" t="s">
        <v>3070</v>
      </c>
      <c r="BH4" s="116" t="s">
        <v>3070</v>
      </c>
      <c r="BI4" s="116" t="s">
        <v>3422</v>
      </c>
      <c r="BJ4" s="116" t="s">
        <v>3422</v>
      </c>
      <c r="BK4" s="116">
        <v>2</v>
      </c>
      <c r="BL4" s="120">
        <v>10</v>
      </c>
      <c r="BM4" s="116">
        <v>0</v>
      </c>
      <c r="BN4" s="120">
        <v>0</v>
      </c>
      <c r="BO4" s="116">
        <v>0</v>
      </c>
      <c r="BP4" s="120">
        <v>0</v>
      </c>
      <c r="BQ4" s="116">
        <v>18</v>
      </c>
      <c r="BR4" s="120">
        <v>90</v>
      </c>
      <c r="BS4" s="116">
        <v>20</v>
      </c>
      <c r="BT4" s="2"/>
      <c r="BU4" s="3"/>
      <c r="BV4" s="3"/>
      <c r="BW4" s="3"/>
      <c r="BX4" s="3"/>
    </row>
    <row r="5" spans="1:76" ht="15">
      <c r="A5" s="64" t="s">
        <v>214</v>
      </c>
      <c r="B5" s="65"/>
      <c r="C5" s="65" t="s">
        <v>64</v>
      </c>
      <c r="D5" s="66">
        <v>164.88240173575178</v>
      </c>
      <c r="E5" s="68"/>
      <c r="F5" s="100" t="s">
        <v>740</v>
      </c>
      <c r="G5" s="65"/>
      <c r="H5" s="69" t="s">
        <v>214</v>
      </c>
      <c r="I5" s="70"/>
      <c r="J5" s="70"/>
      <c r="K5" s="69" t="s">
        <v>2553</v>
      </c>
      <c r="L5" s="73">
        <v>1</v>
      </c>
      <c r="M5" s="74">
        <v>7429.40625</v>
      </c>
      <c r="N5" s="74">
        <v>570.5311889648438</v>
      </c>
      <c r="O5" s="75"/>
      <c r="P5" s="76"/>
      <c r="Q5" s="76"/>
      <c r="R5" s="86"/>
      <c r="S5" s="48">
        <v>0</v>
      </c>
      <c r="T5" s="48">
        <v>1</v>
      </c>
      <c r="U5" s="49">
        <v>0</v>
      </c>
      <c r="V5" s="49">
        <v>1</v>
      </c>
      <c r="W5" s="49">
        <v>0</v>
      </c>
      <c r="X5" s="49">
        <v>0.999998</v>
      </c>
      <c r="Y5" s="49">
        <v>0</v>
      </c>
      <c r="Z5" s="49">
        <v>0</v>
      </c>
      <c r="AA5" s="71">
        <v>5</v>
      </c>
      <c r="AB5" s="71"/>
      <c r="AC5" s="72"/>
      <c r="AD5" s="78" t="s">
        <v>1337</v>
      </c>
      <c r="AE5" s="78">
        <v>4997</v>
      </c>
      <c r="AF5" s="78">
        <v>1273</v>
      </c>
      <c r="AG5" s="78">
        <v>44621</v>
      </c>
      <c r="AH5" s="78">
        <v>2924</v>
      </c>
      <c r="AI5" s="78"/>
      <c r="AJ5" s="78" t="s">
        <v>1554</v>
      </c>
      <c r="AK5" s="78" t="s">
        <v>1757</v>
      </c>
      <c r="AL5" s="78"/>
      <c r="AM5" s="78"/>
      <c r="AN5" s="80">
        <v>41108.48119212963</v>
      </c>
      <c r="AO5" s="83" t="s">
        <v>2037</v>
      </c>
      <c r="AP5" s="78" t="b">
        <v>0</v>
      </c>
      <c r="AQ5" s="78" t="b">
        <v>0</v>
      </c>
      <c r="AR5" s="78" t="b">
        <v>1</v>
      </c>
      <c r="AS5" s="78"/>
      <c r="AT5" s="78">
        <v>10</v>
      </c>
      <c r="AU5" s="83" t="s">
        <v>2232</v>
      </c>
      <c r="AV5" s="78" t="b">
        <v>0</v>
      </c>
      <c r="AW5" s="78" t="s">
        <v>2331</v>
      </c>
      <c r="AX5" s="83" t="s">
        <v>2334</v>
      </c>
      <c r="AY5" s="78" t="s">
        <v>66</v>
      </c>
      <c r="AZ5" s="78" t="str">
        <f>REPLACE(INDEX(GroupVertices[Group],MATCH(Vertices[[#This Row],[Vertex]],GroupVertices[Vertex],0)),1,1,"")</f>
        <v>41</v>
      </c>
      <c r="BA5" s="48"/>
      <c r="BB5" s="48"/>
      <c r="BC5" s="48"/>
      <c r="BD5" s="48"/>
      <c r="BE5" s="48" t="s">
        <v>653</v>
      </c>
      <c r="BF5" s="48" t="s">
        <v>653</v>
      </c>
      <c r="BG5" s="116" t="s">
        <v>3312</v>
      </c>
      <c r="BH5" s="116" t="s">
        <v>3312</v>
      </c>
      <c r="BI5" s="116" t="s">
        <v>3423</v>
      </c>
      <c r="BJ5" s="116" t="s">
        <v>3423</v>
      </c>
      <c r="BK5" s="116">
        <v>0</v>
      </c>
      <c r="BL5" s="120">
        <v>0</v>
      </c>
      <c r="BM5" s="116">
        <v>0</v>
      </c>
      <c r="BN5" s="120">
        <v>0</v>
      </c>
      <c r="BO5" s="116">
        <v>0</v>
      </c>
      <c r="BP5" s="120">
        <v>0</v>
      </c>
      <c r="BQ5" s="116">
        <v>8</v>
      </c>
      <c r="BR5" s="120">
        <v>100</v>
      </c>
      <c r="BS5" s="116">
        <v>8</v>
      </c>
      <c r="BT5" s="2"/>
      <c r="BU5" s="3"/>
      <c r="BV5" s="3"/>
      <c r="BW5" s="3"/>
      <c r="BX5" s="3"/>
    </row>
    <row r="6" spans="1:76" ht="15">
      <c r="A6" s="64" t="s">
        <v>362</v>
      </c>
      <c r="B6" s="65"/>
      <c r="C6" s="65" t="s">
        <v>64</v>
      </c>
      <c r="D6" s="66">
        <v>162.53662938835285</v>
      </c>
      <c r="E6" s="68"/>
      <c r="F6" s="100" t="s">
        <v>2247</v>
      </c>
      <c r="G6" s="65"/>
      <c r="H6" s="69" t="s">
        <v>362</v>
      </c>
      <c r="I6" s="70"/>
      <c r="J6" s="70"/>
      <c r="K6" s="69" t="s">
        <v>2554</v>
      </c>
      <c r="L6" s="73">
        <v>1</v>
      </c>
      <c r="M6" s="74">
        <v>7429.40625</v>
      </c>
      <c r="N6" s="74">
        <v>1005.78173828125</v>
      </c>
      <c r="O6" s="75"/>
      <c r="P6" s="76"/>
      <c r="Q6" s="76"/>
      <c r="R6" s="86"/>
      <c r="S6" s="48">
        <v>1</v>
      </c>
      <c r="T6" s="48">
        <v>0</v>
      </c>
      <c r="U6" s="49">
        <v>0</v>
      </c>
      <c r="V6" s="49">
        <v>1</v>
      </c>
      <c r="W6" s="49">
        <v>0</v>
      </c>
      <c r="X6" s="49">
        <v>0.999998</v>
      </c>
      <c r="Y6" s="49">
        <v>0</v>
      </c>
      <c r="Z6" s="49">
        <v>0</v>
      </c>
      <c r="AA6" s="71">
        <v>6</v>
      </c>
      <c r="AB6" s="71"/>
      <c r="AC6" s="72"/>
      <c r="AD6" s="78" t="s">
        <v>1338</v>
      </c>
      <c r="AE6" s="78">
        <v>76</v>
      </c>
      <c r="AF6" s="78">
        <v>237</v>
      </c>
      <c r="AG6" s="78">
        <v>375</v>
      </c>
      <c r="AH6" s="78">
        <v>10</v>
      </c>
      <c r="AI6" s="78"/>
      <c r="AJ6" s="78" t="s">
        <v>1555</v>
      </c>
      <c r="AK6" s="78" t="s">
        <v>1303</v>
      </c>
      <c r="AL6" s="83" t="s">
        <v>1898</v>
      </c>
      <c r="AM6" s="78"/>
      <c r="AN6" s="80">
        <v>42647.296168981484</v>
      </c>
      <c r="AO6" s="83" t="s">
        <v>2038</v>
      </c>
      <c r="AP6" s="78" t="b">
        <v>0</v>
      </c>
      <c r="AQ6" s="78" t="b">
        <v>0</v>
      </c>
      <c r="AR6" s="78" t="b">
        <v>0</v>
      </c>
      <c r="AS6" s="78" t="s">
        <v>1274</v>
      </c>
      <c r="AT6" s="78">
        <v>0</v>
      </c>
      <c r="AU6" s="83" t="s">
        <v>2230</v>
      </c>
      <c r="AV6" s="78" t="b">
        <v>0</v>
      </c>
      <c r="AW6" s="78" t="s">
        <v>2331</v>
      </c>
      <c r="AX6" s="83" t="s">
        <v>2335</v>
      </c>
      <c r="AY6" s="78" t="s">
        <v>65</v>
      </c>
      <c r="AZ6" s="78" t="str">
        <f>REPLACE(INDEX(GroupVertices[Group],MATCH(Vertices[[#This Row],[Vertex]],GroupVertices[Vertex],0)),1,1,"")</f>
        <v>41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215</v>
      </c>
      <c r="B7" s="65"/>
      <c r="C7" s="65" t="s">
        <v>64</v>
      </c>
      <c r="D7" s="66">
        <v>210.9419587731931</v>
      </c>
      <c r="E7" s="68"/>
      <c r="F7" s="100" t="s">
        <v>741</v>
      </c>
      <c r="G7" s="65"/>
      <c r="H7" s="69" t="s">
        <v>215</v>
      </c>
      <c r="I7" s="70"/>
      <c r="J7" s="70"/>
      <c r="K7" s="69" t="s">
        <v>2555</v>
      </c>
      <c r="L7" s="73">
        <v>1</v>
      </c>
      <c r="M7" s="74">
        <v>9547.453125</v>
      </c>
      <c r="N7" s="74">
        <v>4676.0029296875</v>
      </c>
      <c r="O7" s="75"/>
      <c r="P7" s="76"/>
      <c r="Q7" s="76"/>
      <c r="R7" s="86"/>
      <c r="S7" s="48">
        <v>2</v>
      </c>
      <c r="T7" s="48">
        <v>1</v>
      </c>
      <c r="U7" s="49">
        <v>0</v>
      </c>
      <c r="V7" s="49">
        <v>1</v>
      </c>
      <c r="W7" s="49">
        <v>0</v>
      </c>
      <c r="X7" s="49">
        <v>1.298243</v>
      </c>
      <c r="Y7" s="49">
        <v>0</v>
      </c>
      <c r="Z7" s="49">
        <v>0</v>
      </c>
      <c r="AA7" s="71">
        <v>7</v>
      </c>
      <c r="AB7" s="71"/>
      <c r="AC7" s="72"/>
      <c r="AD7" s="78" t="s">
        <v>1339</v>
      </c>
      <c r="AE7" s="78">
        <v>2877</v>
      </c>
      <c r="AF7" s="78">
        <v>21615</v>
      </c>
      <c r="AG7" s="78">
        <v>14121</v>
      </c>
      <c r="AH7" s="78">
        <v>3645</v>
      </c>
      <c r="AI7" s="78"/>
      <c r="AJ7" s="78" t="s">
        <v>1556</v>
      </c>
      <c r="AK7" s="78" t="s">
        <v>1758</v>
      </c>
      <c r="AL7" s="83" t="s">
        <v>1899</v>
      </c>
      <c r="AM7" s="78"/>
      <c r="AN7" s="80">
        <v>40016.15503472222</v>
      </c>
      <c r="AO7" s="83" t="s">
        <v>2039</v>
      </c>
      <c r="AP7" s="78" t="b">
        <v>0</v>
      </c>
      <c r="AQ7" s="78" t="b">
        <v>0</v>
      </c>
      <c r="AR7" s="78" t="b">
        <v>1</v>
      </c>
      <c r="AS7" s="78"/>
      <c r="AT7" s="78">
        <v>334</v>
      </c>
      <c r="AU7" s="83" t="s">
        <v>2230</v>
      </c>
      <c r="AV7" s="78" t="b">
        <v>1</v>
      </c>
      <c r="AW7" s="78" t="s">
        <v>2331</v>
      </c>
      <c r="AX7" s="83" t="s">
        <v>2336</v>
      </c>
      <c r="AY7" s="78" t="s">
        <v>66</v>
      </c>
      <c r="AZ7" s="78" t="str">
        <f>REPLACE(INDEX(GroupVertices[Group],MATCH(Vertices[[#This Row],[Vertex]],GroupVertices[Vertex],0)),1,1,"")</f>
        <v>40</v>
      </c>
      <c r="BA7" s="48" t="s">
        <v>567</v>
      </c>
      <c r="BB7" s="48" t="s">
        <v>567</v>
      </c>
      <c r="BC7" s="48" t="s">
        <v>626</v>
      </c>
      <c r="BD7" s="48" t="s">
        <v>626</v>
      </c>
      <c r="BE7" s="48" t="s">
        <v>654</v>
      </c>
      <c r="BF7" s="48" t="s">
        <v>654</v>
      </c>
      <c r="BG7" s="116" t="s">
        <v>3069</v>
      </c>
      <c r="BH7" s="116" t="s">
        <v>3069</v>
      </c>
      <c r="BI7" s="116" t="s">
        <v>3186</v>
      </c>
      <c r="BJ7" s="116" t="s">
        <v>3186</v>
      </c>
      <c r="BK7" s="116">
        <v>0</v>
      </c>
      <c r="BL7" s="120">
        <v>0</v>
      </c>
      <c r="BM7" s="116">
        <v>2</v>
      </c>
      <c r="BN7" s="120">
        <v>6.0606060606060606</v>
      </c>
      <c r="BO7" s="116">
        <v>0</v>
      </c>
      <c r="BP7" s="120">
        <v>0</v>
      </c>
      <c r="BQ7" s="116">
        <v>31</v>
      </c>
      <c r="BR7" s="120">
        <v>93.93939393939394</v>
      </c>
      <c r="BS7" s="116">
        <v>33</v>
      </c>
      <c r="BT7" s="2"/>
      <c r="BU7" s="3"/>
      <c r="BV7" s="3"/>
      <c r="BW7" s="3"/>
      <c r="BX7" s="3"/>
    </row>
    <row r="8" spans="1:76" ht="15">
      <c r="A8" s="64" t="s">
        <v>216</v>
      </c>
      <c r="B8" s="65"/>
      <c r="C8" s="65" t="s">
        <v>64</v>
      </c>
      <c r="D8" s="66">
        <v>162.26718256466512</v>
      </c>
      <c r="E8" s="68"/>
      <c r="F8" s="100" t="s">
        <v>742</v>
      </c>
      <c r="G8" s="65"/>
      <c r="H8" s="69" t="s">
        <v>216</v>
      </c>
      <c r="I8" s="70"/>
      <c r="J8" s="70"/>
      <c r="K8" s="69" t="s">
        <v>2556</v>
      </c>
      <c r="L8" s="73">
        <v>1</v>
      </c>
      <c r="M8" s="74">
        <v>9547.453125</v>
      </c>
      <c r="N8" s="74">
        <v>4240.75244140625</v>
      </c>
      <c r="O8" s="75"/>
      <c r="P8" s="76"/>
      <c r="Q8" s="76"/>
      <c r="R8" s="86"/>
      <c r="S8" s="48">
        <v>0</v>
      </c>
      <c r="T8" s="48">
        <v>1</v>
      </c>
      <c r="U8" s="49">
        <v>0</v>
      </c>
      <c r="V8" s="49">
        <v>1</v>
      </c>
      <c r="W8" s="49">
        <v>0</v>
      </c>
      <c r="X8" s="49">
        <v>0.701753</v>
      </c>
      <c r="Y8" s="49">
        <v>0</v>
      </c>
      <c r="Z8" s="49">
        <v>0</v>
      </c>
      <c r="AA8" s="71">
        <v>8</v>
      </c>
      <c r="AB8" s="71"/>
      <c r="AC8" s="72"/>
      <c r="AD8" s="78" t="s">
        <v>1340</v>
      </c>
      <c r="AE8" s="78">
        <v>331</v>
      </c>
      <c r="AF8" s="78">
        <v>118</v>
      </c>
      <c r="AG8" s="78">
        <v>2998</v>
      </c>
      <c r="AH8" s="78">
        <v>2975</v>
      </c>
      <c r="AI8" s="78"/>
      <c r="AJ8" s="78" t="s">
        <v>1557</v>
      </c>
      <c r="AK8" s="78" t="s">
        <v>1759</v>
      </c>
      <c r="AL8" s="83" t="s">
        <v>1900</v>
      </c>
      <c r="AM8" s="78"/>
      <c r="AN8" s="80">
        <v>41679.17642361111</v>
      </c>
      <c r="AO8" s="83" t="s">
        <v>2040</v>
      </c>
      <c r="AP8" s="78" t="b">
        <v>0</v>
      </c>
      <c r="AQ8" s="78" t="b">
        <v>0</v>
      </c>
      <c r="AR8" s="78" t="b">
        <v>1</v>
      </c>
      <c r="AS8" s="78"/>
      <c r="AT8" s="78">
        <v>23</v>
      </c>
      <c r="AU8" s="83" t="s">
        <v>2230</v>
      </c>
      <c r="AV8" s="78" t="b">
        <v>0</v>
      </c>
      <c r="AW8" s="78" t="s">
        <v>2331</v>
      </c>
      <c r="AX8" s="83" t="s">
        <v>2337</v>
      </c>
      <c r="AY8" s="78" t="s">
        <v>66</v>
      </c>
      <c r="AZ8" s="78" t="str">
        <f>REPLACE(INDEX(GroupVertices[Group],MATCH(Vertices[[#This Row],[Vertex]],GroupVertices[Vertex],0)),1,1,"")</f>
        <v>40</v>
      </c>
      <c r="BA8" s="48"/>
      <c r="BB8" s="48"/>
      <c r="BC8" s="48"/>
      <c r="BD8" s="48"/>
      <c r="BE8" s="48"/>
      <c r="BF8" s="48"/>
      <c r="BG8" s="116" t="s">
        <v>3313</v>
      </c>
      <c r="BH8" s="116" t="s">
        <v>3313</v>
      </c>
      <c r="BI8" s="116" t="s">
        <v>3424</v>
      </c>
      <c r="BJ8" s="116" t="s">
        <v>3424</v>
      </c>
      <c r="BK8" s="116">
        <v>0</v>
      </c>
      <c r="BL8" s="120">
        <v>0</v>
      </c>
      <c r="BM8" s="116">
        <v>0</v>
      </c>
      <c r="BN8" s="120">
        <v>0</v>
      </c>
      <c r="BO8" s="116">
        <v>0</v>
      </c>
      <c r="BP8" s="120">
        <v>0</v>
      </c>
      <c r="BQ8" s="116">
        <v>23</v>
      </c>
      <c r="BR8" s="120">
        <v>100</v>
      </c>
      <c r="BS8" s="116">
        <v>23</v>
      </c>
      <c r="BT8" s="2"/>
      <c r="BU8" s="3"/>
      <c r="BV8" s="3"/>
      <c r="BW8" s="3"/>
      <c r="BX8" s="3"/>
    </row>
    <row r="9" spans="1:76" ht="15">
      <c r="A9" s="64" t="s">
        <v>217</v>
      </c>
      <c r="B9" s="65"/>
      <c r="C9" s="65" t="s">
        <v>64</v>
      </c>
      <c r="D9" s="66">
        <v>1000</v>
      </c>
      <c r="E9" s="68"/>
      <c r="F9" s="100" t="s">
        <v>743</v>
      </c>
      <c r="G9" s="65"/>
      <c r="H9" s="69" t="s">
        <v>217</v>
      </c>
      <c r="I9" s="70"/>
      <c r="J9" s="70"/>
      <c r="K9" s="69" t="s">
        <v>2557</v>
      </c>
      <c r="L9" s="73">
        <v>1</v>
      </c>
      <c r="M9" s="74">
        <v>9311.9345703125</v>
      </c>
      <c r="N9" s="74">
        <v>7625.7080078125</v>
      </c>
      <c r="O9" s="75"/>
      <c r="P9" s="76"/>
      <c r="Q9" s="76"/>
      <c r="R9" s="86"/>
      <c r="S9" s="48">
        <v>0</v>
      </c>
      <c r="T9" s="48">
        <v>1</v>
      </c>
      <c r="U9" s="49">
        <v>0</v>
      </c>
      <c r="V9" s="49">
        <v>0.333333</v>
      </c>
      <c r="W9" s="49">
        <v>0</v>
      </c>
      <c r="X9" s="49">
        <v>0.638297</v>
      </c>
      <c r="Y9" s="49">
        <v>0</v>
      </c>
      <c r="Z9" s="49">
        <v>0</v>
      </c>
      <c r="AA9" s="71">
        <v>9</v>
      </c>
      <c r="AB9" s="71"/>
      <c r="AC9" s="72"/>
      <c r="AD9" s="78" t="s">
        <v>1341</v>
      </c>
      <c r="AE9" s="78">
        <v>428</v>
      </c>
      <c r="AF9" s="78">
        <v>1275839</v>
      </c>
      <c r="AG9" s="78">
        <v>543364</v>
      </c>
      <c r="AH9" s="78">
        <v>139</v>
      </c>
      <c r="AI9" s="78"/>
      <c r="AJ9" s="78" t="s">
        <v>1558</v>
      </c>
      <c r="AK9" s="78" t="s">
        <v>1303</v>
      </c>
      <c r="AL9" s="83" t="s">
        <v>1901</v>
      </c>
      <c r="AM9" s="78"/>
      <c r="AN9" s="80">
        <v>39890.63649305556</v>
      </c>
      <c r="AO9" s="83" t="s">
        <v>2041</v>
      </c>
      <c r="AP9" s="78" t="b">
        <v>0</v>
      </c>
      <c r="AQ9" s="78" t="b">
        <v>0</v>
      </c>
      <c r="AR9" s="78" t="b">
        <v>1</v>
      </c>
      <c r="AS9" s="78"/>
      <c r="AT9" s="78">
        <v>2612</v>
      </c>
      <c r="AU9" s="83" t="s">
        <v>2230</v>
      </c>
      <c r="AV9" s="78" t="b">
        <v>1</v>
      </c>
      <c r="AW9" s="78" t="s">
        <v>2331</v>
      </c>
      <c r="AX9" s="83" t="s">
        <v>2338</v>
      </c>
      <c r="AY9" s="78" t="s">
        <v>66</v>
      </c>
      <c r="AZ9" s="78" t="str">
        <f>REPLACE(INDEX(GroupVertices[Group],MATCH(Vertices[[#This Row],[Vertex]],GroupVertices[Vertex],0)),1,1,"")</f>
        <v>24</v>
      </c>
      <c r="BA9" s="48"/>
      <c r="BB9" s="48"/>
      <c r="BC9" s="48"/>
      <c r="BD9" s="48"/>
      <c r="BE9" s="48"/>
      <c r="BF9" s="48"/>
      <c r="BG9" s="116" t="s">
        <v>3314</v>
      </c>
      <c r="BH9" s="116" t="s">
        <v>3314</v>
      </c>
      <c r="BI9" s="116" t="s">
        <v>3425</v>
      </c>
      <c r="BJ9" s="116" t="s">
        <v>3425</v>
      </c>
      <c r="BK9" s="116">
        <v>2</v>
      </c>
      <c r="BL9" s="120">
        <v>8.333333333333334</v>
      </c>
      <c r="BM9" s="116">
        <v>0</v>
      </c>
      <c r="BN9" s="120">
        <v>0</v>
      </c>
      <c r="BO9" s="116">
        <v>0</v>
      </c>
      <c r="BP9" s="120">
        <v>0</v>
      </c>
      <c r="BQ9" s="116">
        <v>22</v>
      </c>
      <c r="BR9" s="120">
        <v>91.66666666666667</v>
      </c>
      <c r="BS9" s="116">
        <v>24</v>
      </c>
      <c r="BT9" s="2"/>
      <c r="BU9" s="3"/>
      <c r="BV9" s="3"/>
      <c r="BW9" s="3"/>
      <c r="BX9" s="3"/>
    </row>
    <row r="10" spans="1:76" ht="15">
      <c r="A10" s="64" t="s">
        <v>218</v>
      </c>
      <c r="B10" s="65"/>
      <c r="C10" s="65" t="s">
        <v>64</v>
      </c>
      <c r="D10" s="66">
        <v>210.36683698145632</v>
      </c>
      <c r="E10" s="68"/>
      <c r="F10" s="100" t="s">
        <v>744</v>
      </c>
      <c r="G10" s="65"/>
      <c r="H10" s="69" t="s">
        <v>218</v>
      </c>
      <c r="I10" s="70"/>
      <c r="J10" s="70"/>
      <c r="K10" s="69" t="s">
        <v>2558</v>
      </c>
      <c r="L10" s="73">
        <v>24.414519906323186</v>
      </c>
      <c r="M10" s="74">
        <v>9311.9345703125</v>
      </c>
      <c r="N10" s="74">
        <v>7043.4130859375</v>
      </c>
      <c r="O10" s="75"/>
      <c r="P10" s="76"/>
      <c r="Q10" s="76"/>
      <c r="R10" s="86"/>
      <c r="S10" s="48">
        <v>3</v>
      </c>
      <c r="T10" s="48">
        <v>1</v>
      </c>
      <c r="U10" s="49">
        <v>2</v>
      </c>
      <c r="V10" s="49">
        <v>0.5</v>
      </c>
      <c r="W10" s="49">
        <v>0</v>
      </c>
      <c r="X10" s="49">
        <v>1.7234</v>
      </c>
      <c r="Y10" s="49">
        <v>0</v>
      </c>
      <c r="Z10" s="49">
        <v>0</v>
      </c>
      <c r="AA10" s="71">
        <v>10</v>
      </c>
      <c r="AB10" s="71"/>
      <c r="AC10" s="72"/>
      <c r="AD10" s="78" t="s">
        <v>1342</v>
      </c>
      <c r="AE10" s="78">
        <v>1027</v>
      </c>
      <c r="AF10" s="78">
        <v>21361</v>
      </c>
      <c r="AG10" s="78">
        <v>10371</v>
      </c>
      <c r="AH10" s="78">
        <v>410</v>
      </c>
      <c r="AI10" s="78"/>
      <c r="AJ10" s="78" t="s">
        <v>1559</v>
      </c>
      <c r="AK10" s="78" t="s">
        <v>1305</v>
      </c>
      <c r="AL10" s="83" t="s">
        <v>1902</v>
      </c>
      <c r="AM10" s="78"/>
      <c r="AN10" s="80">
        <v>39996.71412037037</v>
      </c>
      <c r="AO10" s="83" t="s">
        <v>2042</v>
      </c>
      <c r="AP10" s="78" t="b">
        <v>0</v>
      </c>
      <c r="AQ10" s="78" t="b">
        <v>0</v>
      </c>
      <c r="AR10" s="78" t="b">
        <v>1</v>
      </c>
      <c r="AS10" s="78"/>
      <c r="AT10" s="78">
        <v>118</v>
      </c>
      <c r="AU10" s="83" t="s">
        <v>2233</v>
      </c>
      <c r="AV10" s="78" t="b">
        <v>0</v>
      </c>
      <c r="AW10" s="78" t="s">
        <v>2331</v>
      </c>
      <c r="AX10" s="83" t="s">
        <v>2339</v>
      </c>
      <c r="AY10" s="78" t="s">
        <v>66</v>
      </c>
      <c r="AZ10" s="78" t="str">
        <f>REPLACE(INDEX(GroupVertices[Group],MATCH(Vertices[[#This Row],[Vertex]],GroupVertices[Vertex],0)),1,1,"")</f>
        <v>24</v>
      </c>
      <c r="BA10" s="48" t="s">
        <v>568</v>
      </c>
      <c r="BB10" s="48" t="s">
        <v>568</v>
      </c>
      <c r="BC10" s="48" t="s">
        <v>625</v>
      </c>
      <c r="BD10" s="48" t="s">
        <v>625</v>
      </c>
      <c r="BE10" s="48"/>
      <c r="BF10" s="48"/>
      <c r="BG10" s="116" t="s">
        <v>3061</v>
      </c>
      <c r="BH10" s="116" t="s">
        <v>3061</v>
      </c>
      <c r="BI10" s="116" t="s">
        <v>3179</v>
      </c>
      <c r="BJ10" s="116" t="s">
        <v>3179</v>
      </c>
      <c r="BK10" s="116">
        <v>2</v>
      </c>
      <c r="BL10" s="120">
        <v>9.523809523809524</v>
      </c>
      <c r="BM10" s="116">
        <v>0</v>
      </c>
      <c r="BN10" s="120">
        <v>0</v>
      </c>
      <c r="BO10" s="116">
        <v>0</v>
      </c>
      <c r="BP10" s="120">
        <v>0</v>
      </c>
      <c r="BQ10" s="116">
        <v>19</v>
      </c>
      <c r="BR10" s="120">
        <v>90.47619047619048</v>
      </c>
      <c r="BS10" s="116">
        <v>21</v>
      </c>
      <c r="BT10" s="2"/>
      <c r="BU10" s="3"/>
      <c r="BV10" s="3"/>
      <c r="BW10" s="3"/>
      <c r="BX10" s="3"/>
    </row>
    <row r="11" spans="1:76" ht="15">
      <c r="A11" s="64" t="s">
        <v>219</v>
      </c>
      <c r="B11" s="65"/>
      <c r="C11" s="65" t="s">
        <v>64</v>
      </c>
      <c r="D11" s="66">
        <v>191.13195658458952</v>
      </c>
      <c r="E11" s="68"/>
      <c r="F11" s="100" t="s">
        <v>745</v>
      </c>
      <c r="G11" s="65"/>
      <c r="H11" s="69" t="s">
        <v>219</v>
      </c>
      <c r="I11" s="70"/>
      <c r="J11" s="70"/>
      <c r="K11" s="69" t="s">
        <v>2559</v>
      </c>
      <c r="L11" s="73">
        <v>1</v>
      </c>
      <c r="M11" s="74">
        <v>9640.0361328125</v>
      </c>
      <c r="N11" s="74">
        <v>7625.7080078125</v>
      </c>
      <c r="O11" s="75"/>
      <c r="P11" s="76"/>
      <c r="Q11" s="76"/>
      <c r="R11" s="86"/>
      <c r="S11" s="48">
        <v>0</v>
      </c>
      <c r="T11" s="48">
        <v>1</v>
      </c>
      <c r="U11" s="49">
        <v>0</v>
      </c>
      <c r="V11" s="49">
        <v>0.333333</v>
      </c>
      <c r="W11" s="49">
        <v>0</v>
      </c>
      <c r="X11" s="49">
        <v>0.638297</v>
      </c>
      <c r="Y11" s="49">
        <v>0</v>
      </c>
      <c r="Z11" s="49">
        <v>0</v>
      </c>
      <c r="AA11" s="71">
        <v>11</v>
      </c>
      <c r="AB11" s="71"/>
      <c r="AC11" s="72"/>
      <c r="AD11" s="78" t="s">
        <v>1343</v>
      </c>
      <c r="AE11" s="78">
        <v>270</v>
      </c>
      <c r="AF11" s="78">
        <v>12866</v>
      </c>
      <c r="AG11" s="78">
        <v>4147</v>
      </c>
      <c r="AH11" s="78">
        <v>311</v>
      </c>
      <c r="AI11" s="78"/>
      <c r="AJ11" s="78" t="s">
        <v>1560</v>
      </c>
      <c r="AK11" s="78" t="s">
        <v>1305</v>
      </c>
      <c r="AL11" s="83" t="s">
        <v>1903</v>
      </c>
      <c r="AM11" s="78"/>
      <c r="AN11" s="80">
        <v>42686.274247685185</v>
      </c>
      <c r="AO11" s="83" t="s">
        <v>2043</v>
      </c>
      <c r="AP11" s="78" t="b">
        <v>0</v>
      </c>
      <c r="AQ11" s="78" t="b">
        <v>0</v>
      </c>
      <c r="AR11" s="78" t="b">
        <v>1</v>
      </c>
      <c r="AS11" s="78"/>
      <c r="AT11" s="78">
        <v>38</v>
      </c>
      <c r="AU11" s="83" t="s">
        <v>2230</v>
      </c>
      <c r="AV11" s="78" t="b">
        <v>0</v>
      </c>
      <c r="AW11" s="78" t="s">
        <v>2331</v>
      </c>
      <c r="AX11" s="83" t="s">
        <v>2340</v>
      </c>
      <c r="AY11" s="78" t="s">
        <v>66</v>
      </c>
      <c r="AZ11" s="78" t="str">
        <f>REPLACE(INDEX(GroupVertices[Group],MATCH(Vertices[[#This Row],[Vertex]],GroupVertices[Vertex],0)),1,1,"")</f>
        <v>24</v>
      </c>
      <c r="BA11" s="48"/>
      <c r="BB11" s="48"/>
      <c r="BC11" s="48"/>
      <c r="BD11" s="48"/>
      <c r="BE11" s="48"/>
      <c r="BF11" s="48"/>
      <c r="BG11" s="116" t="s">
        <v>3314</v>
      </c>
      <c r="BH11" s="116" t="s">
        <v>3314</v>
      </c>
      <c r="BI11" s="116" t="s">
        <v>3425</v>
      </c>
      <c r="BJ11" s="116" t="s">
        <v>3425</v>
      </c>
      <c r="BK11" s="116">
        <v>2</v>
      </c>
      <c r="BL11" s="120">
        <v>8.333333333333334</v>
      </c>
      <c r="BM11" s="116">
        <v>0</v>
      </c>
      <c r="BN11" s="120">
        <v>0</v>
      </c>
      <c r="BO11" s="116">
        <v>0</v>
      </c>
      <c r="BP11" s="120">
        <v>0</v>
      </c>
      <c r="BQ11" s="116">
        <v>22</v>
      </c>
      <c r="BR11" s="120">
        <v>91.66666666666667</v>
      </c>
      <c r="BS11" s="116">
        <v>24</v>
      </c>
      <c r="BT11" s="2"/>
      <c r="BU11" s="3"/>
      <c r="BV11" s="3"/>
      <c r="BW11" s="3"/>
      <c r="BX11" s="3"/>
    </row>
    <row r="12" spans="1:76" ht="15">
      <c r="A12" s="64" t="s">
        <v>220</v>
      </c>
      <c r="B12" s="65"/>
      <c r="C12" s="65" t="s">
        <v>64</v>
      </c>
      <c r="D12" s="66">
        <v>163.6144166831037</v>
      </c>
      <c r="E12" s="68"/>
      <c r="F12" s="100" t="s">
        <v>746</v>
      </c>
      <c r="G12" s="65"/>
      <c r="H12" s="69" t="s">
        <v>220</v>
      </c>
      <c r="I12" s="70"/>
      <c r="J12" s="70"/>
      <c r="K12" s="69" t="s">
        <v>2560</v>
      </c>
      <c r="L12" s="73">
        <v>1</v>
      </c>
      <c r="M12" s="74">
        <v>8842.5205078125</v>
      </c>
      <c r="N12" s="74">
        <v>4676.0029296875</v>
      </c>
      <c r="O12" s="75"/>
      <c r="P12" s="76"/>
      <c r="Q12" s="76"/>
      <c r="R12" s="86"/>
      <c r="S12" s="48">
        <v>2</v>
      </c>
      <c r="T12" s="48">
        <v>1</v>
      </c>
      <c r="U12" s="49">
        <v>0</v>
      </c>
      <c r="V12" s="49">
        <v>1</v>
      </c>
      <c r="W12" s="49">
        <v>0</v>
      </c>
      <c r="X12" s="49">
        <v>1.298243</v>
      </c>
      <c r="Y12" s="49">
        <v>0</v>
      </c>
      <c r="Z12" s="49">
        <v>0</v>
      </c>
      <c r="AA12" s="71">
        <v>12</v>
      </c>
      <c r="AB12" s="71"/>
      <c r="AC12" s="72"/>
      <c r="AD12" s="78" t="s">
        <v>1344</v>
      </c>
      <c r="AE12" s="78">
        <v>812</v>
      </c>
      <c r="AF12" s="78">
        <v>713</v>
      </c>
      <c r="AG12" s="78">
        <v>568</v>
      </c>
      <c r="AH12" s="78">
        <v>397</v>
      </c>
      <c r="AI12" s="78"/>
      <c r="AJ12" s="78" t="s">
        <v>1561</v>
      </c>
      <c r="AK12" s="78" t="s">
        <v>1760</v>
      </c>
      <c r="AL12" s="83" t="s">
        <v>1904</v>
      </c>
      <c r="AM12" s="78"/>
      <c r="AN12" s="80">
        <v>42787.48866898148</v>
      </c>
      <c r="AO12" s="83" t="s">
        <v>2044</v>
      </c>
      <c r="AP12" s="78" t="b">
        <v>0</v>
      </c>
      <c r="AQ12" s="78" t="b">
        <v>0</v>
      </c>
      <c r="AR12" s="78" t="b">
        <v>0</v>
      </c>
      <c r="AS12" s="78"/>
      <c r="AT12" s="78">
        <v>8</v>
      </c>
      <c r="AU12" s="83" t="s">
        <v>2230</v>
      </c>
      <c r="AV12" s="78" t="b">
        <v>0</v>
      </c>
      <c r="AW12" s="78" t="s">
        <v>2331</v>
      </c>
      <c r="AX12" s="83" t="s">
        <v>2341</v>
      </c>
      <c r="AY12" s="78" t="s">
        <v>66</v>
      </c>
      <c r="AZ12" s="78" t="str">
        <f>REPLACE(INDEX(GroupVertices[Group],MATCH(Vertices[[#This Row],[Vertex]],GroupVertices[Vertex],0)),1,1,"")</f>
        <v>39</v>
      </c>
      <c r="BA12" s="48" t="s">
        <v>569</v>
      </c>
      <c r="BB12" s="48" t="s">
        <v>569</v>
      </c>
      <c r="BC12" s="48" t="s">
        <v>625</v>
      </c>
      <c r="BD12" s="48" t="s">
        <v>625</v>
      </c>
      <c r="BE12" s="48"/>
      <c r="BF12" s="48"/>
      <c r="BG12" s="116" t="s">
        <v>3068</v>
      </c>
      <c r="BH12" s="116" t="s">
        <v>3068</v>
      </c>
      <c r="BI12" s="116" t="s">
        <v>3185</v>
      </c>
      <c r="BJ12" s="116" t="s">
        <v>3185</v>
      </c>
      <c r="BK12" s="116">
        <v>0</v>
      </c>
      <c r="BL12" s="120">
        <v>0</v>
      </c>
      <c r="BM12" s="116">
        <v>1</v>
      </c>
      <c r="BN12" s="120">
        <v>4.761904761904762</v>
      </c>
      <c r="BO12" s="116">
        <v>0</v>
      </c>
      <c r="BP12" s="120">
        <v>0</v>
      </c>
      <c r="BQ12" s="116">
        <v>20</v>
      </c>
      <c r="BR12" s="120">
        <v>95.23809523809524</v>
      </c>
      <c r="BS12" s="116">
        <v>21</v>
      </c>
      <c r="BT12" s="2"/>
      <c r="BU12" s="3"/>
      <c r="BV12" s="3"/>
      <c r="BW12" s="3"/>
      <c r="BX12" s="3"/>
    </row>
    <row r="13" spans="1:76" ht="15">
      <c r="A13" s="64" t="s">
        <v>221</v>
      </c>
      <c r="B13" s="65"/>
      <c r="C13" s="65" t="s">
        <v>64</v>
      </c>
      <c r="D13" s="66">
        <v>163.32912004625788</v>
      </c>
      <c r="E13" s="68"/>
      <c r="F13" s="100" t="s">
        <v>747</v>
      </c>
      <c r="G13" s="65"/>
      <c r="H13" s="69" t="s">
        <v>221</v>
      </c>
      <c r="I13" s="70"/>
      <c r="J13" s="70"/>
      <c r="K13" s="69" t="s">
        <v>2561</v>
      </c>
      <c r="L13" s="73">
        <v>1</v>
      </c>
      <c r="M13" s="74">
        <v>8842.5205078125</v>
      </c>
      <c r="N13" s="74">
        <v>4240.75244140625</v>
      </c>
      <c r="O13" s="75"/>
      <c r="P13" s="76"/>
      <c r="Q13" s="76"/>
      <c r="R13" s="86"/>
      <c r="S13" s="48">
        <v>0</v>
      </c>
      <c r="T13" s="48">
        <v>1</v>
      </c>
      <c r="U13" s="49">
        <v>0</v>
      </c>
      <c r="V13" s="49">
        <v>1</v>
      </c>
      <c r="W13" s="49">
        <v>0</v>
      </c>
      <c r="X13" s="49">
        <v>0.701753</v>
      </c>
      <c r="Y13" s="49">
        <v>0</v>
      </c>
      <c r="Z13" s="49">
        <v>0</v>
      </c>
      <c r="AA13" s="71">
        <v>13</v>
      </c>
      <c r="AB13" s="71"/>
      <c r="AC13" s="72"/>
      <c r="AD13" s="78" t="s">
        <v>1345</v>
      </c>
      <c r="AE13" s="78">
        <v>1343</v>
      </c>
      <c r="AF13" s="78">
        <v>587</v>
      </c>
      <c r="AG13" s="78">
        <v>622</v>
      </c>
      <c r="AH13" s="78">
        <v>2261</v>
      </c>
      <c r="AI13" s="78"/>
      <c r="AJ13" s="78" t="s">
        <v>1562</v>
      </c>
      <c r="AK13" s="78" t="s">
        <v>1760</v>
      </c>
      <c r="AL13" s="83" t="s">
        <v>1905</v>
      </c>
      <c r="AM13" s="78"/>
      <c r="AN13" s="80">
        <v>42563.559016203704</v>
      </c>
      <c r="AO13" s="83" t="s">
        <v>2045</v>
      </c>
      <c r="AP13" s="78" t="b">
        <v>0</v>
      </c>
      <c r="AQ13" s="78" t="b">
        <v>0</v>
      </c>
      <c r="AR13" s="78" t="b">
        <v>0</v>
      </c>
      <c r="AS13" s="78"/>
      <c r="AT13" s="78">
        <v>2</v>
      </c>
      <c r="AU13" s="83" t="s">
        <v>2230</v>
      </c>
      <c r="AV13" s="78" t="b">
        <v>0</v>
      </c>
      <c r="AW13" s="78" t="s">
        <v>2331</v>
      </c>
      <c r="AX13" s="83" t="s">
        <v>2342</v>
      </c>
      <c r="AY13" s="78" t="s">
        <v>66</v>
      </c>
      <c r="AZ13" s="78" t="str">
        <f>REPLACE(INDEX(GroupVertices[Group],MATCH(Vertices[[#This Row],[Vertex]],GroupVertices[Vertex],0)),1,1,"")</f>
        <v>39</v>
      </c>
      <c r="BA13" s="48"/>
      <c r="BB13" s="48"/>
      <c r="BC13" s="48"/>
      <c r="BD13" s="48"/>
      <c r="BE13" s="48"/>
      <c r="BF13" s="48"/>
      <c r="BG13" s="116" t="s">
        <v>3315</v>
      </c>
      <c r="BH13" s="116" t="s">
        <v>3315</v>
      </c>
      <c r="BI13" s="116" t="s">
        <v>3426</v>
      </c>
      <c r="BJ13" s="116" t="s">
        <v>3426</v>
      </c>
      <c r="BK13" s="116">
        <v>0</v>
      </c>
      <c r="BL13" s="120">
        <v>0</v>
      </c>
      <c r="BM13" s="116">
        <v>1</v>
      </c>
      <c r="BN13" s="120">
        <v>4.3478260869565215</v>
      </c>
      <c r="BO13" s="116">
        <v>0</v>
      </c>
      <c r="BP13" s="120">
        <v>0</v>
      </c>
      <c r="BQ13" s="116">
        <v>22</v>
      </c>
      <c r="BR13" s="120">
        <v>95.65217391304348</v>
      </c>
      <c r="BS13" s="116">
        <v>23</v>
      </c>
      <c r="BT13" s="2"/>
      <c r="BU13" s="3"/>
      <c r="BV13" s="3"/>
      <c r="BW13" s="3"/>
      <c r="BX13" s="3"/>
    </row>
    <row r="14" spans="1:76" ht="15">
      <c r="A14" s="64" t="s">
        <v>222</v>
      </c>
      <c r="B14" s="65"/>
      <c r="C14" s="65" t="s">
        <v>64</v>
      </c>
      <c r="D14" s="66">
        <v>164.13972477634363</v>
      </c>
      <c r="E14" s="68"/>
      <c r="F14" s="100" t="s">
        <v>748</v>
      </c>
      <c r="G14" s="65"/>
      <c r="H14" s="69" t="s">
        <v>222</v>
      </c>
      <c r="I14" s="70"/>
      <c r="J14" s="70"/>
      <c r="K14" s="69" t="s">
        <v>2562</v>
      </c>
      <c r="L14" s="73">
        <v>1</v>
      </c>
      <c r="M14" s="74">
        <v>1351.391845703125</v>
      </c>
      <c r="N14" s="74">
        <v>6220.38623046875</v>
      </c>
      <c r="O14" s="75"/>
      <c r="P14" s="76"/>
      <c r="Q14" s="76"/>
      <c r="R14" s="86"/>
      <c r="S14" s="48">
        <v>1</v>
      </c>
      <c r="T14" s="48">
        <v>1</v>
      </c>
      <c r="U14" s="49">
        <v>0</v>
      </c>
      <c r="V14" s="49">
        <v>0</v>
      </c>
      <c r="W14" s="49">
        <v>0</v>
      </c>
      <c r="X14" s="49">
        <v>0.999998</v>
      </c>
      <c r="Y14" s="49">
        <v>0</v>
      </c>
      <c r="Z14" s="49" t="s">
        <v>2866</v>
      </c>
      <c r="AA14" s="71">
        <v>14</v>
      </c>
      <c r="AB14" s="71"/>
      <c r="AC14" s="72"/>
      <c r="AD14" s="78" t="s">
        <v>1346</v>
      </c>
      <c r="AE14" s="78">
        <v>772</v>
      </c>
      <c r="AF14" s="78">
        <v>945</v>
      </c>
      <c r="AG14" s="78">
        <v>4533</v>
      </c>
      <c r="AH14" s="78">
        <v>231</v>
      </c>
      <c r="AI14" s="78"/>
      <c r="AJ14" s="78" t="s">
        <v>1563</v>
      </c>
      <c r="AK14" s="78" t="s">
        <v>1761</v>
      </c>
      <c r="AL14" s="83" t="s">
        <v>1906</v>
      </c>
      <c r="AM14" s="78"/>
      <c r="AN14" s="80">
        <v>40568.45</v>
      </c>
      <c r="AO14" s="83" t="s">
        <v>2046</v>
      </c>
      <c r="AP14" s="78" t="b">
        <v>0</v>
      </c>
      <c r="AQ14" s="78" t="b">
        <v>0</v>
      </c>
      <c r="AR14" s="78" t="b">
        <v>1</v>
      </c>
      <c r="AS14" s="78"/>
      <c r="AT14" s="78">
        <v>97</v>
      </c>
      <c r="AU14" s="83" t="s">
        <v>2234</v>
      </c>
      <c r="AV14" s="78" t="b">
        <v>0</v>
      </c>
      <c r="AW14" s="78" t="s">
        <v>2331</v>
      </c>
      <c r="AX14" s="83" t="s">
        <v>2343</v>
      </c>
      <c r="AY14" s="78" t="s">
        <v>66</v>
      </c>
      <c r="AZ14" s="78" t="str">
        <f>REPLACE(INDEX(GroupVertices[Group],MATCH(Vertices[[#This Row],[Vertex]],GroupVertices[Vertex],0)),1,1,"")</f>
        <v>1</v>
      </c>
      <c r="BA14" s="48" t="s">
        <v>570</v>
      </c>
      <c r="BB14" s="48" t="s">
        <v>570</v>
      </c>
      <c r="BC14" s="48" t="s">
        <v>625</v>
      </c>
      <c r="BD14" s="48" t="s">
        <v>625</v>
      </c>
      <c r="BE14" s="48"/>
      <c r="BF14" s="48"/>
      <c r="BG14" s="116" t="s">
        <v>3316</v>
      </c>
      <c r="BH14" s="116" t="s">
        <v>3316</v>
      </c>
      <c r="BI14" s="116" t="s">
        <v>3427</v>
      </c>
      <c r="BJ14" s="116" t="s">
        <v>3427</v>
      </c>
      <c r="BK14" s="116">
        <v>1</v>
      </c>
      <c r="BL14" s="120">
        <v>4.761904761904762</v>
      </c>
      <c r="BM14" s="116">
        <v>0</v>
      </c>
      <c r="BN14" s="120">
        <v>0</v>
      </c>
      <c r="BO14" s="116">
        <v>0</v>
      </c>
      <c r="BP14" s="120">
        <v>0</v>
      </c>
      <c r="BQ14" s="116">
        <v>20</v>
      </c>
      <c r="BR14" s="120">
        <v>95.23809523809524</v>
      </c>
      <c r="BS14" s="116">
        <v>21</v>
      </c>
      <c r="BT14" s="2"/>
      <c r="BU14" s="3"/>
      <c r="BV14" s="3"/>
      <c r="BW14" s="3"/>
      <c r="BX14" s="3"/>
    </row>
    <row r="15" spans="1:76" ht="15">
      <c r="A15" s="64" t="s">
        <v>223</v>
      </c>
      <c r="B15" s="65"/>
      <c r="C15" s="65" t="s">
        <v>64</v>
      </c>
      <c r="D15" s="66">
        <v>166.98136984968886</v>
      </c>
      <c r="E15" s="68"/>
      <c r="F15" s="100" t="s">
        <v>749</v>
      </c>
      <c r="G15" s="65"/>
      <c r="H15" s="69" t="s">
        <v>223</v>
      </c>
      <c r="I15" s="70"/>
      <c r="J15" s="70"/>
      <c r="K15" s="69" t="s">
        <v>2563</v>
      </c>
      <c r="L15" s="73">
        <v>1</v>
      </c>
      <c r="M15" s="74">
        <v>888.800048828125</v>
      </c>
      <c r="N15" s="74">
        <v>6220.38623046875</v>
      </c>
      <c r="O15" s="75"/>
      <c r="P15" s="76"/>
      <c r="Q15" s="76"/>
      <c r="R15" s="86"/>
      <c r="S15" s="48">
        <v>1</v>
      </c>
      <c r="T15" s="48">
        <v>1</v>
      </c>
      <c r="U15" s="49">
        <v>0</v>
      </c>
      <c r="V15" s="49">
        <v>0</v>
      </c>
      <c r="W15" s="49">
        <v>0</v>
      </c>
      <c r="X15" s="49">
        <v>0.999998</v>
      </c>
      <c r="Y15" s="49">
        <v>0</v>
      </c>
      <c r="Z15" s="49" t="s">
        <v>2866</v>
      </c>
      <c r="AA15" s="71">
        <v>15</v>
      </c>
      <c r="AB15" s="71"/>
      <c r="AC15" s="72"/>
      <c r="AD15" s="78" t="s">
        <v>1347</v>
      </c>
      <c r="AE15" s="78">
        <v>407</v>
      </c>
      <c r="AF15" s="78">
        <v>2200</v>
      </c>
      <c r="AG15" s="78">
        <v>27371</v>
      </c>
      <c r="AH15" s="78">
        <v>1565</v>
      </c>
      <c r="AI15" s="78"/>
      <c r="AJ15" s="78" t="s">
        <v>1564</v>
      </c>
      <c r="AK15" s="78" t="s">
        <v>1762</v>
      </c>
      <c r="AL15" s="83" t="s">
        <v>1907</v>
      </c>
      <c r="AM15" s="78"/>
      <c r="AN15" s="80">
        <v>40603.81576388889</v>
      </c>
      <c r="AO15" s="83" t="s">
        <v>2047</v>
      </c>
      <c r="AP15" s="78" t="b">
        <v>0</v>
      </c>
      <c r="AQ15" s="78" t="b">
        <v>0</v>
      </c>
      <c r="AR15" s="78" t="b">
        <v>0</v>
      </c>
      <c r="AS15" s="78"/>
      <c r="AT15" s="78">
        <v>171</v>
      </c>
      <c r="AU15" s="83" t="s">
        <v>2230</v>
      </c>
      <c r="AV15" s="78" t="b">
        <v>0</v>
      </c>
      <c r="AW15" s="78" t="s">
        <v>2331</v>
      </c>
      <c r="AX15" s="83" t="s">
        <v>2344</v>
      </c>
      <c r="AY15" s="78" t="s">
        <v>66</v>
      </c>
      <c r="AZ15" s="78" t="str">
        <f>REPLACE(INDEX(GroupVertices[Group],MATCH(Vertices[[#This Row],[Vertex]],GroupVertices[Vertex],0)),1,1,"")</f>
        <v>1</v>
      </c>
      <c r="BA15" s="48" t="s">
        <v>571</v>
      </c>
      <c r="BB15" s="48" t="s">
        <v>571</v>
      </c>
      <c r="BC15" s="48" t="s">
        <v>625</v>
      </c>
      <c r="BD15" s="48" t="s">
        <v>625</v>
      </c>
      <c r="BE15" s="48" t="s">
        <v>3296</v>
      </c>
      <c r="BF15" s="48" t="s">
        <v>3296</v>
      </c>
      <c r="BG15" s="116" t="s">
        <v>3317</v>
      </c>
      <c r="BH15" s="116" t="s">
        <v>3317</v>
      </c>
      <c r="BI15" s="116" t="s">
        <v>3428</v>
      </c>
      <c r="BJ15" s="116" t="s">
        <v>3428</v>
      </c>
      <c r="BK15" s="116">
        <v>0</v>
      </c>
      <c r="BL15" s="120">
        <v>0</v>
      </c>
      <c r="BM15" s="116">
        <v>1</v>
      </c>
      <c r="BN15" s="120">
        <v>3.8461538461538463</v>
      </c>
      <c r="BO15" s="116">
        <v>0</v>
      </c>
      <c r="BP15" s="120">
        <v>0</v>
      </c>
      <c r="BQ15" s="116">
        <v>25</v>
      </c>
      <c r="BR15" s="120">
        <v>96.15384615384616</v>
      </c>
      <c r="BS15" s="116">
        <v>26</v>
      </c>
      <c r="BT15" s="2"/>
      <c r="BU15" s="3"/>
      <c r="BV15" s="3"/>
      <c r="BW15" s="3"/>
      <c r="BX15" s="3"/>
    </row>
    <row r="16" spans="1:76" ht="15">
      <c r="A16" s="64" t="s">
        <v>224</v>
      </c>
      <c r="B16" s="65"/>
      <c r="C16" s="65" t="s">
        <v>64</v>
      </c>
      <c r="D16" s="66">
        <v>186.76646518904403</v>
      </c>
      <c r="E16" s="68"/>
      <c r="F16" s="100" t="s">
        <v>750</v>
      </c>
      <c r="G16" s="65"/>
      <c r="H16" s="69" t="s">
        <v>224</v>
      </c>
      <c r="I16" s="70"/>
      <c r="J16" s="70"/>
      <c r="K16" s="69" t="s">
        <v>2564</v>
      </c>
      <c r="L16" s="73">
        <v>492.7049180327869</v>
      </c>
      <c r="M16" s="74">
        <v>1951.793212890625</v>
      </c>
      <c r="N16" s="74">
        <v>3072.483154296875</v>
      </c>
      <c r="O16" s="75"/>
      <c r="P16" s="76"/>
      <c r="Q16" s="76"/>
      <c r="R16" s="86"/>
      <c r="S16" s="48">
        <v>1</v>
      </c>
      <c r="T16" s="48">
        <v>1</v>
      </c>
      <c r="U16" s="49">
        <v>42</v>
      </c>
      <c r="V16" s="49">
        <v>0.023256</v>
      </c>
      <c r="W16" s="49">
        <v>0.024163</v>
      </c>
      <c r="X16" s="49">
        <v>0.805037</v>
      </c>
      <c r="Y16" s="49">
        <v>0</v>
      </c>
      <c r="Z16" s="49">
        <v>0</v>
      </c>
      <c r="AA16" s="71">
        <v>16</v>
      </c>
      <c r="AB16" s="71"/>
      <c r="AC16" s="72"/>
      <c r="AD16" s="78" t="s">
        <v>1348</v>
      </c>
      <c r="AE16" s="78">
        <v>7844</v>
      </c>
      <c r="AF16" s="78">
        <v>10938</v>
      </c>
      <c r="AG16" s="78">
        <v>5689</v>
      </c>
      <c r="AH16" s="78">
        <v>6470</v>
      </c>
      <c r="AI16" s="78"/>
      <c r="AJ16" s="78" t="s">
        <v>1565</v>
      </c>
      <c r="AK16" s="78" t="s">
        <v>1763</v>
      </c>
      <c r="AL16" s="83" t="s">
        <v>1908</v>
      </c>
      <c r="AM16" s="78"/>
      <c r="AN16" s="80">
        <v>41907.553391203706</v>
      </c>
      <c r="AO16" s="83" t="s">
        <v>2048</v>
      </c>
      <c r="AP16" s="78" t="b">
        <v>1</v>
      </c>
      <c r="AQ16" s="78" t="b">
        <v>0</v>
      </c>
      <c r="AR16" s="78" t="b">
        <v>0</v>
      </c>
      <c r="AS16" s="78"/>
      <c r="AT16" s="78">
        <v>38</v>
      </c>
      <c r="AU16" s="83" t="s">
        <v>2230</v>
      </c>
      <c r="AV16" s="78" t="b">
        <v>0</v>
      </c>
      <c r="AW16" s="78" t="s">
        <v>2331</v>
      </c>
      <c r="AX16" s="83" t="s">
        <v>2345</v>
      </c>
      <c r="AY16" s="78" t="s">
        <v>66</v>
      </c>
      <c r="AZ16" s="78" t="str">
        <f>REPLACE(INDEX(GroupVertices[Group],MATCH(Vertices[[#This Row],[Vertex]],GroupVertices[Vertex],0)),1,1,"")</f>
        <v>2</v>
      </c>
      <c r="BA16" s="48" t="s">
        <v>572</v>
      </c>
      <c r="BB16" s="48" t="s">
        <v>572</v>
      </c>
      <c r="BC16" s="48" t="s">
        <v>627</v>
      </c>
      <c r="BD16" s="48" t="s">
        <v>627</v>
      </c>
      <c r="BE16" s="48" t="s">
        <v>656</v>
      </c>
      <c r="BF16" s="48" t="s">
        <v>656</v>
      </c>
      <c r="BG16" s="116" t="s">
        <v>3318</v>
      </c>
      <c r="BH16" s="116" t="s">
        <v>3318</v>
      </c>
      <c r="BI16" s="116" t="s">
        <v>3429</v>
      </c>
      <c r="BJ16" s="116" t="s">
        <v>3429</v>
      </c>
      <c r="BK16" s="116">
        <v>3</v>
      </c>
      <c r="BL16" s="120">
        <v>7.894736842105263</v>
      </c>
      <c r="BM16" s="116">
        <v>1</v>
      </c>
      <c r="BN16" s="120">
        <v>2.6315789473684212</v>
      </c>
      <c r="BO16" s="116">
        <v>0</v>
      </c>
      <c r="BP16" s="120">
        <v>0</v>
      </c>
      <c r="BQ16" s="116">
        <v>34</v>
      </c>
      <c r="BR16" s="120">
        <v>89.47368421052632</v>
      </c>
      <c r="BS16" s="116">
        <v>38</v>
      </c>
      <c r="BT16" s="2"/>
      <c r="BU16" s="3"/>
      <c r="BV16" s="3"/>
      <c r="BW16" s="3"/>
      <c r="BX16" s="3"/>
    </row>
    <row r="17" spans="1:76" ht="15">
      <c r="A17" s="64" t="s">
        <v>363</v>
      </c>
      <c r="B17" s="65"/>
      <c r="C17" s="65" t="s">
        <v>64</v>
      </c>
      <c r="D17" s="66">
        <v>1000</v>
      </c>
      <c r="E17" s="68"/>
      <c r="F17" s="100" t="s">
        <v>2248</v>
      </c>
      <c r="G17" s="65"/>
      <c r="H17" s="69" t="s">
        <v>363</v>
      </c>
      <c r="I17" s="70"/>
      <c r="J17" s="70"/>
      <c r="K17" s="69" t="s">
        <v>2565</v>
      </c>
      <c r="L17" s="73">
        <v>4075.126463700234</v>
      </c>
      <c r="M17" s="74">
        <v>1189.194580078125</v>
      </c>
      <c r="N17" s="74">
        <v>2035.87744140625</v>
      </c>
      <c r="O17" s="75"/>
      <c r="P17" s="76"/>
      <c r="Q17" s="76"/>
      <c r="R17" s="86"/>
      <c r="S17" s="48">
        <v>20</v>
      </c>
      <c r="T17" s="48">
        <v>0</v>
      </c>
      <c r="U17" s="49">
        <v>348</v>
      </c>
      <c r="V17" s="49">
        <v>0.041667</v>
      </c>
      <c r="W17" s="49">
        <v>0.140549</v>
      </c>
      <c r="X17" s="49">
        <v>5.569821</v>
      </c>
      <c r="Y17" s="49">
        <v>0.039473684210526314</v>
      </c>
      <c r="Z17" s="49">
        <v>0</v>
      </c>
      <c r="AA17" s="71">
        <v>17</v>
      </c>
      <c r="AB17" s="71"/>
      <c r="AC17" s="72"/>
      <c r="AD17" s="78" t="s">
        <v>1349</v>
      </c>
      <c r="AE17" s="78">
        <v>438</v>
      </c>
      <c r="AF17" s="78">
        <v>867744</v>
      </c>
      <c r="AG17" s="78">
        <v>2003</v>
      </c>
      <c r="AH17" s="78">
        <v>358</v>
      </c>
      <c r="AI17" s="78"/>
      <c r="AJ17" s="78" t="s">
        <v>1566</v>
      </c>
      <c r="AK17" s="78" t="s">
        <v>1764</v>
      </c>
      <c r="AL17" s="83" t="s">
        <v>1909</v>
      </c>
      <c r="AM17" s="78"/>
      <c r="AN17" s="80">
        <v>42095.84431712963</v>
      </c>
      <c r="AO17" s="83" t="s">
        <v>2049</v>
      </c>
      <c r="AP17" s="78" t="b">
        <v>0</v>
      </c>
      <c r="AQ17" s="78" t="b">
        <v>0</v>
      </c>
      <c r="AR17" s="78" t="b">
        <v>1</v>
      </c>
      <c r="AS17" s="78"/>
      <c r="AT17" s="78">
        <v>3936</v>
      </c>
      <c r="AU17" s="83" t="s">
        <v>2230</v>
      </c>
      <c r="AV17" s="78" t="b">
        <v>1</v>
      </c>
      <c r="AW17" s="78" t="s">
        <v>2331</v>
      </c>
      <c r="AX17" s="83" t="s">
        <v>2346</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225</v>
      </c>
      <c r="B18" s="65"/>
      <c r="C18" s="65" t="s">
        <v>64</v>
      </c>
      <c r="D18" s="66">
        <v>162.02264259022587</v>
      </c>
      <c r="E18" s="68"/>
      <c r="F18" s="100" t="s">
        <v>751</v>
      </c>
      <c r="G18" s="65"/>
      <c r="H18" s="69" t="s">
        <v>225</v>
      </c>
      <c r="I18" s="70"/>
      <c r="J18" s="70"/>
      <c r="K18" s="69" t="s">
        <v>2566</v>
      </c>
      <c r="L18" s="73">
        <v>1</v>
      </c>
      <c r="M18" s="74">
        <v>2507.871337890625</v>
      </c>
      <c r="N18" s="74">
        <v>3964.309326171875</v>
      </c>
      <c r="O18" s="75"/>
      <c r="P18" s="76"/>
      <c r="Q18" s="76"/>
      <c r="R18" s="86"/>
      <c r="S18" s="48">
        <v>0</v>
      </c>
      <c r="T18" s="48">
        <v>1</v>
      </c>
      <c r="U18" s="49">
        <v>0</v>
      </c>
      <c r="V18" s="49">
        <v>0.015625</v>
      </c>
      <c r="W18" s="49">
        <v>0.004038</v>
      </c>
      <c r="X18" s="49">
        <v>0.49214</v>
      </c>
      <c r="Y18" s="49">
        <v>0</v>
      </c>
      <c r="Z18" s="49">
        <v>0</v>
      </c>
      <c r="AA18" s="71">
        <v>18</v>
      </c>
      <c r="AB18" s="71"/>
      <c r="AC18" s="72"/>
      <c r="AD18" s="78" t="s">
        <v>1350</v>
      </c>
      <c r="AE18" s="78">
        <v>77</v>
      </c>
      <c r="AF18" s="78">
        <v>10</v>
      </c>
      <c r="AG18" s="78">
        <v>350</v>
      </c>
      <c r="AH18" s="78">
        <v>560</v>
      </c>
      <c r="AI18" s="78"/>
      <c r="AJ18" s="78" t="s">
        <v>1567</v>
      </c>
      <c r="AK18" s="78" t="s">
        <v>1765</v>
      </c>
      <c r="AL18" s="78"/>
      <c r="AM18" s="78"/>
      <c r="AN18" s="80">
        <v>43332.61818287037</v>
      </c>
      <c r="AO18" s="78"/>
      <c r="AP18" s="78" t="b">
        <v>0</v>
      </c>
      <c r="AQ18" s="78" t="b">
        <v>1</v>
      </c>
      <c r="AR18" s="78" t="b">
        <v>0</v>
      </c>
      <c r="AS18" s="78"/>
      <c r="AT18" s="78">
        <v>0</v>
      </c>
      <c r="AU18" s="83" t="s">
        <v>2230</v>
      </c>
      <c r="AV18" s="78" t="b">
        <v>0</v>
      </c>
      <c r="AW18" s="78" t="s">
        <v>2331</v>
      </c>
      <c r="AX18" s="83" t="s">
        <v>2347</v>
      </c>
      <c r="AY18" s="78" t="s">
        <v>66</v>
      </c>
      <c r="AZ18" s="78" t="str">
        <f>REPLACE(INDEX(GroupVertices[Group],MATCH(Vertices[[#This Row],[Vertex]],GroupVertices[Vertex],0)),1,1,"")</f>
        <v>2</v>
      </c>
      <c r="BA18" s="48"/>
      <c r="BB18" s="48"/>
      <c r="BC18" s="48"/>
      <c r="BD18" s="48"/>
      <c r="BE18" s="48" t="s">
        <v>656</v>
      </c>
      <c r="BF18" s="48" t="s">
        <v>656</v>
      </c>
      <c r="BG18" s="116" t="s">
        <v>3319</v>
      </c>
      <c r="BH18" s="116" t="s">
        <v>3319</v>
      </c>
      <c r="BI18" s="116" t="s">
        <v>3430</v>
      </c>
      <c r="BJ18" s="116" t="s">
        <v>3430</v>
      </c>
      <c r="BK18" s="116">
        <v>1</v>
      </c>
      <c r="BL18" s="120">
        <v>4.761904761904762</v>
      </c>
      <c r="BM18" s="116">
        <v>1</v>
      </c>
      <c r="BN18" s="120">
        <v>4.761904761904762</v>
      </c>
      <c r="BO18" s="116">
        <v>0</v>
      </c>
      <c r="BP18" s="120">
        <v>0</v>
      </c>
      <c r="BQ18" s="116">
        <v>19</v>
      </c>
      <c r="BR18" s="120">
        <v>90.47619047619048</v>
      </c>
      <c r="BS18" s="116">
        <v>21</v>
      </c>
      <c r="BT18" s="2"/>
      <c r="BU18" s="3"/>
      <c r="BV18" s="3"/>
      <c r="BW18" s="3"/>
      <c r="BX18" s="3"/>
    </row>
    <row r="19" spans="1:76" ht="15">
      <c r="A19" s="64" t="s">
        <v>226</v>
      </c>
      <c r="B19" s="65"/>
      <c r="C19" s="65" t="s">
        <v>64</v>
      </c>
      <c r="D19" s="66">
        <v>162.07472054774533</v>
      </c>
      <c r="E19" s="68"/>
      <c r="F19" s="100" t="s">
        <v>2249</v>
      </c>
      <c r="G19" s="65"/>
      <c r="H19" s="69" t="s">
        <v>226</v>
      </c>
      <c r="I19" s="70"/>
      <c r="J19" s="70"/>
      <c r="K19" s="69" t="s">
        <v>2567</v>
      </c>
      <c r="L19" s="73">
        <v>1</v>
      </c>
      <c r="M19" s="74">
        <v>2276.575439453125</v>
      </c>
      <c r="N19" s="74">
        <v>6220.38623046875</v>
      </c>
      <c r="O19" s="75"/>
      <c r="P19" s="76"/>
      <c r="Q19" s="76"/>
      <c r="R19" s="86"/>
      <c r="S19" s="48">
        <v>1</v>
      </c>
      <c r="T19" s="48">
        <v>1</v>
      </c>
      <c r="U19" s="49">
        <v>0</v>
      </c>
      <c r="V19" s="49">
        <v>0</v>
      </c>
      <c r="W19" s="49">
        <v>0</v>
      </c>
      <c r="X19" s="49">
        <v>0.999998</v>
      </c>
      <c r="Y19" s="49">
        <v>0</v>
      </c>
      <c r="Z19" s="49" t="s">
        <v>2866</v>
      </c>
      <c r="AA19" s="71">
        <v>19</v>
      </c>
      <c r="AB19" s="71"/>
      <c r="AC19" s="72"/>
      <c r="AD19" s="78" t="s">
        <v>1351</v>
      </c>
      <c r="AE19" s="78">
        <v>169</v>
      </c>
      <c r="AF19" s="78">
        <v>33</v>
      </c>
      <c r="AG19" s="78">
        <v>208</v>
      </c>
      <c r="AH19" s="78">
        <v>346</v>
      </c>
      <c r="AI19" s="78"/>
      <c r="AJ19" s="78" t="s">
        <v>1568</v>
      </c>
      <c r="AK19" s="78" t="s">
        <v>1766</v>
      </c>
      <c r="AL19" s="83" t="s">
        <v>1910</v>
      </c>
      <c r="AM19" s="78"/>
      <c r="AN19" s="80">
        <v>43229.62422453704</v>
      </c>
      <c r="AO19" s="83" t="s">
        <v>2050</v>
      </c>
      <c r="AP19" s="78" t="b">
        <v>0</v>
      </c>
      <c r="AQ19" s="78" t="b">
        <v>0</v>
      </c>
      <c r="AR19" s="78" t="b">
        <v>1</v>
      </c>
      <c r="AS19" s="78"/>
      <c r="AT19" s="78">
        <v>0</v>
      </c>
      <c r="AU19" s="83" t="s">
        <v>2230</v>
      </c>
      <c r="AV19" s="78" t="b">
        <v>0</v>
      </c>
      <c r="AW19" s="78" t="s">
        <v>2331</v>
      </c>
      <c r="AX19" s="83" t="s">
        <v>2348</v>
      </c>
      <c r="AY19" s="78" t="s">
        <v>66</v>
      </c>
      <c r="AZ19" s="78" t="str">
        <f>REPLACE(INDEX(GroupVertices[Group],MATCH(Vertices[[#This Row],[Vertex]],GroupVertices[Vertex],0)),1,1,"")</f>
        <v>1</v>
      </c>
      <c r="BA19" s="48" t="s">
        <v>573</v>
      </c>
      <c r="BB19" s="48" t="s">
        <v>573</v>
      </c>
      <c r="BC19" s="48" t="s">
        <v>628</v>
      </c>
      <c r="BD19" s="48" t="s">
        <v>628</v>
      </c>
      <c r="BE19" s="48" t="s">
        <v>657</v>
      </c>
      <c r="BF19" s="48" t="s">
        <v>657</v>
      </c>
      <c r="BG19" s="116" t="s">
        <v>3320</v>
      </c>
      <c r="BH19" s="116" t="s">
        <v>3320</v>
      </c>
      <c r="BI19" s="116" t="s">
        <v>3431</v>
      </c>
      <c r="BJ19" s="116" t="s">
        <v>3431</v>
      </c>
      <c r="BK19" s="116">
        <v>0</v>
      </c>
      <c r="BL19" s="120">
        <v>0</v>
      </c>
      <c r="BM19" s="116">
        <v>1</v>
      </c>
      <c r="BN19" s="120">
        <v>3.5714285714285716</v>
      </c>
      <c r="BO19" s="116">
        <v>0</v>
      </c>
      <c r="BP19" s="120">
        <v>0</v>
      </c>
      <c r="BQ19" s="116">
        <v>27</v>
      </c>
      <c r="BR19" s="120">
        <v>96.42857142857143</v>
      </c>
      <c r="BS19" s="116">
        <v>28</v>
      </c>
      <c r="BT19" s="2"/>
      <c r="BU19" s="3"/>
      <c r="BV19" s="3"/>
      <c r="BW19" s="3"/>
      <c r="BX19" s="3"/>
    </row>
    <row r="20" spans="1:76" ht="15">
      <c r="A20" s="64" t="s">
        <v>227</v>
      </c>
      <c r="B20" s="65"/>
      <c r="C20" s="65" t="s">
        <v>64</v>
      </c>
      <c r="D20" s="66">
        <v>162.07245628872275</v>
      </c>
      <c r="E20" s="68"/>
      <c r="F20" s="100" t="s">
        <v>752</v>
      </c>
      <c r="G20" s="65"/>
      <c r="H20" s="69" t="s">
        <v>227</v>
      </c>
      <c r="I20" s="70"/>
      <c r="J20" s="70"/>
      <c r="K20" s="69" t="s">
        <v>2568</v>
      </c>
      <c r="L20" s="73">
        <v>24.414519906323186</v>
      </c>
      <c r="M20" s="74">
        <v>5897.720703125</v>
      </c>
      <c r="N20" s="74">
        <v>5464.1591796875</v>
      </c>
      <c r="O20" s="75"/>
      <c r="P20" s="76"/>
      <c r="Q20" s="76"/>
      <c r="R20" s="86"/>
      <c r="S20" s="48">
        <v>0</v>
      </c>
      <c r="T20" s="48">
        <v>2</v>
      </c>
      <c r="U20" s="49">
        <v>2</v>
      </c>
      <c r="V20" s="49">
        <v>0.5</v>
      </c>
      <c r="W20" s="49">
        <v>0</v>
      </c>
      <c r="X20" s="49">
        <v>1.459456</v>
      </c>
      <c r="Y20" s="49">
        <v>0</v>
      </c>
      <c r="Z20" s="49">
        <v>0</v>
      </c>
      <c r="AA20" s="71">
        <v>20</v>
      </c>
      <c r="AB20" s="71"/>
      <c r="AC20" s="72"/>
      <c r="AD20" s="78" t="s">
        <v>1352</v>
      </c>
      <c r="AE20" s="78">
        <v>97</v>
      </c>
      <c r="AF20" s="78">
        <v>32</v>
      </c>
      <c r="AG20" s="78">
        <v>733</v>
      </c>
      <c r="AH20" s="78">
        <v>430</v>
      </c>
      <c r="AI20" s="78"/>
      <c r="AJ20" s="78"/>
      <c r="AK20" s="78" t="s">
        <v>1767</v>
      </c>
      <c r="AL20" s="78"/>
      <c r="AM20" s="78"/>
      <c r="AN20" s="80">
        <v>42846.283229166664</v>
      </c>
      <c r="AO20" s="83" t="s">
        <v>2051</v>
      </c>
      <c r="AP20" s="78" t="b">
        <v>1</v>
      </c>
      <c r="AQ20" s="78" t="b">
        <v>0</v>
      </c>
      <c r="AR20" s="78" t="b">
        <v>0</v>
      </c>
      <c r="AS20" s="78"/>
      <c r="AT20" s="78">
        <v>1</v>
      </c>
      <c r="AU20" s="78"/>
      <c r="AV20" s="78" t="b">
        <v>0</v>
      </c>
      <c r="AW20" s="78" t="s">
        <v>2331</v>
      </c>
      <c r="AX20" s="83" t="s">
        <v>2349</v>
      </c>
      <c r="AY20" s="78" t="s">
        <v>66</v>
      </c>
      <c r="AZ20" s="78" t="str">
        <f>REPLACE(INDEX(GroupVertices[Group],MATCH(Vertices[[#This Row],[Vertex]],GroupVertices[Vertex],0)),1,1,"")</f>
        <v>23</v>
      </c>
      <c r="BA20" s="48"/>
      <c r="BB20" s="48"/>
      <c r="BC20" s="48"/>
      <c r="BD20" s="48"/>
      <c r="BE20" s="48" t="s">
        <v>658</v>
      </c>
      <c r="BF20" s="48" t="s">
        <v>658</v>
      </c>
      <c r="BG20" s="116" t="s">
        <v>3321</v>
      </c>
      <c r="BH20" s="116" t="s">
        <v>3321</v>
      </c>
      <c r="BI20" s="116" t="s">
        <v>3432</v>
      </c>
      <c r="BJ20" s="116" t="s">
        <v>3432</v>
      </c>
      <c r="BK20" s="116">
        <v>0</v>
      </c>
      <c r="BL20" s="120">
        <v>0</v>
      </c>
      <c r="BM20" s="116">
        <v>1</v>
      </c>
      <c r="BN20" s="120">
        <v>5.2631578947368425</v>
      </c>
      <c r="BO20" s="116">
        <v>0</v>
      </c>
      <c r="BP20" s="120">
        <v>0</v>
      </c>
      <c r="BQ20" s="116">
        <v>18</v>
      </c>
      <c r="BR20" s="120">
        <v>94.73684210526316</v>
      </c>
      <c r="BS20" s="116">
        <v>19</v>
      </c>
      <c r="BT20" s="2"/>
      <c r="BU20" s="3"/>
      <c r="BV20" s="3"/>
      <c r="BW20" s="3"/>
      <c r="BX20" s="3"/>
    </row>
    <row r="21" spans="1:76" ht="15">
      <c r="A21" s="64" t="s">
        <v>364</v>
      </c>
      <c r="B21" s="65"/>
      <c r="C21" s="65" t="s">
        <v>64</v>
      </c>
      <c r="D21" s="66">
        <v>162.01811407218068</v>
      </c>
      <c r="E21" s="68"/>
      <c r="F21" s="100" t="s">
        <v>751</v>
      </c>
      <c r="G21" s="65"/>
      <c r="H21" s="69" t="s">
        <v>364</v>
      </c>
      <c r="I21" s="70"/>
      <c r="J21" s="70"/>
      <c r="K21" s="69" t="s">
        <v>2569</v>
      </c>
      <c r="L21" s="73">
        <v>1</v>
      </c>
      <c r="M21" s="74">
        <v>5897.720703125</v>
      </c>
      <c r="N21" s="74">
        <v>6087.62646484375</v>
      </c>
      <c r="O21" s="75"/>
      <c r="P21" s="76"/>
      <c r="Q21" s="76"/>
      <c r="R21" s="86"/>
      <c r="S21" s="48">
        <v>1</v>
      </c>
      <c r="T21" s="48">
        <v>0</v>
      </c>
      <c r="U21" s="49">
        <v>0</v>
      </c>
      <c r="V21" s="49">
        <v>0.333333</v>
      </c>
      <c r="W21" s="49">
        <v>0</v>
      </c>
      <c r="X21" s="49">
        <v>0.770269</v>
      </c>
      <c r="Y21" s="49">
        <v>0</v>
      </c>
      <c r="Z21" s="49">
        <v>0</v>
      </c>
      <c r="AA21" s="71">
        <v>21</v>
      </c>
      <c r="AB21" s="71"/>
      <c r="AC21" s="72"/>
      <c r="AD21" s="78" t="s">
        <v>1353</v>
      </c>
      <c r="AE21" s="78">
        <v>8</v>
      </c>
      <c r="AF21" s="78">
        <v>8</v>
      </c>
      <c r="AG21" s="78">
        <v>17</v>
      </c>
      <c r="AH21" s="78">
        <v>0</v>
      </c>
      <c r="AI21" s="78"/>
      <c r="AJ21" s="78"/>
      <c r="AK21" s="78" t="s">
        <v>1768</v>
      </c>
      <c r="AL21" s="78"/>
      <c r="AM21" s="78"/>
      <c r="AN21" s="80">
        <v>40559.53680555556</v>
      </c>
      <c r="AO21" s="78"/>
      <c r="AP21" s="78" t="b">
        <v>1</v>
      </c>
      <c r="AQ21" s="78" t="b">
        <v>1</v>
      </c>
      <c r="AR21" s="78" t="b">
        <v>0</v>
      </c>
      <c r="AS21" s="78"/>
      <c r="AT21" s="78">
        <v>0</v>
      </c>
      <c r="AU21" s="83" t="s">
        <v>2230</v>
      </c>
      <c r="AV21" s="78" t="b">
        <v>0</v>
      </c>
      <c r="AW21" s="78" t="s">
        <v>2331</v>
      </c>
      <c r="AX21" s="83" t="s">
        <v>2350</v>
      </c>
      <c r="AY21" s="78" t="s">
        <v>65</v>
      </c>
      <c r="AZ21" s="78" t="str">
        <f>REPLACE(INDEX(GroupVertices[Group],MATCH(Vertices[[#This Row],[Vertex]],GroupVertices[Vertex],0)),1,1,"")</f>
        <v>23</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365</v>
      </c>
      <c r="B22" s="65"/>
      <c r="C22" s="65" t="s">
        <v>64</v>
      </c>
      <c r="D22" s="66">
        <v>164.13746051732105</v>
      </c>
      <c r="E22" s="68"/>
      <c r="F22" s="100" t="s">
        <v>2250</v>
      </c>
      <c r="G22" s="65"/>
      <c r="H22" s="69" t="s">
        <v>365</v>
      </c>
      <c r="I22" s="70"/>
      <c r="J22" s="70"/>
      <c r="K22" s="69" t="s">
        <v>2570</v>
      </c>
      <c r="L22" s="73">
        <v>1</v>
      </c>
      <c r="M22" s="74">
        <v>6206.33203125</v>
      </c>
      <c r="N22" s="74">
        <v>6087.62646484375</v>
      </c>
      <c r="O22" s="75"/>
      <c r="P22" s="76"/>
      <c r="Q22" s="76"/>
      <c r="R22" s="86"/>
      <c r="S22" s="48">
        <v>1</v>
      </c>
      <c r="T22" s="48">
        <v>0</v>
      </c>
      <c r="U22" s="49">
        <v>0</v>
      </c>
      <c r="V22" s="49">
        <v>0.333333</v>
      </c>
      <c r="W22" s="49">
        <v>0</v>
      </c>
      <c r="X22" s="49">
        <v>0.770269</v>
      </c>
      <c r="Y22" s="49">
        <v>0</v>
      </c>
      <c r="Z22" s="49">
        <v>0</v>
      </c>
      <c r="AA22" s="71">
        <v>22</v>
      </c>
      <c r="AB22" s="71"/>
      <c r="AC22" s="72"/>
      <c r="AD22" s="78" t="s">
        <v>1354</v>
      </c>
      <c r="AE22" s="78">
        <v>5</v>
      </c>
      <c r="AF22" s="78">
        <v>944</v>
      </c>
      <c r="AG22" s="78">
        <v>619</v>
      </c>
      <c r="AH22" s="78">
        <v>142</v>
      </c>
      <c r="AI22" s="78"/>
      <c r="AJ22" s="78" t="s">
        <v>1569</v>
      </c>
      <c r="AK22" s="78"/>
      <c r="AL22" s="83" t="s">
        <v>1911</v>
      </c>
      <c r="AM22" s="78"/>
      <c r="AN22" s="80">
        <v>43140.33876157407</v>
      </c>
      <c r="AO22" s="83" t="s">
        <v>2052</v>
      </c>
      <c r="AP22" s="78" t="b">
        <v>1</v>
      </c>
      <c r="AQ22" s="78" t="b">
        <v>0</v>
      </c>
      <c r="AR22" s="78" t="b">
        <v>0</v>
      </c>
      <c r="AS22" s="78"/>
      <c r="AT22" s="78">
        <v>1</v>
      </c>
      <c r="AU22" s="78"/>
      <c r="AV22" s="78" t="b">
        <v>1</v>
      </c>
      <c r="AW22" s="78" t="s">
        <v>2331</v>
      </c>
      <c r="AX22" s="83" t="s">
        <v>2351</v>
      </c>
      <c r="AY22" s="78" t="s">
        <v>65</v>
      </c>
      <c r="AZ22" s="78" t="str">
        <f>REPLACE(INDEX(GroupVertices[Group],MATCH(Vertices[[#This Row],[Vertex]],GroupVertices[Vertex],0)),1,1,"")</f>
        <v>23</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228</v>
      </c>
      <c r="B23" s="65"/>
      <c r="C23" s="65" t="s">
        <v>64</v>
      </c>
      <c r="D23" s="66">
        <v>163.78876462784282</v>
      </c>
      <c r="E23" s="68"/>
      <c r="F23" s="100" t="s">
        <v>753</v>
      </c>
      <c r="G23" s="65"/>
      <c r="H23" s="69" t="s">
        <v>228</v>
      </c>
      <c r="I23" s="70"/>
      <c r="J23" s="70"/>
      <c r="K23" s="69" t="s">
        <v>2571</v>
      </c>
      <c r="L23" s="73">
        <v>1</v>
      </c>
      <c r="M23" s="74">
        <v>7429.40625</v>
      </c>
      <c r="N23" s="74">
        <v>1793.938232421875</v>
      </c>
      <c r="O23" s="75"/>
      <c r="P23" s="76"/>
      <c r="Q23" s="76"/>
      <c r="R23" s="86"/>
      <c r="S23" s="48">
        <v>0</v>
      </c>
      <c r="T23" s="48">
        <v>1</v>
      </c>
      <c r="U23" s="49">
        <v>0</v>
      </c>
      <c r="V23" s="49">
        <v>1</v>
      </c>
      <c r="W23" s="49">
        <v>0</v>
      </c>
      <c r="X23" s="49">
        <v>0.999998</v>
      </c>
      <c r="Y23" s="49">
        <v>0</v>
      </c>
      <c r="Z23" s="49">
        <v>0</v>
      </c>
      <c r="AA23" s="71">
        <v>23</v>
      </c>
      <c r="AB23" s="71"/>
      <c r="AC23" s="72"/>
      <c r="AD23" s="78" t="s">
        <v>1355</v>
      </c>
      <c r="AE23" s="78">
        <v>1338</v>
      </c>
      <c r="AF23" s="78">
        <v>790</v>
      </c>
      <c r="AG23" s="78">
        <v>31749</v>
      </c>
      <c r="AH23" s="78">
        <v>46911</v>
      </c>
      <c r="AI23" s="78"/>
      <c r="AJ23" s="78" t="s">
        <v>1570</v>
      </c>
      <c r="AK23" s="78" t="s">
        <v>1769</v>
      </c>
      <c r="AL23" s="83" t="s">
        <v>1912</v>
      </c>
      <c r="AM23" s="78"/>
      <c r="AN23" s="80">
        <v>41673.72834490741</v>
      </c>
      <c r="AO23" s="83" t="s">
        <v>2053</v>
      </c>
      <c r="AP23" s="78" t="b">
        <v>0</v>
      </c>
      <c r="AQ23" s="78" t="b">
        <v>0</v>
      </c>
      <c r="AR23" s="78" t="b">
        <v>1</v>
      </c>
      <c r="AS23" s="78"/>
      <c r="AT23" s="78">
        <v>69</v>
      </c>
      <c r="AU23" s="83" t="s">
        <v>2230</v>
      </c>
      <c r="AV23" s="78" t="b">
        <v>0</v>
      </c>
      <c r="AW23" s="78" t="s">
        <v>2331</v>
      </c>
      <c r="AX23" s="83" t="s">
        <v>2352</v>
      </c>
      <c r="AY23" s="78" t="s">
        <v>66</v>
      </c>
      <c r="AZ23" s="78" t="str">
        <f>REPLACE(INDEX(GroupVertices[Group],MATCH(Vertices[[#This Row],[Vertex]],GroupVertices[Vertex],0)),1,1,"")</f>
        <v>38</v>
      </c>
      <c r="BA23" s="48"/>
      <c r="BB23" s="48"/>
      <c r="BC23" s="48"/>
      <c r="BD23" s="48"/>
      <c r="BE23" s="48" t="s">
        <v>653</v>
      </c>
      <c r="BF23" s="48" t="s">
        <v>653</v>
      </c>
      <c r="BG23" s="116" t="s">
        <v>3322</v>
      </c>
      <c r="BH23" s="116" t="s">
        <v>3322</v>
      </c>
      <c r="BI23" s="116" t="s">
        <v>3433</v>
      </c>
      <c r="BJ23" s="116" t="s">
        <v>3433</v>
      </c>
      <c r="BK23" s="116">
        <v>0</v>
      </c>
      <c r="BL23" s="120">
        <v>0</v>
      </c>
      <c r="BM23" s="116">
        <v>0</v>
      </c>
      <c r="BN23" s="120">
        <v>0</v>
      </c>
      <c r="BO23" s="116">
        <v>0</v>
      </c>
      <c r="BP23" s="120">
        <v>0</v>
      </c>
      <c r="BQ23" s="116">
        <v>2</v>
      </c>
      <c r="BR23" s="120">
        <v>100</v>
      </c>
      <c r="BS23" s="116">
        <v>2</v>
      </c>
      <c r="BT23" s="2"/>
      <c r="BU23" s="3"/>
      <c r="BV23" s="3"/>
      <c r="BW23" s="3"/>
      <c r="BX23" s="3"/>
    </row>
    <row r="24" spans="1:76" ht="15">
      <c r="A24" s="64" t="s">
        <v>366</v>
      </c>
      <c r="B24" s="65"/>
      <c r="C24" s="65" t="s">
        <v>64</v>
      </c>
      <c r="D24" s="66">
        <v>166.99042688577921</v>
      </c>
      <c r="E24" s="68"/>
      <c r="F24" s="100" t="s">
        <v>2251</v>
      </c>
      <c r="G24" s="65"/>
      <c r="H24" s="69" t="s">
        <v>366</v>
      </c>
      <c r="I24" s="70"/>
      <c r="J24" s="70"/>
      <c r="K24" s="69" t="s">
        <v>2572</v>
      </c>
      <c r="L24" s="73">
        <v>1</v>
      </c>
      <c r="M24" s="74">
        <v>7429.40625</v>
      </c>
      <c r="N24" s="74">
        <v>2229.188720703125</v>
      </c>
      <c r="O24" s="75"/>
      <c r="P24" s="76"/>
      <c r="Q24" s="76"/>
      <c r="R24" s="86"/>
      <c r="S24" s="48">
        <v>1</v>
      </c>
      <c r="T24" s="48">
        <v>0</v>
      </c>
      <c r="U24" s="49">
        <v>0</v>
      </c>
      <c r="V24" s="49">
        <v>1</v>
      </c>
      <c r="W24" s="49">
        <v>0</v>
      </c>
      <c r="X24" s="49">
        <v>0.999998</v>
      </c>
      <c r="Y24" s="49">
        <v>0</v>
      </c>
      <c r="Z24" s="49">
        <v>0</v>
      </c>
      <c r="AA24" s="71">
        <v>24</v>
      </c>
      <c r="AB24" s="71"/>
      <c r="AC24" s="72"/>
      <c r="AD24" s="78" t="s">
        <v>1356</v>
      </c>
      <c r="AE24" s="78">
        <v>1010</v>
      </c>
      <c r="AF24" s="78">
        <v>2204</v>
      </c>
      <c r="AG24" s="78">
        <v>16488</v>
      </c>
      <c r="AH24" s="78">
        <v>71921</v>
      </c>
      <c r="AI24" s="78"/>
      <c r="AJ24" s="78" t="s">
        <v>1571</v>
      </c>
      <c r="AK24" s="78" t="s">
        <v>1770</v>
      </c>
      <c r="AL24" s="78"/>
      <c r="AM24" s="78"/>
      <c r="AN24" s="80">
        <v>39871.75575231481</v>
      </c>
      <c r="AO24" s="83" t="s">
        <v>2054</v>
      </c>
      <c r="AP24" s="78" t="b">
        <v>0</v>
      </c>
      <c r="AQ24" s="78" t="b">
        <v>0</v>
      </c>
      <c r="AR24" s="78" t="b">
        <v>1</v>
      </c>
      <c r="AS24" s="78"/>
      <c r="AT24" s="78">
        <v>64</v>
      </c>
      <c r="AU24" s="83" t="s">
        <v>2230</v>
      </c>
      <c r="AV24" s="78" t="b">
        <v>0</v>
      </c>
      <c r="AW24" s="78" t="s">
        <v>2331</v>
      </c>
      <c r="AX24" s="83" t="s">
        <v>2353</v>
      </c>
      <c r="AY24" s="78" t="s">
        <v>65</v>
      </c>
      <c r="AZ24" s="78" t="str">
        <f>REPLACE(INDEX(GroupVertices[Group],MATCH(Vertices[[#This Row],[Vertex]],GroupVertices[Vertex],0)),1,1,"")</f>
        <v>38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229</v>
      </c>
      <c r="B25" s="65"/>
      <c r="C25" s="65" t="s">
        <v>64</v>
      </c>
      <c r="D25" s="66">
        <v>163.13212951129293</v>
      </c>
      <c r="E25" s="68"/>
      <c r="F25" s="100" t="s">
        <v>754</v>
      </c>
      <c r="G25" s="65"/>
      <c r="H25" s="69" t="s">
        <v>229</v>
      </c>
      <c r="I25" s="70"/>
      <c r="J25" s="70"/>
      <c r="K25" s="69" t="s">
        <v>2573</v>
      </c>
      <c r="L25" s="73">
        <v>1</v>
      </c>
      <c r="M25" s="74">
        <v>1813.9837646484375</v>
      </c>
      <c r="N25" s="74">
        <v>6220.38623046875</v>
      </c>
      <c r="O25" s="75"/>
      <c r="P25" s="76"/>
      <c r="Q25" s="76"/>
      <c r="R25" s="86"/>
      <c r="S25" s="48">
        <v>1</v>
      </c>
      <c r="T25" s="48">
        <v>1</v>
      </c>
      <c r="U25" s="49">
        <v>0</v>
      </c>
      <c r="V25" s="49">
        <v>0</v>
      </c>
      <c r="W25" s="49">
        <v>0</v>
      </c>
      <c r="X25" s="49">
        <v>0.999998</v>
      </c>
      <c r="Y25" s="49">
        <v>0</v>
      </c>
      <c r="Z25" s="49" t="s">
        <v>2866</v>
      </c>
      <c r="AA25" s="71">
        <v>25</v>
      </c>
      <c r="AB25" s="71"/>
      <c r="AC25" s="72"/>
      <c r="AD25" s="78" t="s">
        <v>1357</v>
      </c>
      <c r="AE25" s="78">
        <v>1583</v>
      </c>
      <c r="AF25" s="78">
        <v>500</v>
      </c>
      <c r="AG25" s="78">
        <v>34484</v>
      </c>
      <c r="AH25" s="78">
        <v>6343</v>
      </c>
      <c r="AI25" s="78"/>
      <c r="AJ25" s="78" t="s">
        <v>1572</v>
      </c>
      <c r="AK25" s="78" t="s">
        <v>1771</v>
      </c>
      <c r="AL25" s="83" t="s">
        <v>1913</v>
      </c>
      <c r="AM25" s="78"/>
      <c r="AN25" s="80">
        <v>39786.78947916667</v>
      </c>
      <c r="AO25" s="83" t="s">
        <v>2055</v>
      </c>
      <c r="AP25" s="78" t="b">
        <v>0</v>
      </c>
      <c r="AQ25" s="78" t="b">
        <v>0</v>
      </c>
      <c r="AR25" s="78" t="b">
        <v>1</v>
      </c>
      <c r="AS25" s="78"/>
      <c r="AT25" s="78">
        <v>33</v>
      </c>
      <c r="AU25" s="83" t="s">
        <v>2230</v>
      </c>
      <c r="AV25" s="78" t="b">
        <v>0</v>
      </c>
      <c r="AW25" s="78" t="s">
        <v>2331</v>
      </c>
      <c r="AX25" s="83" t="s">
        <v>2354</v>
      </c>
      <c r="AY25" s="78" t="s">
        <v>66</v>
      </c>
      <c r="AZ25" s="78" t="str">
        <f>REPLACE(INDEX(GroupVertices[Group],MATCH(Vertices[[#This Row],[Vertex]],GroupVertices[Vertex],0)),1,1,"")</f>
        <v>1</v>
      </c>
      <c r="BA25" s="48"/>
      <c r="BB25" s="48"/>
      <c r="BC25" s="48"/>
      <c r="BD25" s="48"/>
      <c r="BE25" s="48" t="s">
        <v>653</v>
      </c>
      <c r="BF25" s="48" t="s">
        <v>653</v>
      </c>
      <c r="BG25" s="116" t="s">
        <v>3323</v>
      </c>
      <c r="BH25" s="116" t="s">
        <v>3323</v>
      </c>
      <c r="BI25" s="116" t="s">
        <v>3434</v>
      </c>
      <c r="BJ25" s="116" t="s">
        <v>3434</v>
      </c>
      <c r="BK25" s="116">
        <v>0</v>
      </c>
      <c r="BL25" s="120">
        <v>0</v>
      </c>
      <c r="BM25" s="116">
        <v>3</v>
      </c>
      <c r="BN25" s="120">
        <v>13.043478260869565</v>
      </c>
      <c r="BO25" s="116">
        <v>0</v>
      </c>
      <c r="BP25" s="120">
        <v>0</v>
      </c>
      <c r="BQ25" s="116">
        <v>20</v>
      </c>
      <c r="BR25" s="120">
        <v>86.95652173913044</v>
      </c>
      <c r="BS25" s="116">
        <v>23</v>
      </c>
      <c r="BT25" s="2"/>
      <c r="BU25" s="3"/>
      <c r="BV25" s="3"/>
      <c r="BW25" s="3"/>
      <c r="BX25" s="3"/>
    </row>
    <row r="26" spans="1:76" ht="15">
      <c r="A26" s="64" t="s">
        <v>230</v>
      </c>
      <c r="B26" s="65"/>
      <c r="C26" s="65" t="s">
        <v>64</v>
      </c>
      <c r="D26" s="66">
        <v>162.24453997443928</v>
      </c>
      <c r="E26" s="68"/>
      <c r="F26" s="100" t="s">
        <v>755</v>
      </c>
      <c r="G26" s="65"/>
      <c r="H26" s="69" t="s">
        <v>230</v>
      </c>
      <c r="I26" s="70"/>
      <c r="J26" s="70"/>
      <c r="K26" s="69" t="s">
        <v>2574</v>
      </c>
      <c r="L26" s="73">
        <v>1</v>
      </c>
      <c r="M26" s="74">
        <v>1813.9837646484375</v>
      </c>
      <c r="N26" s="74">
        <v>6981.65478515625</v>
      </c>
      <c r="O26" s="75"/>
      <c r="P26" s="76"/>
      <c r="Q26" s="76"/>
      <c r="R26" s="86"/>
      <c r="S26" s="48">
        <v>1</v>
      </c>
      <c r="T26" s="48">
        <v>1</v>
      </c>
      <c r="U26" s="49">
        <v>0</v>
      </c>
      <c r="V26" s="49">
        <v>0</v>
      </c>
      <c r="W26" s="49">
        <v>0</v>
      </c>
      <c r="X26" s="49">
        <v>0.999998</v>
      </c>
      <c r="Y26" s="49">
        <v>0</v>
      </c>
      <c r="Z26" s="49" t="s">
        <v>2866</v>
      </c>
      <c r="AA26" s="71">
        <v>26</v>
      </c>
      <c r="AB26" s="71"/>
      <c r="AC26" s="72"/>
      <c r="AD26" s="78" t="s">
        <v>1358</v>
      </c>
      <c r="AE26" s="78">
        <v>111</v>
      </c>
      <c r="AF26" s="78">
        <v>108</v>
      </c>
      <c r="AG26" s="78">
        <v>21548</v>
      </c>
      <c r="AH26" s="78">
        <v>1080</v>
      </c>
      <c r="AI26" s="78"/>
      <c r="AJ26" s="78" t="s">
        <v>1573</v>
      </c>
      <c r="AK26" s="78"/>
      <c r="AL26" s="78"/>
      <c r="AM26" s="78"/>
      <c r="AN26" s="80">
        <v>43129.56391203704</v>
      </c>
      <c r="AO26" s="83" t="s">
        <v>2056</v>
      </c>
      <c r="AP26" s="78" t="b">
        <v>0</v>
      </c>
      <c r="AQ26" s="78" t="b">
        <v>0</v>
      </c>
      <c r="AR26" s="78" t="b">
        <v>0</v>
      </c>
      <c r="AS26" s="78"/>
      <c r="AT26" s="78">
        <v>1</v>
      </c>
      <c r="AU26" s="83" t="s">
        <v>2230</v>
      </c>
      <c r="AV26" s="78" t="b">
        <v>0</v>
      </c>
      <c r="AW26" s="78" t="s">
        <v>2331</v>
      </c>
      <c r="AX26" s="83" t="s">
        <v>2355</v>
      </c>
      <c r="AY26" s="78" t="s">
        <v>66</v>
      </c>
      <c r="AZ26" s="78" t="str">
        <f>REPLACE(INDEX(GroupVertices[Group],MATCH(Vertices[[#This Row],[Vertex]],GroupVertices[Vertex],0)),1,1,"")</f>
        <v>1</v>
      </c>
      <c r="BA26" s="48"/>
      <c r="BB26" s="48"/>
      <c r="BC26" s="48"/>
      <c r="BD26" s="48"/>
      <c r="BE26" s="48" t="s">
        <v>653</v>
      </c>
      <c r="BF26" s="48" t="s">
        <v>653</v>
      </c>
      <c r="BG26" s="116" t="s">
        <v>3324</v>
      </c>
      <c r="BH26" s="116" t="s">
        <v>3324</v>
      </c>
      <c r="BI26" s="116" t="s">
        <v>3435</v>
      </c>
      <c r="BJ26" s="116" t="s">
        <v>3435</v>
      </c>
      <c r="BK26" s="116">
        <v>1</v>
      </c>
      <c r="BL26" s="120">
        <v>12.5</v>
      </c>
      <c r="BM26" s="116">
        <v>1</v>
      </c>
      <c r="BN26" s="120">
        <v>12.5</v>
      </c>
      <c r="BO26" s="116">
        <v>0</v>
      </c>
      <c r="BP26" s="120">
        <v>0</v>
      </c>
      <c r="BQ26" s="116">
        <v>6</v>
      </c>
      <c r="BR26" s="120">
        <v>75</v>
      </c>
      <c r="BS26" s="116">
        <v>8</v>
      </c>
      <c r="BT26" s="2"/>
      <c r="BU26" s="3"/>
      <c r="BV26" s="3"/>
      <c r="BW26" s="3"/>
      <c r="BX26" s="3"/>
    </row>
    <row r="27" spans="1:76" ht="15">
      <c r="A27" s="64" t="s">
        <v>231</v>
      </c>
      <c r="B27" s="65"/>
      <c r="C27" s="65" t="s">
        <v>64</v>
      </c>
      <c r="D27" s="66">
        <v>163.15477210151877</v>
      </c>
      <c r="E27" s="68"/>
      <c r="F27" s="100" t="s">
        <v>2252</v>
      </c>
      <c r="G27" s="65"/>
      <c r="H27" s="69" t="s">
        <v>231</v>
      </c>
      <c r="I27" s="70"/>
      <c r="J27" s="70"/>
      <c r="K27" s="69" t="s">
        <v>2575</v>
      </c>
      <c r="L27" s="73">
        <v>1</v>
      </c>
      <c r="M27" s="74">
        <v>1351.391845703125</v>
      </c>
      <c r="N27" s="74">
        <v>6981.65478515625</v>
      </c>
      <c r="O27" s="75"/>
      <c r="P27" s="76"/>
      <c r="Q27" s="76"/>
      <c r="R27" s="86"/>
      <c r="S27" s="48">
        <v>1</v>
      </c>
      <c r="T27" s="48">
        <v>1</v>
      </c>
      <c r="U27" s="49">
        <v>0</v>
      </c>
      <c r="V27" s="49">
        <v>0</v>
      </c>
      <c r="W27" s="49">
        <v>0</v>
      </c>
      <c r="X27" s="49">
        <v>0.999998</v>
      </c>
      <c r="Y27" s="49">
        <v>0</v>
      </c>
      <c r="Z27" s="49" t="s">
        <v>2866</v>
      </c>
      <c r="AA27" s="71">
        <v>27</v>
      </c>
      <c r="AB27" s="71"/>
      <c r="AC27" s="72"/>
      <c r="AD27" s="78" t="s">
        <v>1359</v>
      </c>
      <c r="AE27" s="78">
        <v>600</v>
      </c>
      <c r="AF27" s="78">
        <v>510</v>
      </c>
      <c r="AG27" s="78">
        <v>20663</v>
      </c>
      <c r="AH27" s="78">
        <v>114</v>
      </c>
      <c r="AI27" s="78"/>
      <c r="AJ27" s="78" t="s">
        <v>1574</v>
      </c>
      <c r="AK27" s="78" t="s">
        <v>1772</v>
      </c>
      <c r="AL27" s="83" t="s">
        <v>1914</v>
      </c>
      <c r="AM27" s="78"/>
      <c r="AN27" s="80">
        <v>41082.431875</v>
      </c>
      <c r="AO27" s="83" t="s">
        <v>2057</v>
      </c>
      <c r="AP27" s="78" t="b">
        <v>1</v>
      </c>
      <c r="AQ27" s="78" t="b">
        <v>0</v>
      </c>
      <c r="AR27" s="78" t="b">
        <v>0</v>
      </c>
      <c r="AS27" s="78"/>
      <c r="AT27" s="78">
        <v>160</v>
      </c>
      <c r="AU27" s="83" t="s">
        <v>2230</v>
      </c>
      <c r="AV27" s="78" t="b">
        <v>0</v>
      </c>
      <c r="AW27" s="78" t="s">
        <v>2331</v>
      </c>
      <c r="AX27" s="83" t="s">
        <v>2356</v>
      </c>
      <c r="AY27" s="78" t="s">
        <v>66</v>
      </c>
      <c r="AZ27" s="78" t="str">
        <f>REPLACE(INDEX(GroupVertices[Group],MATCH(Vertices[[#This Row],[Vertex]],GroupVertices[Vertex],0)),1,1,"")</f>
        <v>1</v>
      </c>
      <c r="BA27" s="48" t="s">
        <v>574</v>
      </c>
      <c r="BB27" s="48" t="s">
        <v>574</v>
      </c>
      <c r="BC27" s="48" t="s">
        <v>629</v>
      </c>
      <c r="BD27" s="48" t="s">
        <v>629</v>
      </c>
      <c r="BE27" s="48" t="s">
        <v>659</v>
      </c>
      <c r="BF27" s="48" t="s">
        <v>659</v>
      </c>
      <c r="BG27" s="116" t="s">
        <v>3325</v>
      </c>
      <c r="BH27" s="116" t="s">
        <v>3325</v>
      </c>
      <c r="BI27" s="116" t="s">
        <v>3436</v>
      </c>
      <c r="BJ27" s="116" t="s">
        <v>3436</v>
      </c>
      <c r="BK27" s="116">
        <v>0</v>
      </c>
      <c r="BL27" s="120">
        <v>0</v>
      </c>
      <c r="BM27" s="116">
        <v>0</v>
      </c>
      <c r="BN27" s="120">
        <v>0</v>
      </c>
      <c r="BO27" s="116">
        <v>0</v>
      </c>
      <c r="BP27" s="120">
        <v>0</v>
      </c>
      <c r="BQ27" s="116">
        <v>15</v>
      </c>
      <c r="BR27" s="120">
        <v>100</v>
      </c>
      <c r="BS27" s="116">
        <v>15</v>
      </c>
      <c r="BT27" s="2"/>
      <c r="BU27" s="3"/>
      <c r="BV27" s="3"/>
      <c r="BW27" s="3"/>
      <c r="BX27" s="3"/>
    </row>
    <row r="28" spans="1:76" ht="15">
      <c r="A28" s="64" t="s">
        <v>232</v>
      </c>
      <c r="B28" s="65"/>
      <c r="C28" s="65" t="s">
        <v>64</v>
      </c>
      <c r="D28" s="66">
        <v>165.90584681396058</v>
      </c>
      <c r="E28" s="68"/>
      <c r="F28" s="100" t="s">
        <v>756</v>
      </c>
      <c r="G28" s="65"/>
      <c r="H28" s="69" t="s">
        <v>232</v>
      </c>
      <c r="I28" s="70"/>
      <c r="J28" s="70"/>
      <c r="K28" s="69" t="s">
        <v>2576</v>
      </c>
      <c r="L28" s="73">
        <v>79.04840359016394</v>
      </c>
      <c r="M28" s="74">
        <v>4077.7958984375</v>
      </c>
      <c r="N28" s="74">
        <v>7322.43017578125</v>
      </c>
      <c r="O28" s="75"/>
      <c r="P28" s="76"/>
      <c r="Q28" s="76"/>
      <c r="R28" s="86"/>
      <c r="S28" s="48">
        <v>0</v>
      </c>
      <c r="T28" s="48">
        <v>7</v>
      </c>
      <c r="U28" s="49">
        <v>6.666667</v>
      </c>
      <c r="V28" s="49">
        <v>0.009709</v>
      </c>
      <c r="W28" s="49">
        <v>9.5E-05</v>
      </c>
      <c r="X28" s="49">
        <v>1.956616</v>
      </c>
      <c r="Y28" s="49">
        <v>0.2857142857142857</v>
      </c>
      <c r="Z28" s="49">
        <v>0</v>
      </c>
      <c r="AA28" s="71">
        <v>28</v>
      </c>
      <c r="AB28" s="71"/>
      <c r="AC28" s="72"/>
      <c r="AD28" s="78" t="s">
        <v>1360</v>
      </c>
      <c r="AE28" s="78">
        <v>2228</v>
      </c>
      <c r="AF28" s="78">
        <v>1725</v>
      </c>
      <c r="AG28" s="78">
        <v>107043</v>
      </c>
      <c r="AH28" s="78">
        <v>105377</v>
      </c>
      <c r="AI28" s="78"/>
      <c r="AJ28" s="78" t="s">
        <v>1575</v>
      </c>
      <c r="AK28" s="78" t="s">
        <v>1773</v>
      </c>
      <c r="AL28" s="78"/>
      <c r="AM28" s="78"/>
      <c r="AN28" s="80">
        <v>39908.051458333335</v>
      </c>
      <c r="AO28" s="83" t="s">
        <v>2058</v>
      </c>
      <c r="AP28" s="78" t="b">
        <v>1</v>
      </c>
      <c r="AQ28" s="78" t="b">
        <v>0</v>
      </c>
      <c r="AR28" s="78" t="b">
        <v>1</v>
      </c>
      <c r="AS28" s="78"/>
      <c r="AT28" s="78">
        <v>50</v>
      </c>
      <c r="AU28" s="83" t="s">
        <v>2230</v>
      </c>
      <c r="AV28" s="78" t="b">
        <v>0</v>
      </c>
      <c r="AW28" s="78" t="s">
        <v>2331</v>
      </c>
      <c r="AX28" s="83" t="s">
        <v>2357</v>
      </c>
      <c r="AY28" s="78" t="s">
        <v>66</v>
      </c>
      <c r="AZ28" s="78" t="str">
        <f>REPLACE(INDEX(GroupVertices[Group],MATCH(Vertices[[#This Row],[Vertex]],GroupVertices[Vertex],0)),1,1,"")</f>
        <v>3</v>
      </c>
      <c r="BA28" s="48"/>
      <c r="BB28" s="48"/>
      <c r="BC28" s="48"/>
      <c r="BD28" s="48"/>
      <c r="BE28" s="48"/>
      <c r="BF28" s="48"/>
      <c r="BG28" s="116" t="s">
        <v>3326</v>
      </c>
      <c r="BH28" s="116" t="s">
        <v>3326</v>
      </c>
      <c r="BI28" s="116" t="s">
        <v>3437</v>
      </c>
      <c r="BJ28" s="116" t="s">
        <v>3437</v>
      </c>
      <c r="BK28" s="116">
        <v>0</v>
      </c>
      <c r="BL28" s="120">
        <v>0</v>
      </c>
      <c r="BM28" s="116">
        <v>0</v>
      </c>
      <c r="BN28" s="120">
        <v>0</v>
      </c>
      <c r="BO28" s="116">
        <v>0</v>
      </c>
      <c r="BP28" s="120">
        <v>0</v>
      </c>
      <c r="BQ28" s="116">
        <v>14</v>
      </c>
      <c r="BR28" s="120">
        <v>100</v>
      </c>
      <c r="BS28" s="116">
        <v>14</v>
      </c>
      <c r="BT28" s="2"/>
      <c r="BU28" s="3"/>
      <c r="BV28" s="3"/>
      <c r="BW28" s="3"/>
      <c r="BX28" s="3"/>
    </row>
    <row r="29" spans="1:76" ht="15">
      <c r="A29" s="64" t="s">
        <v>367</v>
      </c>
      <c r="B29" s="65"/>
      <c r="C29" s="65" t="s">
        <v>64</v>
      </c>
      <c r="D29" s="66">
        <v>162.71550585113712</v>
      </c>
      <c r="E29" s="68"/>
      <c r="F29" s="100" t="s">
        <v>2253</v>
      </c>
      <c r="G29" s="65"/>
      <c r="H29" s="69" t="s">
        <v>367</v>
      </c>
      <c r="I29" s="70"/>
      <c r="J29" s="70"/>
      <c r="K29" s="69" t="s">
        <v>2577</v>
      </c>
      <c r="L29" s="73">
        <v>1</v>
      </c>
      <c r="M29" s="74">
        <v>4241.67431640625</v>
      </c>
      <c r="N29" s="74">
        <v>6247.82958984375</v>
      </c>
      <c r="O29" s="75"/>
      <c r="P29" s="76"/>
      <c r="Q29" s="76"/>
      <c r="R29" s="86"/>
      <c r="S29" s="48">
        <v>3</v>
      </c>
      <c r="T29" s="48">
        <v>0</v>
      </c>
      <c r="U29" s="49">
        <v>0</v>
      </c>
      <c r="V29" s="49">
        <v>0.009346</v>
      </c>
      <c r="W29" s="49">
        <v>5.9E-05</v>
      </c>
      <c r="X29" s="49">
        <v>0.907947</v>
      </c>
      <c r="Y29" s="49">
        <v>0.6666666666666666</v>
      </c>
      <c r="Z29" s="49">
        <v>0</v>
      </c>
      <c r="AA29" s="71">
        <v>29</v>
      </c>
      <c r="AB29" s="71"/>
      <c r="AC29" s="72"/>
      <c r="AD29" s="78" t="s">
        <v>1361</v>
      </c>
      <c r="AE29" s="78">
        <v>35</v>
      </c>
      <c r="AF29" s="78">
        <v>316</v>
      </c>
      <c r="AG29" s="78">
        <v>45</v>
      </c>
      <c r="AH29" s="78">
        <v>1</v>
      </c>
      <c r="AI29" s="78">
        <v>-14400</v>
      </c>
      <c r="AJ29" s="78"/>
      <c r="AK29" s="78" t="s">
        <v>1774</v>
      </c>
      <c r="AL29" s="83" t="s">
        <v>1915</v>
      </c>
      <c r="AM29" s="78" t="s">
        <v>2032</v>
      </c>
      <c r="AN29" s="80">
        <v>41130.189780092594</v>
      </c>
      <c r="AO29" s="83" t="s">
        <v>2059</v>
      </c>
      <c r="AP29" s="78" t="b">
        <v>1</v>
      </c>
      <c r="AQ29" s="78" t="b">
        <v>0</v>
      </c>
      <c r="AR29" s="78" t="b">
        <v>0</v>
      </c>
      <c r="AS29" s="78" t="s">
        <v>1274</v>
      </c>
      <c r="AT29" s="78">
        <v>11</v>
      </c>
      <c r="AU29" s="83" t="s">
        <v>2230</v>
      </c>
      <c r="AV29" s="78" t="b">
        <v>0</v>
      </c>
      <c r="AW29" s="78" t="s">
        <v>2331</v>
      </c>
      <c r="AX29" s="83" t="s">
        <v>2358</v>
      </c>
      <c r="AY29" s="78" t="s">
        <v>65</v>
      </c>
      <c r="AZ29" s="78" t="str">
        <f>REPLACE(INDEX(GroupVertices[Group],MATCH(Vertices[[#This Row],[Vertex]],GroupVertices[Vertex],0)),1,1,"")</f>
        <v>3</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368</v>
      </c>
      <c r="B30" s="65"/>
      <c r="C30" s="65" t="s">
        <v>64</v>
      </c>
      <c r="D30" s="66">
        <v>180.6257947197912</v>
      </c>
      <c r="E30" s="68"/>
      <c r="F30" s="100" t="s">
        <v>2254</v>
      </c>
      <c r="G30" s="65"/>
      <c r="H30" s="69" t="s">
        <v>368</v>
      </c>
      <c r="I30" s="70"/>
      <c r="J30" s="70"/>
      <c r="K30" s="69" t="s">
        <v>2578</v>
      </c>
      <c r="L30" s="73">
        <v>1</v>
      </c>
      <c r="M30" s="74">
        <v>4255.5849609375</v>
      </c>
      <c r="N30" s="74">
        <v>7841.12890625</v>
      </c>
      <c r="O30" s="75"/>
      <c r="P30" s="76"/>
      <c r="Q30" s="76"/>
      <c r="R30" s="86"/>
      <c r="S30" s="48">
        <v>3</v>
      </c>
      <c r="T30" s="48">
        <v>0</v>
      </c>
      <c r="U30" s="49">
        <v>0</v>
      </c>
      <c r="V30" s="49">
        <v>0.009346</v>
      </c>
      <c r="W30" s="49">
        <v>5.9E-05</v>
      </c>
      <c r="X30" s="49">
        <v>0.907947</v>
      </c>
      <c r="Y30" s="49">
        <v>0.6666666666666666</v>
      </c>
      <c r="Z30" s="49">
        <v>0</v>
      </c>
      <c r="AA30" s="71">
        <v>30</v>
      </c>
      <c r="AB30" s="71"/>
      <c r="AC30" s="72"/>
      <c r="AD30" s="78" t="s">
        <v>1362</v>
      </c>
      <c r="AE30" s="78">
        <v>1592</v>
      </c>
      <c r="AF30" s="78">
        <v>8226</v>
      </c>
      <c r="AG30" s="78">
        <v>15294</v>
      </c>
      <c r="AH30" s="78">
        <v>5742</v>
      </c>
      <c r="AI30" s="78"/>
      <c r="AJ30" s="78" t="s">
        <v>1576</v>
      </c>
      <c r="AK30" s="78" t="s">
        <v>1775</v>
      </c>
      <c r="AL30" s="83" t="s">
        <v>1916</v>
      </c>
      <c r="AM30" s="78"/>
      <c r="AN30" s="80">
        <v>40674.55755787037</v>
      </c>
      <c r="AO30" s="83" t="s">
        <v>2060</v>
      </c>
      <c r="AP30" s="78" t="b">
        <v>0</v>
      </c>
      <c r="AQ30" s="78" t="b">
        <v>0</v>
      </c>
      <c r="AR30" s="78" t="b">
        <v>0</v>
      </c>
      <c r="AS30" s="78"/>
      <c r="AT30" s="78">
        <v>164</v>
      </c>
      <c r="AU30" s="83" t="s">
        <v>2235</v>
      </c>
      <c r="AV30" s="78" t="b">
        <v>0</v>
      </c>
      <c r="AW30" s="78" t="s">
        <v>2331</v>
      </c>
      <c r="AX30" s="83" t="s">
        <v>2359</v>
      </c>
      <c r="AY30" s="78" t="s">
        <v>65</v>
      </c>
      <c r="AZ30" s="78" t="str">
        <f>REPLACE(INDEX(GroupVertices[Group],MATCH(Vertices[[#This Row],[Vertex]],GroupVertices[Vertex],0)),1,1,"")</f>
        <v>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369</v>
      </c>
      <c r="B31" s="65"/>
      <c r="C31" s="65" t="s">
        <v>64</v>
      </c>
      <c r="D31" s="66">
        <v>556.7848818829557</v>
      </c>
      <c r="E31" s="68"/>
      <c r="F31" s="100" t="s">
        <v>2255</v>
      </c>
      <c r="G31" s="65"/>
      <c r="H31" s="69" t="s">
        <v>369</v>
      </c>
      <c r="I31" s="70"/>
      <c r="J31" s="70"/>
      <c r="K31" s="69" t="s">
        <v>2579</v>
      </c>
      <c r="L31" s="73">
        <v>1</v>
      </c>
      <c r="M31" s="74">
        <v>3932.63427734375</v>
      </c>
      <c r="N31" s="74">
        <v>8016.2109375</v>
      </c>
      <c r="O31" s="75"/>
      <c r="P31" s="76"/>
      <c r="Q31" s="76"/>
      <c r="R31" s="86"/>
      <c r="S31" s="48">
        <v>3</v>
      </c>
      <c r="T31" s="48">
        <v>0</v>
      </c>
      <c r="U31" s="49">
        <v>0</v>
      </c>
      <c r="V31" s="49">
        <v>0.009346</v>
      </c>
      <c r="W31" s="49">
        <v>5.9E-05</v>
      </c>
      <c r="X31" s="49">
        <v>0.907947</v>
      </c>
      <c r="Y31" s="49">
        <v>0.6666666666666666</v>
      </c>
      <c r="Z31" s="49">
        <v>0</v>
      </c>
      <c r="AA31" s="71">
        <v>31</v>
      </c>
      <c r="AB31" s="71"/>
      <c r="AC31" s="72"/>
      <c r="AD31" s="78" t="s">
        <v>1363</v>
      </c>
      <c r="AE31" s="78">
        <v>10465</v>
      </c>
      <c r="AF31" s="78">
        <v>174355</v>
      </c>
      <c r="AG31" s="78">
        <v>52268</v>
      </c>
      <c r="AH31" s="78">
        <v>48675</v>
      </c>
      <c r="AI31" s="78"/>
      <c r="AJ31" s="78" t="s">
        <v>1577</v>
      </c>
      <c r="AK31" s="78" t="s">
        <v>1772</v>
      </c>
      <c r="AL31" s="78"/>
      <c r="AM31" s="78"/>
      <c r="AN31" s="80">
        <v>39741.35633101852</v>
      </c>
      <c r="AO31" s="83" t="s">
        <v>2061</v>
      </c>
      <c r="AP31" s="78" t="b">
        <v>0</v>
      </c>
      <c r="AQ31" s="78" t="b">
        <v>0</v>
      </c>
      <c r="AR31" s="78" t="b">
        <v>1</v>
      </c>
      <c r="AS31" s="78"/>
      <c r="AT31" s="78">
        <v>1515</v>
      </c>
      <c r="AU31" s="83" t="s">
        <v>2236</v>
      </c>
      <c r="AV31" s="78" t="b">
        <v>1</v>
      </c>
      <c r="AW31" s="78" t="s">
        <v>2331</v>
      </c>
      <c r="AX31" s="83" t="s">
        <v>2360</v>
      </c>
      <c r="AY31" s="78" t="s">
        <v>65</v>
      </c>
      <c r="AZ31" s="78" t="str">
        <f>REPLACE(INDEX(GroupVertices[Group],MATCH(Vertices[[#This Row],[Vertex]],GroupVertices[Vertex],0)),1,1,"")</f>
        <v>3</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346</v>
      </c>
      <c r="B32" s="65"/>
      <c r="C32" s="65" t="s">
        <v>64</v>
      </c>
      <c r="D32" s="66">
        <v>165.1178846741007</v>
      </c>
      <c r="E32" s="68"/>
      <c r="F32" s="100" t="s">
        <v>857</v>
      </c>
      <c r="G32" s="65"/>
      <c r="H32" s="69" t="s">
        <v>346</v>
      </c>
      <c r="I32" s="70"/>
      <c r="J32" s="70"/>
      <c r="K32" s="69" t="s">
        <v>2580</v>
      </c>
      <c r="L32" s="73">
        <v>8508.275569866511</v>
      </c>
      <c r="M32" s="74">
        <v>4187.59033203125</v>
      </c>
      <c r="N32" s="74">
        <v>7144.41162109375</v>
      </c>
      <c r="O32" s="75"/>
      <c r="P32" s="76"/>
      <c r="Q32" s="76"/>
      <c r="R32" s="86"/>
      <c r="S32" s="48">
        <v>2</v>
      </c>
      <c r="T32" s="48">
        <v>7</v>
      </c>
      <c r="U32" s="49">
        <v>726.666667</v>
      </c>
      <c r="V32" s="49">
        <v>0.011765</v>
      </c>
      <c r="W32" s="49">
        <v>0.0001</v>
      </c>
      <c r="X32" s="49">
        <v>2.259316</v>
      </c>
      <c r="Y32" s="49">
        <v>0.19642857142857142</v>
      </c>
      <c r="Z32" s="49">
        <v>0.125</v>
      </c>
      <c r="AA32" s="71">
        <v>32</v>
      </c>
      <c r="AB32" s="71"/>
      <c r="AC32" s="72"/>
      <c r="AD32" s="78" t="s">
        <v>1364</v>
      </c>
      <c r="AE32" s="78">
        <v>4418</v>
      </c>
      <c r="AF32" s="78">
        <v>1377</v>
      </c>
      <c r="AG32" s="78">
        <v>3368</v>
      </c>
      <c r="AH32" s="78">
        <v>8978</v>
      </c>
      <c r="AI32" s="78"/>
      <c r="AJ32" s="78" t="s">
        <v>1578</v>
      </c>
      <c r="AK32" s="78" t="s">
        <v>1776</v>
      </c>
      <c r="AL32" s="83" t="s">
        <v>1917</v>
      </c>
      <c r="AM32" s="78"/>
      <c r="AN32" s="80">
        <v>42650.7524537037</v>
      </c>
      <c r="AO32" s="78"/>
      <c r="AP32" s="78" t="b">
        <v>1</v>
      </c>
      <c r="AQ32" s="78" t="b">
        <v>0</v>
      </c>
      <c r="AR32" s="78" t="b">
        <v>1</v>
      </c>
      <c r="AS32" s="78"/>
      <c r="AT32" s="78">
        <v>12</v>
      </c>
      <c r="AU32" s="78"/>
      <c r="AV32" s="78" t="b">
        <v>0</v>
      </c>
      <c r="AW32" s="78" t="s">
        <v>2331</v>
      </c>
      <c r="AX32" s="83" t="s">
        <v>2361</v>
      </c>
      <c r="AY32" s="78" t="s">
        <v>66</v>
      </c>
      <c r="AZ32" s="78" t="str">
        <f>REPLACE(INDEX(GroupVertices[Group],MATCH(Vertices[[#This Row],[Vertex]],GroupVertices[Vertex],0)),1,1,"")</f>
        <v>3</v>
      </c>
      <c r="BA32" s="48"/>
      <c r="BB32" s="48"/>
      <c r="BC32" s="48"/>
      <c r="BD32" s="48"/>
      <c r="BE32" s="48"/>
      <c r="BF32" s="48"/>
      <c r="BG32" s="116" t="s">
        <v>3327</v>
      </c>
      <c r="BH32" s="116" t="s">
        <v>3410</v>
      </c>
      <c r="BI32" s="116" t="s">
        <v>3438</v>
      </c>
      <c r="BJ32" s="116" t="s">
        <v>3438</v>
      </c>
      <c r="BK32" s="116">
        <v>1</v>
      </c>
      <c r="BL32" s="120">
        <v>1.639344262295082</v>
      </c>
      <c r="BM32" s="116">
        <v>0</v>
      </c>
      <c r="BN32" s="120">
        <v>0</v>
      </c>
      <c r="BO32" s="116">
        <v>0</v>
      </c>
      <c r="BP32" s="120">
        <v>0</v>
      </c>
      <c r="BQ32" s="116">
        <v>60</v>
      </c>
      <c r="BR32" s="120">
        <v>98.36065573770492</v>
      </c>
      <c r="BS32" s="116">
        <v>61</v>
      </c>
      <c r="BT32" s="2"/>
      <c r="BU32" s="3"/>
      <c r="BV32" s="3"/>
      <c r="BW32" s="3"/>
      <c r="BX32" s="3"/>
    </row>
    <row r="33" spans="1:76" ht="15">
      <c r="A33" s="64" t="s">
        <v>370</v>
      </c>
      <c r="B33" s="65"/>
      <c r="C33" s="65" t="s">
        <v>64</v>
      </c>
      <c r="D33" s="66">
        <v>164.42728567221204</v>
      </c>
      <c r="E33" s="68"/>
      <c r="F33" s="100" t="s">
        <v>2256</v>
      </c>
      <c r="G33" s="65"/>
      <c r="H33" s="69" t="s">
        <v>370</v>
      </c>
      <c r="I33" s="70"/>
      <c r="J33" s="70"/>
      <c r="K33" s="69" t="s">
        <v>2581</v>
      </c>
      <c r="L33" s="73">
        <v>1</v>
      </c>
      <c r="M33" s="74">
        <v>4102.38671875</v>
      </c>
      <c r="N33" s="74">
        <v>8513.1279296875</v>
      </c>
      <c r="O33" s="75"/>
      <c r="P33" s="76"/>
      <c r="Q33" s="76"/>
      <c r="R33" s="86"/>
      <c r="S33" s="48">
        <v>3</v>
      </c>
      <c r="T33" s="48">
        <v>0</v>
      </c>
      <c r="U33" s="49">
        <v>0</v>
      </c>
      <c r="V33" s="49">
        <v>0.009346</v>
      </c>
      <c r="W33" s="49">
        <v>5.9E-05</v>
      </c>
      <c r="X33" s="49">
        <v>0.907947</v>
      </c>
      <c r="Y33" s="49">
        <v>0.6666666666666666</v>
      </c>
      <c r="Z33" s="49">
        <v>0</v>
      </c>
      <c r="AA33" s="71">
        <v>33</v>
      </c>
      <c r="AB33" s="71"/>
      <c r="AC33" s="72"/>
      <c r="AD33" s="78" t="s">
        <v>1365</v>
      </c>
      <c r="AE33" s="78">
        <v>452</v>
      </c>
      <c r="AF33" s="78">
        <v>1072</v>
      </c>
      <c r="AG33" s="78">
        <v>979</v>
      </c>
      <c r="AH33" s="78">
        <v>597</v>
      </c>
      <c r="AI33" s="78"/>
      <c r="AJ33" s="78" t="s">
        <v>1579</v>
      </c>
      <c r="AK33" s="78" t="s">
        <v>1777</v>
      </c>
      <c r="AL33" s="83" t="s">
        <v>1918</v>
      </c>
      <c r="AM33" s="78"/>
      <c r="AN33" s="80">
        <v>42571.19835648148</v>
      </c>
      <c r="AO33" s="83" t="s">
        <v>2062</v>
      </c>
      <c r="AP33" s="78" t="b">
        <v>1</v>
      </c>
      <c r="AQ33" s="78" t="b">
        <v>0</v>
      </c>
      <c r="AR33" s="78" t="b">
        <v>0</v>
      </c>
      <c r="AS33" s="78"/>
      <c r="AT33" s="78">
        <v>7</v>
      </c>
      <c r="AU33" s="78"/>
      <c r="AV33" s="78" t="b">
        <v>0</v>
      </c>
      <c r="AW33" s="78" t="s">
        <v>2331</v>
      </c>
      <c r="AX33" s="83" t="s">
        <v>2362</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371</v>
      </c>
      <c r="B34" s="65"/>
      <c r="C34" s="65" t="s">
        <v>64</v>
      </c>
      <c r="D34" s="66">
        <v>164.88919451281953</v>
      </c>
      <c r="E34" s="68"/>
      <c r="F34" s="100" t="s">
        <v>2257</v>
      </c>
      <c r="G34" s="65"/>
      <c r="H34" s="69" t="s">
        <v>371</v>
      </c>
      <c r="I34" s="70"/>
      <c r="J34" s="70"/>
      <c r="K34" s="69" t="s">
        <v>2582</v>
      </c>
      <c r="L34" s="73">
        <v>1</v>
      </c>
      <c r="M34" s="74">
        <v>4055.4443359375</v>
      </c>
      <c r="N34" s="74">
        <v>6145.91015625</v>
      </c>
      <c r="O34" s="75"/>
      <c r="P34" s="76"/>
      <c r="Q34" s="76"/>
      <c r="R34" s="86"/>
      <c r="S34" s="48">
        <v>3</v>
      </c>
      <c r="T34" s="48">
        <v>0</v>
      </c>
      <c r="U34" s="49">
        <v>0</v>
      </c>
      <c r="V34" s="49">
        <v>0.009346</v>
      </c>
      <c r="W34" s="49">
        <v>5.9E-05</v>
      </c>
      <c r="X34" s="49">
        <v>0.907947</v>
      </c>
      <c r="Y34" s="49">
        <v>0.6666666666666666</v>
      </c>
      <c r="Z34" s="49">
        <v>0</v>
      </c>
      <c r="AA34" s="71">
        <v>34</v>
      </c>
      <c r="AB34" s="71"/>
      <c r="AC34" s="72"/>
      <c r="AD34" s="78" t="s">
        <v>1366</v>
      </c>
      <c r="AE34" s="78">
        <v>1080</v>
      </c>
      <c r="AF34" s="78">
        <v>1276</v>
      </c>
      <c r="AG34" s="78">
        <v>2567</v>
      </c>
      <c r="AH34" s="78">
        <v>1119</v>
      </c>
      <c r="AI34" s="78"/>
      <c r="AJ34" s="78" t="s">
        <v>1580</v>
      </c>
      <c r="AK34" s="78" t="s">
        <v>1765</v>
      </c>
      <c r="AL34" s="83" t="s">
        <v>1919</v>
      </c>
      <c r="AM34" s="78"/>
      <c r="AN34" s="80">
        <v>42140.72956018519</v>
      </c>
      <c r="AO34" s="83" t="s">
        <v>2063</v>
      </c>
      <c r="AP34" s="78" t="b">
        <v>0</v>
      </c>
      <c r="AQ34" s="78" t="b">
        <v>0</v>
      </c>
      <c r="AR34" s="78" t="b">
        <v>0</v>
      </c>
      <c r="AS34" s="78"/>
      <c r="AT34" s="78">
        <v>23</v>
      </c>
      <c r="AU34" s="83" t="s">
        <v>2230</v>
      </c>
      <c r="AV34" s="78" t="b">
        <v>0</v>
      </c>
      <c r="AW34" s="78" t="s">
        <v>2331</v>
      </c>
      <c r="AX34" s="83" t="s">
        <v>2363</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235</v>
      </c>
      <c r="B35" s="65"/>
      <c r="C35" s="65" t="s">
        <v>64</v>
      </c>
      <c r="D35" s="66">
        <v>172.44049835314334</v>
      </c>
      <c r="E35" s="68"/>
      <c r="F35" s="100" t="s">
        <v>758</v>
      </c>
      <c r="G35" s="65"/>
      <c r="H35" s="69" t="s">
        <v>235</v>
      </c>
      <c r="I35" s="70"/>
      <c r="J35" s="70"/>
      <c r="K35" s="69" t="s">
        <v>2583</v>
      </c>
      <c r="L35" s="73">
        <v>9444.856366119438</v>
      </c>
      <c r="M35" s="74">
        <v>3791.043212890625</v>
      </c>
      <c r="N35" s="74">
        <v>6923.03759765625</v>
      </c>
      <c r="O35" s="75"/>
      <c r="P35" s="76"/>
      <c r="Q35" s="76"/>
      <c r="R35" s="86"/>
      <c r="S35" s="48">
        <v>2</v>
      </c>
      <c r="T35" s="48">
        <v>17</v>
      </c>
      <c r="U35" s="49">
        <v>806.666667</v>
      </c>
      <c r="V35" s="49">
        <v>0.011111</v>
      </c>
      <c r="W35" s="49">
        <v>0.000136</v>
      </c>
      <c r="X35" s="49">
        <v>5.935891</v>
      </c>
      <c r="Y35" s="49">
        <v>0.03594771241830065</v>
      </c>
      <c r="Z35" s="49">
        <v>0.05555555555555555</v>
      </c>
      <c r="AA35" s="71">
        <v>35</v>
      </c>
      <c r="AB35" s="71"/>
      <c r="AC35" s="72"/>
      <c r="AD35" s="78" t="s">
        <v>1367</v>
      </c>
      <c r="AE35" s="78">
        <v>5074</v>
      </c>
      <c r="AF35" s="78">
        <v>4611</v>
      </c>
      <c r="AG35" s="78">
        <v>127390</v>
      </c>
      <c r="AH35" s="78">
        <v>12330</v>
      </c>
      <c r="AI35" s="78"/>
      <c r="AJ35" s="78" t="s">
        <v>1581</v>
      </c>
      <c r="AK35" s="78" t="s">
        <v>1778</v>
      </c>
      <c r="AL35" s="78"/>
      <c r="AM35" s="78"/>
      <c r="AN35" s="80">
        <v>39920.30755787037</v>
      </c>
      <c r="AO35" s="83" t="s">
        <v>2064</v>
      </c>
      <c r="AP35" s="78" t="b">
        <v>0</v>
      </c>
      <c r="AQ35" s="78" t="b">
        <v>0</v>
      </c>
      <c r="AR35" s="78" t="b">
        <v>1</v>
      </c>
      <c r="AS35" s="78"/>
      <c r="AT35" s="78">
        <v>201</v>
      </c>
      <c r="AU35" s="83" t="s">
        <v>2237</v>
      </c>
      <c r="AV35" s="78" t="b">
        <v>0</v>
      </c>
      <c r="AW35" s="78" t="s">
        <v>2331</v>
      </c>
      <c r="AX35" s="83" t="s">
        <v>2364</v>
      </c>
      <c r="AY35" s="78" t="s">
        <v>66</v>
      </c>
      <c r="AZ35" s="78" t="str">
        <f>REPLACE(INDEX(GroupVertices[Group],MATCH(Vertices[[#This Row],[Vertex]],GroupVertices[Vertex],0)),1,1,"")</f>
        <v>3</v>
      </c>
      <c r="BA35" s="48" t="s">
        <v>2893</v>
      </c>
      <c r="BB35" s="48" t="s">
        <v>3287</v>
      </c>
      <c r="BC35" s="48" t="s">
        <v>631</v>
      </c>
      <c r="BD35" s="48" t="s">
        <v>631</v>
      </c>
      <c r="BE35" s="48" t="s">
        <v>3297</v>
      </c>
      <c r="BF35" s="48" t="s">
        <v>3304</v>
      </c>
      <c r="BG35" s="116" t="s">
        <v>3328</v>
      </c>
      <c r="BH35" s="116" t="s">
        <v>3411</v>
      </c>
      <c r="BI35" s="116" t="s">
        <v>3439</v>
      </c>
      <c r="BJ35" s="116" t="s">
        <v>3518</v>
      </c>
      <c r="BK35" s="116">
        <v>4</v>
      </c>
      <c r="BL35" s="120">
        <v>2.2598870056497176</v>
      </c>
      <c r="BM35" s="116">
        <v>5</v>
      </c>
      <c r="BN35" s="120">
        <v>2.824858757062147</v>
      </c>
      <c r="BO35" s="116">
        <v>0</v>
      </c>
      <c r="BP35" s="120">
        <v>0</v>
      </c>
      <c r="BQ35" s="116">
        <v>168</v>
      </c>
      <c r="BR35" s="120">
        <v>94.91525423728814</v>
      </c>
      <c r="BS35" s="116">
        <v>177</v>
      </c>
      <c r="BT35" s="2"/>
      <c r="BU35" s="3"/>
      <c r="BV35" s="3"/>
      <c r="BW35" s="3"/>
      <c r="BX35" s="3"/>
    </row>
    <row r="36" spans="1:76" ht="15">
      <c r="A36" s="64" t="s">
        <v>233</v>
      </c>
      <c r="B36" s="65"/>
      <c r="C36" s="65" t="s">
        <v>64</v>
      </c>
      <c r="D36" s="66">
        <v>235.7333308114856</v>
      </c>
      <c r="E36" s="68"/>
      <c r="F36" s="100" t="s">
        <v>2258</v>
      </c>
      <c r="G36" s="65"/>
      <c r="H36" s="69" t="s">
        <v>233</v>
      </c>
      <c r="I36" s="70"/>
      <c r="J36" s="70"/>
      <c r="K36" s="69" t="s">
        <v>2584</v>
      </c>
      <c r="L36" s="73">
        <v>1</v>
      </c>
      <c r="M36" s="74">
        <v>6206.33203125</v>
      </c>
      <c r="N36" s="74">
        <v>4487.78662109375</v>
      </c>
      <c r="O36" s="75"/>
      <c r="P36" s="76"/>
      <c r="Q36" s="76"/>
      <c r="R36" s="86"/>
      <c r="S36" s="48">
        <v>1</v>
      </c>
      <c r="T36" s="48">
        <v>1</v>
      </c>
      <c r="U36" s="49">
        <v>0</v>
      </c>
      <c r="V36" s="49">
        <v>0.5</v>
      </c>
      <c r="W36" s="49">
        <v>0</v>
      </c>
      <c r="X36" s="49">
        <v>0.999998</v>
      </c>
      <c r="Y36" s="49">
        <v>0.5</v>
      </c>
      <c r="Z36" s="49">
        <v>0</v>
      </c>
      <c r="AA36" s="71">
        <v>36</v>
      </c>
      <c r="AB36" s="71"/>
      <c r="AC36" s="72"/>
      <c r="AD36" s="78" t="s">
        <v>1368</v>
      </c>
      <c r="AE36" s="78">
        <v>93</v>
      </c>
      <c r="AF36" s="78">
        <v>32564</v>
      </c>
      <c r="AG36" s="78">
        <v>1870</v>
      </c>
      <c r="AH36" s="78">
        <v>219</v>
      </c>
      <c r="AI36" s="78"/>
      <c r="AJ36" s="78" t="s">
        <v>1582</v>
      </c>
      <c r="AK36" s="78" t="s">
        <v>1779</v>
      </c>
      <c r="AL36" s="83" t="s">
        <v>1920</v>
      </c>
      <c r="AM36" s="78"/>
      <c r="AN36" s="80">
        <v>40276.35194444445</v>
      </c>
      <c r="AO36" s="83" t="s">
        <v>2065</v>
      </c>
      <c r="AP36" s="78" t="b">
        <v>1</v>
      </c>
      <c r="AQ36" s="78" t="b">
        <v>0</v>
      </c>
      <c r="AR36" s="78" t="b">
        <v>1</v>
      </c>
      <c r="AS36" s="78"/>
      <c r="AT36" s="78">
        <v>660</v>
      </c>
      <c r="AU36" s="83" t="s">
        <v>2230</v>
      </c>
      <c r="AV36" s="78" t="b">
        <v>1</v>
      </c>
      <c r="AW36" s="78" t="s">
        <v>2331</v>
      </c>
      <c r="AX36" s="83" t="s">
        <v>2365</v>
      </c>
      <c r="AY36" s="78" t="s">
        <v>66</v>
      </c>
      <c r="AZ36" s="78" t="str">
        <f>REPLACE(INDEX(GroupVertices[Group],MATCH(Vertices[[#This Row],[Vertex]],GroupVertices[Vertex],0)),1,1,"")</f>
        <v>22</v>
      </c>
      <c r="BA36" s="48"/>
      <c r="BB36" s="48"/>
      <c r="BC36" s="48"/>
      <c r="BD36" s="48"/>
      <c r="BE36" s="48" t="s">
        <v>660</v>
      </c>
      <c r="BF36" s="48" t="s">
        <v>660</v>
      </c>
      <c r="BG36" s="116" t="s">
        <v>3060</v>
      </c>
      <c r="BH36" s="116" t="s">
        <v>3060</v>
      </c>
      <c r="BI36" s="116" t="s">
        <v>3178</v>
      </c>
      <c r="BJ36" s="116" t="s">
        <v>3178</v>
      </c>
      <c r="BK36" s="116">
        <v>0</v>
      </c>
      <c r="BL36" s="120">
        <v>0</v>
      </c>
      <c r="BM36" s="116">
        <v>2</v>
      </c>
      <c r="BN36" s="120">
        <v>13.333333333333334</v>
      </c>
      <c r="BO36" s="116">
        <v>0</v>
      </c>
      <c r="BP36" s="120">
        <v>0</v>
      </c>
      <c r="BQ36" s="116">
        <v>13</v>
      </c>
      <c r="BR36" s="120">
        <v>86.66666666666667</v>
      </c>
      <c r="BS36" s="116">
        <v>15</v>
      </c>
      <c r="BT36" s="2"/>
      <c r="BU36" s="3"/>
      <c r="BV36" s="3"/>
      <c r="BW36" s="3"/>
      <c r="BX36" s="3"/>
    </row>
    <row r="37" spans="1:76" ht="15">
      <c r="A37" s="64" t="s">
        <v>372</v>
      </c>
      <c r="B37" s="65"/>
      <c r="C37" s="65" t="s">
        <v>64</v>
      </c>
      <c r="D37" s="66">
        <v>1000</v>
      </c>
      <c r="E37" s="68"/>
      <c r="F37" s="100" t="s">
        <v>2259</v>
      </c>
      <c r="G37" s="65"/>
      <c r="H37" s="69" t="s">
        <v>372</v>
      </c>
      <c r="I37" s="70"/>
      <c r="J37" s="70"/>
      <c r="K37" s="69" t="s">
        <v>2585</v>
      </c>
      <c r="L37" s="73">
        <v>1</v>
      </c>
      <c r="M37" s="74">
        <v>5897.720703125</v>
      </c>
      <c r="N37" s="74">
        <v>4487.78662109375</v>
      </c>
      <c r="O37" s="75"/>
      <c r="P37" s="76"/>
      <c r="Q37" s="76"/>
      <c r="R37" s="86"/>
      <c r="S37" s="48">
        <v>2</v>
      </c>
      <c r="T37" s="48">
        <v>0</v>
      </c>
      <c r="U37" s="49">
        <v>0</v>
      </c>
      <c r="V37" s="49">
        <v>0.5</v>
      </c>
      <c r="W37" s="49">
        <v>0</v>
      </c>
      <c r="X37" s="49">
        <v>0.999998</v>
      </c>
      <c r="Y37" s="49">
        <v>0.5</v>
      </c>
      <c r="Z37" s="49">
        <v>0</v>
      </c>
      <c r="AA37" s="71">
        <v>37</v>
      </c>
      <c r="AB37" s="71"/>
      <c r="AC37" s="72"/>
      <c r="AD37" s="78" t="s">
        <v>1369</v>
      </c>
      <c r="AE37" s="78">
        <v>770</v>
      </c>
      <c r="AF37" s="78">
        <v>1245485</v>
      </c>
      <c r="AG37" s="78">
        <v>196964</v>
      </c>
      <c r="AH37" s="78">
        <v>2081</v>
      </c>
      <c r="AI37" s="78"/>
      <c r="AJ37" s="78" t="s">
        <v>1583</v>
      </c>
      <c r="AK37" s="78" t="s">
        <v>1779</v>
      </c>
      <c r="AL37" s="83" t="s">
        <v>1921</v>
      </c>
      <c r="AM37" s="78"/>
      <c r="AN37" s="80">
        <v>39219.56619212963</v>
      </c>
      <c r="AO37" s="83" t="s">
        <v>2066</v>
      </c>
      <c r="AP37" s="78" t="b">
        <v>0</v>
      </c>
      <c r="AQ37" s="78" t="b">
        <v>0</v>
      </c>
      <c r="AR37" s="78" t="b">
        <v>1</v>
      </c>
      <c r="AS37" s="78"/>
      <c r="AT37" s="78">
        <v>10451</v>
      </c>
      <c r="AU37" s="83" t="s">
        <v>2230</v>
      </c>
      <c r="AV37" s="78" t="b">
        <v>1</v>
      </c>
      <c r="AW37" s="78" t="s">
        <v>2331</v>
      </c>
      <c r="AX37" s="83" t="s">
        <v>2366</v>
      </c>
      <c r="AY37" s="78" t="s">
        <v>65</v>
      </c>
      <c r="AZ37" s="78" t="str">
        <f>REPLACE(INDEX(GroupVertices[Group],MATCH(Vertices[[#This Row],[Vertex]],GroupVertices[Vertex],0)),1,1,"")</f>
        <v>22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234</v>
      </c>
      <c r="B38" s="65"/>
      <c r="C38" s="65" t="s">
        <v>64</v>
      </c>
      <c r="D38" s="66">
        <v>173.3733730704487</v>
      </c>
      <c r="E38" s="68"/>
      <c r="F38" s="100" t="s">
        <v>757</v>
      </c>
      <c r="G38" s="65"/>
      <c r="H38" s="69" t="s">
        <v>234</v>
      </c>
      <c r="I38" s="70"/>
      <c r="J38" s="70"/>
      <c r="K38" s="69" t="s">
        <v>2586</v>
      </c>
      <c r="L38" s="73">
        <v>1</v>
      </c>
      <c r="M38" s="74">
        <v>5897.720703125</v>
      </c>
      <c r="N38" s="74">
        <v>3864.3193359375</v>
      </c>
      <c r="O38" s="75"/>
      <c r="P38" s="76"/>
      <c r="Q38" s="76"/>
      <c r="R38" s="86"/>
      <c r="S38" s="48">
        <v>0</v>
      </c>
      <c r="T38" s="48">
        <v>2</v>
      </c>
      <c r="U38" s="49">
        <v>0</v>
      </c>
      <c r="V38" s="49">
        <v>0.5</v>
      </c>
      <c r="W38" s="49">
        <v>0</v>
      </c>
      <c r="X38" s="49">
        <v>0.999998</v>
      </c>
      <c r="Y38" s="49">
        <v>0.5</v>
      </c>
      <c r="Z38" s="49">
        <v>0</v>
      </c>
      <c r="AA38" s="71">
        <v>38</v>
      </c>
      <c r="AB38" s="71"/>
      <c r="AC38" s="72"/>
      <c r="AD38" s="78" t="s">
        <v>1370</v>
      </c>
      <c r="AE38" s="78">
        <v>5461</v>
      </c>
      <c r="AF38" s="78">
        <v>5023</v>
      </c>
      <c r="AG38" s="78">
        <v>146371</v>
      </c>
      <c r="AH38" s="78">
        <v>54585</v>
      </c>
      <c r="AI38" s="78"/>
      <c r="AJ38" s="78" t="s">
        <v>1584</v>
      </c>
      <c r="AK38" s="78" t="s">
        <v>1780</v>
      </c>
      <c r="AL38" s="78"/>
      <c r="AM38" s="78"/>
      <c r="AN38" s="80">
        <v>39900.77303240741</v>
      </c>
      <c r="AO38" s="78"/>
      <c r="AP38" s="78" t="b">
        <v>0</v>
      </c>
      <c r="AQ38" s="78" t="b">
        <v>0</v>
      </c>
      <c r="AR38" s="78" t="b">
        <v>0</v>
      </c>
      <c r="AS38" s="78"/>
      <c r="AT38" s="78">
        <v>205</v>
      </c>
      <c r="AU38" s="83" t="s">
        <v>2230</v>
      </c>
      <c r="AV38" s="78" t="b">
        <v>0</v>
      </c>
      <c r="AW38" s="78" t="s">
        <v>2331</v>
      </c>
      <c r="AX38" s="83" t="s">
        <v>2367</v>
      </c>
      <c r="AY38" s="78" t="s">
        <v>66</v>
      </c>
      <c r="AZ38" s="78" t="str">
        <f>REPLACE(INDEX(GroupVertices[Group],MATCH(Vertices[[#This Row],[Vertex]],GroupVertices[Vertex],0)),1,1,"")</f>
        <v>22</v>
      </c>
      <c r="BA38" s="48"/>
      <c r="BB38" s="48"/>
      <c r="BC38" s="48"/>
      <c r="BD38" s="48"/>
      <c r="BE38" s="48" t="s">
        <v>660</v>
      </c>
      <c r="BF38" s="48" t="s">
        <v>660</v>
      </c>
      <c r="BG38" s="116" t="s">
        <v>3329</v>
      </c>
      <c r="BH38" s="116" t="s">
        <v>3329</v>
      </c>
      <c r="BI38" s="116" t="s">
        <v>3440</v>
      </c>
      <c r="BJ38" s="116" t="s">
        <v>3440</v>
      </c>
      <c r="BK38" s="116">
        <v>0</v>
      </c>
      <c r="BL38" s="120">
        <v>0</v>
      </c>
      <c r="BM38" s="116">
        <v>2</v>
      </c>
      <c r="BN38" s="120">
        <v>11.764705882352942</v>
      </c>
      <c r="BO38" s="116">
        <v>0</v>
      </c>
      <c r="BP38" s="120">
        <v>0</v>
      </c>
      <c r="BQ38" s="116">
        <v>15</v>
      </c>
      <c r="BR38" s="120">
        <v>88.23529411764706</v>
      </c>
      <c r="BS38" s="116">
        <v>17</v>
      </c>
      <c r="BT38" s="2"/>
      <c r="BU38" s="3"/>
      <c r="BV38" s="3"/>
      <c r="BW38" s="3"/>
      <c r="BX38" s="3"/>
    </row>
    <row r="39" spans="1:76" ht="15">
      <c r="A39" s="64" t="s">
        <v>373</v>
      </c>
      <c r="B39" s="65"/>
      <c r="C39" s="65" t="s">
        <v>64</v>
      </c>
      <c r="D39" s="66">
        <v>174.45342462422218</v>
      </c>
      <c r="E39" s="68"/>
      <c r="F39" s="100" t="s">
        <v>2260</v>
      </c>
      <c r="G39" s="65"/>
      <c r="H39" s="69" t="s">
        <v>373</v>
      </c>
      <c r="I39" s="70"/>
      <c r="J39" s="70"/>
      <c r="K39" s="69" t="s">
        <v>2587</v>
      </c>
      <c r="L39" s="73">
        <v>1</v>
      </c>
      <c r="M39" s="74">
        <v>4064.021728515625</v>
      </c>
      <c r="N39" s="74">
        <v>5076.427734375</v>
      </c>
      <c r="O39" s="75"/>
      <c r="P39" s="76"/>
      <c r="Q39" s="76"/>
      <c r="R39" s="86"/>
      <c r="S39" s="48">
        <v>1</v>
      </c>
      <c r="T39" s="48">
        <v>0</v>
      </c>
      <c r="U39" s="49">
        <v>0</v>
      </c>
      <c r="V39" s="49">
        <v>0.007874</v>
      </c>
      <c r="W39" s="49">
        <v>2.4E-05</v>
      </c>
      <c r="X39" s="49">
        <v>0.430306</v>
      </c>
      <c r="Y39" s="49">
        <v>0</v>
      </c>
      <c r="Z39" s="49">
        <v>0</v>
      </c>
      <c r="AA39" s="71">
        <v>39</v>
      </c>
      <c r="AB39" s="71"/>
      <c r="AC39" s="72"/>
      <c r="AD39" s="78" t="s">
        <v>1371</v>
      </c>
      <c r="AE39" s="78">
        <v>2054</v>
      </c>
      <c r="AF39" s="78">
        <v>5500</v>
      </c>
      <c r="AG39" s="78">
        <v>11949</v>
      </c>
      <c r="AH39" s="78">
        <v>18608</v>
      </c>
      <c r="AI39" s="78"/>
      <c r="AJ39" s="78" t="s">
        <v>1585</v>
      </c>
      <c r="AK39" s="78" t="s">
        <v>1781</v>
      </c>
      <c r="AL39" s="83" t="s">
        <v>1922</v>
      </c>
      <c r="AM39" s="78"/>
      <c r="AN39" s="80">
        <v>40493.15945601852</v>
      </c>
      <c r="AO39" s="83" t="s">
        <v>2067</v>
      </c>
      <c r="AP39" s="78" t="b">
        <v>1</v>
      </c>
      <c r="AQ39" s="78" t="b">
        <v>0</v>
      </c>
      <c r="AR39" s="78" t="b">
        <v>1</v>
      </c>
      <c r="AS39" s="78"/>
      <c r="AT39" s="78">
        <v>131</v>
      </c>
      <c r="AU39" s="83" t="s">
        <v>2230</v>
      </c>
      <c r="AV39" s="78" t="b">
        <v>0</v>
      </c>
      <c r="AW39" s="78" t="s">
        <v>2331</v>
      </c>
      <c r="AX39" s="83" t="s">
        <v>2368</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374</v>
      </c>
      <c r="B40" s="65"/>
      <c r="C40" s="65" t="s">
        <v>64</v>
      </c>
      <c r="D40" s="66">
        <v>164.43634270830236</v>
      </c>
      <c r="E40" s="68"/>
      <c r="F40" s="100" t="s">
        <v>2261</v>
      </c>
      <c r="G40" s="65"/>
      <c r="H40" s="69" t="s">
        <v>374</v>
      </c>
      <c r="I40" s="70"/>
      <c r="J40" s="70"/>
      <c r="K40" s="69" t="s">
        <v>2588</v>
      </c>
      <c r="L40" s="73">
        <v>1</v>
      </c>
      <c r="M40" s="74">
        <v>3870.747802734375</v>
      </c>
      <c r="N40" s="74">
        <v>4799.52001953125</v>
      </c>
      <c r="O40" s="75"/>
      <c r="P40" s="76"/>
      <c r="Q40" s="76"/>
      <c r="R40" s="86"/>
      <c r="S40" s="48">
        <v>1</v>
      </c>
      <c r="T40" s="48">
        <v>0</v>
      </c>
      <c r="U40" s="49">
        <v>0</v>
      </c>
      <c r="V40" s="49">
        <v>0.007874</v>
      </c>
      <c r="W40" s="49">
        <v>2.4E-05</v>
      </c>
      <c r="X40" s="49">
        <v>0.430306</v>
      </c>
      <c r="Y40" s="49">
        <v>0</v>
      </c>
      <c r="Z40" s="49">
        <v>0</v>
      </c>
      <c r="AA40" s="71">
        <v>40</v>
      </c>
      <c r="AB40" s="71"/>
      <c r="AC40" s="72"/>
      <c r="AD40" s="78" t="s">
        <v>1372</v>
      </c>
      <c r="AE40" s="78">
        <v>885</v>
      </c>
      <c r="AF40" s="78">
        <v>1076</v>
      </c>
      <c r="AG40" s="78">
        <v>4188</v>
      </c>
      <c r="AH40" s="78">
        <v>915</v>
      </c>
      <c r="AI40" s="78"/>
      <c r="AJ40" s="78" t="s">
        <v>1586</v>
      </c>
      <c r="AK40" s="78" t="s">
        <v>1782</v>
      </c>
      <c r="AL40" s="83" t="s">
        <v>1923</v>
      </c>
      <c r="AM40" s="78"/>
      <c r="AN40" s="80">
        <v>40232.71430555556</v>
      </c>
      <c r="AO40" s="83" t="s">
        <v>2068</v>
      </c>
      <c r="AP40" s="78" t="b">
        <v>0</v>
      </c>
      <c r="AQ40" s="78" t="b">
        <v>0</v>
      </c>
      <c r="AR40" s="78" t="b">
        <v>1</v>
      </c>
      <c r="AS40" s="78"/>
      <c r="AT40" s="78">
        <v>53</v>
      </c>
      <c r="AU40" s="83" t="s">
        <v>2230</v>
      </c>
      <c r="AV40" s="78" t="b">
        <v>0</v>
      </c>
      <c r="AW40" s="78" t="s">
        <v>2331</v>
      </c>
      <c r="AX40" s="83" t="s">
        <v>2369</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375</v>
      </c>
      <c r="B41" s="65"/>
      <c r="C41" s="65" t="s">
        <v>64</v>
      </c>
      <c r="D41" s="66">
        <v>162.40530236504287</v>
      </c>
      <c r="E41" s="68"/>
      <c r="F41" s="100" t="s">
        <v>2262</v>
      </c>
      <c r="G41" s="65"/>
      <c r="H41" s="69" t="s">
        <v>375</v>
      </c>
      <c r="I41" s="70"/>
      <c r="J41" s="70"/>
      <c r="K41" s="69" t="s">
        <v>2589</v>
      </c>
      <c r="L41" s="73">
        <v>1</v>
      </c>
      <c r="M41" s="74">
        <v>3677.495361328125</v>
      </c>
      <c r="N41" s="74">
        <v>8916.3154296875</v>
      </c>
      <c r="O41" s="75"/>
      <c r="P41" s="76"/>
      <c r="Q41" s="76"/>
      <c r="R41" s="86"/>
      <c r="S41" s="48">
        <v>1</v>
      </c>
      <c r="T41" s="48">
        <v>0</v>
      </c>
      <c r="U41" s="49">
        <v>0</v>
      </c>
      <c r="V41" s="49">
        <v>0.007874</v>
      </c>
      <c r="W41" s="49">
        <v>2.4E-05</v>
      </c>
      <c r="X41" s="49">
        <v>0.430306</v>
      </c>
      <c r="Y41" s="49">
        <v>0</v>
      </c>
      <c r="Z41" s="49">
        <v>0</v>
      </c>
      <c r="AA41" s="71">
        <v>41</v>
      </c>
      <c r="AB41" s="71"/>
      <c r="AC41" s="72"/>
      <c r="AD41" s="78" t="s">
        <v>1373</v>
      </c>
      <c r="AE41" s="78">
        <v>113</v>
      </c>
      <c r="AF41" s="78">
        <v>179</v>
      </c>
      <c r="AG41" s="78">
        <v>390</v>
      </c>
      <c r="AH41" s="78">
        <v>265</v>
      </c>
      <c r="AI41" s="78"/>
      <c r="AJ41" s="78" t="s">
        <v>1587</v>
      </c>
      <c r="AK41" s="78" t="s">
        <v>1783</v>
      </c>
      <c r="AL41" s="83" t="s">
        <v>1924</v>
      </c>
      <c r="AM41" s="78"/>
      <c r="AN41" s="80">
        <v>43468.43640046296</v>
      </c>
      <c r="AO41" s="83" t="s">
        <v>2069</v>
      </c>
      <c r="AP41" s="78" t="b">
        <v>0</v>
      </c>
      <c r="AQ41" s="78" t="b">
        <v>0</v>
      </c>
      <c r="AR41" s="78" t="b">
        <v>0</v>
      </c>
      <c r="AS41" s="78"/>
      <c r="AT41" s="78">
        <v>5</v>
      </c>
      <c r="AU41" s="83" t="s">
        <v>2230</v>
      </c>
      <c r="AV41" s="78" t="b">
        <v>0</v>
      </c>
      <c r="AW41" s="78" t="s">
        <v>2331</v>
      </c>
      <c r="AX41" s="83" t="s">
        <v>2370</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376</v>
      </c>
      <c r="B42" s="65"/>
      <c r="C42" s="65" t="s">
        <v>64</v>
      </c>
      <c r="D42" s="66">
        <v>191.36970378196105</v>
      </c>
      <c r="E42" s="68"/>
      <c r="F42" s="100" t="s">
        <v>2263</v>
      </c>
      <c r="G42" s="65"/>
      <c r="H42" s="69" t="s">
        <v>376</v>
      </c>
      <c r="I42" s="70"/>
      <c r="J42" s="70"/>
      <c r="K42" s="69" t="s">
        <v>2590</v>
      </c>
      <c r="L42" s="73">
        <v>1</v>
      </c>
      <c r="M42" s="74">
        <v>3595.658203125</v>
      </c>
      <c r="N42" s="74">
        <v>8042.42529296875</v>
      </c>
      <c r="O42" s="75"/>
      <c r="P42" s="76"/>
      <c r="Q42" s="76"/>
      <c r="R42" s="86"/>
      <c r="S42" s="48">
        <v>1</v>
      </c>
      <c r="T42" s="48">
        <v>0</v>
      </c>
      <c r="U42" s="49">
        <v>0</v>
      </c>
      <c r="V42" s="49">
        <v>0.007874</v>
      </c>
      <c r="W42" s="49">
        <v>2.4E-05</v>
      </c>
      <c r="X42" s="49">
        <v>0.430306</v>
      </c>
      <c r="Y42" s="49">
        <v>0</v>
      </c>
      <c r="Z42" s="49">
        <v>0</v>
      </c>
      <c r="AA42" s="71">
        <v>42</v>
      </c>
      <c r="AB42" s="71"/>
      <c r="AC42" s="72"/>
      <c r="AD42" s="78" t="s">
        <v>1374</v>
      </c>
      <c r="AE42" s="78">
        <v>280</v>
      </c>
      <c r="AF42" s="78">
        <v>12971</v>
      </c>
      <c r="AG42" s="78">
        <v>1325</v>
      </c>
      <c r="AH42" s="78">
        <v>1081</v>
      </c>
      <c r="AI42" s="78"/>
      <c r="AJ42" s="78" t="s">
        <v>1588</v>
      </c>
      <c r="AK42" s="78" t="s">
        <v>1784</v>
      </c>
      <c r="AL42" s="83" t="s">
        <v>1925</v>
      </c>
      <c r="AM42" s="78"/>
      <c r="AN42" s="80">
        <v>41607.65524305555</v>
      </c>
      <c r="AO42" s="83" t="s">
        <v>2070</v>
      </c>
      <c r="AP42" s="78" t="b">
        <v>1</v>
      </c>
      <c r="AQ42" s="78" t="b">
        <v>0</v>
      </c>
      <c r="AR42" s="78" t="b">
        <v>1</v>
      </c>
      <c r="AS42" s="78" t="s">
        <v>2229</v>
      </c>
      <c r="AT42" s="78">
        <v>114</v>
      </c>
      <c r="AU42" s="83" t="s">
        <v>2230</v>
      </c>
      <c r="AV42" s="78" t="b">
        <v>0</v>
      </c>
      <c r="AW42" s="78" t="s">
        <v>2331</v>
      </c>
      <c r="AX42" s="83" t="s">
        <v>2371</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377</v>
      </c>
      <c r="B43" s="65"/>
      <c r="C43" s="65" t="s">
        <v>64</v>
      </c>
      <c r="D43" s="66">
        <v>187.75821064093662</v>
      </c>
      <c r="E43" s="68"/>
      <c r="F43" s="100" t="s">
        <v>2264</v>
      </c>
      <c r="G43" s="65"/>
      <c r="H43" s="69" t="s">
        <v>377</v>
      </c>
      <c r="I43" s="70"/>
      <c r="J43" s="70"/>
      <c r="K43" s="69" t="s">
        <v>2591</v>
      </c>
      <c r="L43" s="73">
        <v>1</v>
      </c>
      <c r="M43" s="74">
        <v>3472.74755859375</v>
      </c>
      <c r="N43" s="74">
        <v>5404.02880859375</v>
      </c>
      <c r="O43" s="75"/>
      <c r="P43" s="76"/>
      <c r="Q43" s="76"/>
      <c r="R43" s="86"/>
      <c r="S43" s="48">
        <v>1</v>
      </c>
      <c r="T43" s="48">
        <v>0</v>
      </c>
      <c r="U43" s="49">
        <v>0</v>
      </c>
      <c r="V43" s="49">
        <v>0.007874</v>
      </c>
      <c r="W43" s="49">
        <v>2.4E-05</v>
      </c>
      <c r="X43" s="49">
        <v>0.430306</v>
      </c>
      <c r="Y43" s="49">
        <v>0</v>
      </c>
      <c r="Z43" s="49">
        <v>0</v>
      </c>
      <c r="AA43" s="71">
        <v>43</v>
      </c>
      <c r="AB43" s="71"/>
      <c r="AC43" s="72"/>
      <c r="AD43" s="78" t="s">
        <v>1375</v>
      </c>
      <c r="AE43" s="78">
        <v>8</v>
      </c>
      <c r="AF43" s="78">
        <v>11376</v>
      </c>
      <c r="AG43" s="78">
        <v>13293</v>
      </c>
      <c r="AH43" s="78">
        <v>5</v>
      </c>
      <c r="AI43" s="78"/>
      <c r="AJ43" s="78" t="s">
        <v>1589</v>
      </c>
      <c r="AK43" s="78" t="s">
        <v>1785</v>
      </c>
      <c r="AL43" s="83" t="s">
        <v>1926</v>
      </c>
      <c r="AM43" s="78"/>
      <c r="AN43" s="80">
        <v>39933.50648148148</v>
      </c>
      <c r="AO43" s="83" t="s">
        <v>2071</v>
      </c>
      <c r="AP43" s="78" t="b">
        <v>0</v>
      </c>
      <c r="AQ43" s="78" t="b">
        <v>0</v>
      </c>
      <c r="AR43" s="78" t="b">
        <v>1</v>
      </c>
      <c r="AS43" s="78"/>
      <c r="AT43" s="78">
        <v>211</v>
      </c>
      <c r="AU43" s="83" t="s">
        <v>2230</v>
      </c>
      <c r="AV43" s="78" t="b">
        <v>0</v>
      </c>
      <c r="AW43" s="78" t="s">
        <v>2331</v>
      </c>
      <c r="AX43" s="83" t="s">
        <v>2372</v>
      </c>
      <c r="AY43" s="78" t="s">
        <v>65</v>
      </c>
      <c r="AZ43" s="78" t="str">
        <f>REPLACE(INDEX(GroupVertices[Group],MATCH(Vertices[[#This Row],[Vertex]],GroupVertices[Vertex],0)),1,1,"")</f>
        <v>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378</v>
      </c>
      <c r="B44" s="65"/>
      <c r="C44" s="65" t="s">
        <v>64</v>
      </c>
      <c r="D44" s="66">
        <v>1000</v>
      </c>
      <c r="E44" s="68"/>
      <c r="F44" s="100" t="s">
        <v>2265</v>
      </c>
      <c r="G44" s="65"/>
      <c r="H44" s="69" t="s">
        <v>378</v>
      </c>
      <c r="I44" s="70"/>
      <c r="J44" s="70"/>
      <c r="K44" s="69" t="s">
        <v>2592</v>
      </c>
      <c r="L44" s="73">
        <v>1</v>
      </c>
      <c r="M44" s="74">
        <v>3493.9609375</v>
      </c>
      <c r="N44" s="74">
        <v>6838.11376953125</v>
      </c>
      <c r="O44" s="75"/>
      <c r="P44" s="76"/>
      <c r="Q44" s="76"/>
      <c r="R44" s="86"/>
      <c r="S44" s="48">
        <v>1</v>
      </c>
      <c r="T44" s="48">
        <v>0</v>
      </c>
      <c r="U44" s="49">
        <v>0</v>
      </c>
      <c r="V44" s="49">
        <v>0.007874</v>
      </c>
      <c r="W44" s="49">
        <v>2.4E-05</v>
      </c>
      <c r="X44" s="49">
        <v>0.430306</v>
      </c>
      <c r="Y44" s="49">
        <v>0</v>
      </c>
      <c r="Z44" s="49">
        <v>0</v>
      </c>
      <c r="AA44" s="71">
        <v>44</v>
      </c>
      <c r="AB44" s="71"/>
      <c r="AC44" s="72"/>
      <c r="AD44" s="78" t="s">
        <v>1376</v>
      </c>
      <c r="AE44" s="78">
        <v>40197</v>
      </c>
      <c r="AF44" s="78">
        <v>3013614</v>
      </c>
      <c r="AG44" s="78">
        <v>37459</v>
      </c>
      <c r="AH44" s="78">
        <v>4791</v>
      </c>
      <c r="AI44" s="78"/>
      <c r="AJ44" s="78" t="s">
        <v>1590</v>
      </c>
      <c r="AK44" s="78"/>
      <c r="AL44" s="83" t="s">
        <v>1927</v>
      </c>
      <c r="AM44" s="78"/>
      <c r="AN44" s="80">
        <v>39797.68498842593</v>
      </c>
      <c r="AO44" s="83" t="s">
        <v>2072</v>
      </c>
      <c r="AP44" s="78" t="b">
        <v>0</v>
      </c>
      <c r="AQ44" s="78" t="b">
        <v>0</v>
      </c>
      <c r="AR44" s="78" t="b">
        <v>1</v>
      </c>
      <c r="AS44" s="78"/>
      <c r="AT44" s="78">
        <v>6281</v>
      </c>
      <c r="AU44" s="83" t="s">
        <v>2230</v>
      </c>
      <c r="AV44" s="78" t="b">
        <v>1</v>
      </c>
      <c r="AW44" s="78" t="s">
        <v>2331</v>
      </c>
      <c r="AX44" s="83" t="s">
        <v>2373</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379</v>
      </c>
      <c r="B45" s="65"/>
      <c r="C45" s="65" t="s">
        <v>64</v>
      </c>
      <c r="D45" s="66">
        <v>173.51602138887162</v>
      </c>
      <c r="E45" s="68"/>
      <c r="F45" s="100" t="s">
        <v>2266</v>
      </c>
      <c r="G45" s="65"/>
      <c r="H45" s="69" t="s">
        <v>379</v>
      </c>
      <c r="I45" s="70"/>
      <c r="J45" s="70"/>
      <c r="K45" s="69" t="s">
        <v>2593</v>
      </c>
      <c r="L45" s="73">
        <v>1</v>
      </c>
      <c r="M45" s="74">
        <v>3712.1279296875</v>
      </c>
      <c r="N45" s="74">
        <v>5654.3583984375</v>
      </c>
      <c r="O45" s="75"/>
      <c r="P45" s="76"/>
      <c r="Q45" s="76"/>
      <c r="R45" s="86"/>
      <c r="S45" s="48">
        <v>1</v>
      </c>
      <c r="T45" s="48">
        <v>0</v>
      </c>
      <c r="U45" s="49">
        <v>0</v>
      </c>
      <c r="V45" s="49">
        <v>0.007874</v>
      </c>
      <c r="W45" s="49">
        <v>2.4E-05</v>
      </c>
      <c r="X45" s="49">
        <v>0.430306</v>
      </c>
      <c r="Y45" s="49">
        <v>0</v>
      </c>
      <c r="Z45" s="49">
        <v>0</v>
      </c>
      <c r="AA45" s="71">
        <v>45</v>
      </c>
      <c r="AB45" s="71"/>
      <c r="AC45" s="72"/>
      <c r="AD45" s="78" t="s">
        <v>1377</v>
      </c>
      <c r="AE45" s="78">
        <v>196</v>
      </c>
      <c r="AF45" s="78">
        <v>5086</v>
      </c>
      <c r="AG45" s="78">
        <v>5279</v>
      </c>
      <c r="AH45" s="78">
        <v>3284</v>
      </c>
      <c r="AI45" s="78"/>
      <c r="AJ45" s="78" t="s">
        <v>1591</v>
      </c>
      <c r="AK45" s="78" t="s">
        <v>1786</v>
      </c>
      <c r="AL45" s="78"/>
      <c r="AM45" s="78"/>
      <c r="AN45" s="80">
        <v>41024.61523148148</v>
      </c>
      <c r="AO45" s="78"/>
      <c r="AP45" s="78" t="b">
        <v>1</v>
      </c>
      <c r="AQ45" s="78" t="b">
        <v>0</v>
      </c>
      <c r="AR45" s="78" t="b">
        <v>1</v>
      </c>
      <c r="AS45" s="78"/>
      <c r="AT45" s="78">
        <v>94</v>
      </c>
      <c r="AU45" s="83" t="s">
        <v>2230</v>
      </c>
      <c r="AV45" s="78" t="b">
        <v>0</v>
      </c>
      <c r="AW45" s="78" t="s">
        <v>2331</v>
      </c>
      <c r="AX45" s="83" t="s">
        <v>2374</v>
      </c>
      <c r="AY45" s="78" t="s">
        <v>65</v>
      </c>
      <c r="AZ45" s="78" t="str">
        <f>REPLACE(INDEX(GroupVertices[Group],MATCH(Vertices[[#This Row],[Vertex]],GroupVertices[Vertex],0)),1,1,"")</f>
        <v>3</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380</v>
      </c>
      <c r="B46" s="65"/>
      <c r="C46" s="65" t="s">
        <v>64</v>
      </c>
      <c r="D46" s="66">
        <v>176.86033196523093</v>
      </c>
      <c r="E46" s="68"/>
      <c r="F46" s="100" t="s">
        <v>2267</v>
      </c>
      <c r="G46" s="65"/>
      <c r="H46" s="69" t="s">
        <v>380</v>
      </c>
      <c r="I46" s="70"/>
      <c r="J46" s="70"/>
      <c r="K46" s="69" t="s">
        <v>2594</v>
      </c>
      <c r="L46" s="73">
        <v>1</v>
      </c>
      <c r="M46" s="74">
        <v>3379.943115234375</v>
      </c>
      <c r="N46" s="74">
        <v>6174.82470703125</v>
      </c>
      <c r="O46" s="75"/>
      <c r="P46" s="76"/>
      <c r="Q46" s="76"/>
      <c r="R46" s="86"/>
      <c r="S46" s="48">
        <v>1</v>
      </c>
      <c r="T46" s="48">
        <v>0</v>
      </c>
      <c r="U46" s="49">
        <v>0</v>
      </c>
      <c r="V46" s="49">
        <v>0.007874</v>
      </c>
      <c r="W46" s="49">
        <v>2.4E-05</v>
      </c>
      <c r="X46" s="49">
        <v>0.430306</v>
      </c>
      <c r="Y46" s="49">
        <v>0</v>
      </c>
      <c r="Z46" s="49">
        <v>0</v>
      </c>
      <c r="AA46" s="71">
        <v>46</v>
      </c>
      <c r="AB46" s="71"/>
      <c r="AC46" s="72"/>
      <c r="AD46" s="78" t="s">
        <v>1378</v>
      </c>
      <c r="AE46" s="78">
        <v>3743</v>
      </c>
      <c r="AF46" s="78">
        <v>6563</v>
      </c>
      <c r="AG46" s="78">
        <v>12742</v>
      </c>
      <c r="AH46" s="78">
        <v>3458</v>
      </c>
      <c r="AI46" s="78"/>
      <c r="AJ46" s="78" t="s">
        <v>1592</v>
      </c>
      <c r="AK46" s="78" t="s">
        <v>1787</v>
      </c>
      <c r="AL46" s="83" t="s">
        <v>1928</v>
      </c>
      <c r="AM46" s="78"/>
      <c r="AN46" s="80">
        <v>40597.40908564815</v>
      </c>
      <c r="AO46" s="83" t="s">
        <v>2073</v>
      </c>
      <c r="AP46" s="78" t="b">
        <v>0</v>
      </c>
      <c r="AQ46" s="78" t="b">
        <v>0</v>
      </c>
      <c r="AR46" s="78" t="b">
        <v>0</v>
      </c>
      <c r="AS46" s="78" t="s">
        <v>2229</v>
      </c>
      <c r="AT46" s="78">
        <v>54</v>
      </c>
      <c r="AU46" s="83" t="s">
        <v>2230</v>
      </c>
      <c r="AV46" s="78" t="b">
        <v>0</v>
      </c>
      <c r="AW46" s="78" t="s">
        <v>2331</v>
      </c>
      <c r="AX46" s="83" t="s">
        <v>2375</v>
      </c>
      <c r="AY46" s="78" t="s">
        <v>65</v>
      </c>
      <c r="AZ46" s="78" t="str">
        <f>REPLACE(INDEX(GroupVertices[Group],MATCH(Vertices[[#This Row],[Vertex]],GroupVertices[Vertex],0)),1,1,"")</f>
        <v>3</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381</v>
      </c>
      <c r="B47" s="65"/>
      <c r="C47" s="65" t="s">
        <v>64</v>
      </c>
      <c r="D47" s="66">
        <v>319.9524451565662</v>
      </c>
      <c r="E47" s="68"/>
      <c r="F47" s="100" t="s">
        <v>2268</v>
      </c>
      <c r="G47" s="65"/>
      <c r="H47" s="69" t="s">
        <v>381</v>
      </c>
      <c r="I47" s="70"/>
      <c r="J47" s="70"/>
      <c r="K47" s="69" t="s">
        <v>2595</v>
      </c>
      <c r="L47" s="73">
        <v>1</v>
      </c>
      <c r="M47" s="74">
        <v>3648.406005859375</v>
      </c>
      <c r="N47" s="74">
        <v>4804.8046875</v>
      </c>
      <c r="O47" s="75"/>
      <c r="P47" s="76"/>
      <c r="Q47" s="76"/>
      <c r="R47" s="86"/>
      <c r="S47" s="48">
        <v>1</v>
      </c>
      <c r="T47" s="48">
        <v>0</v>
      </c>
      <c r="U47" s="49">
        <v>0</v>
      </c>
      <c r="V47" s="49">
        <v>0.007874</v>
      </c>
      <c r="W47" s="49">
        <v>2.4E-05</v>
      </c>
      <c r="X47" s="49">
        <v>0.430306</v>
      </c>
      <c r="Y47" s="49">
        <v>0</v>
      </c>
      <c r="Z47" s="49">
        <v>0</v>
      </c>
      <c r="AA47" s="71">
        <v>47</v>
      </c>
      <c r="AB47" s="71"/>
      <c r="AC47" s="72"/>
      <c r="AD47" s="78" t="s">
        <v>1379</v>
      </c>
      <c r="AE47" s="78">
        <v>1640</v>
      </c>
      <c r="AF47" s="78">
        <v>69759</v>
      </c>
      <c r="AG47" s="78">
        <v>10273</v>
      </c>
      <c r="AH47" s="78">
        <v>3684</v>
      </c>
      <c r="AI47" s="78"/>
      <c r="AJ47" s="78" t="s">
        <v>1593</v>
      </c>
      <c r="AK47" s="78" t="s">
        <v>1788</v>
      </c>
      <c r="AL47" s="83" t="s">
        <v>1929</v>
      </c>
      <c r="AM47" s="78"/>
      <c r="AN47" s="80">
        <v>39653.545810185184</v>
      </c>
      <c r="AO47" s="83" t="s">
        <v>2074</v>
      </c>
      <c r="AP47" s="78" t="b">
        <v>0</v>
      </c>
      <c r="AQ47" s="78" t="b">
        <v>0</v>
      </c>
      <c r="AR47" s="78" t="b">
        <v>1</v>
      </c>
      <c r="AS47" s="78"/>
      <c r="AT47" s="78">
        <v>822</v>
      </c>
      <c r="AU47" s="83" t="s">
        <v>2230</v>
      </c>
      <c r="AV47" s="78" t="b">
        <v>1</v>
      </c>
      <c r="AW47" s="78" t="s">
        <v>2331</v>
      </c>
      <c r="AX47" s="83" t="s">
        <v>2376</v>
      </c>
      <c r="AY47" s="78" t="s">
        <v>65</v>
      </c>
      <c r="AZ47" s="78" t="str">
        <f>REPLACE(INDEX(GroupVertices[Group],MATCH(Vertices[[#This Row],[Vertex]],GroupVertices[Vertex],0)),1,1,"")</f>
        <v>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382</v>
      </c>
      <c r="B48" s="65"/>
      <c r="C48" s="65" t="s">
        <v>64</v>
      </c>
      <c r="D48" s="66">
        <v>1000</v>
      </c>
      <c r="E48" s="68"/>
      <c r="F48" s="100" t="s">
        <v>2269</v>
      </c>
      <c r="G48" s="65"/>
      <c r="H48" s="69" t="s">
        <v>382</v>
      </c>
      <c r="I48" s="70"/>
      <c r="J48" s="70"/>
      <c r="K48" s="69" t="s">
        <v>2596</v>
      </c>
      <c r="L48" s="73">
        <v>1</v>
      </c>
      <c r="M48" s="74">
        <v>3870.5498046875</v>
      </c>
      <c r="N48" s="74">
        <v>9193.6328125</v>
      </c>
      <c r="O48" s="75"/>
      <c r="P48" s="76"/>
      <c r="Q48" s="76"/>
      <c r="R48" s="86"/>
      <c r="S48" s="48">
        <v>1</v>
      </c>
      <c r="T48" s="48">
        <v>0</v>
      </c>
      <c r="U48" s="49">
        <v>0</v>
      </c>
      <c r="V48" s="49">
        <v>0.007874</v>
      </c>
      <c r="W48" s="49">
        <v>2.4E-05</v>
      </c>
      <c r="X48" s="49">
        <v>0.430306</v>
      </c>
      <c r="Y48" s="49">
        <v>0</v>
      </c>
      <c r="Z48" s="49">
        <v>0</v>
      </c>
      <c r="AA48" s="71">
        <v>48</v>
      </c>
      <c r="AB48" s="71"/>
      <c r="AC48" s="72"/>
      <c r="AD48" s="78" t="s">
        <v>1380</v>
      </c>
      <c r="AE48" s="78">
        <v>1380</v>
      </c>
      <c r="AF48" s="78">
        <v>370099</v>
      </c>
      <c r="AG48" s="78">
        <v>204450</v>
      </c>
      <c r="AH48" s="78">
        <v>6184</v>
      </c>
      <c r="AI48" s="78"/>
      <c r="AJ48" s="78" t="s">
        <v>1594</v>
      </c>
      <c r="AK48" s="78" t="s">
        <v>1789</v>
      </c>
      <c r="AL48" s="83" t="s">
        <v>1930</v>
      </c>
      <c r="AM48" s="78"/>
      <c r="AN48" s="80">
        <v>39877.616006944445</v>
      </c>
      <c r="AO48" s="83" t="s">
        <v>2075</v>
      </c>
      <c r="AP48" s="78" t="b">
        <v>0</v>
      </c>
      <c r="AQ48" s="78" t="b">
        <v>0</v>
      </c>
      <c r="AR48" s="78" t="b">
        <v>0</v>
      </c>
      <c r="AS48" s="78"/>
      <c r="AT48" s="78">
        <v>3780</v>
      </c>
      <c r="AU48" s="83" t="s">
        <v>2230</v>
      </c>
      <c r="AV48" s="78" t="b">
        <v>1</v>
      </c>
      <c r="AW48" s="78" t="s">
        <v>2331</v>
      </c>
      <c r="AX48" s="83" t="s">
        <v>2377</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236</v>
      </c>
      <c r="B49" s="65"/>
      <c r="C49" s="65" t="s">
        <v>64</v>
      </c>
      <c r="D49" s="66">
        <v>166.0779304996771</v>
      </c>
      <c r="E49" s="68"/>
      <c r="F49" s="100" t="s">
        <v>759</v>
      </c>
      <c r="G49" s="65"/>
      <c r="H49" s="69" t="s">
        <v>236</v>
      </c>
      <c r="I49" s="70"/>
      <c r="J49" s="70"/>
      <c r="K49" s="69" t="s">
        <v>2597</v>
      </c>
      <c r="L49" s="73">
        <v>1</v>
      </c>
      <c r="M49" s="74">
        <v>194.9122772216797</v>
      </c>
      <c r="N49" s="74">
        <v>1840.75244140625</v>
      </c>
      <c r="O49" s="75"/>
      <c r="P49" s="76"/>
      <c r="Q49" s="76"/>
      <c r="R49" s="86"/>
      <c r="S49" s="48">
        <v>0</v>
      </c>
      <c r="T49" s="48">
        <v>2</v>
      </c>
      <c r="U49" s="49">
        <v>0</v>
      </c>
      <c r="V49" s="49">
        <v>0.022727</v>
      </c>
      <c r="W49" s="49">
        <v>0.04304</v>
      </c>
      <c r="X49" s="49">
        <v>0.617251</v>
      </c>
      <c r="Y49" s="49">
        <v>0.5</v>
      </c>
      <c r="Z49" s="49">
        <v>0</v>
      </c>
      <c r="AA49" s="71">
        <v>49</v>
      </c>
      <c r="AB49" s="71"/>
      <c r="AC49" s="72"/>
      <c r="AD49" s="78" t="s">
        <v>1381</v>
      </c>
      <c r="AE49" s="78">
        <v>340</v>
      </c>
      <c r="AF49" s="78">
        <v>1801</v>
      </c>
      <c r="AG49" s="78">
        <v>685877</v>
      </c>
      <c r="AH49" s="78">
        <v>735256</v>
      </c>
      <c r="AI49" s="78"/>
      <c r="AJ49" s="78" t="s">
        <v>1595</v>
      </c>
      <c r="AK49" s="78" t="s">
        <v>1790</v>
      </c>
      <c r="AL49" s="78"/>
      <c r="AM49" s="78"/>
      <c r="AN49" s="80">
        <v>40265.76994212963</v>
      </c>
      <c r="AO49" s="83" t="s">
        <v>2076</v>
      </c>
      <c r="AP49" s="78" t="b">
        <v>1</v>
      </c>
      <c r="AQ49" s="78" t="b">
        <v>0</v>
      </c>
      <c r="AR49" s="78" t="b">
        <v>1</v>
      </c>
      <c r="AS49" s="78"/>
      <c r="AT49" s="78">
        <v>204</v>
      </c>
      <c r="AU49" s="83" t="s">
        <v>2230</v>
      </c>
      <c r="AV49" s="78" t="b">
        <v>0</v>
      </c>
      <c r="AW49" s="78" t="s">
        <v>2331</v>
      </c>
      <c r="AX49" s="83" t="s">
        <v>2378</v>
      </c>
      <c r="AY49" s="78" t="s">
        <v>66</v>
      </c>
      <c r="AZ49" s="78" t="str">
        <f>REPLACE(INDEX(GroupVertices[Group],MATCH(Vertices[[#This Row],[Vertex]],GroupVertices[Vertex],0)),1,1,"")</f>
        <v>2</v>
      </c>
      <c r="BA49" s="48"/>
      <c r="BB49" s="48"/>
      <c r="BC49" s="48"/>
      <c r="BD49" s="48"/>
      <c r="BE49" s="48" t="s">
        <v>653</v>
      </c>
      <c r="BF49" s="48" t="s">
        <v>653</v>
      </c>
      <c r="BG49" s="116" t="s">
        <v>3330</v>
      </c>
      <c r="BH49" s="116" t="s">
        <v>3330</v>
      </c>
      <c r="BI49" s="116" t="s">
        <v>3441</v>
      </c>
      <c r="BJ49" s="116" t="s">
        <v>3441</v>
      </c>
      <c r="BK49" s="116">
        <v>2</v>
      </c>
      <c r="BL49" s="120">
        <v>8</v>
      </c>
      <c r="BM49" s="116">
        <v>1</v>
      </c>
      <c r="BN49" s="120">
        <v>4</v>
      </c>
      <c r="BO49" s="116">
        <v>0</v>
      </c>
      <c r="BP49" s="120">
        <v>0</v>
      </c>
      <c r="BQ49" s="116">
        <v>22</v>
      </c>
      <c r="BR49" s="120">
        <v>88</v>
      </c>
      <c r="BS49" s="116">
        <v>25</v>
      </c>
      <c r="BT49" s="2"/>
      <c r="BU49" s="3"/>
      <c r="BV49" s="3"/>
      <c r="BW49" s="3"/>
      <c r="BX49" s="3"/>
    </row>
    <row r="50" spans="1:76" ht="15">
      <c r="A50" s="64" t="s">
        <v>356</v>
      </c>
      <c r="B50" s="65"/>
      <c r="C50" s="65" t="s">
        <v>64</v>
      </c>
      <c r="D50" s="66">
        <v>238.5930899570115</v>
      </c>
      <c r="E50" s="68"/>
      <c r="F50" s="100" t="s">
        <v>866</v>
      </c>
      <c r="G50" s="65"/>
      <c r="H50" s="69" t="s">
        <v>356</v>
      </c>
      <c r="I50" s="70"/>
      <c r="J50" s="70"/>
      <c r="K50" s="69" t="s">
        <v>2598</v>
      </c>
      <c r="L50" s="73">
        <v>914.1662763466043</v>
      </c>
      <c r="M50" s="74">
        <v>1033.6905517578125</v>
      </c>
      <c r="N50" s="74">
        <v>2471.657958984375</v>
      </c>
      <c r="O50" s="75"/>
      <c r="P50" s="76"/>
      <c r="Q50" s="76"/>
      <c r="R50" s="86"/>
      <c r="S50" s="48">
        <v>13</v>
      </c>
      <c r="T50" s="48">
        <v>1</v>
      </c>
      <c r="U50" s="49">
        <v>78</v>
      </c>
      <c r="V50" s="49">
        <v>0.03125</v>
      </c>
      <c r="W50" s="49">
        <v>0.116993</v>
      </c>
      <c r="X50" s="49">
        <v>3.797028</v>
      </c>
      <c r="Y50" s="49">
        <v>0.07142857142857142</v>
      </c>
      <c r="Z50" s="49">
        <v>0</v>
      </c>
      <c r="AA50" s="71">
        <v>50</v>
      </c>
      <c r="AB50" s="71"/>
      <c r="AC50" s="72"/>
      <c r="AD50" s="78" t="s">
        <v>1382</v>
      </c>
      <c r="AE50" s="78">
        <v>3459</v>
      </c>
      <c r="AF50" s="78">
        <v>33827</v>
      </c>
      <c r="AG50" s="78">
        <v>16805</v>
      </c>
      <c r="AH50" s="78">
        <v>8360</v>
      </c>
      <c r="AI50" s="78"/>
      <c r="AJ50" s="78" t="s">
        <v>1596</v>
      </c>
      <c r="AK50" s="78"/>
      <c r="AL50" s="83" t="s">
        <v>1931</v>
      </c>
      <c r="AM50" s="78"/>
      <c r="AN50" s="80">
        <v>40311.72332175926</v>
      </c>
      <c r="AO50" s="83" t="s">
        <v>2077</v>
      </c>
      <c r="AP50" s="78" t="b">
        <v>1</v>
      </c>
      <c r="AQ50" s="78" t="b">
        <v>0</v>
      </c>
      <c r="AR50" s="78" t="b">
        <v>0</v>
      </c>
      <c r="AS50" s="78"/>
      <c r="AT50" s="78">
        <v>516</v>
      </c>
      <c r="AU50" s="83" t="s">
        <v>2230</v>
      </c>
      <c r="AV50" s="78" t="b">
        <v>1</v>
      </c>
      <c r="AW50" s="78" t="s">
        <v>2331</v>
      </c>
      <c r="AX50" s="83" t="s">
        <v>2379</v>
      </c>
      <c r="AY50" s="78" t="s">
        <v>66</v>
      </c>
      <c r="AZ50" s="78" t="str">
        <f>REPLACE(INDEX(GroupVertices[Group],MATCH(Vertices[[#This Row],[Vertex]],GroupVertices[Vertex],0)),1,1,"")</f>
        <v>2</v>
      </c>
      <c r="BA50" s="48" t="s">
        <v>621</v>
      </c>
      <c r="BB50" s="48" t="s">
        <v>621</v>
      </c>
      <c r="BC50" s="48" t="s">
        <v>625</v>
      </c>
      <c r="BD50" s="48" t="s">
        <v>625</v>
      </c>
      <c r="BE50" s="48" t="s">
        <v>653</v>
      </c>
      <c r="BF50" s="48" t="s">
        <v>653</v>
      </c>
      <c r="BG50" s="116" t="s">
        <v>3331</v>
      </c>
      <c r="BH50" s="116" t="s">
        <v>3331</v>
      </c>
      <c r="BI50" s="116" t="s">
        <v>3442</v>
      </c>
      <c r="BJ50" s="116" t="s">
        <v>3442</v>
      </c>
      <c r="BK50" s="116">
        <v>1</v>
      </c>
      <c r="BL50" s="120">
        <v>4.761904761904762</v>
      </c>
      <c r="BM50" s="116">
        <v>1</v>
      </c>
      <c r="BN50" s="120">
        <v>4.761904761904762</v>
      </c>
      <c r="BO50" s="116">
        <v>0</v>
      </c>
      <c r="BP50" s="120">
        <v>0</v>
      </c>
      <c r="BQ50" s="116">
        <v>19</v>
      </c>
      <c r="BR50" s="120">
        <v>90.47619047619048</v>
      </c>
      <c r="BS50" s="116">
        <v>21</v>
      </c>
      <c r="BT50" s="2"/>
      <c r="BU50" s="3"/>
      <c r="BV50" s="3"/>
      <c r="BW50" s="3"/>
      <c r="BX50" s="3"/>
    </row>
    <row r="51" spans="1:76" ht="15">
      <c r="A51" s="64" t="s">
        <v>237</v>
      </c>
      <c r="B51" s="65"/>
      <c r="C51" s="65" t="s">
        <v>64</v>
      </c>
      <c r="D51" s="66">
        <v>162.01811407218068</v>
      </c>
      <c r="E51" s="68"/>
      <c r="F51" s="100" t="s">
        <v>760</v>
      </c>
      <c r="G51" s="65"/>
      <c r="H51" s="69" t="s">
        <v>237</v>
      </c>
      <c r="I51" s="70"/>
      <c r="J51" s="70"/>
      <c r="K51" s="69" t="s">
        <v>2599</v>
      </c>
      <c r="L51" s="73">
        <v>1</v>
      </c>
      <c r="M51" s="74">
        <v>426.2081604003906</v>
      </c>
      <c r="N51" s="74">
        <v>6220.38623046875</v>
      </c>
      <c r="O51" s="75"/>
      <c r="P51" s="76"/>
      <c r="Q51" s="76"/>
      <c r="R51" s="86"/>
      <c r="S51" s="48">
        <v>1</v>
      </c>
      <c r="T51" s="48">
        <v>1</v>
      </c>
      <c r="U51" s="49">
        <v>0</v>
      </c>
      <c r="V51" s="49">
        <v>0</v>
      </c>
      <c r="W51" s="49">
        <v>0</v>
      </c>
      <c r="X51" s="49">
        <v>0.999998</v>
      </c>
      <c r="Y51" s="49">
        <v>0</v>
      </c>
      <c r="Z51" s="49" t="s">
        <v>2866</v>
      </c>
      <c r="AA51" s="71">
        <v>51</v>
      </c>
      <c r="AB51" s="71"/>
      <c r="AC51" s="72"/>
      <c r="AD51" s="78" t="s">
        <v>1383</v>
      </c>
      <c r="AE51" s="78">
        <v>2</v>
      </c>
      <c r="AF51" s="78">
        <v>8</v>
      </c>
      <c r="AG51" s="78">
        <v>2697</v>
      </c>
      <c r="AH51" s="78">
        <v>211</v>
      </c>
      <c r="AI51" s="78"/>
      <c r="AJ51" s="78" t="s">
        <v>1597</v>
      </c>
      <c r="AK51" s="78" t="s">
        <v>1791</v>
      </c>
      <c r="AL51" s="78"/>
      <c r="AM51" s="78"/>
      <c r="AN51" s="80">
        <v>43553.7466087963</v>
      </c>
      <c r="AO51" s="83" t="s">
        <v>2078</v>
      </c>
      <c r="AP51" s="78" t="b">
        <v>1</v>
      </c>
      <c r="AQ51" s="78" t="b">
        <v>0</v>
      </c>
      <c r="AR51" s="78" t="b">
        <v>0</v>
      </c>
      <c r="AS51" s="78"/>
      <c r="AT51" s="78">
        <v>0</v>
      </c>
      <c r="AU51" s="78"/>
      <c r="AV51" s="78" t="b">
        <v>0</v>
      </c>
      <c r="AW51" s="78" t="s">
        <v>2331</v>
      </c>
      <c r="AX51" s="83" t="s">
        <v>2380</v>
      </c>
      <c r="AY51" s="78" t="s">
        <v>66</v>
      </c>
      <c r="AZ51" s="78" t="str">
        <f>REPLACE(INDEX(GroupVertices[Group],MATCH(Vertices[[#This Row],[Vertex]],GroupVertices[Vertex],0)),1,1,"")</f>
        <v>1</v>
      </c>
      <c r="BA51" s="48"/>
      <c r="BB51" s="48"/>
      <c r="BC51" s="48"/>
      <c r="BD51" s="48"/>
      <c r="BE51" s="48" t="s">
        <v>663</v>
      </c>
      <c r="BF51" s="48" t="s">
        <v>663</v>
      </c>
      <c r="BG51" s="116" t="s">
        <v>3332</v>
      </c>
      <c r="BH51" s="116" t="s">
        <v>3332</v>
      </c>
      <c r="BI51" s="116" t="s">
        <v>3443</v>
      </c>
      <c r="BJ51" s="116" t="s">
        <v>3443</v>
      </c>
      <c r="BK51" s="116">
        <v>1</v>
      </c>
      <c r="BL51" s="120">
        <v>3.125</v>
      </c>
      <c r="BM51" s="116">
        <v>0</v>
      </c>
      <c r="BN51" s="120">
        <v>0</v>
      </c>
      <c r="BO51" s="116">
        <v>0</v>
      </c>
      <c r="BP51" s="120">
        <v>0</v>
      </c>
      <c r="BQ51" s="116">
        <v>31</v>
      </c>
      <c r="BR51" s="120">
        <v>96.875</v>
      </c>
      <c r="BS51" s="116">
        <v>32</v>
      </c>
      <c r="BT51" s="2"/>
      <c r="BU51" s="3"/>
      <c r="BV51" s="3"/>
      <c r="BW51" s="3"/>
      <c r="BX51" s="3"/>
    </row>
    <row r="52" spans="1:76" ht="15">
      <c r="A52" s="64" t="s">
        <v>238</v>
      </c>
      <c r="B52" s="65"/>
      <c r="C52" s="65" t="s">
        <v>64</v>
      </c>
      <c r="D52" s="66">
        <v>167.22138130608298</v>
      </c>
      <c r="E52" s="68"/>
      <c r="F52" s="100" t="s">
        <v>761</v>
      </c>
      <c r="G52" s="65"/>
      <c r="H52" s="69" t="s">
        <v>238</v>
      </c>
      <c r="I52" s="70"/>
      <c r="J52" s="70"/>
      <c r="K52" s="69" t="s">
        <v>2600</v>
      </c>
      <c r="L52" s="73">
        <v>1</v>
      </c>
      <c r="M52" s="74">
        <v>2860.78759765625</v>
      </c>
      <c r="N52" s="74">
        <v>928.6166381835938</v>
      </c>
      <c r="O52" s="75"/>
      <c r="P52" s="76"/>
      <c r="Q52" s="76"/>
      <c r="R52" s="86"/>
      <c r="S52" s="48">
        <v>0</v>
      </c>
      <c r="T52" s="48">
        <v>1</v>
      </c>
      <c r="U52" s="49">
        <v>0</v>
      </c>
      <c r="V52" s="49">
        <v>0.007519</v>
      </c>
      <c r="W52" s="49">
        <v>3E-06</v>
      </c>
      <c r="X52" s="49">
        <v>0.514585</v>
      </c>
      <c r="Y52" s="49">
        <v>0</v>
      </c>
      <c r="Z52" s="49">
        <v>0</v>
      </c>
      <c r="AA52" s="71">
        <v>52</v>
      </c>
      <c r="AB52" s="71"/>
      <c r="AC52" s="72"/>
      <c r="AD52" s="78" t="s">
        <v>1384</v>
      </c>
      <c r="AE52" s="78">
        <v>2456</v>
      </c>
      <c r="AF52" s="78">
        <v>2306</v>
      </c>
      <c r="AG52" s="78">
        <v>249404</v>
      </c>
      <c r="AH52" s="78">
        <v>50064</v>
      </c>
      <c r="AI52" s="78"/>
      <c r="AJ52" s="78" t="s">
        <v>1598</v>
      </c>
      <c r="AK52" s="78" t="s">
        <v>1792</v>
      </c>
      <c r="AL52" s="78"/>
      <c r="AM52" s="78"/>
      <c r="AN52" s="80">
        <v>40097.057858796295</v>
      </c>
      <c r="AO52" s="83" t="s">
        <v>2079</v>
      </c>
      <c r="AP52" s="78" t="b">
        <v>0</v>
      </c>
      <c r="AQ52" s="78" t="b">
        <v>0</v>
      </c>
      <c r="AR52" s="78" t="b">
        <v>0</v>
      </c>
      <c r="AS52" s="78"/>
      <c r="AT52" s="78">
        <v>228</v>
      </c>
      <c r="AU52" s="83" t="s">
        <v>2234</v>
      </c>
      <c r="AV52" s="78" t="b">
        <v>0</v>
      </c>
      <c r="AW52" s="78" t="s">
        <v>2331</v>
      </c>
      <c r="AX52" s="83" t="s">
        <v>2381</v>
      </c>
      <c r="AY52" s="78" t="s">
        <v>66</v>
      </c>
      <c r="AZ52" s="78" t="str">
        <f>REPLACE(INDEX(GroupVertices[Group],MATCH(Vertices[[#This Row],[Vertex]],GroupVertices[Vertex],0)),1,1,"")</f>
        <v>4</v>
      </c>
      <c r="BA52" s="48"/>
      <c r="BB52" s="48"/>
      <c r="BC52" s="48"/>
      <c r="BD52" s="48"/>
      <c r="BE52" s="48" t="s">
        <v>664</v>
      </c>
      <c r="BF52" s="48" t="s">
        <v>664</v>
      </c>
      <c r="BG52" s="116" t="s">
        <v>3333</v>
      </c>
      <c r="BH52" s="116" t="s">
        <v>3333</v>
      </c>
      <c r="BI52" s="116" t="s">
        <v>3444</v>
      </c>
      <c r="BJ52" s="116" t="s">
        <v>3444</v>
      </c>
      <c r="BK52" s="116">
        <v>0</v>
      </c>
      <c r="BL52" s="120">
        <v>0</v>
      </c>
      <c r="BM52" s="116">
        <v>1</v>
      </c>
      <c r="BN52" s="120">
        <v>3.8461538461538463</v>
      </c>
      <c r="BO52" s="116">
        <v>0</v>
      </c>
      <c r="BP52" s="120">
        <v>0</v>
      </c>
      <c r="BQ52" s="116">
        <v>25</v>
      </c>
      <c r="BR52" s="120">
        <v>96.15384615384616</v>
      </c>
      <c r="BS52" s="116">
        <v>26</v>
      </c>
      <c r="BT52" s="2"/>
      <c r="BU52" s="3"/>
      <c r="BV52" s="3"/>
      <c r="BW52" s="3"/>
      <c r="BX52" s="3"/>
    </row>
    <row r="53" spans="1:76" ht="15">
      <c r="A53" s="64" t="s">
        <v>347</v>
      </c>
      <c r="B53" s="65"/>
      <c r="C53" s="65" t="s">
        <v>64</v>
      </c>
      <c r="D53" s="66">
        <v>610.7580242043346</v>
      </c>
      <c r="E53" s="68"/>
      <c r="F53" s="100" t="s">
        <v>858</v>
      </c>
      <c r="G53" s="65"/>
      <c r="H53" s="69" t="s">
        <v>347</v>
      </c>
      <c r="I53" s="70"/>
      <c r="J53" s="70"/>
      <c r="K53" s="69" t="s">
        <v>2601</v>
      </c>
      <c r="L53" s="73">
        <v>9999</v>
      </c>
      <c r="M53" s="74">
        <v>3251.513671875</v>
      </c>
      <c r="N53" s="74">
        <v>2368.484375</v>
      </c>
      <c r="O53" s="75"/>
      <c r="P53" s="76"/>
      <c r="Q53" s="76"/>
      <c r="R53" s="86"/>
      <c r="S53" s="48">
        <v>17</v>
      </c>
      <c r="T53" s="48">
        <v>1</v>
      </c>
      <c r="U53" s="49">
        <v>854</v>
      </c>
      <c r="V53" s="49">
        <v>0.010417</v>
      </c>
      <c r="W53" s="49">
        <v>1.8E-05</v>
      </c>
      <c r="X53" s="49">
        <v>7.291701</v>
      </c>
      <c r="Y53" s="49">
        <v>0.004166666666666667</v>
      </c>
      <c r="Z53" s="49">
        <v>0</v>
      </c>
      <c r="AA53" s="71">
        <v>53</v>
      </c>
      <c r="AB53" s="71"/>
      <c r="AC53" s="72"/>
      <c r="AD53" s="78" t="s">
        <v>1385</v>
      </c>
      <c r="AE53" s="78">
        <v>4653</v>
      </c>
      <c r="AF53" s="78">
        <v>198192</v>
      </c>
      <c r="AG53" s="78">
        <v>61919</v>
      </c>
      <c r="AH53" s="78">
        <v>135918</v>
      </c>
      <c r="AI53" s="78"/>
      <c r="AJ53" s="78" t="s">
        <v>1599</v>
      </c>
      <c r="AK53" s="78"/>
      <c r="AL53" s="83" t="s">
        <v>1932</v>
      </c>
      <c r="AM53" s="78"/>
      <c r="AN53" s="80">
        <v>40438.60658564815</v>
      </c>
      <c r="AO53" s="83" t="s">
        <v>2080</v>
      </c>
      <c r="AP53" s="78" t="b">
        <v>0</v>
      </c>
      <c r="AQ53" s="78" t="b">
        <v>0</v>
      </c>
      <c r="AR53" s="78" t="b">
        <v>1</v>
      </c>
      <c r="AS53" s="78"/>
      <c r="AT53" s="78">
        <v>2793</v>
      </c>
      <c r="AU53" s="83" t="s">
        <v>2230</v>
      </c>
      <c r="AV53" s="78" t="b">
        <v>1</v>
      </c>
      <c r="AW53" s="78" t="s">
        <v>2331</v>
      </c>
      <c r="AX53" s="83" t="s">
        <v>2382</v>
      </c>
      <c r="AY53" s="78" t="s">
        <v>66</v>
      </c>
      <c r="AZ53" s="78" t="str">
        <f>REPLACE(INDEX(GroupVertices[Group],MATCH(Vertices[[#This Row],[Vertex]],GroupVertices[Vertex],0)),1,1,"")</f>
        <v>4</v>
      </c>
      <c r="BA53" s="48" t="s">
        <v>613</v>
      </c>
      <c r="BB53" s="48" t="s">
        <v>613</v>
      </c>
      <c r="BC53" s="48" t="s">
        <v>650</v>
      </c>
      <c r="BD53" s="48" t="s">
        <v>650</v>
      </c>
      <c r="BE53" s="48" t="s">
        <v>708</v>
      </c>
      <c r="BF53" s="48" t="s">
        <v>708</v>
      </c>
      <c r="BG53" s="116" t="s">
        <v>3334</v>
      </c>
      <c r="BH53" s="116" t="s">
        <v>3334</v>
      </c>
      <c r="BI53" s="116" t="s">
        <v>3166</v>
      </c>
      <c r="BJ53" s="116" t="s">
        <v>3166</v>
      </c>
      <c r="BK53" s="116">
        <v>0</v>
      </c>
      <c r="BL53" s="120">
        <v>0</v>
      </c>
      <c r="BM53" s="116">
        <v>1</v>
      </c>
      <c r="BN53" s="120">
        <v>2.380952380952381</v>
      </c>
      <c r="BO53" s="116">
        <v>0</v>
      </c>
      <c r="BP53" s="120">
        <v>0</v>
      </c>
      <c r="BQ53" s="116">
        <v>41</v>
      </c>
      <c r="BR53" s="120">
        <v>97.61904761904762</v>
      </c>
      <c r="BS53" s="116">
        <v>42</v>
      </c>
      <c r="BT53" s="2"/>
      <c r="BU53" s="3"/>
      <c r="BV53" s="3"/>
      <c r="BW53" s="3"/>
      <c r="BX53" s="3"/>
    </row>
    <row r="54" spans="1:76" ht="15">
      <c r="A54" s="64" t="s">
        <v>239</v>
      </c>
      <c r="B54" s="65"/>
      <c r="C54" s="65" t="s">
        <v>64</v>
      </c>
      <c r="D54" s="66">
        <v>163.69593000791681</v>
      </c>
      <c r="E54" s="68"/>
      <c r="F54" s="100" t="s">
        <v>762</v>
      </c>
      <c r="G54" s="65"/>
      <c r="H54" s="69" t="s">
        <v>239</v>
      </c>
      <c r="I54" s="70"/>
      <c r="J54" s="70"/>
      <c r="K54" s="69" t="s">
        <v>2602</v>
      </c>
      <c r="L54" s="73">
        <v>1</v>
      </c>
      <c r="M54" s="74">
        <v>3248.253662109375</v>
      </c>
      <c r="N54" s="74">
        <v>4446.6142578125</v>
      </c>
      <c r="O54" s="75"/>
      <c r="P54" s="76"/>
      <c r="Q54" s="76"/>
      <c r="R54" s="86"/>
      <c r="S54" s="48">
        <v>0</v>
      </c>
      <c r="T54" s="48">
        <v>1</v>
      </c>
      <c r="U54" s="49">
        <v>0</v>
      </c>
      <c r="V54" s="49">
        <v>0.007519</v>
      </c>
      <c r="W54" s="49">
        <v>3E-06</v>
      </c>
      <c r="X54" s="49">
        <v>0.514585</v>
      </c>
      <c r="Y54" s="49">
        <v>0</v>
      </c>
      <c r="Z54" s="49">
        <v>0</v>
      </c>
      <c r="AA54" s="71">
        <v>54</v>
      </c>
      <c r="AB54" s="71"/>
      <c r="AC54" s="72"/>
      <c r="AD54" s="78" t="s">
        <v>1386</v>
      </c>
      <c r="AE54" s="78">
        <v>1899</v>
      </c>
      <c r="AF54" s="78">
        <v>749</v>
      </c>
      <c r="AG54" s="78">
        <v>44386</v>
      </c>
      <c r="AH54" s="78">
        <v>85316</v>
      </c>
      <c r="AI54" s="78"/>
      <c r="AJ54" s="78" t="s">
        <v>1600</v>
      </c>
      <c r="AK54" s="78" t="s">
        <v>1793</v>
      </c>
      <c r="AL54" s="78"/>
      <c r="AM54" s="78"/>
      <c r="AN54" s="80">
        <v>40856.88224537037</v>
      </c>
      <c r="AO54" s="83" t="s">
        <v>2081</v>
      </c>
      <c r="AP54" s="78" t="b">
        <v>0</v>
      </c>
      <c r="AQ54" s="78" t="b">
        <v>0</v>
      </c>
      <c r="AR54" s="78" t="b">
        <v>1</v>
      </c>
      <c r="AS54" s="78"/>
      <c r="AT54" s="78">
        <v>7</v>
      </c>
      <c r="AU54" s="83" t="s">
        <v>2238</v>
      </c>
      <c r="AV54" s="78" t="b">
        <v>0</v>
      </c>
      <c r="AW54" s="78" t="s">
        <v>2331</v>
      </c>
      <c r="AX54" s="83" t="s">
        <v>2383</v>
      </c>
      <c r="AY54" s="78" t="s">
        <v>66</v>
      </c>
      <c r="AZ54" s="78" t="str">
        <f>REPLACE(INDEX(GroupVertices[Group],MATCH(Vertices[[#This Row],[Vertex]],GroupVertices[Vertex],0)),1,1,"")</f>
        <v>4</v>
      </c>
      <c r="BA54" s="48"/>
      <c r="BB54" s="48"/>
      <c r="BC54" s="48"/>
      <c r="BD54" s="48"/>
      <c r="BE54" s="48" t="s">
        <v>664</v>
      </c>
      <c r="BF54" s="48" t="s">
        <v>664</v>
      </c>
      <c r="BG54" s="116" t="s">
        <v>3333</v>
      </c>
      <c r="BH54" s="116" t="s">
        <v>3333</v>
      </c>
      <c r="BI54" s="116" t="s">
        <v>3444</v>
      </c>
      <c r="BJ54" s="116" t="s">
        <v>3444</v>
      </c>
      <c r="BK54" s="116">
        <v>0</v>
      </c>
      <c r="BL54" s="120">
        <v>0</v>
      </c>
      <c r="BM54" s="116">
        <v>1</v>
      </c>
      <c r="BN54" s="120">
        <v>3.8461538461538463</v>
      </c>
      <c r="BO54" s="116">
        <v>0</v>
      </c>
      <c r="BP54" s="120">
        <v>0</v>
      </c>
      <c r="BQ54" s="116">
        <v>25</v>
      </c>
      <c r="BR54" s="120">
        <v>96.15384615384616</v>
      </c>
      <c r="BS54" s="116">
        <v>26</v>
      </c>
      <c r="BT54" s="2"/>
      <c r="BU54" s="3"/>
      <c r="BV54" s="3"/>
      <c r="BW54" s="3"/>
      <c r="BX54" s="3"/>
    </row>
    <row r="55" spans="1:76" ht="15">
      <c r="A55" s="64" t="s">
        <v>240</v>
      </c>
      <c r="B55" s="65"/>
      <c r="C55" s="65" t="s">
        <v>64</v>
      </c>
      <c r="D55" s="66">
        <v>163.24534246242223</v>
      </c>
      <c r="E55" s="68"/>
      <c r="F55" s="100" t="s">
        <v>763</v>
      </c>
      <c r="G55" s="65"/>
      <c r="H55" s="69" t="s">
        <v>240</v>
      </c>
      <c r="I55" s="70"/>
      <c r="J55" s="70"/>
      <c r="K55" s="69" t="s">
        <v>2603</v>
      </c>
      <c r="L55" s="73">
        <v>1</v>
      </c>
      <c r="M55" s="74">
        <v>2702.78369140625</v>
      </c>
      <c r="N55" s="74">
        <v>2562.603515625</v>
      </c>
      <c r="O55" s="75"/>
      <c r="P55" s="76"/>
      <c r="Q55" s="76"/>
      <c r="R55" s="86"/>
      <c r="S55" s="48">
        <v>0</v>
      </c>
      <c r="T55" s="48">
        <v>1</v>
      </c>
      <c r="U55" s="49">
        <v>0</v>
      </c>
      <c r="V55" s="49">
        <v>0.007519</v>
      </c>
      <c r="W55" s="49">
        <v>3E-06</v>
      </c>
      <c r="X55" s="49">
        <v>0.514585</v>
      </c>
      <c r="Y55" s="49">
        <v>0</v>
      </c>
      <c r="Z55" s="49">
        <v>0</v>
      </c>
      <c r="AA55" s="71">
        <v>55</v>
      </c>
      <c r="AB55" s="71"/>
      <c r="AC55" s="72"/>
      <c r="AD55" s="78" t="s">
        <v>1387</v>
      </c>
      <c r="AE55" s="78">
        <v>744</v>
      </c>
      <c r="AF55" s="78">
        <v>550</v>
      </c>
      <c r="AG55" s="78">
        <v>9115</v>
      </c>
      <c r="AH55" s="78">
        <v>12739</v>
      </c>
      <c r="AI55" s="78"/>
      <c r="AJ55" s="78" t="s">
        <v>1601</v>
      </c>
      <c r="AK55" s="78" t="s">
        <v>1794</v>
      </c>
      <c r="AL55" s="78"/>
      <c r="AM55" s="78"/>
      <c r="AN55" s="80">
        <v>41014.3146412037</v>
      </c>
      <c r="AO55" s="83" t="s">
        <v>2082</v>
      </c>
      <c r="AP55" s="78" t="b">
        <v>1</v>
      </c>
      <c r="AQ55" s="78" t="b">
        <v>0</v>
      </c>
      <c r="AR55" s="78" t="b">
        <v>1</v>
      </c>
      <c r="AS55" s="78"/>
      <c r="AT55" s="78">
        <v>5</v>
      </c>
      <c r="AU55" s="83" t="s">
        <v>2230</v>
      </c>
      <c r="AV55" s="78" t="b">
        <v>0</v>
      </c>
      <c r="AW55" s="78" t="s">
        <v>2331</v>
      </c>
      <c r="AX55" s="83" t="s">
        <v>2384</v>
      </c>
      <c r="AY55" s="78" t="s">
        <v>66</v>
      </c>
      <c r="AZ55" s="78" t="str">
        <f>REPLACE(INDEX(GroupVertices[Group],MATCH(Vertices[[#This Row],[Vertex]],GroupVertices[Vertex],0)),1,1,"")</f>
        <v>4</v>
      </c>
      <c r="BA55" s="48"/>
      <c r="BB55" s="48"/>
      <c r="BC55" s="48"/>
      <c r="BD55" s="48"/>
      <c r="BE55" s="48" t="s">
        <v>664</v>
      </c>
      <c r="BF55" s="48" t="s">
        <v>664</v>
      </c>
      <c r="BG55" s="116" t="s">
        <v>3333</v>
      </c>
      <c r="BH55" s="116" t="s">
        <v>3333</v>
      </c>
      <c r="BI55" s="116" t="s">
        <v>3444</v>
      </c>
      <c r="BJ55" s="116" t="s">
        <v>3444</v>
      </c>
      <c r="BK55" s="116">
        <v>0</v>
      </c>
      <c r="BL55" s="120">
        <v>0</v>
      </c>
      <c r="BM55" s="116">
        <v>1</v>
      </c>
      <c r="BN55" s="120">
        <v>3.8461538461538463</v>
      </c>
      <c r="BO55" s="116">
        <v>0</v>
      </c>
      <c r="BP55" s="120">
        <v>0</v>
      </c>
      <c r="BQ55" s="116">
        <v>25</v>
      </c>
      <c r="BR55" s="120">
        <v>96.15384615384616</v>
      </c>
      <c r="BS55" s="116">
        <v>26</v>
      </c>
      <c r="BT55" s="2"/>
      <c r="BU55" s="3"/>
      <c r="BV55" s="3"/>
      <c r="BW55" s="3"/>
      <c r="BX55" s="3"/>
    </row>
    <row r="56" spans="1:76" ht="15">
      <c r="A56" s="64" t="s">
        <v>241</v>
      </c>
      <c r="B56" s="65"/>
      <c r="C56" s="65" t="s">
        <v>64</v>
      </c>
      <c r="D56" s="66">
        <v>169.85018603130513</v>
      </c>
      <c r="E56" s="68"/>
      <c r="F56" s="100" t="s">
        <v>764</v>
      </c>
      <c r="G56" s="65"/>
      <c r="H56" s="69" t="s">
        <v>241</v>
      </c>
      <c r="I56" s="70"/>
      <c r="J56" s="70"/>
      <c r="K56" s="69" t="s">
        <v>2604</v>
      </c>
      <c r="L56" s="73">
        <v>1</v>
      </c>
      <c r="M56" s="74">
        <v>3089.112060546875</v>
      </c>
      <c r="N56" s="74">
        <v>365.9689636230469</v>
      </c>
      <c r="O56" s="75"/>
      <c r="P56" s="76"/>
      <c r="Q56" s="76"/>
      <c r="R56" s="86"/>
      <c r="S56" s="48">
        <v>0</v>
      </c>
      <c r="T56" s="48">
        <v>1</v>
      </c>
      <c r="U56" s="49">
        <v>0</v>
      </c>
      <c r="V56" s="49">
        <v>0.007519</v>
      </c>
      <c r="W56" s="49">
        <v>3E-06</v>
      </c>
      <c r="X56" s="49">
        <v>0.514585</v>
      </c>
      <c r="Y56" s="49">
        <v>0</v>
      </c>
      <c r="Z56" s="49">
        <v>0</v>
      </c>
      <c r="AA56" s="71">
        <v>56</v>
      </c>
      <c r="AB56" s="71"/>
      <c r="AC56" s="72"/>
      <c r="AD56" s="78" t="s">
        <v>1388</v>
      </c>
      <c r="AE56" s="78">
        <v>1987</v>
      </c>
      <c r="AF56" s="78">
        <v>3467</v>
      </c>
      <c r="AG56" s="78">
        <v>6389</v>
      </c>
      <c r="AH56" s="78">
        <v>5873</v>
      </c>
      <c r="AI56" s="78"/>
      <c r="AJ56" s="78"/>
      <c r="AK56" s="78" t="s">
        <v>1795</v>
      </c>
      <c r="AL56" s="78"/>
      <c r="AM56" s="78"/>
      <c r="AN56" s="80">
        <v>42558.17648148148</v>
      </c>
      <c r="AO56" s="78"/>
      <c r="AP56" s="78" t="b">
        <v>1</v>
      </c>
      <c r="AQ56" s="78" t="b">
        <v>0</v>
      </c>
      <c r="AR56" s="78" t="b">
        <v>1</v>
      </c>
      <c r="AS56" s="78"/>
      <c r="AT56" s="78">
        <v>45</v>
      </c>
      <c r="AU56" s="78"/>
      <c r="AV56" s="78" t="b">
        <v>0</v>
      </c>
      <c r="AW56" s="78" t="s">
        <v>2331</v>
      </c>
      <c r="AX56" s="83" t="s">
        <v>2385</v>
      </c>
      <c r="AY56" s="78" t="s">
        <v>66</v>
      </c>
      <c r="AZ56" s="78" t="str">
        <f>REPLACE(INDEX(GroupVertices[Group],MATCH(Vertices[[#This Row],[Vertex]],GroupVertices[Vertex],0)),1,1,"")</f>
        <v>4</v>
      </c>
      <c r="BA56" s="48"/>
      <c r="BB56" s="48"/>
      <c r="BC56" s="48"/>
      <c r="BD56" s="48"/>
      <c r="BE56" s="48" t="s">
        <v>664</v>
      </c>
      <c r="BF56" s="48" t="s">
        <v>664</v>
      </c>
      <c r="BG56" s="116" t="s">
        <v>3333</v>
      </c>
      <c r="BH56" s="116" t="s">
        <v>3333</v>
      </c>
      <c r="BI56" s="116" t="s">
        <v>3444</v>
      </c>
      <c r="BJ56" s="116" t="s">
        <v>3444</v>
      </c>
      <c r="BK56" s="116">
        <v>0</v>
      </c>
      <c r="BL56" s="120">
        <v>0</v>
      </c>
      <c r="BM56" s="116">
        <v>1</v>
      </c>
      <c r="BN56" s="120">
        <v>3.8461538461538463</v>
      </c>
      <c r="BO56" s="116">
        <v>0</v>
      </c>
      <c r="BP56" s="120">
        <v>0</v>
      </c>
      <c r="BQ56" s="116">
        <v>25</v>
      </c>
      <c r="BR56" s="120">
        <v>96.15384615384616</v>
      </c>
      <c r="BS56" s="116">
        <v>26</v>
      </c>
      <c r="BT56" s="2"/>
      <c r="BU56" s="3"/>
      <c r="BV56" s="3"/>
      <c r="BW56" s="3"/>
      <c r="BX56" s="3"/>
    </row>
    <row r="57" spans="1:76" ht="15">
      <c r="A57" s="64" t="s">
        <v>242</v>
      </c>
      <c r="B57" s="65"/>
      <c r="C57" s="65" t="s">
        <v>64</v>
      </c>
      <c r="D57" s="66">
        <v>167.5995125628548</v>
      </c>
      <c r="E57" s="68"/>
      <c r="F57" s="100" t="s">
        <v>765</v>
      </c>
      <c r="G57" s="65"/>
      <c r="H57" s="69" t="s">
        <v>242</v>
      </c>
      <c r="I57" s="70"/>
      <c r="J57" s="70"/>
      <c r="K57" s="69" t="s">
        <v>2605</v>
      </c>
      <c r="L57" s="73">
        <v>1</v>
      </c>
      <c r="M57" s="74">
        <v>3692.76611328125</v>
      </c>
      <c r="N57" s="74">
        <v>1392.6212158203125</v>
      </c>
      <c r="O57" s="75"/>
      <c r="P57" s="76"/>
      <c r="Q57" s="76"/>
      <c r="R57" s="86"/>
      <c r="S57" s="48">
        <v>0</v>
      </c>
      <c r="T57" s="48">
        <v>1</v>
      </c>
      <c r="U57" s="49">
        <v>0</v>
      </c>
      <c r="V57" s="49">
        <v>0.007519</v>
      </c>
      <c r="W57" s="49">
        <v>3E-06</v>
      </c>
      <c r="X57" s="49">
        <v>0.514585</v>
      </c>
      <c r="Y57" s="49">
        <v>0</v>
      </c>
      <c r="Z57" s="49">
        <v>0</v>
      </c>
      <c r="AA57" s="71">
        <v>57</v>
      </c>
      <c r="AB57" s="71"/>
      <c r="AC57" s="72"/>
      <c r="AD57" s="78" t="s">
        <v>1389</v>
      </c>
      <c r="AE57" s="78">
        <v>2518</v>
      </c>
      <c r="AF57" s="78">
        <v>2473</v>
      </c>
      <c r="AG57" s="78">
        <v>165257</v>
      </c>
      <c r="AH57" s="78">
        <v>44190</v>
      </c>
      <c r="AI57" s="78"/>
      <c r="AJ57" s="78" t="s">
        <v>1602</v>
      </c>
      <c r="AK57" s="78" t="s">
        <v>1796</v>
      </c>
      <c r="AL57" s="78"/>
      <c r="AM57" s="78"/>
      <c r="AN57" s="80">
        <v>41223.83215277778</v>
      </c>
      <c r="AO57" s="83" t="s">
        <v>2083</v>
      </c>
      <c r="AP57" s="78" t="b">
        <v>0</v>
      </c>
      <c r="AQ57" s="78" t="b">
        <v>0</v>
      </c>
      <c r="AR57" s="78" t="b">
        <v>0</v>
      </c>
      <c r="AS57" s="78"/>
      <c r="AT57" s="78">
        <v>226</v>
      </c>
      <c r="AU57" s="83" t="s">
        <v>2239</v>
      </c>
      <c r="AV57" s="78" t="b">
        <v>0</v>
      </c>
      <c r="AW57" s="78" t="s">
        <v>2331</v>
      </c>
      <c r="AX57" s="83" t="s">
        <v>2386</v>
      </c>
      <c r="AY57" s="78" t="s">
        <v>66</v>
      </c>
      <c r="AZ57" s="78" t="str">
        <f>REPLACE(INDEX(GroupVertices[Group],MATCH(Vertices[[#This Row],[Vertex]],GroupVertices[Vertex],0)),1,1,"")</f>
        <v>4</v>
      </c>
      <c r="BA57" s="48"/>
      <c r="BB57" s="48"/>
      <c r="BC57" s="48"/>
      <c r="BD57" s="48"/>
      <c r="BE57" s="48" t="s">
        <v>664</v>
      </c>
      <c r="BF57" s="48" t="s">
        <v>664</v>
      </c>
      <c r="BG57" s="116" t="s">
        <v>3333</v>
      </c>
      <c r="BH57" s="116" t="s">
        <v>3333</v>
      </c>
      <c r="BI57" s="116" t="s">
        <v>3444</v>
      </c>
      <c r="BJ57" s="116" t="s">
        <v>3444</v>
      </c>
      <c r="BK57" s="116">
        <v>0</v>
      </c>
      <c r="BL57" s="120">
        <v>0</v>
      </c>
      <c r="BM57" s="116">
        <v>1</v>
      </c>
      <c r="BN57" s="120">
        <v>3.8461538461538463</v>
      </c>
      <c r="BO57" s="116">
        <v>0</v>
      </c>
      <c r="BP57" s="120">
        <v>0</v>
      </c>
      <c r="BQ57" s="116">
        <v>25</v>
      </c>
      <c r="BR57" s="120">
        <v>96.15384615384616</v>
      </c>
      <c r="BS57" s="116">
        <v>26</v>
      </c>
      <c r="BT57" s="2"/>
      <c r="BU57" s="3"/>
      <c r="BV57" s="3"/>
      <c r="BW57" s="3"/>
      <c r="BX57" s="3"/>
    </row>
    <row r="58" spans="1:76" ht="15">
      <c r="A58" s="64" t="s">
        <v>243</v>
      </c>
      <c r="B58" s="65"/>
      <c r="C58" s="65" t="s">
        <v>64</v>
      </c>
      <c r="D58" s="66">
        <v>164.83938081432265</v>
      </c>
      <c r="E58" s="68"/>
      <c r="F58" s="100" t="s">
        <v>766</v>
      </c>
      <c r="G58" s="65"/>
      <c r="H58" s="69" t="s">
        <v>243</v>
      </c>
      <c r="I58" s="70"/>
      <c r="J58" s="70"/>
      <c r="K58" s="69" t="s">
        <v>2606</v>
      </c>
      <c r="L58" s="73">
        <v>1</v>
      </c>
      <c r="M58" s="74">
        <v>3407.863525390625</v>
      </c>
      <c r="N58" s="74">
        <v>3391.337646484375</v>
      </c>
      <c r="O58" s="75"/>
      <c r="P58" s="76"/>
      <c r="Q58" s="76"/>
      <c r="R58" s="86"/>
      <c r="S58" s="48">
        <v>0</v>
      </c>
      <c r="T58" s="48">
        <v>1</v>
      </c>
      <c r="U58" s="49">
        <v>0</v>
      </c>
      <c r="V58" s="49">
        <v>0.007519</v>
      </c>
      <c r="W58" s="49">
        <v>3E-06</v>
      </c>
      <c r="X58" s="49">
        <v>0.514585</v>
      </c>
      <c r="Y58" s="49">
        <v>0</v>
      </c>
      <c r="Z58" s="49">
        <v>0</v>
      </c>
      <c r="AA58" s="71">
        <v>58</v>
      </c>
      <c r="AB58" s="71"/>
      <c r="AC58" s="72"/>
      <c r="AD58" s="78" t="s">
        <v>1390</v>
      </c>
      <c r="AE58" s="78">
        <v>1243</v>
      </c>
      <c r="AF58" s="78">
        <v>1254</v>
      </c>
      <c r="AG58" s="78">
        <v>468</v>
      </c>
      <c r="AH58" s="78">
        <v>444</v>
      </c>
      <c r="AI58" s="78"/>
      <c r="AJ58" s="78" t="s">
        <v>1603</v>
      </c>
      <c r="AK58" s="78"/>
      <c r="AL58" s="83" t="s">
        <v>1933</v>
      </c>
      <c r="AM58" s="78"/>
      <c r="AN58" s="80">
        <v>41531.71650462963</v>
      </c>
      <c r="AO58" s="83" t="s">
        <v>2084</v>
      </c>
      <c r="AP58" s="78" t="b">
        <v>0</v>
      </c>
      <c r="AQ58" s="78" t="b">
        <v>0</v>
      </c>
      <c r="AR58" s="78" t="b">
        <v>1</v>
      </c>
      <c r="AS58" s="78"/>
      <c r="AT58" s="78">
        <v>15</v>
      </c>
      <c r="AU58" s="83" t="s">
        <v>2230</v>
      </c>
      <c r="AV58" s="78" t="b">
        <v>0</v>
      </c>
      <c r="AW58" s="78" t="s">
        <v>2331</v>
      </c>
      <c r="AX58" s="83" t="s">
        <v>2387</v>
      </c>
      <c r="AY58" s="78" t="s">
        <v>66</v>
      </c>
      <c r="AZ58" s="78" t="str">
        <f>REPLACE(INDEX(GroupVertices[Group],MATCH(Vertices[[#This Row],[Vertex]],GroupVertices[Vertex],0)),1,1,"")</f>
        <v>4</v>
      </c>
      <c r="BA58" s="48"/>
      <c r="BB58" s="48"/>
      <c r="BC58" s="48"/>
      <c r="BD58" s="48"/>
      <c r="BE58" s="48" t="s">
        <v>664</v>
      </c>
      <c r="BF58" s="48" t="s">
        <v>664</v>
      </c>
      <c r="BG58" s="116" t="s">
        <v>3333</v>
      </c>
      <c r="BH58" s="116" t="s">
        <v>3333</v>
      </c>
      <c r="BI58" s="116" t="s">
        <v>3444</v>
      </c>
      <c r="BJ58" s="116" t="s">
        <v>3444</v>
      </c>
      <c r="BK58" s="116">
        <v>0</v>
      </c>
      <c r="BL58" s="120">
        <v>0</v>
      </c>
      <c r="BM58" s="116">
        <v>1</v>
      </c>
      <c r="BN58" s="120">
        <v>3.8461538461538463</v>
      </c>
      <c r="BO58" s="116">
        <v>0</v>
      </c>
      <c r="BP58" s="120">
        <v>0</v>
      </c>
      <c r="BQ58" s="116">
        <v>25</v>
      </c>
      <c r="BR58" s="120">
        <v>96.15384615384616</v>
      </c>
      <c r="BS58" s="116">
        <v>26</v>
      </c>
      <c r="BT58" s="2"/>
      <c r="BU58" s="3"/>
      <c r="BV58" s="3"/>
      <c r="BW58" s="3"/>
      <c r="BX58" s="3"/>
    </row>
    <row r="59" spans="1:76" ht="15">
      <c r="A59" s="64" t="s">
        <v>244</v>
      </c>
      <c r="B59" s="65"/>
      <c r="C59" s="65" t="s">
        <v>64</v>
      </c>
      <c r="D59" s="66">
        <v>180.7367434118979</v>
      </c>
      <c r="E59" s="68"/>
      <c r="F59" s="100" t="s">
        <v>767</v>
      </c>
      <c r="G59" s="65"/>
      <c r="H59" s="69" t="s">
        <v>244</v>
      </c>
      <c r="I59" s="70"/>
      <c r="J59" s="70"/>
      <c r="K59" s="69" t="s">
        <v>2607</v>
      </c>
      <c r="L59" s="73">
        <v>1</v>
      </c>
      <c r="M59" s="74">
        <v>3174.932373046875</v>
      </c>
      <c r="N59" s="74">
        <v>1357.03759765625</v>
      </c>
      <c r="O59" s="75"/>
      <c r="P59" s="76"/>
      <c r="Q59" s="76"/>
      <c r="R59" s="86"/>
      <c r="S59" s="48">
        <v>0</v>
      </c>
      <c r="T59" s="48">
        <v>1</v>
      </c>
      <c r="U59" s="49">
        <v>0</v>
      </c>
      <c r="V59" s="49">
        <v>0.007519</v>
      </c>
      <c r="W59" s="49">
        <v>3E-06</v>
      </c>
      <c r="X59" s="49">
        <v>0.514585</v>
      </c>
      <c r="Y59" s="49">
        <v>0</v>
      </c>
      <c r="Z59" s="49">
        <v>0</v>
      </c>
      <c r="AA59" s="71">
        <v>59</v>
      </c>
      <c r="AB59" s="71"/>
      <c r="AC59" s="72"/>
      <c r="AD59" s="78" t="s">
        <v>1391</v>
      </c>
      <c r="AE59" s="78">
        <v>2108</v>
      </c>
      <c r="AF59" s="78">
        <v>8275</v>
      </c>
      <c r="AG59" s="78">
        <v>22000</v>
      </c>
      <c r="AH59" s="78">
        <v>14042</v>
      </c>
      <c r="AI59" s="78"/>
      <c r="AJ59" s="78" t="s">
        <v>1604</v>
      </c>
      <c r="AK59" s="78" t="s">
        <v>1776</v>
      </c>
      <c r="AL59" s="83" t="s">
        <v>1934</v>
      </c>
      <c r="AM59" s="78"/>
      <c r="AN59" s="80">
        <v>42885.88717592593</v>
      </c>
      <c r="AO59" s="83" t="s">
        <v>2085</v>
      </c>
      <c r="AP59" s="78" t="b">
        <v>1</v>
      </c>
      <c r="AQ59" s="78" t="b">
        <v>0</v>
      </c>
      <c r="AR59" s="78" t="b">
        <v>1</v>
      </c>
      <c r="AS59" s="78"/>
      <c r="AT59" s="78">
        <v>20</v>
      </c>
      <c r="AU59" s="78"/>
      <c r="AV59" s="78" t="b">
        <v>0</v>
      </c>
      <c r="AW59" s="78" t="s">
        <v>2331</v>
      </c>
      <c r="AX59" s="83" t="s">
        <v>2388</v>
      </c>
      <c r="AY59" s="78" t="s">
        <v>66</v>
      </c>
      <c r="AZ59" s="78" t="str">
        <f>REPLACE(INDEX(GroupVertices[Group],MATCH(Vertices[[#This Row],[Vertex]],GroupVertices[Vertex],0)),1,1,"")</f>
        <v>4</v>
      </c>
      <c r="BA59" s="48"/>
      <c r="BB59" s="48"/>
      <c r="BC59" s="48"/>
      <c r="BD59" s="48"/>
      <c r="BE59" s="48" t="s">
        <v>664</v>
      </c>
      <c r="BF59" s="48" t="s">
        <v>664</v>
      </c>
      <c r="BG59" s="116" t="s">
        <v>3333</v>
      </c>
      <c r="BH59" s="116" t="s">
        <v>3333</v>
      </c>
      <c r="BI59" s="116" t="s">
        <v>3444</v>
      </c>
      <c r="BJ59" s="116" t="s">
        <v>3444</v>
      </c>
      <c r="BK59" s="116">
        <v>0</v>
      </c>
      <c r="BL59" s="120">
        <v>0</v>
      </c>
      <c r="BM59" s="116">
        <v>1</v>
      </c>
      <c r="BN59" s="120">
        <v>3.8461538461538463</v>
      </c>
      <c r="BO59" s="116">
        <v>0</v>
      </c>
      <c r="BP59" s="120">
        <v>0</v>
      </c>
      <c r="BQ59" s="116">
        <v>25</v>
      </c>
      <c r="BR59" s="120">
        <v>96.15384615384616</v>
      </c>
      <c r="BS59" s="116">
        <v>26</v>
      </c>
      <c r="BT59" s="2"/>
      <c r="BU59" s="3"/>
      <c r="BV59" s="3"/>
      <c r="BW59" s="3"/>
      <c r="BX59" s="3"/>
    </row>
    <row r="60" spans="1:76" ht="15">
      <c r="A60" s="64" t="s">
        <v>245</v>
      </c>
      <c r="B60" s="65"/>
      <c r="C60" s="65" t="s">
        <v>64</v>
      </c>
      <c r="D60" s="66">
        <v>174.27681242046046</v>
      </c>
      <c r="E60" s="68"/>
      <c r="F60" s="100" t="s">
        <v>768</v>
      </c>
      <c r="G60" s="65"/>
      <c r="H60" s="69" t="s">
        <v>245</v>
      </c>
      <c r="I60" s="70"/>
      <c r="J60" s="70"/>
      <c r="K60" s="69" t="s">
        <v>2608</v>
      </c>
      <c r="L60" s="73">
        <v>1</v>
      </c>
      <c r="M60" s="74">
        <v>3005.42431640625</v>
      </c>
      <c r="N60" s="74">
        <v>4233.44873046875</v>
      </c>
      <c r="O60" s="75"/>
      <c r="P60" s="76"/>
      <c r="Q60" s="76"/>
      <c r="R60" s="86"/>
      <c r="S60" s="48">
        <v>0</v>
      </c>
      <c r="T60" s="48">
        <v>1</v>
      </c>
      <c r="U60" s="49">
        <v>0</v>
      </c>
      <c r="V60" s="49">
        <v>0.007519</v>
      </c>
      <c r="W60" s="49">
        <v>3E-06</v>
      </c>
      <c r="X60" s="49">
        <v>0.514585</v>
      </c>
      <c r="Y60" s="49">
        <v>0</v>
      </c>
      <c r="Z60" s="49">
        <v>0</v>
      </c>
      <c r="AA60" s="71">
        <v>60</v>
      </c>
      <c r="AB60" s="71"/>
      <c r="AC60" s="72"/>
      <c r="AD60" s="78" t="s">
        <v>1392</v>
      </c>
      <c r="AE60" s="78">
        <v>995</v>
      </c>
      <c r="AF60" s="78">
        <v>5422</v>
      </c>
      <c r="AG60" s="78">
        <v>11523</v>
      </c>
      <c r="AH60" s="78">
        <v>50850</v>
      </c>
      <c r="AI60" s="78"/>
      <c r="AJ60" s="78" t="s">
        <v>1605</v>
      </c>
      <c r="AK60" s="78" t="s">
        <v>1797</v>
      </c>
      <c r="AL60" s="83" t="s">
        <v>1935</v>
      </c>
      <c r="AM60" s="78"/>
      <c r="AN60" s="80">
        <v>40840.38625</v>
      </c>
      <c r="AO60" s="83" t="s">
        <v>2086</v>
      </c>
      <c r="AP60" s="78" t="b">
        <v>0</v>
      </c>
      <c r="AQ60" s="78" t="b">
        <v>0</v>
      </c>
      <c r="AR60" s="78" t="b">
        <v>1</v>
      </c>
      <c r="AS60" s="78"/>
      <c r="AT60" s="78">
        <v>163</v>
      </c>
      <c r="AU60" s="83" t="s">
        <v>2230</v>
      </c>
      <c r="AV60" s="78" t="b">
        <v>0</v>
      </c>
      <c r="AW60" s="78" t="s">
        <v>2331</v>
      </c>
      <c r="AX60" s="83" t="s">
        <v>2389</v>
      </c>
      <c r="AY60" s="78" t="s">
        <v>66</v>
      </c>
      <c r="AZ60" s="78" t="str">
        <f>REPLACE(INDEX(GroupVertices[Group],MATCH(Vertices[[#This Row],[Vertex]],GroupVertices[Vertex],0)),1,1,"")</f>
        <v>4</v>
      </c>
      <c r="BA60" s="48"/>
      <c r="BB60" s="48"/>
      <c r="BC60" s="48"/>
      <c r="BD60" s="48"/>
      <c r="BE60" s="48" t="s">
        <v>664</v>
      </c>
      <c r="BF60" s="48" t="s">
        <v>664</v>
      </c>
      <c r="BG60" s="116" t="s">
        <v>3333</v>
      </c>
      <c r="BH60" s="116" t="s">
        <v>3333</v>
      </c>
      <c r="BI60" s="116" t="s">
        <v>3444</v>
      </c>
      <c r="BJ60" s="116" t="s">
        <v>3444</v>
      </c>
      <c r="BK60" s="116">
        <v>0</v>
      </c>
      <c r="BL60" s="120">
        <v>0</v>
      </c>
      <c r="BM60" s="116">
        <v>1</v>
      </c>
      <c r="BN60" s="120">
        <v>3.8461538461538463</v>
      </c>
      <c r="BO60" s="116">
        <v>0</v>
      </c>
      <c r="BP60" s="120">
        <v>0</v>
      </c>
      <c r="BQ60" s="116">
        <v>25</v>
      </c>
      <c r="BR60" s="120">
        <v>96.15384615384616</v>
      </c>
      <c r="BS60" s="116">
        <v>26</v>
      </c>
      <c r="BT60" s="2"/>
      <c r="BU60" s="3"/>
      <c r="BV60" s="3"/>
      <c r="BW60" s="3"/>
      <c r="BX60" s="3"/>
    </row>
    <row r="61" spans="1:76" ht="15">
      <c r="A61" s="64" t="s">
        <v>246</v>
      </c>
      <c r="B61" s="65"/>
      <c r="C61" s="65" t="s">
        <v>64</v>
      </c>
      <c r="D61" s="66">
        <v>167.32327296209934</v>
      </c>
      <c r="E61" s="68"/>
      <c r="F61" s="100" t="s">
        <v>769</v>
      </c>
      <c r="G61" s="65"/>
      <c r="H61" s="69" t="s">
        <v>246</v>
      </c>
      <c r="I61" s="70"/>
      <c r="J61" s="70"/>
      <c r="K61" s="69" t="s">
        <v>2609</v>
      </c>
      <c r="L61" s="73">
        <v>1</v>
      </c>
      <c r="M61" s="74">
        <v>2780.28955078125</v>
      </c>
      <c r="N61" s="74">
        <v>3583.146484375</v>
      </c>
      <c r="O61" s="75"/>
      <c r="P61" s="76"/>
      <c r="Q61" s="76"/>
      <c r="R61" s="86"/>
      <c r="S61" s="48">
        <v>0</v>
      </c>
      <c r="T61" s="48">
        <v>1</v>
      </c>
      <c r="U61" s="49">
        <v>0</v>
      </c>
      <c r="V61" s="49">
        <v>0.007519</v>
      </c>
      <c r="W61" s="49">
        <v>3E-06</v>
      </c>
      <c r="X61" s="49">
        <v>0.514585</v>
      </c>
      <c r="Y61" s="49">
        <v>0</v>
      </c>
      <c r="Z61" s="49">
        <v>0</v>
      </c>
      <c r="AA61" s="71">
        <v>61</v>
      </c>
      <c r="AB61" s="71"/>
      <c r="AC61" s="72"/>
      <c r="AD61" s="78" t="s">
        <v>1393</v>
      </c>
      <c r="AE61" s="78">
        <v>265</v>
      </c>
      <c r="AF61" s="78">
        <v>2351</v>
      </c>
      <c r="AG61" s="78">
        <v>13614</v>
      </c>
      <c r="AH61" s="78">
        <v>15980</v>
      </c>
      <c r="AI61" s="78"/>
      <c r="AJ61" s="78" t="s">
        <v>1606</v>
      </c>
      <c r="AK61" s="78"/>
      <c r="AL61" s="83" t="s">
        <v>1936</v>
      </c>
      <c r="AM61" s="78"/>
      <c r="AN61" s="80">
        <v>41094.68487268518</v>
      </c>
      <c r="AO61" s="83" t="s">
        <v>2087</v>
      </c>
      <c r="AP61" s="78" t="b">
        <v>1</v>
      </c>
      <c r="AQ61" s="78" t="b">
        <v>0</v>
      </c>
      <c r="AR61" s="78" t="b">
        <v>1</v>
      </c>
      <c r="AS61" s="78"/>
      <c r="AT61" s="78">
        <v>35</v>
      </c>
      <c r="AU61" s="83" t="s">
        <v>2230</v>
      </c>
      <c r="AV61" s="78" t="b">
        <v>0</v>
      </c>
      <c r="AW61" s="78" t="s">
        <v>2331</v>
      </c>
      <c r="AX61" s="83" t="s">
        <v>2390</v>
      </c>
      <c r="AY61" s="78" t="s">
        <v>66</v>
      </c>
      <c r="AZ61" s="78" t="str">
        <f>REPLACE(INDEX(GroupVertices[Group],MATCH(Vertices[[#This Row],[Vertex]],GroupVertices[Vertex],0)),1,1,"")</f>
        <v>4</v>
      </c>
      <c r="BA61" s="48"/>
      <c r="BB61" s="48"/>
      <c r="BC61" s="48"/>
      <c r="BD61" s="48"/>
      <c r="BE61" s="48" t="s">
        <v>664</v>
      </c>
      <c r="BF61" s="48" t="s">
        <v>664</v>
      </c>
      <c r="BG61" s="116" t="s">
        <v>3333</v>
      </c>
      <c r="BH61" s="116" t="s">
        <v>3333</v>
      </c>
      <c r="BI61" s="116" t="s">
        <v>3444</v>
      </c>
      <c r="BJ61" s="116" t="s">
        <v>3444</v>
      </c>
      <c r="BK61" s="116">
        <v>0</v>
      </c>
      <c r="BL61" s="120">
        <v>0</v>
      </c>
      <c r="BM61" s="116">
        <v>1</v>
      </c>
      <c r="BN61" s="120">
        <v>3.8461538461538463</v>
      </c>
      <c r="BO61" s="116">
        <v>0</v>
      </c>
      <c r="BP61" s="120">
        <v>0</v>
      </c>
      <c r="BQ61" s="116">
        <v>25</v>
      </c>
      <c r="BR61" s="120">
        <v>96.15384615384616</v>
      </c>
      <c r="BS61" s="116">
        <v>26</v>
      </c>
      <c r="BT61" s="2"/>
      <c r="BU61" s="3"/>
      <c r="BV61" s="3"/>
      <c r="BW61" s="3"/>
      <c r="BX61" s="3"/>
    </row>
    <row r="62" spans="1:76" ht="15">
      <c r="A62" s="64" t="s">
        <v>247</v>
      </c>
      <c r="B62" s="65"/>
      <c r="C62" s="65" t="s">
        <v>64</v>
      </c>
      <c r="D62" s="66">
        <v>163.91782739213022</v>
      </c>
      <c r="E62" s="68"/>
      <c r="F62" s="100" t="s">
        <v>770</v>
      </c>
      <c r="G62" s="65"/>
      <c r="H62" s="69" t="s">
        <v>247</v>
      </c>
      <c r="I62" s="70"/>
      <c r="J62" s="70"/>
      <c r="K62" s="69" t="s">
        <v>2610</v>
      </c>
      <c r="L62" s="73">
        <v>1</v>
      </c>
      <c r="M62" s="74">
        <v>3557.04248046875</v>
      </c>
      <c r="N62" s="74">
        <v>775.865234375</v>
      </c>
      <c r="O62" s="75"/>
      <c r="P62" s="76"/>
      <c r="Q62" s="76"/>
      <c r="R62" s="86"/>
      <c r="S62" s="48">
        <v>0</v>
      </c>
      <c r="T62" s="48">
        <v>1</v>
      </c>
      <c r="U62" s="49">
        <v>0</v>
      </c>
      <c r="V62" s="49">
        <v>0.007519</v>
      </c>
      <c r="W62" s="49">
        <v>3E-06</v>
      </c>
      <c r="X62" s="49">
        <v>0.514585</v>
      </c>
      <c r="Y62" s="49">
        <v>0</v>
      </c>
      <c r="Z62" s="49">
        <v>0</v>
      </c>
      <c r="AA62" s="71">
        <v>62</v>
      </c>
      <c r="AB62" s="71"/>
      <c r="AC62" s="72"/>
      <c r="AD62" s="78" t="s">
        <v>1394</v>
      </c>
      <c r="AE62" s="78">
        <v>847</v>
      </c>
      <c r="AF62" s="78">
        <v>847</v>
      </c>
      <c r="AG62" s="78">
        <v>11537</v>
      </c>
      <c r="AH62" s="78">
        <v>1797</v>
      </c>
      <c r="AI62" s="78"/>
      <c r="AJ62" s="78" t="s">
        <v>1607</v>
      </c>
      <c r="AK62" s="78" t="s">
        <v>1798</v>
      </c>
      <c r="AL62" s="83" t="s">
        <v>1937</v>
      </c>
      <c r="AM62" s="78"/>
      <c r="AN62" s="80">
        <v>40020.63190972222</v>
      </c>
      <c r="AO62" s="83" t="s">
        <v>2088</v>
      </c>
      <c r="AP62" s="78" t="b">
        <v>0</v>
      </c>
      <c r="AQ62" s="78" t="b">
        <v>0</v>
      </c>
      <c r="AR62" s="78" t="b">
        <v>1</v>
      </c>
      <c r="AS62" s="78"/>
      <c r="AT62" s="78">
        <v>14</v>
      </c>
      <c r="AU62" s="83" t="s">
        <v>2240</v>
      </c>
      <c r="AV62" s="78" t="b">
        <v>0</v>
      </c>
      <c r="AW62" s="78" t="s">
        <v>2331</v>
      </c>
      <c r="AX62" s="83" t="s">
        <v>2391</v>
      </c>
      <c r="AY62" s="78" t="s">
        <v>66</v>
      </c>
      <c r="AZ62" s="78" t="str">
        <f>REPLACE(INDEX(GroupVertices[Group],MATCH(Vertices[[#This Row],[Vertex]],GroupVertices[Vertex],0)),1,1,"")</f>
        <v>4</v>
      </c>
      <c r="BA62" s="48"/>
      <c r="BB62" s="48"/>
      <c r="BC62" s="48"/>
      <c r="BD62" s="48"/>
      <c r="BE62" s="48" t="s">
        <v>664</v>
      </c>
      <c r="BF62" s="48" t="s">
        <v>664</v>
      </c>
      <c r="BG62" s="116" t="s">
        <v>3333</v>
      </c>
      <c r="BH62" s="116" t="s">
        <v>3333</v>
      </c>
      <c r="BI62" s="116" t="s">
        <v>3444</v>
      </c>
      <c r="BJ62" s="116" t="s">
        <v>3444</v>
      </c>
      <c r="BK62" s="116">
        <v>0</v>
      </c>
      <c r="BL62" s="120">
        <v>0</v>
      </c>
      <c r="BM62" s="116">
        <v>1</v>
      </c>
      <c r="BN62" s="120">
        <v>3.8461538461538463</v>
      </c>
      <c r="BO62" s="116">
        <v>0</v>
      </c>
      <c r="BP62" s="120">
        <v>0</v>
      </c>
      <c r="BQ62" s="116">
        <v>25</v>
      </c>
      <c r="BR62" s="120">
        <v>96.15384615384616</v>
      </c>
      <c r="BS62" s="116">
        <v>26</v>
      </c>
      <c r="BT62" s="2"/>
      <c r="BU62" s="3"/>
      <c r="BV62" s="3"/>
      <c r="BW62" s="3"/>
      <c r="BX62" s="3"/>
    </row>
    <row r="63" spans="1:76" ht="15">
      <c r="A63" s="64" t="s">
        <v>248</v>
      </c>
      <c r="B63" s="65"/>
      <c r="C63" s="65" t="s">
        <v>64</v>
      </c>
      <c r="D63" s="66">
        <v>167.60404108089998</v>
      </c>
      <c r="E63" s="68"/>
      <c r="F63" s="100" t="s">
        <v>771</v>
      </c>
      <c r="G63" s="65"/>
      <c r="H63" s="69" t="s">
        <v>248</v>
      </c>
      <c r="I63" s="70"/>
      <c r="J63" s="70"/>
      <c r="K63" s="69" t="s">
        <v>2611</v>
      </c>
      <c r="L63" s="73">
        <v>1</v>
      </c>
      <c r="M63" s="74">
        <v>3518.64208984375</v>
      </c>
      <c r="N63" s="74">
        <v>4185.931640625</v>
      </c>
      <c r="O63" s="75"/>
      <c r="P63" s="76"/>
      <c r="Q63" s="76"/>
      <c r="R63" s="86"/>
      <c r="S63" s="48">
        <v>0</v>
      </c>
      <c r="T63" s="48">
        <v>1</v>
      </c>
      <c r="U63" s="49">
        <v>0</v>
      </c>
      <c r="V63" s="49">
        <v>0.007519</v>
      </c>
      <c r="W63" s="49">
        <v>3E-06</v>
      </c>
      <c r="X63" s="49">
        <v>0.514585</v>
      </c>
      <c r="Y63" s="49">
        <v>0</v>
      </c>
      <c r="Z63" s="49">
        <v>0</v>
      </c>
      <c r="AA63" s="71">
        <v>63</v>
      </c>
      <c r="AB63" s="71"/>
      <c r="AC63" s="72"/>
      <c r="AD63" s="78" t="s">
        <v>1395</v>
      </c>
      <c r="AE63" s="78">
        <v>5000</v>
      </c>
      <c r="AF63" s="78">
        <v>2475</v>
      </c>
      <c r="AG63" s="78">
        <v>34422</v>
      </c>
      <c r="AH63" s="78">
        <v>31571</v>
      </c>
      <c r="AI63" s="78"/>
      <c r="AJ63" s="78" t="s">
        <v>1608</v>
      </c>
      <c r="AK63" s="78" t="s">
        <v>1799</v>
      </c>
      <c r="AL63" s="83" t="s">
        <v>1938</v>
      </c>
      <c r="AM63" s="78"/>
      <c r="AN63" s="80">
        <v>41076.67480324074</v>
      </c>
      <c r="AO63" s="83" t="s">
        <v>2089</v>
      </c>
      <c r="AP63" s="78" t="b">
        <v>0</v>
      </c>
      <c r="AQ63" s="78" t="b">
        <v>0</v>
      </c>
      <c r="AR63" s="78" t="b">
        <v>1</v>
      </c>
      <c r="AS63" s="78"/>
      <c r="AT63" s="78">
        <v>115</v>
      </c>
      <c r="AU63" s="83" t="s">
        <v>2234</v>
      </c>
      <c r="AV63" s="78" t="b">
        <v>0</v>
      </c>
      <c r="AW63" s="78" t="s">
        <v>2331</v>
      </c>
      <c r="AX63" s="83" t="s">
        <v>2392</v>
      </c>
      <c r="AY63" s="78" t="s">
        <v>66</v>
      </c>
      <c r="AZ63" s="78" t="str">
        <f>REPLACE(INDEX(GroupVertices[Group],MATCH(Vertices[[#This Row],[Vertex]],GroupVertices[Vertex],0)),1,1,"")</f>
        <v>4</v>
      </c>
      <c r="BA63" s="48"/>
      <c r="BB63" s="48"/>
      <c r="BC63" s="48"/>
      <c r="BD63" s="48"/>
      <c r="BE63" s="48" t="s">
        <v>664</v>
      </c>
      <c r="BF63" s="48" t="s">
        <v>664</v>
      </c>
      <c r="BG63" s="116" t="s">
        <v>3333</v>
      </c>
      <c r="BH63" s="116" t="s">
        <v>3333</v>
      </c>
      <c r="BI63" s="116" t="s">
        <v>3444</v>
      </c>
      <c r="BJ63" s="116" t="s">
        <v>3444</v>
      </c>
      <c r="BK63" s="116">
        <v>0</v>
      </c>
      <c r="BL63" s="120">
        <v>0</v>
      </c>
      <c r="BM63" s="116">
        <v>1</v>
      </c>
      <c r="BN63" s="120">
        <v>3.8461538461538463</v>
      </c>
      <c r="BO63" s="116">
        <v>0</v>
      </c>
      <c r="BP63" s="120">
        <v>0</v>
      </c>
      <c r="BQ63" s="116">
        <v>25</v>
      </c>
      <c r="BR63" s="120">
        <v>96.15384615384616</v>
      </c>
      <c r="BS63" s="116">
        <v>26</v>
      </c>
      <c r="BT63" s="2"/>
      <c r="BU63" s="3"/>
      <c r="BV63" s="3"/>
      <c r="BW63" s="3"/>
      <c r="BX63" s="3"/>
    </row>
    <row r="64" spans="1:76" ht="15">
      <c r="A64" s="64" t="s">
        <v>249</v>
      </c>
      <c r="B64" s="65"/>
      <c r="C64" s="65" t="s">
        <v>64</v>
      </c>
      <c r="D64" s="66">
        <v>166.38586972674878</v>
      </c>
      <c r="E64" s="68"/>
      <c r="F64" s="100" t="s">
        <v>772</v>
      </c>
      <c r="G64" s="65"/>
      <c r="H64" s="69" t="s">
        <v>249</v>
      </c>
      <c r="I64" s="70"/>
      <c r="J64" s="70"/>
      <c r="K64" s="69" t="s">
        <v>2612</v>
      </c>
      <c r="L64" s="73">
        <v>1</v>
      </c>
      <c r="M64" s="74">
        <v>3360.570556640625</v>
      </c>
      <c r="N64" s="74">
        <v>352.9058837890625</v>
      </c>
      <c r="O64" s="75"/>
      <c r="P64" s="76"/>
      <c r="Q64" s="76"/>
      <c r="R64" s="86"/>
      <c r="S64" s="48">
        <v>0</v>
      </c>
      <c r="T64" s="48">
        <v>1</v>
      </c>
      <c r="U64" s="49">
        <v>0</v>
      </c>
      <c r="V64" s="49">
        <v>0.007519</v>
      </c>
      <c r="W64" s="49">
        <v>3E-06</v>
      </c>
      <c r="X64" s="49">
        <v>0.514585</v>
      </c>
      <c r="Y64" s="49">
        <v>0</v>
      </c>
      <c r="Z64" s="49">
        <v>0</v>
      </c>
      <c r="AA64" s="71">
        <v>64</v>
      </c>
      <c r="AB64" s="71"/>
      <c r="AC64" s="72"/>
      <c r="AD64" s="78" t="s">
        <v>1396</v>
      </c>
      <c r="AE64" s="78">
        <v>21</v>
      </c>
      <c r="AF64" s="78">
        <v>1937</v>
      </c>
      <c r="AG64" s="78">
        <v>846</v>
      </c>
      <c r="AH64" s="78">
        <v>608</v>
      </c>
      <c r="AI64" s="78"/>
      <c r="AJ64" s="78"/>
      <c r="AK64" s="78" t="s">
        <v>1800</v>
      </c>
      <c r="AL64" s="83" t="s">
        <v>1939</v>
      </c>
      <c r="AM64" s="78"/>
      <c r="AN64" s="80">
        <v>40942.65721064815</v>
      </c>
      <c r="AO64" s="78"/>
      <c r="AP64" s="78" t="b">
        <v>1</v>
      </c>
      <c r="AQ64" s="78" t="b">
        <v>0</v>
      </c>
      <c r="AR64" s="78" t="b">
        <v>0</v>
      </c>
      <c r="AS64" s="78"/>
      <c r="AT64" s="78">
        <v>32</v>
      </c>
      <c r="AU64" s="83" t="s">
        <v>2230</v>
      </c>
      <c r="AV64" s="78" t="b">
        <v>0</v>
      </c>
      <c r="AW64" s="78" t="s">
        <v>2331</v>
      </c>
      <c r="AX64" s="83" t="s">
        <v>2393</v>
      </c>
      <c r="AY64" s="78" t="s">
        <v>66</v>
      </c>
      <c r="AZ64" s="78" t="str">
        <f>REPLACE(INDEX(GroupVertices[Group],MATCH(Vertices[[#This Row],[Vertex]],GroupVertices[Vertex],0)),1,1,"")</f>
        <v>4</v>
      </c>
      <c r="BA64" s="48"/>
      <c r="BB64" s="48"/>
      <c r="BC64" s="48"/>
      <c r="BD64" s="48"/>
      <c r="BE64" s="48" t="s">
        <v>664</v>
      </c>
      <c r="BF64" s="48" t="s">
        <v>664</v>
      </c>
      <c r="BG64" s="116" t="s">
        <v>3333</v>
      </c>
      <c r="BH64" s="116" t="s">
        <v>3333</v>
      </c>
      <c r="BI64" s="116" t="s">
        <v>3444</v>
      </c>
      <c r="BJ64" s="116" t="s">
        <v>3444</v>
      </c>
      <c r="BK64" s="116">
        <v>0</v>
      </c>
      <c r="BL64" s="120">
        <v>0</v>
      </c>
      <c r="BM64" s="116">
        <v>1</v>
      </c>
      <c r="BN64" s="120">
        <v>3.8461538461538463</v>
      </c>
      <c r="BO64" s="116">
        <v>0</v>
      </c>
      <c r="BP64" s="120">
        <v>0</v>
      </c>
      <c r="BQ64" s="116">
        <v>25</v>
      </c>
      <c r="BR64" s="120">
        <v>96.15384615384616</v>
      </c>
      <c r="BS64" s="116">
        <v>26</v>
      </c>
      <c r="BT64" s="2"/>
      <c r="BU64" s="3"/>
      <c r="BV64" s="3"/>
      <c r="BW64" s="3"/>
      <c r="BX64" s="3"/>
    </row>
    <row r="65" spans="1:76" ht="15">
      <c r="A65" s="64" t="s">
        <v>250</v>
      </c>
      <c r="B65" s="65"/>
      <c r="C65" s="65" t="s">
        <v>64</v>
      </c>
      <c r="D65" s="66">
        <v>162.2400114563941</v>
      </c>
      <c r="E65" s="68"/>
      <c r="F65" s="100" t="s">
        <v>773</v>
      </c>
      <c r="G65" s="65"/>
      <c r="H65" s="69" t="s">
        <v>250</v>
      </c>
      <c r="I65" s="70"/>
      <c r="J65" s="70"/>
      <c r="K65" s="69" t="s">
        <v>2613</v>
      </c>
      <c r="L65" s="73">
        <v>1</v>
      </c>
      <c r="M65" s="74">
        <v>2755.749267578125</v>
      </c>
      <c r="N65" s="74">
        <v>1708.2520751953125</v>
      </c>
      <c r="O65" s="75"/>
      <c r="P65" s="76"/>
      <c r="Q65" s="76"/>
      <c r="R65" s="86"/>
      <c r="S65" s="48">
        <v>0</v>
      </c>
      <c r="T65" s="48">
        <v>1</v>
      </c>
      <c r="U65" s="49">
        <v>0</v>
      </c>
      <c r="V65" s="49">
        <v>0.007519</v>
      </c>
      <c r="W65" s="49">
        <v>3E-06</v>
      </c>
      <c r="X65" s="49">
        <v>0.514585</v>
      </c>
      <c r="Y65" s="49">
        <v>0</v>
      </c>
      <c r="Z65" s="49">
        <v>0</v>
      </c>
      <c r="AA65" s="71">
        <v>65</v>
      </c>
      <c r="AB65" s="71"/>
      <c r="AC65" s="72"/>
      <c r="AD65" s="78" t="s">
        <v>1397</v>
      </c>
      <c r="AE65" s="78">
        <v>768</v>
      </c>
      <c r="AF65" s="78">
        <v>106</v>
      </c>
      <c r="AG65" s="78">
        <v>7619</v>
      </c>
      <c r="AH65" s="78">
        <v>7205</v>
      </c>
      <c r="AI65" s="78"/>
      <c r="AJ65" s="78" t="s">
        <v>1609</v>
      </c>
      <c r="AK65" s="78"/>
      <c r="AL65" s="78"/>
      <c r="AM65" s="78"/>
      <c r="AN65" s="80">
        <v>40329.48002314815</v>
      </c>
      <c r="AO65" s="83" t="s">
        <v>2090</v>
      </c>
      <c r="AP65" s="78" t="b">
        <v>0</v>
      </c>
      <c r="AQ65" s="78" t="b">
        <v>0</v>
      </c>
      <c r="AR65" s="78" t="b">
        <v>1</v>
      </c>
      <c r="AS65" s="78"/>
      <c r="AT65" s="78">
        <v>3</v>
      </c>
      <c r="AU65" s="83" t="s">
        <v>2234</v>
      </c>
      <c r="AV65" s="78" t="b">
        <v>0</v>
      </c>
      <c r="AW65" s="78" t="s">
        <v>2331</v>
      </c>
      <c r="AX65" s="83" t="s">
        <v>2394</v>
      </c>
      <c r="AY65" s="78" t="s">
        <v>66</v>
      </c>
      <c r="AZ65" s="78" t="str">
        <f>REPLACE(INDEX(GroupVertices[Group],MATCH(Vertices[[#This Row],[Vertex]],GroupVertices[Vertex],0)),1,1,"")</f>
        <v>4</v>
      </c>
      <c r="BA65" s="48"/>
      <c r="BB65" s="48"/>
      <c r="BC65" s="48"/>
      <c r="BD65" s="48"/>
      <c r="BE65" s="48" t="s">
        <v>664</v>
      </c>
      <c r="BF65" s="48" t="s">
        <v>664</v>
      </c>
      <c r="BG65" s="116" t="s">
        <v>3333</v>
      </c>
      <c r="BH65" s="116" t="s">
        <v>3333</v>
      </c>
      <c r="BI65" s="116" t="s">
        <v>3444</v>
      </c>
      <c r="BJ65" s="116" t="s">
        <v>3444</v>
      </c>
      <c r="BK65" s="116">
        <v>0</v>
      </c>
      <c r="BL65" s="120">
        <v>0</v>
      </c>
      <c r="BM65" s="116">
        <v>1</v>
      </c>
      <c r="BN65" s="120">
        <v>3.8461538461538463</v>
      </c>
      <c r="BO65" s="116">
        <v>0</v>
      </c>
      <c r="BP65" s="120">
        <v>0</v>
      </c>
      <c r="BQ65" s="116">
        <v>25</v>
      </c>
      <c r="BR65" s="120">
        <v>96.15384615384616</v>
      </c>
      <c r="BS65" s="116">
        <v>26</v>
      </c>
      <c r="BT65" s="2"/>
      <c r="BU65" s="3"/>
      <c r="BV65" s="3"/>
      <c r="BW65" s="3"/>
      <c r="BX65" s="3"/>
    </row>
    <row r="66" spans="1:76" ht="15">
      <c r="A66" s="64" t="s">
        <v>251</v>
      </c>
      <c r="B66" s="65"/>
      <c r="C66" s="65" t="s">
        <v>64</v>
      </c>
      <c r="D66" s="66">
        <v>163.3744052267096</v>
      </c>
      <c r="E66" s="68"/>
      <c r="F66" s="100" t="s">
        <v>774</v>
      </c>
      <c r="G66" s="65"/>
      <c r="H66" s="69" t="s">
        <v>251</v>
      </c>
      <c r="I66" s="70"/>
      <c r="J66" s="70"/>
      <c r="K66" s="69" t="s">
        <v>2614</v>
      </c>
      <c r="L66" s="73">
        <v>1</v>
      </c>
      <c r="M66" s="74">
        <v>2995.41650390625</v>
      </c>
      <c r="N66" s="74">
        <v>3039.39111328125</v>
      </c>
      <c r="O66" s="75"/>
      <c r="P66" s="76"/>
      <c r="Q66" s="76"/>
      <c r="R66" s="86"/>
      <c r="S66" s="48">
        <v>0</v>
      </c>
      <c r="T66" s="48">
        <v>1</v>
      </c>
      <c r="U66" s="49">
        <v>0</v>
      </c>
      <c r="V66" s="49">
        <v>0.007519</v>
      </c>
      <c r="W66" s="49">
        <v>3E-06</v>
      </c>
      <c r="X66" s="49">
        <v>0.514585</v>
      </c>
      <c r="Y66" s="49">
        <v>0</v>
      </c>
      <c r="Z66" s="49">
        <v>0</v>
      </c>
      <c r="AA66" s="71">
        <v>66</v>
      </c>
      <c r="AB66" s="71"/>
      <c r="AC66" s="72"/>
      <c r="AD66" s="78" t="s">
        <v>1398</v>
      </c>
      <c r="AE66" s="78">
        <v>1265</v>
      </c>
      <c r="AF66" s="78">
        <v>607</v>
      </c>
      <c r="AG66" s="78">
        <v>12899</v>
      </c>
      <c r="AH66" s="78">
        <v>15955</v>
      </c>
      <c r="AI66" s="78"/>
      <c r="AJ66" s="85" t="s">
        <v>1610</v>
      </c>
      <c r="AK66" s="78" t="s">
        <v>1801</v>
      </c>
      <c r="AL66" s="78"/>
      <c r="AM66" s="78"/>
      <c r="AN66" s="80">
        <v>40940.97106481482</v>
      </c>
      <c r="AO66" s="83" t="s">
        <v>2091</v>
      </c>
      <c r="AP66" s="78" t="b">
        <v>0</v>
      </c>
      <c r="AQ66" s="78" t="b">
        <v>0</v>
      </c>
      <c r="AR66" s="78" t="b">
        <v>1</v>
      </c>
      <c r="AS66" s="78"/>
      <c r="AT66" s="78">
        <v>10</v>
      </c>
      <c r="AU66" s="83" t="s">
        <v>2230</v>
      </c>
      <c r="AV66" s="78" t="b">
        <v>0</v>
      </c>
      <c r="AW66" s="78" t="s">
        <v>2331</v>
      </c>
      <c r="AX66" s="83" t="s">
        <v>2395</v>
      </c>
      <c r="AY66" s="78" t="s">
        <v>66</v>
      </c>
      <c r="AZ66" s="78" t="str">
        <f>REPLACE(INDEX(GroupVertices[Group],MATCH(Vertices[[#This Row],[Vertex]],GroupVertices[Vertex],0)),1,1,"")</f>
        <v>4</v>
      </c>
      <c r="BA66" s="48"/>
      <c r="BB66" s="48"/>
      <c r="BC66" s="48"/>
      <c r="BD66" s="48"/>
      <c r="BE66" s="48" t="s">
        <v>664</v>
      </c>
      <c r="BF66" s="48" t="s">
        <v>664</v>
      </c>
      <c r="BG66" s="116" t="s">
        <v>3333</v>
      </c>
      <c r="BH66" s="116" t="s">
        <v>3333</v>
      </c>
      <c r="BI66" s="116" t="s">
        <v>3444</v>
      </c>
      <c r="BJ66" s="116" t="s">
        <v>3444</v>
      </c>
      <c r="BK66" s="116">
        <v>0</v>
      </c>
      <c r="BL66" s="120">
        <v>0</v>
      </c>
      <c r="BM66" s="116">
        <v>1</v>
      </c>
      <c r="BN66" s="120">
        <v>3.8461538461538463</v>
      </c>
      <c r="BO66" s="116">
        <v>0</v>
      </c>
      <c r="BP66" s="120">
        <v>0</v>
      </c>
      <c r="BQ66" s="116">
        <v>25</v>
      </c>
      <c r="BR66" s="120">
        <v>96.15384615384616</v>
      </c>
      <c r="BS66" s="116">
        <v>26</v>
      </c>
      <c r="BT66" s="2"/>
      <c r="BU66" s="3"/>
      <c r="BV66" s="3"/>
      <c r="BW66" s="3"/>
      <c r="BX66" s="3"/>
    </row>
    <row r="67" spans="1:76" ht="15">
      <c r="A67" s="64" t="s">
        <v>252</v>
      </c>
      <c r="B67" s="65"/>
      <c r="C67" s="65" t="s">
        <v>64</v>
      </c>
      <c r="D67" s="66">
        <v>162.47323013572046</v>
      </c>
      <c r="E67" s="68"/>
      <c r="F67" s="100" t="s">
        <v>775</v>
      </c>
      <c r="G67" s="65"/>
      <c r="H67" s="69" t="s">
        <v>252</v>
      </c>
      <c r="I67" s="70"/>
      <c r="J67" s="70"/>
      <c r="K67" s="69" t="s">
        <v>2615</v>
      </c>
      <c r="L67" s="73">
        <v>36.121779859484775</v>
      </c>
      <c r="M67" s="74">
        <v>5856.376953125</v>
      </c>
      <c r="N67" s="74">
        <v>9646.09375</v>
      </c>
      <c r="O67" s="75"/>
      <c r="P67" s="76"/>
      <c r="Q67" s="76"/>
      <c r="R67" s="86"/>
      <c r="S67" s="48">
        <v>0</v>
      </c>
      <c r="T67" s="48">
        <v>3</v>
      </c>
      <c r="U67" s="49">
        <v>3</v>
      </c>
      <c r="V67" s="49">
        <v>0.2</v>
      </c>
      <c r="W67" s="49">
        <v>0</v>
      </c>
      <c r="X67" s="49">
        <v>1.229727</v>
      </c>
      <c r="Y67" s="49">
        <v>0</v>
      </c>
      <c r="Z67" s="49">
        <v>0</v>
      </c>
      <c r="AA67" s="71">
        <v>67</v>
      </c>
      <c r="AB67" s="71"/>
      <c r="AC67" s="72"/>
      <c r="AD67" s="78" t="s">
        <v>1399</v>
      </c>
      <c r="AE67" s="78">
        <v>533</v>
      </c>
      <c r="AF67" s="78">
        <v>209</v>
      </c>
      <c r="AG67" s="78">
        <v>507</v>
      </c>
      <c r="AH67" s="78">
        <v>267</v>
      </c>
      <c r="AI67" s="78"/>
      <c r="AJ67" s="78" t="s">
        <v>1611</v>
      </c>
      <c r="AK67" s="78" t="s">
        <v>1765</v>
      </c>
      <c r="AL67" s="83" t="s">
        <v>1940</v>
      </c>
      <c r="AM67" s="78"/>
      <c r="AN67" s="80">
        <v>42843.58280092593</v>
      </c>
      <c r="AO67" s="83" t="s">
        <v>2092</v>
      </c>
      <c r="AP67" s="78" t="b">
        <v>1</v>
      </c>
      <c r="AQ67" s="78" t="b">
        <v>0</v>
      </c>
      <c r="AR67" s="78" t="b">
        <v>1</v>
      </c>
      <c r="AS67" s="78"/>
      <c r="AT67" s="78">
        <v>1</v>
      </c>
      <c r="AU67" s="78"/>
      <c r="AV67" s="78" t="b">
        <v>0</v>
      </c>
      <c r="AW67" s="78" t="s">
        <v>2331</v>
      </c>
      <c r="AX67" s="83" t="s">
        <v>2396</v>
      </c>
      <c r="AY67" s="78" t="s">
        <v>66</v>
      </c>
      <c r="AZ67" s="78" t="str">
        <f>REPLACE(INDEX(GroupVertices[Group],MATCH(Vertices[[#This Row],[Vertex]],GroupVertices[Vertex],0)),1,1,"")</f>
        <v>7</v>
      </c>
      <c r="BA67" s="48" t="s">
        <v>578</v>
      </c>
      <c r="BB67" s="48" t="s">
        <v>578</v>
      </c>
      <c r="BC67" s="48" t="s">
        <v>632</v>
      </c>
      <c r="BD67" s="48" t="s">
        <v>632</v>
      </c>
      <c r="BE67" s="48" t="s">
        <v>665</v>
      </c>
      <c r="BF67" s="48" t="s">
        <v>665</v>
      </c>
      <c r="BG67" s="116" t="s">
        <v>3050</v>
      </c>
      <c r="BH67" s="116" t="s">
        <v>3050</v>
      </c>
      <c r="BI67" s="116" t="s">
        <v>3168</v>
      </c>
      <c r="BJ67" s="116" t="s">
        <v>3168</v>
      </c>
      <c r="BK67" s="116">
        <v>0</v>
      </c>
      <c r="BL67" s="120">
        <v>0</v>
      </c>
      <c r="BM67" s="116">
        <v>1</v>
      </c>
      <c r="BN67" s="120">
        <v>4.761904761904762</v>
      </c>
      <c r="BO67" s="116">
        <v>0</v>
      </c>
      <c r="BP67" s="120">
        <v>0</v>
      </c>
      <c r="BQ67" s="116">
        <v>20</v>
      </c>
      <c r="BR67" s="120">
        <v>95.23809523809524</v>
      </c>
      <c r="BS67" s="116">
        <v>21</v>
      </c>
      <c r="BT67" s="2"/>
      <c r="BU67" s="3"/>
      <c r="BV67" s="3"/>
      <c r="BW67" s="3"/>
      <c r="BX67" s="3"/>
    </row>
    <row r="68" spans="1:76" ht="15">
      <c r="A68" s="64" t="s">
        <v>383</v>
      </c>
      <c r="B68" s="65"/>
      <c r="C68" s="65" t="s">
        <v>64</v>
      </c>
      <c r="D68" s="66">
        <v>199.3263099873277</v>
      </c>
      <c r="E68" s="68"/>
      <c r="F68" s="100" t="s">
        <v>2270</v>
      </c>
      <c r="G68" s="65"/>
      <c r="H68" s="69" t="s">
        <v>383</v>
      </c>
      <c r="I68" s="70"/>
      <c r="J68" s="70"/>
      <c r="K68" s="69" t="s">
        <v>2616</v>
      </c>
      <c r="L68" s="73">
        <v>8.804843871194379</v>
      </c>
      <c r="M68" s="74">
        <v>5743.4150390625</v>
      </c>
      <c r="N68" s="74">
        <v>8269.7607421875</v>
      </c>
      <c r="O68" s="75"/>
      <c r="P68" s="76"/>
      <c r="Q68" s="76"/>
      <c r="R68" s="86"/>
      <c r="S68" s="48">
        <v>2</v>
      </c>
      <c r="T68" s="48">
        <v>0</v>
      </c>
      <c r="U68" s="49">
        <v>0.666667</v>
      </c>
      <c r="V68" s="49">
        <v>0.166667</v>
      </c>
      <c r="W68" s="49">
        <v>0</v>
      </c>
      <c r="X68" s="49">
        <v>0.846845</v>
      </c>
      <c r="Y68" s="49">
        <v>0</v>
      </c>
      <c r="Z68" s="49">
        <v>0</v>
      </c>
      <c r="AA68" s="71">
        <v>68</v>
      </c>
      <c r="AB68" s="71"/>
      <c r="AC68" s="72"/>
      <c r="AD68" s="78" t="s">
        <v>1400</v>
      </c>
      <c r="AE68" s="78">
        <v>565</v>
      </c>
      <c r="AF68" s="78">
        <v>16485</v>
      </c>
      <c r="AG68" s="78">
        <v>11180</v>
      </c>
      <c r="AH68" s="78">
        <v>3579</v>
      </c>
      <c r="AI68" s="78"/>
      <c r="AJ68" s="78" t="s">
        <v>1612</v>
      </c>
      <c r="AK68" s="78" t="s">
        <v>1802</v>
      </c>
      <c r="AL68" s="83" t="s">
        <v>1941</v>
      </c>
      <c r="AM68" s="78"/>
      <c r="AN68" s="80">
        <v>39839.043020833335</v>
      </c>
      <c r="AO68" s="83" t="s">
        <v>2093</v>
      </c>
      <c r="AP68" s="78" t="b">
        <v>0</v>
      </c>
      <c r="AQ68" s="78" t="b">
        <v>0</v>
      </c>
      <c r="AR68" s="78" t="b">
        <v>1</v>
      </c>
      <c r="AS68" s="78"/>
      <c r="AT68" s="78">
        <v>296</v>
      </c>
      <c r="AU68" s="83" t="s">
        <v>2230</v>
      </c>
      <c r="AV68" s="78" t="b">
        <v>0</v>
      </c>
      <c r="AW68" s="78" t="s">
        <v>2331</v>
      </c>
      <c r="AX68" s="83" t="s">
        <v>2397</v>
      </c>
      <c r="AY68" s="78" t="s">
        <v>65</v>
      </c>
      <c r="AZ68" s="78" t="str">
        <f>REPLACE(INDEX(GroupVertices[Group],MATCH(Vertices[[#This Row],[Vertex]],GroupVertices[Vertex],0)),1,1,"")</f>
        <v>7</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384</v>
      </c>
      <c r="B69" s="65"/>
      <c r="C69" s="65" t="s">
        <v>64</v>
      </c>
      <c r="D69" s="66">
        <v>259.8884460644314</v>
      </c>
      <c r="E69" s="68"/>
      <c r="F69" s="100" t="s">
        <v>2271</v>
      </c>
      <c r="G69" s="65"/>
      <c r="H69" s="69" t="s">
        <v>384</v>
      </c>
      <c r="I69" s="70"/>
      <c r="J69" s="70"/>
      <c r="K69" s="69" t="s">
        <v>2617</v>
      </c>
      <c r="L69" s="73">
        <v>8.804843871194379</v>
      </c>
      <c r="M69" s="74">
        <v>6207.25390625</v>
      </c>
      <c r="N69" s="74">
        <v>8746.091796875</v>
      </c>
      <c r="O69" s="75"/>
      <c r="P69" s="76"/>
      <c r="Q69" s="76"/>
      <c r="R69" s="86"/>
      <c r="S69" s="48">
        <v>2</v>
      </c>
      <c r="T69" s="48">
        <v>0</v>
      </c>
      <c r="U69" s="49">
        <v>0.666667</v>
      </c>
      <c r="V69" s="49">
        <v>0.166667</v>
      </c>
      <c r="W69" s="49">
        <v>0</v>
      </c>
      <c r="X69" s="49">
        <v>0.846845</v>
      </c>
      <c r="Y69" s="49">
        <v>0</v>
      </c>
      <c r="Z69" s="49">
        <v>0</v>
      </c>
      <c r="AA69" s="71">
        <v>69</v>
      </c>
      <c r="AB69" s="71"/>
      <c r="AC69" s="72"/>
      <c r="AD69" s="78" t="s">
        <v>1401</v>
      </c>
      <c r="AE69" s="78">
        <v>5319</v>
      </c>
      <c r="AF69" s="78">
        <v>43232</v>
      </c>
      <c r="AG69" s="78">
        <v>6318</v>
      </c>
      <c r="AH69" s="78">
        <v>671</v>
      </c>
      <c r="AI69" s="78"/>
      <c r="AJ69" s="78" t="s">
        <v>1613</v>
      </c>
      <c r="AK69" s="78" t="s">
        <v>1803</v>
      </c>
      <c r="AL69" s="83" t="s">
        <v>1942</v>
      </c>
      <c r="AM69" s="78"/>
      <c r="AN69" s="80">
        <v>39861.981307870374</v>
      </c>
      <c r="AO69" s="83" t="s">
        <v>2094</v>
      </c>
      <c r="AP69" s="78" t="b">
        <v>0</v>
      </c>
      <c r="AQ69" s="78" t="b">
        <v>0</v>
      </c>
      <c r="AR69" s="78" t="b">
        <v>0</v>
      </c>
      <c r="AS69" s="78"/>
      <c r="AT69" s="78">
        <v>306</v>
      </c>
      <c r="AU69" s="83" t="s">
        <v>2230</v>
      </c>
      <c r="AV69" s="78" t="b">
        <v>0</v>
      </c>
      <c r="AW69" s="78" t="s">
        <v>2331</v>
      </c>
      <c r="AX69" s="83" t="s">
        <v>2398</v>
      </c>
      <c r="AY69" s="78" t="s">
        <v>65</v>
      </c>
      <c r="AZ69" s="78" t="str">
        <f>REPLACE(INDEX(GroupVertices[Group],MATCH(Vertices[[#This Row],[Vertex]],GroupVertices[Vertex],0)),1,1,"")</f>
        <v>7</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385</v>
      </c>
      <c r="B70" s="65"/>
      <c r="C70" s="65" t="s">
        <v>64</v>
      </c>
      <c r="D70" s="66">
        <v>325.38213829272706</v>
      </c>
      <c r="E70" s="68"/>
      <c r="F70" s="100" t="s">
        <v>2272</v>
      </c>
      <c r="G70" s="65"/>
      <c r="H70" s="69" t="s">
        <v>385</v>
      </c>
      <c r="I70" s="70"/>
      <c r="J70" s="70"/>
      <c r="K70" s="69" t="s">
        <v>2618</v>
      </c>
      <c r="L70" s="73">
        <v>8.804843871194379</v>
      </c>
      <c r="M70" s="74">
        <v>6628.02099609375</v>
      </c>
      <c r="N70" s="74">
        <v>8962.6328125</v>
      </c>
      <c r="O70" s="75"/>
      <c r="P70" s="76"/>
      <c r="Q70" s="76"/>
      <c r="R70" s="86"/>
      <c r="S70" s="48">
        <v>2</v>
      </c>
      <c r="T70" s="48">
        <v>0</v>
      </c>
      <c r="U70" s="49">
        <v>0.666667</v>
      </c>
      <c r="V70" s="49">
        <v>0.166667</v>
      </c>
      <c r="W70" s="49">
        <v>0</v>
      </c>
      <c r="X70" s="49">
        <v>0.846845</v>
      </c>
      <c r="Y70" s="49">
        <v>0</v>
      </c>
      <c r="Z70" s="49">
        <v>0</v>
      </c>
      <c r="AA70" s="71">
        <v>70</v>
      </c>
      <c r="AB70" s="71"/>
      <c r="AC70" s="72"/>
      <c r="AD70" s="78" t="s">
        <v>1402</v>
      </c>
      <c r="AE70" s="78">
        <v>833</v>
      </c>
      <c r="AF70" s="78">
        <v>72157</v>
      </c>
      <c r="AG70" s="78">
        <v>19364</v>
      </c>
      <c r="AH70" s="78">
        <v>2544</v>
      </c>
      <c r="AI70" s="78"/>
      <c r="AJ70" s="78" t="s">
        <v>1614</v>
      </c>
      <c r="AK70" s="78" t="s">
        <v>1804</v>
      </c>
      <c r="AL70" s="83" t="s">
        <v>1943</v>
      </c>
      <c r="AM70" s="78"/>
      <c r="AN70" s="80">
        <v>40259.752337962964</v>
      </c>
      <c r="AO70" s="83" t="s">
        <v>2095</v>
      </c>
      <c r="AP70" s="78" t="b">
        <v>0</v>
      </c>
      <c r="AQ70" s="78" t="b">
        <v>0</v>
      </c>
      <c r="AR70" s="78" t="b">
        <v>1</v>
      </c>
      <c r="AS70" s="78"/>
      <c r="AT70" s="78">
        <v>1345</v>
      </c>
      <c r="AU70" s="83" t="s">
        <v>2230</v>
      </c>
      <c r="AV70" s="78" t="b">
        <v>1</v>
      </c>
      <c r="AW70" s="78" t="s">
        <v>2331</v>
      </c>
      <c r="AX70" s="83" t="s">
        <v>2399</v>
      </c>
      <c r="AY70" s="78" t="s">
        <v>65</v>
      </c>
      <c r="AZ70" s="78" t="str">
        <f>REPLACE(INDEX(GroupVertices[Group],MATCH(Vertices[[#This Row],[Vertex]],GroupVertices[Vertex],0)),1,1,"")</f>
        <v>7</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253</v>
      </c>
      <c r="B71" s="65"/>
      <c r="C71" s="65" t="s">
        <v>64</v>
      </c>
      <c r="D71" s="66">
        <v>209.44754781828647</v>
      </c>
      <c r="E71" s="68"/>
      <c r="F71" s="100" t="s">
        <v>776</v>
      </c>
      <c r="G71" s="65"/>
      <c r="H71" s="69" t="s">
        <v>253</v>
      </c>
      <c r="I71" s="70"/>
      <c r="J71" s="70"/>
      <c r="K71" s="69" t="s">
        <v>2619</v>
      </c>
      <c r="L71" s="73">
        <v>36.121779859484775</v>
      </c>
      <c r="M71" s="74">
        <v>6802.4384765625</v>
      </c>
      <c r="N71" s="74">
        <v>9213.7822265625</v>
      </c>
      <c r="O71" s="75"/>
      <c r="P71" s="76"/>
      <c r="Q71" s="76"/>
      <c r="R71" s="86"/>
      <c r="S71" s="48">
        <v>0</v>
      </c>
      <c r="T71" s="48">
        <v>3</v>
      </c>
      <c r="U71" s="49">
        <v>3</v>
      </c>
      <c r="V71" s="49">
        <v>0.2</v>
      </c>
      <c r="W71" s="49">
        <v>0</v>
      </c>
      <c r="X71" s="49">
        <v>1.229727</v>
      </c>
      <c r="Y71" s="49">
        <v>0</v>
      </c>
      <c r="Z71" s="49">
        <v>0</v>
      </c>
      <c r="AA71" s="71">
        <v>71</v>
      </c>
      <c r="AB71" s="71"/>
      <c r="AC71" s="72"/>
      <c r="AD71" s="78" t="s">
        <v>1403</v>
      </c>
      <c r="AE71" s="78">
        <v>1059</v>
      </c>
      <c r="AF71" s="78">
        <v>20955</v>
      </c>
      <c r="AG71" s="78">
        <v>5173</v>
      </c>
      <c r="AH71" s="78">
        <v>21</v>
      </c>
      <c r="AI71" s="78"/>
      <c r="AJ71" s="78" t="s">
        <v>1615</v>
      </c>
      <c r="AK71" s="78" t="s">
        <v>1805</v>
      </c>
      <c r="AL71" s="83" t="s">
        <v>1944</v>
      </c>
      <c r="AM71" s="78"/>
      <c r="AN71" s="80">
        <v>40193.36686342592</v>
      </c>
      <c r="AO71" s="83" t="s">
        <v>2096</v>
      </c>
      <c r="AP71" s="78" t="b">
        <v>0</v>
      </c>
      <c r="AQ71" s="78" t="b">
        <v>0</v>
      </c>
      <c r="AR71" s="78" t="b">
        <v>0</v>
      </c>
      <c r="AS71" s="78"/>
      <c r="AT71" s="78">
        <v>516</v>
      </c>
      <c r="AU71" s="83" t="s">
        <v>2230</v>
      </c>
      <c r="AV71" s="78" t="b">
        <v>0</v>
      </c>
      <c r="AW71" s="78" t="s">
        <v>2331</v>
      </c>
      <c r="AX71" s="83" t="s">
        <v>2400</v>
      </c>
      <c r="AY71" s="78" t="s">
        <v>66</v>
      </c>
      <c r="AZ71" s="78" t="str">
        <f>REPLACE(INDEX(GroupVertices[Group],MATCH(Vertices[[#This Row],[Vertex]],GroupVertices[Vertex],0)),1,1,"")</f>
        <v>7</v>
      </c>
      <c r="BA71" s="48" t="s">
        <v>578</v>
      </c>
      <c r="BB71" s="48" t="s">
        <v>578</v>
      </c>
      <c r="BC71" s="48" t="s">
        <v>632</v>
      </c>
      <c r="BD71" s="48" t="s">
        <v>632</v>
      </c>
      <c r="BE71" s="48" t="s">
        <v>665</v>
      </c>
      <c r="BF71" s="48" t="s">
        <v>665</v>
      </c>
      <c r="BG71" s="116" t="s">
        <v>3050</v>
      </c>
      <c r="BH71" s="116" t="s">
        <v>3050</v>
      </c>
      <c r="BI71" s="116" t="s">
        <v>3168</v>
      </c>
      <c r="BJ71" s="116" t="s">
        <v>3168</v>
      </c>
      <c r="BK71" s="116">
        <v>0</v>
      </c>
      <c r="BL71" s="120">
        <v>0</v>
      </c>
      <c r="BM71" s="116">
        <v>1</v>
      </c>
      <c r="BN71" s="120">
        <v>4.761904761904762</v>
      </c>
      <c r="BO71" s="116">
        <v>0</v>
      </c>
      <c r="BP71" s="120">
        <v>0</v>
      </c>
      <c r="BQ71" s="116">
        <v>20</v>
      </c>
      <c r="BR71" s="120">
        <v>95.23809523809524</v>
      </c>
      <c r="BS71" s="116">
        <v>21</v>
      </c>
      <c r="BT71" s="2"/>
      <c r="BU71" s="3"/>
      <c r="BV71" s="3"/>
      <c r="BW71" s="3"/>
      <c r="BX71" s="3"/>
    </row>
    <row r="72" spans="1:76" ht="15">
      <c r="A72" s="64" t="s">
        <v>254</v>
      </c>
      <c r="B72" s="65"/>
      <c r="C72" s="65" t="s">
        <v>64</v>
      </c>
      <c r="D72" s="66">
        <v>175.73046671296058</v>
      </c>
      <c r="E72" s="68"/>
      <c r="F72" s="100" t="s">
        <v>777</v>
      </c>
      <c r="G72" s="65"/>
      <c r="H72" s="69" t="s">
        <v>254</v>
      </c>
      <c r="I72" s="70"/>
      <c r="J72" s="70"/>
      <c r="K72" s="69" t="s">
        <v>2620</v>
      </c>
      <c r="L72" s="73">
        <v>1</v>
      </c>
      <c r="M72" s="74">
        <v>7609.70068359375</v>
      </c>
      <c r="N72" s="74">
        <v>7625.7080078125</v>
      </c>
      <c r="O72" s="75"/>
      <c r="P72" s="76"/>
      <c r="Q72" s="76"/>
      <c r="R72" s="86"/>
      <c r="S72" s="48">
        <v>0</v>
      </c>
      <c r="T72" s="48">
        <v>1</v>
      </c>
      <c r="U72" s="49">
        <v>0</v>
      </c>
      <c r="V72" s="49">
        <v>0.333333</v>
      </c>
      <c r="W72" s="49">
        <v>0</v>
      </c>
      <c r="X72" s="49">
        <v>0.638297</v>
      </c>
      <c r="Y72" s="49">
        <v>0</v>
      </c>
      <c r="Z72" s="49">
        <v>0</v>
      </c>
      <c r="AA72" s="71">
        <v>72</v>
      </c>
      <c r="AB72" s="71"/>
      <c r="AC72" s="72"/>
      <c r="AD72" s="78" t="s">
        <v>1404</v>
      </c>
      <c r="AE72" s="78">
        <v>892</v>
      </c>
      <c r="AF72" s="78">
        <v>6064</v>
      </c>
      <c r="AG72" s="78">
        <v>17415</v>
      </c>
      <c r="AH72" s="78">
        <v>810</v>
      </c>
      <c r="AI72" s="78"/>
      <c r="AJ72" s="78" t="s">
        <v>1616</v>
      </c>
      <c r="AK72" s="78" t="s">
        <v>1779</v>
      </c>
      <c r="AL72" s="83" t="s">
        <v>1945</v>
      </c>
      <c r="AM72" s="78"/>
      <c r="AN72" s="80">
        <v>40651.44768518519</v>
      </c>
      <c r="AO72" s="83" t="s">
        <v>2097</v>
      </c>
      <c r="AP72" s="78" t="b">
        <v>0</v>
      </c>
      <c r="AQ72" s="78" t="b">
        <v>0</v>
      </c>
      <c r="AR72" s="78" t="b">
        <v>0</v>
      </c>
      <c r="AS72" s="78"/>
      <c r="AT72" s="78">
        <v>168</v>
      </c>
      <c r="AU72" s="83" t="s">
        <v>2238</v>
      </c>
      <c r="AV72" s="78" t="b">
        <v>0</v>
      </c>
      <c r="AW72" s="78" t="s">
        <v>2331</v>
      </c>
      <c r="AX72" s="83" t="s">
        <v>2401</v>
      </c>
      <c r="AY72" s="78" t="s">
        <v>66</v>
      </c>
      <c r="AZ72" s="78" t="str">
        <f>REPLACE(INDEX(GroupVertices[Group],MATCH(Vertices[[#This Row],[Vertex]],GroupVertices[Vertex],0)),1,1,"")</f>
        <v>18</v>
      </c>
      <c r="BA72" s="48"/>
      <c r="BB72" s="48"/>
      <c r="BC72" s="48"/>
      <c r="BD72" s="48"/>
      <c r="BE72" s="48"/>
      <c r="BF72" s="48"/>
      <c r="BG72" s="116" t="s">
        <v>3335</v>
      </c>
      <c r="BH72" s="116" t="s">
        <v>3335</v>
      </c>
      <c r="BI72" s="116" t="s">
        <v>3445</v>
      </c>
      <c r="BJ72" s="116" t="s">
        <v>3445</v>
      </c>
      <c r="BK72" s="116">
        <v>3</v>
      </c>
      <c r="BL72" s="120">
        <v>14.285714285714286</v>
      </c>
      <c r="BM72" s="116">
        <v>0</v>
      </c>
      <c r="BN72" s="120">
        <v>0</v>
      </c>
      <c r="BO72" s="116">
        <v>0</v>
      </c>
      <c r="BP72" s="120">
        <v>0</v>
      </c>
      <c r="BQ72" s="116">
        <v>18</v>
      </c>
      <c r="BR72" s="120">
        <v>85.71428571428571</v>
      </c>
      <c r="BS72" s="116">
        <v>21</v>
      </c>
      <c r="BT72" s="2"/>
      <c r="BU72" s="3"/>
      <c r="BV72" s="3"/>
      <c r="BW72" s="3"/>
      <c r="BX72" s="3"/>
    </row>
    <row r="73" spans="1:76" ht="15">
      <c r="A73" s="64" t="s">
        <v>275</v>
      </c>
      <c r="B73" s="65"/>
      <c r="C73" s="65" t="s">
        <v>64</v>
      </c>
      <c r="D73" s="66">
        <v>202.68420611782253</v>
      </c>
      <c r="E73" s="68"/>
      <c r="F73" s="100" t="s">
        <v>2273</v>
      </c>
      <c r="G73" s="65"/>
      <c r="H73" s="69" t="s">
        <v>275</v>
      </c>
      <c r="I73" s="70"/>
      <c r="J73" s="70"/>
      <c r="K73" s="69" t="s">
        <v>2621</v>
      </c>
      <c r="L73" s="73">
        <v>24.414519906323186</v>
      </c>
      <c r="M73" s="74">
        <v>7609.70068359375</v>
      </c>
      <c r="N73" s="74">
        <v>7043.4130859375</v>
      </c>
      <c r="O73" s="75"/>
      <c r="P73" s="76"/>
      <c r="Q73" s="76"/>
      <c r="R73" s="86"/>
      <c r="S73" s="48">
        <v>3</v>
      </c>
      <c r="T73" s="48">
        <v>1</v>
      </c>
      <c r="U73" s="49">
        <v>2</v>
      </c>
      <c r="V73" s="49">
        <v>0.5</v>
      </c>
      <c r="W73" s="49">
        <v>0</v>
      </c>
      <c r="X73" s="49">
        <v>1.7234</v>
      </c>
      <c r="Y73" s="49">
        <v>0</v>
      </c>
      <c r="Z73" s="49">
        <v>0</v>
      </c>
      <c r="AA73" s="71">
        <v>73</v>
      </c>
      <c r="AB73" s="71"/>
      <c r="AC73" s="72"/>
      <c r="AD73" s="78" t="s">
        <v>1405</v>
      </c>
      <c r="AE73" s="78">
        <v>1315</v>
      </c>
      <c r="AF73" s="78">
        <v>17968</v>
      </c>
      <c r="AG73" s="78">
        <v>10291</v>
      </c>
      <c r="AH73" s="78">
        <v>3552</v>
      </c>
      <c r="AI73" s="78"/>
      <c r="AJ73" s="78" t="s">
        <v>1617</v>
      </c>
      <c r="AK73" s="78" t="s">
        <v>1806</v>
      </c>
      <c r="AL73" s="83" t="s">
        <v>1946</v>
      </c>
      <c r="AM73" s="78"/>
      <c r="AN73" s="80">
        <v>40836.392430555556</v>
      </c>
      <c r="AO73" s="83" t="s">
        <v>2098</v>
      </c>
      <c r="AP73" s="78" t="b">
        <v>0</v>
      </c>
      <c r="AQ73" s="78" t="b">
        <v>0</v>
      </c>
      <c r="AR73" s="78" t="b">
        <v>1</v>
      </c>
      <c r="AS73" s="78"/>
      <c r="AT73" s="78">
        <v>189</v>
      </c>
      <c r="AU73" s="83" t="s">
        <v>2239</v>
      </c>
      <c r="AV73" s="78" t="b">
        <v>1</v>
      </c>
      <c r="AW73" s="78" t="s">
        <v>2331</v>
      </c>
      <c r="AX73" s="83" t="s">
        <v>2402</v>
      </c>
      <c r="AY73" s="78" t="s">
        <v>66</v>
      </c>
      <c r="AZ73" s="78" t="str">
        <f>REPLACE(INDEX(GroupVertices[Group],MATCH(Vertices[[#This Row],[Vertex]],GroupVertices[Vertex],0)),1,1,"")</f>
        <v>18</v>
      </c>
      <c r="BA73" s="48"/>
      <c r="BB73" s="48"/>
      <c r="BC73" s="48"/>
      <c r="BD73" s="48"/>
      <c r="BE73" s="48" t="s">
        <v>653</v>
      </c>
      <c r="BF73" s="48" t="s">
        <v>653</v>
      </c>
      <c r="BG73" s="116" t="s">
        <v>3058</v>
      </c>
      <c r="BH73" s="116" t="s">
        <v>3058</v>
      </c>
      <c r="BI73" s="116" t="s">
        <v>3175</v>
      </c>
      <c r="BJ73" s="116" t="s">
        <v>3175</v>
      </c>
      <c r="BK73" s="116">
        <v>3</v>
      </c>
      <c r="BL73" s="120">
        <v>9.375</v>
      </c>
      <c r="BM73" s="116">
        <v>0</v>
      </c>
      <c r="BN73" s="120">
        <v>0</v>
      </c>
      <c r="BO73" s="116">
        <v>0</v>
      </c>
      <c r="BP73" s="120">
        <v>0</v>
      </c>
      <c r="BQ73" s="116">
        <v>29</v>
      </c>
      <c r="BR73" s="120">
        <v>90.625</v>
      </c>
      <c r="BS73" s="116">
        <v>32</v>
      </c>
      <c r="BT73" s="2"/>
      <c r="BU73" s="3"/>
      <c r="BV73" s="3"/>
      <c r="BW73" s="3"/>
      <c r="BX73" s="3"/>
    </row>
    <row r="74" spans="1:76" ht="15">
      <c r="A74" s="64" t="s">
        <v>255</v>
      </c>
      <c r="B74" s="65"/>
      <c r="C74" s="65" t="s">
        <v>64</v>
      </c>
      <c r="D74" s="66">
        <v>162.29208941391357</v>
      </c>
      <c r="E74" s="68"/>
      <c r="F74" s="100" t="s">
        <v>778</v>
      </c>
      <c r="G74" s="65"/>
      <c r="H74" s="69" t="s">
        <v>255</v>
      </c>
      <c r="I74" s="70"/>
      <c r="J74" s="70"/>
      <c r="K74" s="69" t="s">
        <v>2622</v>
      </c>
      <c r="L74" s="73">
        <v>1</v>
      </c>
      <c r="M74" s="74">
        <v>2276.575439453125</v>
      </c>
      <c r="N74" s="74">
        <v>6981.65478515625</v>
      </c>
      <c r="O74" s="75"/>
      <c r="P74" s="76"/>
      <c r="Q74" s="76"/>
      <c r="R74" s="86"/>
      <c r="S74" s="48">
        <v>1</v>
      </c>
      <c r="T74" s="48">
        <v>1</v>
      </c>
      <c r="U74" s="49">
        <v>0</v>
      </c>
      <c r="V74" s="49">
        <v>0</v>
      </c>
      <c r="W74" s="49">
        <v>0</v>
      </c>
      <c r="X74" s="49">
        <v>0.999998</v>
      </c>
      <c r="Y74" s="49">
        <v>0</v>
      </c>
      <c r="Z74" s="49" t="s">
        <v>2866</v>
      </c>
      <c r="AA74" s="71">
        <v>74</v>
      </c>
      <c r="AB74" s="71"/>
      <c r="AC74" s="72"/>
      <c r="AD74" s="78" t="s">
        <v>1406</v>
      </c>
      <c r="AE74" s="78">
        <v>75</v>
      </c>
      <c r="AF74" s="78">
        <v>129</v>
      </c>
      <c r="AG74" s="78">
        <v>2439</v>
      </c>
      <c r="AH74" s="78">
        <v>4227</v>
      </c>
      <c r="AI74" s="78"/>
      <c r="AJ74" s="78" t="s">
        <v>1618</v>
      </c>
      <c r="AK74" s="78"/>
      <c r="AL74" s="78"/>
      <c r="AM74" s="78"/>
      <c r="AN74" s="80">
        <v>39961.2446875</v>
      </c>
      <c r="AO74" s="83" t="s">
        <v>2099</v>
      </c>
      <c r="AP74" s="78" t="b">
        <v>0</v>
      </c>
      <c r="AQ74" s="78" t="b">
        <v>0</v>
      </c>
      <c r="AR74" s="78" t="b">
        <v>0</v>
      </c>
      <c r="AS74" s="78"/>
      <c r="AT74" s="78">
        <v>4</v>
      </c>
      <c r="AU74" s="83" t="s">
        <v>2238</v>
      </c>
      <c r="AV74" s="78" t="b">
        <v>0</v>
      </c>
      <c r="AW74" s="78" t="s">
        <v>2331</v>
      </c>
      <c r="AX74" s="83" t="s">
        <v>2403</v>
      </c>
      <c r="AY74" s="78" t="s">
        <v>66</v>
      </c>
      <c r="AZ74" s="78" t="str">
        <f>REPLACE(INDEX(GroupVertices[Group],MATCH(Vertices[[#This Row],[Vertex]],GroupVertices[Vertex],0)),1,1,"")</f>
        <v>1</v>
      </c>
      <c r="BA74" s="48" t="s">
        <v>579</v>
      </c>
      <c r="BB74" s="48" t="s">
        <v>579</v>
      </c>
      <c r="BC74" s="48" t="s">
        <v>633</v>
      </c>
      <c r="BD74" s="48" t="s">
        <v>633</v>
      </c>
      <c r="BE74" s="48" t="s">
        <v>666</v>
      </c>
      <c r="BF74" s="48" t="s">
        <v>666</v>
      </c>
      <c r="BG74" s="116" t="s">
        <v>3336</v>
      </c>
      <c r="BH74" s="116" t="s">
        <v>3336</v>
      </c>
      <c r="BI74" s="116" t="s">
        <v>3446</v>
      </c>
      <c r="BJ74" s="116" t="s">
        <v>3446</v>
      </c>
      <c r="BK74" s="116">
        <v>1</v>
      </c>
      <c r="BL74" s="120">
        <v>7.142857142857143</v>
      </c>
      <c r="BM74" s="116">
        <v>0</v>
      </c>
      <c r="BN74" s="120">
        <v>0</v>
      </c>
      <c r="BO74" s="116">
        <v>0</v>
      </c>
      <c r="BP74" s="120">
        <v>0</v>
      </c>
      <c r="BQ74" s="116">
        <v>13</v>
      </c>
      <c r="BR74" s="120">
        <v>92.85714285714286</v>
      </c>
      <c r="BS74" s="116">
        <v>14</v>
      </c>
      <c r="BT74" s="2"/>
      <c r="BU74" s="3"/>
      <c r="BV74" s="3"/>
      <c r="BW74" s="3"/>
      <c r="BX74" s="3"/>
    </row>
    <row r="75" spans="1:76" ht="15">
      <c r="A75" s="64" t="s">
        <v>256</v>
      </c>
      <c r="B75" s="65"/>
      <c r="C75" s="65" t="s">
        <v>64</v>
      </c>
      <c r="D75" s="66">
        <v>162.21963312519082</v>
      </c>
      <c r="E75" s="68"/>
      <c r="F75" s="100" t="s">
        <v>779</v>
      </c>
      <c r="G75" s="65"/>
      <c r="H75" s="69" t="s">
        <v>256</v>
      </c>
      <c r="I75" s="70"/>
      <c r="J75" s="70"/>
      <c r="K75" s="69" t="s">
        <v>2623</v>
      </c>
      <c r="L75" s="73">
        <v>24.414519906323186</v>
      </c>
      <c r="M75" s="74">
        <v>8460.8173828125</v>
      </c>
      <c r="N75" s="74">
        <v>7043.4130859375</v>
      </c>
      <c r="O75" s="75"/>
      <c r="P75" s="76"/>
      <c r="Q75" s="76"/>
      <c r="R75" s="86"/>
      <c r="S75" s="48">
        <v>0</v>
      </c>
      <c r="T75" s="48">
        <v>2</v>
      </c>
      <c r="U75" s="49">
        <v>2</v>
      </c>
      <c r="V75" s="49">
        <v>0.5</v>
      </c>
      <c r="W75" s="49">
        <v>0</v>
      </c>
      <c r="X75" s="49">
        <v>1.459456</v>
      </c>
      <c r="Y75" s="49">
        <v>0</v>
      </c>
      <c r="Z75" s="49">
        <v>0</v>
      </c>
      <c r="AA75" s="71">
        <v>75</v>
      </c>
      <c r="AB75" s="71"/>
      <c r="AC75" s="72"/>
      <c r="AD75" s="78" t="s">
        <v>1407</v>
      </c>
      <c r="AE75" s="78">
        <v>107</v>
      </c>
      <c r="AF75" s="78">
        <v>97</v>
      </c>
      <c r="AG75" s="78">
        <v>8098</v>
      </c>
      <c r="AH75" s="78">
        <v>4374</v>
      </c>
      <c r="AI75" s="78"/>
      <c r="AJ75" s="78" t="s">
        <v>1619</v>
      </c>
      <c r="AK75" s="78" t="s">
        <v>1764</v>
      </c>
      <c r="AL75" s="78"/>
      <c r="AM75" s="78"/>
      <c r="AN75" s="80">
        <v>42884.66253472222</v>
      </c>
      <c r="AO75" s="83" t="s">
        <v>2100</v>
      </c>
      <c r="AP75" s="78" t="b">
        <v>1</v>
      </c>
      <c r="AQ75" s="78" t="b">
        <v>0</v>
      </c>
      <c r="AR75" s="78" t="b">
        <v>1</v>
      </c>
      <c r="AS75" s="78"/>
      <c r="AT75" s="78">
        <v>2</v>
      </c>
      <c r="AU75" s="78"/>
      <c r="AV75" s="78" t="b">
        <v>0</v>
      </c>
      <c r="AW75" s="78" t="s">
        <v>2331</v>
      </c>
      <c r="AX75" s="83" t="s">
        <v>2404</v>
      </c>
      <c r="AY75" s="78" t="s">
        <v>66</v>
      </c>
      <c r="AZ75" s="78" t="str">
        <f>REPLACE(INDEX(GroupVertices[Group],MATCH(Vertices[[#This Row],[Vertex]],GroupVertices[Vertex],0)),1,1,"")</f>
        <v>21</v>
      </c>
      <c r="BA75" s="48"/>
      <c r="BB75" s="48"/>
      <c r="BC75" s="48"/>
      <c r="BD75" s="48"/>
      <c r="BE75" s="48" t="s">
        <v>653</v>
      </c>
      <c r="BF75" s="48" t="s">
        <v>653</v>
      </c>
      <c r="BG75" s="116" t="s">
        <v>3337</v>
      </c>
      <c r="BH75" s="116" t="s">
        <v>3337</v>
      </c>
      <c r="BI75" s="116" t="s">
        <v>3447</v>
      </c>
      <c r="BJ75" s="116" t="s">
        <v>3447</v>
      </c>
      <c r="BK75" s="116">
        <v>0</v>
      </c>
      <c r="BL75" s="120">
        <v>0</v>
      </c>
      <c r="BM75" s="116">
        <v>0</v>
      </c>
      <c r="BN75" s="120">
        <v>0</v>
      </c>
      <c r="BO75" s="116">
        <v>0</v>
      </c>
      <c r="BP75" s="120">
        <v>0</v>
      </c>
      <c r="BQ75" s="116">
        <v>21</v>
      </c>
      <c r="BR75" s="120">
        <v>100</v>
      </c>
      <c r="BS75" s="116">
        <v>21</v>
      </c>
      <c r="BT75" s="2"/>
      <c r="BU75" s="3"/>
      <c r="BV75" s="3"/>
      <c r="BW75" s="3"/>
      <c r="BX75" s="3"/>
    </row>
    <row r="76" spans="1:76" ht="15">
      <c r="A76" s="64" t="s">
        <v>386</v>
      </c>
      <c r="B76" s="65"/>
      <c r="C76" s="65" t="s">
        <v>64</v>
      </c>
      <c r="D76" s="66">
        <v>167.379879437664</v>
      </c>
      <c r="E76" s="68"/>
      <c r="F76" s="100" t="s">
        <v>2274</v>
      </c>
      <c r="G76" s="65"/>
      <c r="H76" s="69" t="s">
        <v>386</v>
      </c>
      <c r="I76" s="70"/>
      <c r="J76" s="70"/>
      <c r="K76" s="69" t="s">
        <v>2624</v>
      </c>
      <c r="L76" s="73">
        <v>1</v>
      </c>
      <c r="M76" s="74">
        <v>8460.8173828125</v>
      </c>
      <c r="N76" s="74">
        <v>7625.7080078125</v>
      </c>
      <c r="O76" s="75"/>
      <c r="P76" s="76"/>
      <c r="Q76" s="76"/>
      <c r="R76" s="86"/>
      <c r="S76" s="48">
        <v>1</v>
      </c>
      <c r="T76" s="48">
        <v>0</v>
      </c>
      <c r="U76" s="49">
        <v>0</v>
      </c>
      <c r="V76" s="49">
        <v>0.333333</v>
      </c>
      <c r="W76" s="49">
        <v>0</v>
      </c>
      <c r="X76" s="49">
        <v>0.770269</v>
      </c>
      <c r="Y76" s="49">
        <v>0</v>
      </c>
      <c r="Z76" s="49">
        <v>0</v>
      </c>
      <c r="AA76" s="71">
        <v>76</v>
      </c>
      <c r="AB76" s="71"/>
      <c r="AC76" s="72"/>
      <c r="AD76" s="78" t="s">
        <v>1408</v>
      </c>
      <c r="AE76" s="78">
        <v>4195</v>
      </c>
      <c r="AF76" s="78">
        <v>2376</v>
      </c>
      <c r="AG76" s="78">
        <v>216702</v>
      </c>
      <c r="AH76" s="78">
        <v>94304</v>
      </c>
      <c r="AI76" s="78"/>
      <c r="AJ76" s="78" t="s">
        <v>1620</v>
      </c>
      <c r="AK76" s="78" t="s">
        <v>1807</v>
      </c>
      <c r="AL76" s="83" t="s">
        <v>1947</v>
      </c>
      <c r="AM76" s="78"/>
      <c r="AN76" s="80">
        <v>40631.96502314815</v>
      </c>
      <c r="AO76" s="78"/>
      <c r="AP76" s="78" t="b">
        <v>1</v>
      </c>
      <c r="AQ76" s="78" t="b">
        <v>0</v>
      </c>
      <c r="AR76" s="78" t="b">
        <v>1</v>
      </c>
      <c r="AS76" s="78"/>
      <c r="AT76" s="78">
        <v>100</v>
      </c>
      <c r="AU76" s="83" t="s">
        <v>2230</v>
      </c>
      <c r="AV76" s="78" t="b">
        <v>0</v>
      </c>
      <c r="AW76" s="78" t="s">
        <v>2331</v>
      </c>
      <c r="AX76" s="83" t="s">
        <v>2405</v>
      </c>
      <c r="AY76" s="78" t="s">
        <v>65</v>
      </c>
      <c r="AZ76" s="78" t="str">
        <f>REPLACE(INDEX(GroupVertices[Group],MATCH(Vertices[[#This Row],[Vertex]],GroupVertices[Vertex],0)),1,1,"")</f>
        <v>21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387</v>
      </c>
      <c r="B77" s="65"/>
      <c r="C77" s="65" t="s">
        <v>64</v>
      </c>
      <c r="D77" s="66">
        <v>179.70424129759874</v>
      </c>
      <c r="E77" s="68"/>
      <c r="F77" s="100" t="s">
        <v>2275</v>
      </c>
      <c r="G77" s="65"/>
      <c r="H77" s="69" t="s">
        <v>387</v>
      </c>
      <c r="I77" s="70"/>
      <c r="J77" s="70"/>
      <c r="K77" s="69" t="s">
        <v>2625</v>
      </c>
      <c r="L77" s="73">
        <v>1</v>
      </c>
      <c r="M77" s="74">
        <v>8788.9189453125</v>
      </c>
      <c r="N77" s="74">
        <v>7625.7080078125</v>
      </c>
      <c r="O77" s="75"/>
      <c r="P77" s="76"/>
      <c r="Q77" s="76"/>
      <c r="R77" s="86"/>
      <c r="S77" s="48">
        <v>1</v>
      </c>
      <c r="T77" s="48">
        <v>0</v>
      </c>
      <c r="U77" s="49">
        <v>0</v>
      </c>
      <c r="V77" s="49">
        <v>0.333333</v>
      </c>
      <c r="W77" s="49">
        <v>0</v>
      </c>
      <c r="X77" s="49">
        <v>0.770269</v>
      </c>
      <c r="Y77" s="49">
        <v>0</v>
      </c>
      <c r="Z77" s="49">
        <v>0</v>
      </c>
      <c r="AA77" s="71">
        <v>77</v>
      </c>
      <c r="AB77" s="71"/>
      <c r="AC77" s="72"/>
      <c r="AD77" s="78" t="s">
        <v>1409</v>
      </c>
      <c r="AE77" s="78">
        <v>1319</v>
      </c>
      <c r="AF77" s="78">
        <v>7819</v>
      </c>
      <c r="AG77" s="78">
        <v>20673</v>
      </c>
      <c r="AH77" s="78">
        <v>21482</v>
      </c>
      <c r="AI77" s="78"/>
      <c r="AJ77" s="78"/>
      <c r="AK77" s="78" t="s">
        <v>1765</v>
      </c>
      <c r="AL77" s="78"/>
      <c r="AM77" s="78"/>
      <c r="AN77" s="80">
        <v>42195.40510416667</v>
      </c>
      <c r="AO77" s="83" t="s">
        <v>2101</v>
      </c>
      <c r="AP77" s="78" t="b">
        <v>0</v>
      </c>
      <c r="AQ77" s="78" t="b">
        <v>0</v>
      </c>
      <c r="AR77" s="78" t="b">
        <v>0</v>
      </c>
      <c r="AS77" s="78"/>
      <c r="AT77" s="78">
        <v>25</v>
      </c>
      <c r="AU77" s="83" t="s">
        <v>2230</v>
      </c>
      <c r="AV77" s="78" t="b">
        <v>0</v>
      </c>
      <c r="AW77" s="78" t="s">
        <v>2331</v>
      </c>
      <c r="AX77" s="83" t="s">
        <v>2406</v>
      </c>
      <c r="AY77" s="78" t="s">
        <v>65</v>
      </c>
      <c r="AZ77" s="78" t="str">
        <f>REPLACE(INDEX(GroupVertices[Group],MATCH(Vertices[[#This Row],[Vertex]],GroupVertices[Vertex],0)),1,1,"")</f>
        <v>21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257</v>
      </c>
      <c r="B78" s="65"/>
      <c r="C78" s="65" t="s">
        <v>64</v>
      </c>
      <c r="D78" s="66">
        <v>163.2974204199417</v>
      </c>
      <c r="E78" s="68"/>
      <c r="F78" s="100" t="s">
        <v>780</v>
      </c>
      <c r="G78" s="65"/>
      <c r="H78" s="69" t="s">
        <v>257</v>
      </c>
      <c r="I78" s="70"/>
      <c r="J78" s="70"/>
      <c r="K78" s="69" t="s">
        <v>2626</v>
      </c>
      <c r="L78" s="73">
        <v>1</v>
      </c>
      <c r="M78" s="74">
        <v>426.2081604003906</v>
      </c>
      <c r="N78" s="74">
        <v>4697.849609375</v>
      </c>
      <c r="O78" s="75"/>
      <c r="P78" s="76"/>
      <c r="Q78" s="76"/>
      <c r="R78" s="86"/>
      <c r="S78" s="48">
        <v>1</v>
      </c>
      <c r="T78" s="48">
        <v>1</v>
      </c>
      <c r="U78" s="49">
        <v>0</v>
      </c>
      <c r="V78" s="49">
        <v>0</v>
      </c>
      <c r="W78" s="49">
        <v>0</v>
      </c>
      <c r="X78" s="49">
        <v>0.999998</v>
      </c>
      <c r="Y78" s="49">
        <v>0</v>
      </c>
      <c r="Z78" s="49" t="s">
        <v>2866</v>
      </c>
      <c r="AA78" s="71">
        <v>78</v>
      </c>
      <c r="AB78" s="71"/>
      <c r="AC78" s="72"/>
      <c r="AD78" s="78" t="s">
        <v>1410</v>
      </c>
      <c r="AE78" s="78">
        <v>1158</v>
      </c>
      <c r="AF78" s="78">
        <v>573</v>
      </c>
      <c r="AG78" s="78">
        <v>3615</v>
      </c>
      <c r="AH78" s="78">
        <v>774</v>
      </c>
      <c r="AI78" s="78"/>
      <c r="AJ78" s="78" t="s">
        <v>1621</v>
      </c>
      <c r="AK78" s="78" t="s">
        <v>1808</v>
      </c>
      <c r="AL78" s="83" t="s">
        <v>1948</v>
      </c>
      <c r="AM78" s="78"/>
      <c r="AN78" s="80">
        <v>43130.426203703704</v>
      </c>
      <c r="AO78" s="83" t="s">
        <v>2102</v>
      </c>
      <c r="AP78" s="78" t="b">
        <v>0</v>
      </c>
      <c r="AQ78" s="78" t="b">
        <v>0</v>
      </c>
      <c r="AR78" s="78" t="b">
        <v>0</v>
      </c>
      <c r="AS78" s="78"/>
      <c r="AT78" s="78">
        <v>4</v>
      </c>
      <c r="AU78" s="83" t="s">
        <v>2230</v>
      </c>
      <c r="AV78" s="78" t="b">
        <v>0</v>
      </c>
      <c r="AW78" s="78" t="s">
        <v>2331</v>
      </c>
      <c r="AX78" s="83" t="s">
        <v>2407</v>
      </c>
      <c r="AY78" s="78" t="s">
        <v>66</v>
      </c>
      <c r="AZ78" s="78" t="str">
        <f>REPLACE(INDEX(GroupVertices[Group],MATCH(Vertices[[#This Row],[Vertex]],GroupVertices[Vertex],0)),1,1,"")</f>
        <v>1</v>
      </c>
      <c r="BA78" s="48" t="s">
        <v>580</v>
      </c>
      <c r="BB78" s="48" t="s">
        <v>580</v>
      </c>
      <c r="BC78" s="48" t="s">
        <v>634</v>
      </c>
      <c r="BD78" s="48" t="s">
        <v>634</v>
      </c>
      <c r="BE78" s="48" t="s">
        <v>653</v>
      </c>
      <c r="BF78" s="48" t="s">
        <v>653</v>
      </c>
      <c r="BG78" s="116" t="s">
        <v>3338</v>
      </c>
      <c r="BH78" s="116" t="s">
        <v>3338</v>
      </c>
      <c r="BI78" s="116" t="s">
        <v>3448</v>
      </c>
      <c r="BJ78" s="116" t="s">
        <v>3448</v>
      </c>
      <c r="BK78" s="116">
        <v>0</v>
      </c>
      <c r="BL78" s="120">
        <v>0</v>
      </c>
      <c r="BM78" s="116">
        <v>1</v>
      </c>
      <c r="BN78" s="120">
        <v>2.1739130434782608</v>
      </c>
      <c r="BO78" s="116">
        <v>0</v>
      </c>
      <c r="BP78" s="120">
        <v>0</v>
      </c>
      <c r="BQ78" s="116">
        <v>45</v>
      </c>
      <c r="BR78" s="120">
        <v>97.82608695652173</v>
      </c>
      <c r="BS78" s="116">
        <v>46</v>
      </c>
      <c r="BT78" s="2"/>
      <c r="BU78" s="3"/>
      <c r="BV78" s="3"/>
      <c r="BW78" s="3"/>
      <c r="BX78" s="3"/>
    </row>
    <row r="79" spans="1:76" ht="15">
      <c r="A79" s="64" t="s">
        <v>258</v>
      </c>
      <c r="B79" s="65"/>
      <c r="C79" s="65" t="s">
        <v>64</v>
      </c>
      <c r="D79" s="66">
        <v>163.5170535451325</v>
      </c>
      <c r="E79" s="68"/>
      <c r="F79" s="100" t="s">
        <v>781</v>
      </c>
      <c r="G79" s="65"/>
      <c r="H79" s="69" t="s">
        <v>258</v>
      </c>
      <c r="I79" s="70"/>
      <c r="J79" s="70"/>
      <c r="K79" s="69" t="s">
        <v>2627</v>
      </c>
      <c r="L79" s="73">
        <v>235.14519906323184</v>
      </c>
      <c r="M79" s="74">
        <v>1690.9798583984375</v>
      </c>
      <c r="N79" s="74">
        <v>1011.4395141601562</v>
      </c>
      <c r="O79" s="75"/>
      <c r="P79" s="76"/>
      <c r="Q79" s="76"/>
      <c r="R79" s="86"/>
      <c r="S79" s="48">
        <v>1</v>
      </c>
      <c r="T79" s="48">
        <v>2</v>
      </c>
      <c r="U79" s="49">
        <v>20</v>
      </c>
      <c r="V79" s="49">
        <v>0.02381</v>
      </c>
      <c r="W79" s="49">
        <v>0.030228</v>
      </c>
      <c r="X79" s="49">
        <v>0.946691</v>
      </c>
      <c r="Y79" s="49">
        <v>0.3333333333333333</v>
      </c>
      <c r="Z79" s="49">
        <v>0</v>
      </c>
      <c r="AA79" s="71">
        <v>79</v>
      </c>
      <c r="AB79" s="71"/>
      <c r="AC79" s="72"/>
      <c r="AD79" s="78" t="s">
        <v>1411</v>
      </c>
      <c r="AE79" s="78">
        <v>1401</v>
      </c>
      <c r="AF79" s="78">
        <v>670</v>
      </c>
      <c r="AG79" s="78">
        <v>28992</v>
      </c>
      <c r="AH79" s="78">
        <v>2908</v>
      </c>
      <c r="AI79" s="78"/>
      <c r="AJ79" s="78" t="s">
        <v>1622</v>
      </c>
      <c r="AK79" s="78" t="s">
        <v>1809</v>
      </c>
      <c r="AL79" s="78"/>
      <c r="AM79" s="78"/>
      <c r="AN79" s="80">
        <v>42528.86461805556</v>
      </c>
      <c r="AO79" s="83" t="s">
        <v>2103</v>
      </c>
      <c r="AP79" s="78" t="b">
        <v>1</v>
      </c>
      <c r="AQ79" s="78" t="b">
        <v>0</v>
      </c>
      <c r="AR79" s="78" t="b">
        <v>0</v>
      </c>
      <c r="AS79" s="78"/>
      <c r="AT79" s="78">
        <v>6</v>
      </c>
      <c r="AU79" s="78"/>
      <c r="AV79" s="78" t="b">
        <v>0</v>
      </c>
      <c r="AW79" s="78" t="s">
        <v>2331</v>
      </c>
      <c r="AX79" s="83" t="s">
        <v>2408</v>
      </c>
      <c r="AY79" s="78" t="s">
        <v>66</v>
      </c>
      <c r="AZ79" s="78" t="str">
        <f>REPLACE(INDEX(GroupVertices[Group],MATCH(Vertices[[#This Row],[Vertex]],GroupVertices[Vertex],0)),1,1,"")</f>
        <v>2</v>
      </c>
      <c r="BA79" s="48"/>
      <c r="BB79" s="48"/>
      <c r="BC79" s="48"/>
      <c r="BD79" s="48"/>
      <c r="BE79" s="48" t="s">
        <v>667</v>
      </c>
      <c r="BF79" s="48" t="s">
        <v>667</v>
      </c>
      <c r="BG79" s="116" t="s">
        <v>3339</v>
      </c>
      <c r="BH79" s="116" t="s">
        <v>3339</v>
      </c>
      <c r="BI79" s="116" t="s">
        <v>3449</v>
      </c>
      <c r="BJ79" s="116" t="s">
        <v>3449</v>
      </c>
      <c r="BK79" s="116">
        <v>0</v>
      </c>
      <c r="BL79" s="120">
        <v>0</v>
      </c>
      <c r="BM79" s="116">
        <v>3</v>
      </c>
      <c r="BN79" s="120">
        <v>9.67741935483871</v>
      </c>
      <c r="BO79" s="116">
        <v>0</v>
      </c>
      <c r="BP79" s="120">
        <v>0</v>
      </c>
      <c r="BQ79" s="116">
        <v>28</v>
      </c>
      <c r="BR79" s="120">
        <v>90.3225806451613</v>
      </c>
      <c r="BS79" s="116">
        <v>31</v>
      </c>
      <c r="BT79" s="2"/>
      <c r="BU79" s="3"/>
      <c r="BV79" s="3"/>
      <c r="BW79" s="3"/>
      <c r="BX79" s="3"/>
    </row>
    <row r="80" spans="1:76" ht="15">
      <c r="A80" s="64" t="s">
        <v>388</v>
      </c>
      <c r="B80" s="65"/>
      <c r="C80" s="65" t="s">
        <v>64</v>
      </c>
      <c r="D80" s="66">
        <v>173.8533959832369</v>
      </c>
      <c r="E80" s="68"/>
      <c r="F80" s="100" t="s">
        <v>2276</v>
      </c>
      <c r="G80" s="65"/>
      <c r="H80" s="69" t="s">
        <v>388</v>
      </c>
      <c r="I80" s="70"/>
      <c r="J80" s="70"/>
      <c r="K80" s="69" t="s">
        <v>2628</v>
      </c>
      <c r="L80" s="73">
        <v>1</v>
      </c>
      <c r="M80" s="74">
        <v>2489.4208984375</v>
      </c>
      <c r="N80" s="74">
        <v>352.9058837890625</v>
      </c>
      <c r="O80" s="75"/>
      <c r="P80" s="76"/>
      <c r="Q80" s="76"/>
      <c r="R80" s="86"/>
      <c r="S80" s="48">
        <v>2</v>
      </c>
      <c r="T80" s="48">
        <v>0</v>
      </c>
      <c r="U80" s="49">
        <v>0</v>
      </c>
      <c r="V80" s="49">
        <v>0.016129</v>
      </c>
      <c r="W80" s="49">
        <v>0.010103000000000001</v>
      </c>
      <c r="X80" s="49">
        <v>0.686458</v>
      </c>
      <c r="Y80" s="49">
        <v>0.5</v>
      </c>
      <c r="Z80" s="49">
        <v>0</v>
      </c>
      <c r="AA80" s="71">
        <v>80</v>
      </c>
      <c r="AB80" s="71"/>
      <c r="AC80" s="72"/>
      <c r="AD80" s="78" t="s">
        <v>1412</v>
      </c>
      <c r="AE80" s="78">
        <v>5169</v>
      </c>
      <c r="AF80" s="78">
        <v>5235</v>
      </c>
      <c r="AG80" s="78">
        <v>80343</v>
      </c>
      <c r="AH80" s="78">
        <v>74800</v>
      </c>
      <c r="AI80" s="78"/>
      <c r="AJ80" s="78" t="s">
        <v>1623</v>
      </c>
      <c r="AK80" s="78" t="s">
        <v>1767</v>
      </c>
      <c r="AL80" s="78"/>
      <c r="AM80" s="78"/>
      <c r="AN80" s="80">
        <v>40001.47550925926</v>
      </c>
      <c r="AO80" s="83" t="s">
        <v>2104</v>
      </c>
      <c r="AP80" s="78" t="b">
        <v>0</v>
      </c>
      <c r="AQ80" s="78" t="b">
        <v>0</v>
      </c>
      <c r="AR80" s="78" t="b">
        <v>0</v>
      </c>
      <c r="AS80" s="78"/>
      <c r="AT80" s="78">
        <v>22</v>
      </c>
      <c r="AU80" s="83" t="s">
        <v>2233</v>
      </c>
      <c r="AV80" s="78" t="b">
        <v>0</v>
      </c>
      <c r="AW80" s="78" t="s">
        <v>2331</v>
      </c>
      <c r="AX80" s="83" t="s">
        <v>2409</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259</v>
      </c>
      <c r="B81" s="65"/>
      <c r="C81" s="65" t="s">
        <v>64</v>
      </c>
      <c r="D81" s="66">
        <v>166.24548566734848</v>
      </c>
      <c r="E81" s="68"/>
      <c r="F81" s="100" t="s">
        <v>782</v>
      </c>
      <c r="G81" s="65"/>
      <c r="H81" s="69" t="s">
        <v>259</v>
      </c>
      <c r="I81" s="70"/>
      <c r="J81" s="70"/>
      <c r="K81" s="69" t="s">
        <v>2629</v>
      </c>
      <c r="L81" s="73">
        <v>235.14519906323184</v>
      </c>
      <c r="M81" s="74">
        <v>1780.4898681640625</v>
      </c>
      <c r="N81" s="74">
        <v>869.7903442382812</v>
      </c>
      <c r="O81" s="75"/>
      <c r="P81" s="76"/>
      <c r="Q81" s="76"/>
      <c r="R81" s="86"/>
      <c r="S81" s="48">
        <v>0</v>
      </c>
      <c r="T81" s="48">
        <v>3</v>
      </c>
      <c r="U81" s="49">
        <v>20</v>
      </c>
      <c r="V81" s="49">
        <v>0.02381</v>
      </c>
      <c r="W81" s="49">
        <v>0.030228</v>
      </c>
      <c r="X81" s="49">
        <v>0.946691</v>
      </c>
      <c r="Y81" s="49">
        <v>0.3333333333333333</v>
      </c>
      <c r="Z81" s="49">
        <v>0</v>
      </c>
      <c r="AA81" s="71">
        <v>81</v>
      </c>
      <c r="AB81" s="71"/>
      <c r="AC81" s="72"/>
      <c r="AD81" s="78" t="s">
        <v>1413</v>
      </c>
      <c r="AE81" s="78">
        <v>3126</v>
      </c>
      <c r="AF81" s="78">
        <v>1875</v>
      </c>
      <c r="AG81" s="78">
        <v>37188</v>
      </c>
      <c r="AH81" s="78">
        <v>7735</v>
      </c>
      <c r="AI81" s="78"/>
      <c r="AJ81" s="78" t="s">
        <v>1624</v>
      </c>
      <c r="AK81" s="78"/>
      <c r="AL81" s="78"/>
      <c r="AM81" s="78"/>
      <c r="AN81" s="80">
        <v>43544.95271990741</v>
      </c>
      <c r="AO81" s="78"/>
      <c r="AP81" s="78" t="b">
        <v>1</v>
      </c>
      <c r="AQ81" s="78" t="b">
        <v>0</v>
      </c>
      <c r="AR81" s="78" t="b">
        <v>1</v>
      </c>
      <c r="AS81" s="78"/>
      <c r="AT81" s="78">
        <v>4</v>
      </c>
      <c r="AU81" s="78"/>
      <c r="AV81" s="78" t="b">
        <v>0</v>
      </c>
      <c r="AW81" s="78" t="s">
        <v>2331</v>
      </c>
      <c r="AX81" s="83" t="s">
        <v>2410</v>
      </c>
      <c r="AY81" s="78" t="s">
        <v>66</v>
      </c>
      <c r="AZ81" s="78" t="str">
        <f>REPLACE(INDEX(GroupVertices[Group],MATCH(Vertices[[#This Row],[Vertex]],GroupVertices[Vertex],0)),1,1,"")</f>
        <v>2</v>
      </c>
      <c r="BA81" s="48"/>
      <c r="BB81" s="48"/>
      <c r="BC81" s="48"/>
      <c r="BD81" s="48"/>
      <c r="BE81" s="48" t="s">
        <v>668</v>
      </c>
      <c r="BF81" s="48" t="s">
        <v>668</v>
      </c>
      <c r="BG81" s="116" t="s">
        <v>3340</v>
      </c>
      <c r="BH81" s="116" t="s">
        <v>3340</v>
      </c>
      <c r="BI81" s="116" t="s">
        <v>3450</v>
      </c>
      <c r="BJ81" s="116" t="s">
        <v>3450</v>
      </c>
      <c r="BK81" s="116">
        <v>0</v>
      </c>
      <c r="BL81" s="120">
        <v>0</v>
      </c>
      <c r="BM81" s="116">
        <v>2</v>
      </c>
      <c r="BN81" s="120">
        <v>9.523809523809524</v>
      </c>
      <c r="BO81" s="116">
        <v>0</v>
      </c>
      <c r="BP81" s="120">
        <v>0</v>
      </c>
      <c r="BQ81" s="116">
        <v>19</v>
      </c>
      <c r="BR81" s="120">
        <v>90.47619047619048</v>
      </c>
      <c r="BS81" s="116">
        <v>21</v>
      </c>
      <c r="BT81" s="2"/>
      <c r="BU81" s="3"/>
      <c r="BV81" s="3"/>
      <c r="BW81" s="3"/>
      <c r="BX81" s="3"/>
    </row>
    <row r="82" spans="1:76" ht="15">
      <c r="A82" s="64" t="s">
        <v>260</v>
      </c>
      <c r="B82" s="65"/>
      <c r="C82" s="65" t="s">
        <v>64</v>
      </c>
      <c r="D82" s="66">
        <v>165.47563759966928</v>
      </c>
      <c r="E82" s="68"/>
      <c r="F82" s="100" t="s">
        <v>783</v>
      </c>
      <c r="G82" s="65"/>
      <c r="H82" s="69" t="s">
        <v>260</v>
      </c>
      <c r="I82" s="70"/>
      <c r="J82" s="70"/>
      <c r="K82" s="69" t="s">
        <v>2630</v>
      </c>
      <c r="L82" s="73">
        <v>1</v>
      </c>
      <c r="M82" s="74">
        <v>2276.575439453125</v>
      </c>
      <c r="N82" s="74">
        <v>5459.1181640625</v>
      </c>
      <c r="O82" s="75"/>
      <c r="P82" s="76"/>
      <c r="Q82" s="76"/>
      <c r="R82" s="86"/>
      <c r="S82" s="48">
        <v>1</v>
      </c>
      <c r="T82" s="48">
        <v>1</v>
      </c>
      <c r="U82" s="49">
        <v>0</v>
      </c>
      <c r="V82" s="49">
        <v>0</v>
      </c>
      <c r="W82" s="49">
        <v>0</v>
      </c>
      <c r="X82" s="49">
        <v>0.999998</v>
      </c>
      <c r="Y82" s="49">
        <v>0</v>
      </c>
      <c r="Z82" s="49" t="s">
        <v>2866</v>
      </c>
      <c r="AA82" s="71">
        <v>82</v>
      </c>
      <c r="AB82" s="71"/>
      <c r="AC82" s="72"/>
      <c r="AD82" s="78" t="s">
        <v>1414</v>
      </c>
      <c r="AE82" s="78">
        <v>1183</v>
      </c>
      <c r="AF82" s="78">
        <v>1535</v>
      </c>
      <c r="AG82" s="78">
        <v>93664</v>
      </c>
      <c r="AH82" s="78">
        <v>8280</v>
      </c>
      <c r="AI82" s="78"/>
      <c r="AJ82" s="78" t="s">
        <v>1625</v>
      </c>
      <c r="AK82" s="78" t="s">
        <v>1810</v>
      </c>
      <c r="AL82" s="83" t="s">
        <v>1949</v>
      </c>
      <c r="AM82" s="78"/>
      <c r="AN82" s="80">
        <v>40623.271516203706</v>
      </c>
      <c r="AO82" s="83" t="s">
        <v>2105</v>
      </c>
      <c r="AP82" s="78" t="b">
        <v>1</v>
      </c>
      <c r="AQ82" s="78" t="b">
        <v>0</v>
      </c>
      <c r="AR82" s="78" t="b">
        <v>1</v>
      </c>
      <c r="AS82" s="78"/>
      <c r="AT82" s="78">
        <v>383</v>
      </c>
      <c r="AU82" s="83" t="s">
        <v>2230</v>
      </c>
      <c r="AV82" s="78" t="b">
        <v>0</v>
      </c>
      <c r="AW82" s="78" t="s">
        <v>2331</v>
      </c>
      <c r="AX82" s="83" t="s">
        <v>2411</v>
      </c>
      <c r="AY82" s="78" t="s">
        <v>66</v>
      </c>
      <c r="AZ82" s="78" t="str">
        <f>REPLACE(INDEX(GroupVertices[Group],MATCH(Vertices[[#This Row],[Vertex]],GroupVertices[Vertex],0)),1,1,"")</f>
        <v>1</v>
      </c>
      <c r="BA82" s="48"/>
      <c r="BB82" s="48"/>
      <c r="BC82" s="48"/>
      <c r="BD82" s="48"/>
      <c r="BE82" s="48" t="s">
        <v>653</v>
      </c>
      <c r="BF82" s="48" t="s">
        <v>653</v>
      </c>
      <c r="BG82" s="116" t="s">
        <v>3341</v>
      </c>
      <c r="BH82" s="116" t="s">
        <v>3341</v>
      </c>
      <c r="BI82" s="116" t="s">
        <v>3451</v>
      </c>
      <c r="BJ82" s="116" t="s">
        <v>3451</v>
      </c>
      <c r="BK82" s="116">
        <v>0</v>
      </c>
      <c r="BL82" s="120">
        <v>0</v>
      </c>
      <c r="BM82" s="116">
        <v>0</v>
      </c>
      <c r="BN82" s="120">
        <v>0</v>
      </c>
      <c r="BO82" s="116">
        <v>0</v>
      </c>
      <c r="BP82" s="120">
        <v>0</v>
      </c>
      <c r="BQ82" s="116">
        <v>34</v>
      </c>
      <c r="BR82" s="120">
        <v>100</v>
      </c>
      <c r="BS82" s="116">
        <v>34</v>
      </c>
      <c r="BT82" s="2"/>
      <c r="BU82" s="3"/>
      <c r="BV82" s="3"/>
      <c r="BW82" s="3"/>
      <c r="BX82" s="3"/>
    </row>
    <row r="83" spans="1:76" ht="15">
      <c r="A83" s="64" t="s">
        <v>261</v>
      </c>
      <c r="B83" s="65"/>
      <c r="C83" s="65" t="s">
        <v>64</v>
      </c>
      <c r="D83" s="66">
        <v>162.01132129511294</v>
      </c>
      <c r="E83" s="68"/>
      <c r="F83" s="100" t="s">
        <v>784</v>
      </c>
      <c r="G83" s="65"/>
      <c r="H83" s="69" t="s">
        <v>261</v>
      </c>
      <c r="I83" s="70"/>
      <c r="J83" s="70"/>
      <c r="K83" s="69" t="s">
        <v>2631</v>
      </c>
      <c r="L83" s="73">
        <v>1</v>
      </c>
      <c r="M83" s="74">
        <v>1351.391845703125</v>
      </c>
      <c r="N83" s="74">
        <v>4697.849609375</v>
      </c>
      <c r="O83" s="75"/>
      <c r="P83" s="76"/>
      <c r="Q83" s="76"/>
      <c r="R83" s="86"/>
      <c r="S83" s="48">
        <v>1</v>
      </c>
      <c r="T83" s="48">
        <v>1</v>
      </c>
      <c r="U83" s="49">
        <v>0</v>
      </c>
      <c r="V83" s="49">
        <v>0</v>
      </c>
      <c r="W83" s="49">
        <v>0</v>
      </c>
      <c r="X83" s="49">
        <v>0.999998</v>
      </c>
      <c r="Y83" s="49">
        <v>0</v>
      </c>
      <c r="Z83" s="49" t="s">
        <v>2866</v>
      </c>
      <c r="AA83" s="71">
        <v>83</v>
      </c>
      <c r="AB83" s="71"/>
      <c r="AC83" s="72"/>
      <c r="AD83" s="78" t="s">
        <v>1415</v>
      </c>
      <c r="AE83" s="78">
        <v>42</v>
      </c>
      <c r="AF83" s="78">
        <v>5</v>
      </c>
      <c r="AG83" s="78">
        <v>169</v>
      </c>
      <c r="AH83" s="78">
        <v>6</v>
      </c>
      <c r="AI83" s="78"/>
      <c r="AJ83" s="78"/>
      <c r="AK83" s="78" t="s">
        <v>1811</v>
      </c>
      <c r="AL83" s="78"/>
      <c r="AM83" s="78"/>
      <c r="AN83" s="80">
        <v>40554.66038194444</v>
      </c>
      <c r="AO83" s="78"/>
      <c r="AP83" s="78" t="b">
        <v>1</v>
      </c>
      <c r="AQ83" s="78" t="b">
        <v>0</v>
      </c>
      <c r="AR83" s="78" t="b">
        <v>0</v>
      </c>
      <c r="AS83" s="78"/>
      <c r="AT83" s="78">
        <v>1</v>
      </c>
      <c r="AU83" s="83" t="s">
        <v>2230</v>
      </c>
      <c r="AV83" s="78" t="b">
        <v>0</v>
      </c>
      <c r="AW83" s="78" t="s">
        <v>2331</v>
      </c>
      <c r="AX83" s="83" t="s">
        <v>2412</v>
      </c>
      <c r="AY83" s="78" t="s">
        <v>66</v>
      </c>
      <c r="AZ83" s="78" t="str">
        <f>REPLACE(INDEX(GroupVertices[Group],MATCH(Vertices[[#This Row],[Vertex]],GroupVertices[Vertex],0)),1,1,"")</f>
        <v>1</v>
      </c>
      <c r="BA83" s="48"/>
      <c r="BB83" s="48"/>
      <c r="BC83" s="48"/>
      <c r="BD83" s="48"/>
      <c r="BE83" s="48" t="s">
        <v>3298</v>
      </c>
      <c r="BF83" s="48" t="s">
        <v>3298</v>
      </c>
      <c r="BG83" s="116" t="s">
        <v>3342</v>
      </c>
      <c r="BH83" s="116" t="s">
        <v>3342</v>
      </c>
      <c r="BI83" s="116" t="s">
        <v>3452</v>
      </c>
      <c r="BJ83" s="116" t="s">
        <v>3452</v>
      </c>
      <c r="BK83" s="116">
        <v>0</v>
      </c>
      <c r="BL83" s="120">
        <v>0</v>
      </c>
      <c r="BM83" s="116">
        <v>0</v>
      </c>
      <c r="BN83" s="120">
        <v>0</v>
      </c>
      <c r="BO83" s="116">
        <v>0</v>
      </c>
      <c r="BP83" s="120">
        <v>0</v>
      </c>
      <c r="BQ83" s="116">
        <v>17</v>
      </c>
      <c r="BR83" s="120">
        <v>100</v>
      </c>
      <c r="BS83" s="116">
        <v>17</v>
      </c>
      <c r="BT83" s="2"/>
      <c r="BU83" s="3"/>
      <c r="BV83" s="3"/>
      <c r="BW83" s="3"/>
      <c r="BX83" s="3"/>
    </row>
    <row r="84" spans="1:76" ht="15">
      <c r="A84" s="64" t="s">
        <v>262</v>
      </c>
      <c r="B84" s="65"/>
      <c r="C84" s="65" t="s">
        <v>64</v>
      </c>
      <c r="D84" s="66">
        <v>162.29208941391357</v>
      </c>
      <c r="E84" s="68"/>
      <c r="F84" s="100" t="s">
        <v>785</v>
      </c>
      <c r="G84" s="65"/>
      <c r="H84" s="69" t="s">
        <v>262</v>
      </c>
      <c r="I84" s="70"/>
      <c r="J84" s="70"/>
      <c r="K84" s="69" t="s">
        <v>2632</v>
      </c>
      <c r="L84" s="73">
        <v>1</v>
      </c>
      <c r="M84" s="74">
        <v>888.800048828125</v>
      </c>
      <c r="N84" s="74">
        <v>4697.849609375</v>
      </c>
      <c r="O84" s="75"/>
      <c r="P84" s="76"/>
      <c r="Q84" s="76"/>
      <c r="R84" s="86"/>
      <c r="S84" s="48">
        <v>1</v>
      </c>
      <c r="T84" s="48">
        <v>1</v>
      </c>
      <c r="U84" s="49">
        <v>0</v>
      </c>
      <c r="V84" s="49">
        <v>0</v>
      </c>
      <c r="W84" s="49">
        <v>0</v>
      </c>
      <c r="X84" s="49">
        <v>0.999998</v>
      </c>
      <c r="Y84" s="49">
        <v>0</v>
      </c>
      <c r="Z84" s="49" t="s">
        <v>2866</v>
      </c>
      <c r="AA84" s="71">
        <v>84</v>
      </c>
      <c r="AB84" s="71"/>
      <c r="AC84" s="72"/>
      <c r="AD84" s="78" t="s">
        <v>1416</v>
      </c>
      <c r="AE84" s="78">
        <v>395</v>
      </c>
      <c r="AF84" s="78">
        <v>129</v>
      </c>
      <c r="AG84" s="78">
        <v>11609</v>
      </c>
      <c r="AH84" s="78">
        <v>1303</v>
      </c>
      <c r="AI84" s="78"/>
      <c r="AJ84" s="78" t="s">
        <v>1626</v>
      </c>
      <c r="AK84" s="78" t="s">
        <v>1812</v>
      </c>
      <c r="AL84" s="78"/>
      <c r="AM84" s="78"/>
      <c r="AN84" s="80">
        <v>41351.722766203704</v>
      </c>
      <c r="AO84" s="83" t="s">
        <v>2106</v>
      </c>
      <c r="AP84" s="78" t="b">
        <v>0</v>
      </c>
      <c r="AQ84" s="78" t="b">
        <v>0</v>
      </c>
      <c r="AR84" s="78" t="b">
        <v>0</v>
      </c>
      <c r="AS84" s="78"/>
      <c r="AT84" s="78">
        <v>16</v>
      </c>
      <c r="AU84" s="83" t="s">
        <v>2230</v>
      </c>
      <c r="AV84" s="78" t="b">
        <v>0</v>
      </c>
      <c r="AW84" s="78" t="s">
        <v>2331</v>
      </c>
      <c r="AX84" s="83" t="s">
        <v>2413</v>
      </c>
      <c r="AY84" s="78" t="s">
        <v>66</v>
      </c>
      <c r="AZ84" s="78" t="str">
        <f>REPLACE(INDEX(GroupVertices[Group],MATCH(Vertices[[#This Row],[Vertex]],GroupVertices[Vertex],0)),1,1,"")</f>
        <v>1</v>
      </c>
      <c r="BA84" s="48" t="s">
        <v>581</v>
      </c>
      <c r="BB84" s="48" t="s">
        <v>581</v>
      </c>
      <c r="BC84" s="48" t="s">
        <v>625</v>
      </c>
      <c r="BD84" s="48" t="s">
        <v>625</v>
      </c>
      <c r="BE84" s="48" t="s">
        <v>670</v>
      </c>
      <c r="BF84" s="48" t="s">
        <v>670</v>
      </c>
      <c r="BG84" s="116" t="s">
        <v>3343</v>
      </c>
      <c r="BH84" s="116" t="s">
        <v>3343</v>
      </c>
      <c r="BI84" s="116" t="s">
        <v>3453</v>
      </c>
      <c r="BJ84" s="116" t="s">
        <v>3453</v>
      </c>
      <c r="BK84" s="116">
        <v>1</v>
      </c>
      <c r="BL84" s="120">
        <v>2.380952380952381</v>
      </c>
      <c r="BM84" s="116">
        <v>2</v>
      </c>
      <c r="BN84" s="120">
        <v>4.761904761904762</v>
      </c>
      <c r="BO84" s="116">
        <v>0</v>
      </c>
      <c r="BP84" s="120">
        <v>0</v>
      </c>
      <c r="BQ84" s="116">
        <v>39</v>
      </c>
      <c r="BR84" s="120">
        <v>92.85714285714286</v>
      </c>
      <c r="BS84" s="116">
        <v>42</v>
      </c>
      <c r="BT84" s="2"/>
      <c r="BU84" s="3"/>
      <c r="BV84" s="3"/>
      <c r="BW84" s="3"/>
      <c r="BX84" s="3"/>
    </row>
    <row r="85" spans="1:76" ht="15">
      <c r="A85" s="64" t="s">
        <v>263</v>
      </c>
      <c r="B85" s="65"/>
      <c r="C85" s="65" t="s">
        <v>64</v>
      </c>
      <c r="D85" s="66">
        <v>165.30808243199792</v>
      </c>
      <c r="E85" s="68"/>
      <c r="F85" s="100" t="s">
        <v>786</v>
      </c>
      <c r="G85" s="65"/>
      <c r="H85" s="69" t="s">
        <v>263</v>
      </c>
      <c r="I85" s="70"/>
      <c r="J85" s="70"/>
      <c r="K85" s="69" t="s">
        <v>2633</v>
      </c>
      <c r="L85" s="73">
        <v>1</v>
      </c>
      <c r="M85" s="74">
        <v>6766.70458984375</v>
      </c>
      <c r="N85" s="74">
        <v>614.6444091796875</v>
      </c>
      <c r="O85" s="75"/>
      <c r="P85" s="76"/>
      <c r="Q85" s="76"/>
      <c r="R85" s="86"/>
      <c r="S85" s="48">
        <v>0</v>
      </c>
      <c r="T85" s="48">
        <v>1</v>
      </c>
      <c r="U85" s="49">
        <v>0</v>
      </c>
      <c r="V85" s="49">
        <v>1</v>
      </c>
      <c r="W85" s="49">
        <v>0</v>
      </c>
      <c r="X85" s="49">
        <v>0.999998</v>
      </c>
      <c r="Y85" s="49">
        <v>0</v>
      </c>
      <c r="Z85" s="49">
        <v>0</v>
      </c>
      <c r="AA85" s="71">
        <v>85</v>
      </c>
      <c r="AB85" s="71"/>
      <c r="AC85" s="72"/>
      <c r="AD85" s="78" t="s">
        <v>1417</v>
      </c>
      <c r="AE85" s="78">
        <v>1328</v>
      </c>
      <c r="AF85" s="78">
        <v>1461</v>
      </c>
      <c r="AG85" s="78">
        <v>71245</v>
      </c>
      <c r="AH85" s="78">
        <v>62748</v>
      </c>
      <c r="AI85" s="78"/>
      <c r="AJ85" s="78" t="s">
        <v>1627</v>
      </c>
      <c r="AK85" s="78" t="s">
        <v>1813</v>
      </c>
      <c r="AL85" s="78"/>
      <c r="AM85" s="78"/>
      <c r="AN85" s="80">
        <v>40829.89666666667</v>
      </c>
      <c r="AO85" s="83" t="s">
        <v>2107</v>
      </c>
      <c r="AP85" s="78" t="b">
        <v>0</v>
      </c>
      <c r="AQ85" s="78" t="b">
        <v>0</v>
      </c>
      <c r="AR85" s="78" t="b">
        <v>0</v>
      </c>
      <c r="AS85" s="78"/>
      <c r="AT85" s="78">
        <v>2</v>
      </c>
      <c r="AU85" s="83" t="s">
        <v>2230</v>
      </c>
      <c r="AV85" s="78" t="b">
        <v>0</v>
      </c>
      <c r="AW85" s="78" t="s">
        <v>2331</v>
      </c>
      <c r="AX85" s="83" t="s">
        <v>2414</v>
      </c>
      <c r="AY85" s="78" t="s">
        <v>66</v>
      </c>
      <c r="AZ85" s="78" t="str">
        <f>REPLACE(INDEX(GroupVertices[Group],MATCH(Vertices[[#This Row],[Vertex]],GroupVertices[Vertex],0)),1,1,"")</f>
        <v>37</v>
      </c>
      <c r="BA85" s="48"/>
      <c r="BB85" s="48"/>
      <c r="BC85" s="48"/>
      <c r="BD85" s="48"/>
      <c r="BE85" s="48" t="s">
        <v>653</v>
      </c>
      <c r="BF85" s="48" t="s">
        <v>653</v>
      </c>
      <c r="BG85" s="116" t="s">
        <v>3344</v>
      </c>
      <c r="BH85" s="116" t="s">
        <v>3344</v>
      </c>
      <c r="BI85" s="116" t="s">
        <v>3454</v>
      </c>
      <c r="BJ85" s="116" t="s">
        <v>3454</v>
      </c>
      <c r="BK85" s="116">
        <v>0</v>
      </c>
      <c r="BL85" s="120">
        <v>0</v>
      </c>
      <c r="BM85" s="116">
        <v>1</v>
      </c>
      <c r="BN85" s="120">
        <v>2.9411764705882355</v>
      </c>
      <c r="BO85" s="116">
        <v>0</v>
      </c>
      <c r="BP85" s="120">
        <v>0</v>
      </c>
      <c r="BQ85" s="116">
        <v>33</v>
      </c>
      <c r="BR85" s="120">
        <v>97.05882352941177</v>
      </c>
      <c r="BS85" s="116">
        <v>34</v>
      </c>
      <c r="BT85" s="2"/>
      <c r="BU85" s="3"/>
      <c r="BV85" s="3"/>
      <c r="BW85" s="3"/>
      <c r="BX85" s="3"/>
    </row>
    <row r="86" spans="1:76" ht="15">
      <c r="A86" s="64" t="s">
        <v>389</v>
      </c>
      <c r="B86" s="65"/>
      <c r="C86" s="65" t="s">
        <v>64</v>
      </c>
      <c r="D86" s="66">
        <v>163.24081394437704</v>
      </c>
      <c r="E86" s="68"/>
      <c r="F86" s="100" t="s">
        <v>2277</v>
      </c>
      <c r="G86" s="65"/>
      <c r="H86" s="69" t="s">
        <v>389</v>
      </c>
      <c r="I86" s="70"/>
      <c r="J86" s="70"/>
      <c r="K86" s="69" t="s">
        <v>2634</v>
      </c>
      <c r="L86" s="73">
        <v>1</v>
      </c>
      <c r="M86" s="74">
        <v>6766.70458984375</v>
      </c>
      <c r="N86" s="74">
        <v>1138.1214599609375</v>
      </c>
      <c r="O86" s="75"/>
      <c r="P86" s="76"/>
      <c r="Q86" s="76"/>
      <c r="R86" s="86"/>
      <c r="S86" s="48">
        <v>1</v>
      </c>
      <c r="T86" s="48">
        <v>0</v>
      </c>
      <c r="U86" s="49">
        <v>0</v>
      </c>
      <c r="V86" s="49">
        <v>1</v>
      </c>
      <c r="W86" s="49">
        <v>0</v>
      </c>
      <c r="X86" s="49">
        <v>0.999998</v>
      </c>
      <c r="Y86" s="49">
        <v>0</v>
      </c>
      <c r="Z86" s="49">
        <v>0</v>
      </c>
      <c r="AA86" s="71">
        <v>86</v>
      </c>
      <c r="AB86" s="71"/>
      <c r="AC86" s="72"/>
      <c r="AD86" s="78" t="s">
        <v>1418</v>
      </c>
      <c r="AE86" s="78">
        <v>750</v>
      </c>
      <c r="AF86" s="78">
        <v>548</v>
      </c>
      <c r="AG86" s="78">
        <v>2311</v>
      </c>
      <c r="AH86" s="78">
        <v>6102</v>
      </c>
      <c r="AI86" s="78"/>
      <c r="AJ86" s="78" t="s">
        <v>1628</v>
      </c>
      <c r="AK86" s="78" t="s">
        <v>1814</v>
      </c>
      <c r="AL86" s="78"/>
      <c r="AM86" s="78"/>
      <c r="AN86" s="80">
        <v>41529.34454861111</v>
      </c>
      <c r="AO86" s="78"/>
      <c r="AP86" s="78" t="b">
        <v>1</v>
      </c>
      <c r="AQ86" s="78" t="b">
        <v>0</v>
      </c>
      <c r="AR86" s="78" t="b">
        <v>0</v>
      </c>
      <c r="AS86" s="78"/>
      <c r="AT86" s="78">
        <v>2</v>
      </c>
      <c r="AU86" s="83" t="s">
        <v>2230</v>
      </c>
      <c r="AV86" s="78" t="b">
        <v>0</v>
      </c>
      <c r="AW86" s="78" t="s">
        <v>2331</v>
      </c>
      <c r="AX86" s="83" t="s">
        <v>2415</v>
      </c>
      <c r="AY86" s="78" t="s">
        <v>65</v>
      </c>
      <c r="AZ86" s="78" t="str">
        <f>REPLACE(INDEX(GroupVertices[Group],MATCH(Vertices[[#This Row],[Vertex]],GroupVertices[Vertex],0)),1,1,"")</f>
        <v>37</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264</v>
      </c>
      <c r="B87" s="65"/>
      <c r="C87" s="65" t="s">
        <v>64</v>
      </c>
      <c r="D87" s="66">
        <v>164.10802515002743</v>
      </c>
      <c r="E87" s="68"/>
      <c r="F87" s="100" t="s">
        <v>2278</v>
      </c>
      <c r="G87" s="65"/>
      <c r="H87" s="69" t="s">
        <v>264</v>
      </c>
      <c r="I87" s="70"/>
      <c r="J87" s="70"/>
      <c r="K87" s="69" t="s">
        <v>2635</v>
      </c>
      <c r="L87" s="73">
        <v>1</v>
      </c>
      <c r="M87" s="74">
        <v>6766.70458984375</v>
      </c>
      <c r="N87" s="74">
        <v>2014.50439453125</v>
      </c>
      <c r="O87" s="75"/>
      <c r="P87" s="76"/>
      <c r="Q87" s="76"/>
      <c r="R87" s="86"/>
      <c r="S87" s="48">
        <v>0</v>
      </c>
      <c r="T87" s="48">
        <v>1</v>
      </c>
      <c r="U87" s="49">
        <v>0</v>
      </c>
      <c r="V87" s="49">
        <v>1</v>
      </c>
      <c r="W87" s="49">
        <v>0</v>
      </c>
      <c r="X87" s="49">
        <v>0.999998</v>
      </c>
      <c r="Y87" s="49">
        <v>0</v>
      </c>
      <c r="Z87" s="49">
        <v>0</v>
      </c>
      <c r="AA87" s="71">
        <v>87</v>
      </c>
      <c r="AB87" s="71"/>
      <c r="AC87" s="72"/>
      <c r="AD87" s="78" t="s">
        <v>1419</v>
      </c>
      <c r="AE87" s="78">
        <v>674</v>
      </c>
      <c r="AF87" s="78">
        <v>931</v>
      </c>
      <c r="AG87" s="78">
        <v>12792</v>
      </c>
      <c r="AH87" s="78">
        <v>1536</v>
      </c>
      <c r="AI87" s="78"/>
      <c r="AJ87" s="78" t="s">
        <v>1629</v>
      </c>
      <c r="AK87" s="78" t="s">
        <v>1815</v>
      </c>
      <c r="AL87" s="83" t="s">
        <v>1950</v>
      </c>
      <c r="AM87" s="78"/>
      <c r="AN87" s="80">
        <v>40642.92502314815</v>
      </c>
      <c r="AO87" s="83" t="s">
        <v>2108</v>
      </c>
      <c r="AP87" s="78" t="b">
        <v>0</v>
      </c>
      <c r="AQ87" s="78" t="b">
        <v>0</v>
      </c>
      <c r="AR87" s="78" t="b">
        <v>1</v>
      </c>
      <c r="AS87" s="78"/>
      <c r="AT87" s="78">
        <v>1</v>
      </c>
      <c r="AU87" s="83" t="s">
        <v>2232</v>
      </c>
      <c r="AV87" s="78" t="b">
        <v>0</v>
      </c>
      <c r="AW87" s="78" t="s">
        <v>2331</v>
      </c>
      <c r="AX87" s="83" t="s">
        <v>2416</v>
      </c>
      <c r="AY87" s="78" t="s">
        <v>66</v>
      </c>
      <c r="AZ87" s="78" t="str">
        <f>REPLACE(INDEX(GroupVertices[Group],MATCH(Vertices[[#This Row],[Vertex]],GroupVertices[Vertex],0)),1,1,"")</f>
        <v>36</v>
      </c>
      <c r="BA87" s="48"/>
      <c r="BB87" s="48"/>
      <c r="BC87" s="48"/>
      <c r="BD87" s="48"/>
      <c r="BE87" s="48" t="s">
        <v>653</v>
      </c>
      <c r="BF87" s="48" t="s">
        <v>653</v>
      </c>
      <c r="BG87" s="116" t="s">
        <v>3345</v>
      </c>
      <c r="BH87" s="116" t="s">
        <v>3345</v>
      </c>
      <c r="BI87" s="116" t="s">
        <v>3455</v>
      </c>
      <c r="BJ87" s="116" t="s">
        <v>3455</v>
      </c>
      <c r="BK87" s="116">
        <v>0</v>
      </c>
      <c r="BL87" s="120">
        <v>0</v>
      </c>
      <c r="BM87" s="116">
        <v>0</v>
      </c>
      <c r="BN87" s="120">
        <v>0</v>
      </c>
      <c r="BO87" s="116">
        <v>0</v>
      </c>
      <c r="BP87" s="120">
        <v>0</v>
      </c>
      <c r="BQ87" s="116">
        <v>13</v>
      </c>
      <c r="BR87" s="120">
        <v>100</v>
      </c>
      <c r="BS87" s="116">
        <v>13</v>
      </c>
      <c r="BT87" s="2"/>
      <c r="BU87" s="3"/>
      <c r="BV87" s="3"/>
      <c r="BW87" s="3"/>
      <c r="BX87" s="3"/>
    </row>
    <row r="88" spans="1:76" ht="15">
      <c r="A88" s="64" t="s">
        <v>390</v>
      </c>
      <c r="B88" s="65"/>
      <c r="C88" s="65" t="s">
        <v>64</v>
      </c>
      <c r="D88" s="66">
        <v>162.33058181729754</v>
      </c>
      <c r="E88" s="68"/>
      <c r="F88" s="100" t="s">
        <v>2279</v>
      </c>
      <c r="G88" s="65"/>
      <c r="H88" s="69" t="s">
        <v>390</v>
      </c>
      <c r="I88" s="70"/>
      <c r="J88" s="70"/>
      <c r="K88" s="69" t="s">
        <v>2636</v>
      </c>
      <c r="L88" s="73">
        <v>1</v>
      </c>
      <c r="M88" s="74">
        <v>6766.70458984375</v>
      </c>
      <c r="N88" s="74">
        <v>2537.9814453125</v>
      </c>
      <c r="O88" s="75"/>
      <c r="P88" s="76"/>
      <c r="Q88" s="76"/>
      <c r="R88" s="86"/>
      <c r="S88" s="48">
        <v>1</v>
      </c>
      <c r="T88" s="48">
        <v>0</v>
      </c>
      <c r="U88" s="49">
        <v>0</v>
      </c>
      <c r="V88" s="49">
        <v>1</v>
      </c>
      <c r="W88" s="49">
        <v>0</v>
      </c>
      <c r="X88" s="49">
        <v>0.999998</v>
      </c>
      <c r="Y88" s="49">
        <v>0</v>
      </c>
      <c r="Z88" s="49">
        <v>0</v>
      </c>
      <c r="AA88" s="71">
        <v>88</v>
      </c>
      <c r="AB88" s="71"/>
      <c r="AC88" s="72"/>
      <c r="AD88" s="78" t="s">
        <v>1420</v>
      </c>
      <c r="AE88" s="78">
        <v>214</v>
      </c>
      <c r="AF88" s="78">
        <v>146</v>
      </c>
      <c r="AG88" s="78">
        <v>5383</v>
      </c>
      <c r="AH88" s="78">
        <v>439</v>
      </c>
      <c r="AI88" s="78"/>
      <c r="AJ88" s="78"/>
      <c r="AK88" s="78"/>
      <c r="AL88" s="78"/>
      <c r="AM88" s="78"/>
      <c r="AN88" s="80">
        <v>40429.85344907407</v>
      </c>
      <c r="AO88" s="83" t="s">
        <v>2109</v>
      </c>
      <c r="AP88" s="78" t="b">
        <v>0</v>
      </c>
      <c r="AQ88" s="78" t="b">
        <v>0</v>
      </c>
      <c r="AR88" s="78" t="b">
        <v>1</v>
      </c>
      <c r="AS88" s="78"/>
      <c r="AT88" s="78">
        <v>0</v>
      </c>
      <c r="AU88" s="83" t="s">
        <v>2237</v>
      </c>
      <c r="AV88" s="78" t="b">
        <v>0</v>
      </c>
      <c r="AW88" s="78" t="s">
        <v>2331</v>
      </c>
      <c r="AX88" s="83" t="s">
        <v>2417</v>
      </c>
      <c r="AY88" s="78" t="s">
        <v>65</v>
      </c>
      <c r="AZ88" s="78" t="str">
        <f>REPLACE(INDEX(GroupVertices[Group],MATCH(Vertices[[#This Row],[Vertex]],GroupVertices[Vertex],0)),1,1,"")</f>
        <v>36</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265</v>
      </c>
      <c r="B89" s="65"/>
      <c r="C89" s="65" t="s">
        <v>64</v>
      </c>
      <c r="D89" s="66">
        <v>178.52003382878635</v>
      </c>
      <c r="E89" s="68"/>
      <c r="F89" s="100" t="s">
        <v>787</v>
      </c>
      <c r="G89" s="65"/>
      <c r="H89" s="69" t="s">
        <v>265</v>
      </c>
      <c r="I89" s="70"/>
      <c r="J89" s="70"/>
      <c r="K89" s="69" t="s">
        <v>2637</v>
      </c>
      <c r="L89" s="73">
        <v>2459.5245901639346</v>
      </c>
      <c r="M89" s="74">
        <v>4986.51708984375</v>
      </c>
      <c r="N89" s="74">
        <v>7066.95751953125</v>
      </c>
      <c r="O89" s="75"/>
      <c r="P89" s="76"/>
      <c r="Q89" s="76"/>
      <c r="R89" s="86"/>
      <c r="S89" s="48">
        <v>0</v>
      </c>
      <c r="T89" s="48">
        <v>15</v>
      </c>
      <c r="U89" s="49">
        <v>210</v>
      </c>
      <c r="V89" s="49">
        <v>0.066667</v>
      </c>
      <c r="W89" s="49">
        <v>0</v>
      </c>
      <c r="X89" s="49">
        <v>7.432416</v>
      </c>
      <c r="Y89" s="49">
        <v>0</v>
      </c>
      <c r="Z89" s="49">
        <v>0</v>
      </c>
      <c r="AA89" s="71">
        <v>89</v>
      </c>
      <c r="AB89" s="71"/>
      <c r="AC89" s="72"/>
      <c r="AD89" s="78" t="s">
        <v>1421</v>
      </c>
      <c r="AE89" s="78">
        <v>3288</v>
      </c>
      <c r="AF89" s="78">
        <v>7296</v>
      </c>
      <c r="AG89" s="78">
        <v>78505</v>
      </c>
      <c r="AH89" s="78">
        <v>168358</v>
      </c>
      <c r="AI89" s="78"/>
      <c r="AJ89" s="78" t="s">
        <v>1630</v>
      </c>
      <c r="AK89" s="78" t="s">
        <v>1816</v>
      </c>
      <c r="AL89" s="78"/>
      <c r="AM89" s="78"/>
      <c r="AN89" s="80">
        <v>42372.119155092594</v>
      </c>
      <c r="AO89" s="83" t="s">
        <v>2110</v>
      </c>
      <c r="AP89" s="78" t="b">
        <v>0</v>
      </c>
      <c r="AQ89" s="78" t="b">
        <v>0</v>
      </c>
      <c r="AR89" s="78" t="b">
        <v>1</v>
      </c>
      <c r="AS89" s="78"/>
      <c r="AT89" s="78">
        <v>45</v>
      </c>
      <c r="AU89" s="83" t="s">
        <v>2230</v>
      </c>
      <c r="AV89" s="78" t="b">
        <v>0</v>
      </c>
      <c r="AW89" s="78" t="s">
        <v>2331</v>
      </c>
      <c r="AX89" s="83" t="s">
        <v>2418</v>
      </c>
      <c r="AY89" s="78" t="s">
        <v>66</v>
      </c>
      <c r="AZ89" s="78" t="str">
        <f>REPLACE(INDEX(GroupVertices[Group],MATCH(Vertices[[#This Row],[Vertex]],GroupVertices[Vertex],0)),1,1,"")</f>
        <v>5</v>
      </c>
      <c r="BA89" s="48" t="s">
        <v>582</v>
      </c>
      <c r="BB89" s="48" t="s">
        <v>582</v>
      </c>
      <c r="BC89" s="48" t="s">
        <v>635</v>
      </c>
      <c r="BD89" s="48" t="s">
        <v>635</v>
      </c>
      <c r="BE89" s="48" t="s">
        <v>653</v>
      </c>
      <c r="BF89" s="48" t="s">
        <v>653</v>
      </c>
      <c r="BG89" s="116" t="s">
        <v>3346</v>
      </c>
      <c r="BH89" s="116" t="s">
        <v>3346</v>
      </c>
      <c r="BI89" s="116" t="s">
        <v>3456</v>
      </c>
      <c r="BJ89" s="116" t="s">
        <v>3456</v>
      </c>
      <c r="BK89" s="116">
        <v>1</v>
      </c>
      <c r="BL89" s="120">
        <v>2.272727272727273</v>
      </c>
      <c r="BM89" s="116">
        <v>0</v>
      </c>
      <c r="BN89" s="120">
        <v>0</v>
      </c>
      <c r="BO89" s="116">
        <v>0</v>
      </c>
      <c r="BP89" s="120">
        <v>0</v>
      </c>
      <c r="BQ89" s="116">
        <v>43</v>
      </c>
      <c r="BR89" s="120">
        <v>97.72727272727273</v>
      </c>
      <c r="BS89" s="116">
        <v>44</v>
      </c>
      <c r="BT89" s="2"/>
      <c r="BU89" s="3"/>
      <c r="BV89" s="3"/>
      <c r="BW89" s="3"/>
      <c r="BX89" s="3"/>
    </row>
    <row r="90" spans="1:76" ht="15">
      <c r="A90" s="64" t="s">
        <v>391</v>
      </c>
      <c r="B90" s="65"/>
      <c r="C90" s="65" t="s">
        <v>64</v>
      </c>
      <c r="D90" s="66">
        <v>167.6810258876679</v>
      </c>
      <c r="E90" s="68"/>
      <c r="F90" s="100" t="s">
        <v>2280</v>
      </c>
      <c r="G90" s="65"/>
      <c r="H90" s="69" t="s">
        <v>391</v>
      </c>
      <c r="I90" s="70"/>
      <c r="J90" s="70"/>
      <c r="K90" s="69" t="s">
        <v>2638</v>
      </c>
      <c r="L90" s="73">
        <v>1</v>
      </c>
      <c r="M90" s="74">
        <v>4461.60009765625</v>
      </c>
      <c r="N90" s="74">
        <v>6100.32763671875</v>
      </c>
      <c r="O90" s="75"/>
      <c r="P90" s="76"/>
      <c r="Q90" s="76"/>
      <c r="R90" s="86"/>
      <c r="S90" s="48">
        <v>1</v>
      </c>
      <c r="T90" s="48">
        <v>0</v>
      </c>
      <c r="U90" s="49">
        <v>0</v>
      </c>
      <c r="V90" s="49">
        <v>0.034483</v>
      </c>
      <c r="W90" s="49">
        <v>0</v>
      </c>
      <c r="X90" s="49">
        <v>0.57117</v>
      </c>
      <c r="Y90" s="49">
        <v>0</v>
      </c>
      <c r="Z90" s="49">
        <v>0</v>
      </c>
      <c r="AA90" s="71">
        <v>90</v>
      </c>
      <c r="AB90" s="71"/>
      <c r="AC90" s="72"/>
      <c r="AD90" s="78" t="s">
        <v>1422</v>
      </c>
      <c r="AE90" s="78">
        <v>1679</v>
      </c>
      <c r="AF90" s="78">
        <v>2509</v>
      </c>
      <c r="AG90" s="78">
        <v>9952</v>
      </c>
      <c r="AH90" s="78">
        <v>11105</v>
      </c>
      <c r="AI90" s="78"/>
      <c r="AJ90" s="78" t="s">
        <v>1631</v>
      </c>
      <c r="AK90" s="78" t="s">
        <v>1756</v>
      </c>
      <c r="AL90" s="83" t="s">
        <v>1951</v>
      </c>
      <c r="AM90" s="78"/>
      <c r="AN90" s="80">
        <v>40705.29436342593</v>
      </c>
      <c r="AO90" s="83" t="s">
        <v>2111</v>
      </c>
      <c r="AP90" s="78" t="b">
        <v>1</v>
      </c>
      <c r="AQ90" s="78" t="b">
        <v>0</v>
      </c>
      <c r="AR90" s="78" t="b">
        <v>1</v>
      </c>
      <c r="AS90" s="78"/>
      <c r="AT90" s="78">
        <v>52</v>
      </c>
      <c r="AU90" s="83" t="s">
        <v>2230</v>
      </c>
      <c r="AV90" s="78" t="b">
        <v>0</v>
      </c>
      <c r="AW90" s="78" t="s">
        <v>2331</v>
      </c>
      <c r="AX90" s="83" t="s">
        <v>2419</v>
      </c>
      <c r="AY90" s="78" t="s">
        <v>65</v>
      </c>
      <c r="AZ90" s="78" t="str">
        <f>REPLACE(INDEX(GroupVertices[Group],MATCH(Vertices[[#This Row],[Vertex]],GroupVertices[Vertex],0)),1,1,"")</f>
        <v>5</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392</v>
      </c>
      <c r="B91" s="65"/>
      <c r="C91" s="65" t="s">
        <v>64</v>
      </c>
      <c r="D91" s="66">
        <v>174.93797605505554</v>
      </c>
      <c r="E91" s="68"/>
      <c r="F91" s="100" t="s">
        <v>2281</v>
      </c>
      <c r="G91" s="65"/>
      <c r="H91" s="69" t="s">
        <v>392</v>
      </c>
      <c r="I91" s="70"/>
      <c r="J91" s="70"/>
      <c r="K91" s="69" t="s">
        <v>2639</v>
      </c>
      <c r="L91" s="73">
        <v>1</v>
      </c>
      <c r="M91" s="74">
        <v>4725.27099609375</v>
      </c>
      <c r="N91" s="74">
        <v>6378.9892578125</v>
      </c>
      <c r="O91" s="75"/>
      <c r="P91" s="76"/>
      <c r="Q91" s="76"/>
      <c r="R91" s="86"/>
      <c r="S91" s="48">
        <v>1</v>
      </c>
      <c r="T91" s="48">
        <v>0</v>
      </c>
      <c r="U91" s="49">
        <v>0</v>
      </c>
      <c r="V91" s="49">
        <v>0.034483</v>
      </c>
      <c r="W91" s="49">
        <v>0</v>
      </c>
      <c r="X91" s="49">
        <v>0.57117</v>
      </c>
      <c r="Y91" s="49">
        <v>0</v>
      </c>
      <c r="Z91" s="49">
        <v>0</v>
      </c>
      <c r="AA91" s="71">
        <v>91</v>
      </c>
      <c r="AB91" s="71"/>
      <c r="AC91" s="72"/>
      <c r="AD91" s="78" t="s">
        <v>1423</v>
      </c>
      <c r="AE91" s="78">
        <v>453</v>
      </c>
      <c r="AF91" s="78">
        <v>5714</v>
      </c>
      <c r="AG91" s="78">
        <v>25338</v>
      </c>
      <c r="AH91" s="78">
        <v>12286</v>
      </c>
      <c r="AI91" s="78"/>
      <c r="AJ91" s="78" t="s">
        <v>1632</v>
      </c>
      <c r="AK91" s="78" t="s">
        <v>1817</v>
      </c>
      <c r="AL91" s="83" t="s">
        <v>1952</v>
      </c>
      <c r="AM91" s="78"/>
      <c r="AN91" s="80">
        <v>40705.22759259259</v>
      </c>
      <c r="AO91" s="83" t="s">
        <v>2112</v>
      </c>
      <c r="AP91" s="78" t="b">
        <v>1</v>
      </c>
      <c r="AQ91" s="78" t="b">
        <v>0</v>
      </c>
      <c r="AR91" s="78" t="b">
        <v>1</v>
      </c>
      <c r="AS91" s="78"/>
      <c r="AT91" s="78">
        <v>216</v>
      </c>
      <c r="AU91" s="83" t="s">
        <v>2230</v>
      </c>
      <c r="AV91" s="78" t="b">
        <v>1</v>
      </c>
      <c r="AW91" s="78" t="s">
        <v>2331</v>
      </c>
      <c r="AX91" s="83" t="s">
        <v>2420</v>
      </c>
      <c r="AY91" s="78" t="s">
        <v>65</v>
      </c>
      <c r="AZ91" s="78" t="str">
        <f>REPLACE(INDEX(GroupVertices[Group],MATCH(Vertices[[#This Row],[Vertex]],GroupVertices[Vertex],0)),1,1,"")</f>
        <v>5</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393</v>
      </c>
      <c r="B92" s="65"/>
      <c r="C92" s="65" t="s">
        <v>64</v>
      </c>
      <c r="D92" s="66">
        <v>167.91198030797165</v>
      </c>
      <c r="E92" s="68"/>
      <c r="F92" s="100" t="s">
        <v>2282</v>
      </c>
      <c r="G92" s="65"/>
      <c r="H92" s="69" t="s">
        <v>393</v>
      </c>
      <c r="I92" s="70"/>
      <c r="J92" s="70"/>
      <c r="K92" s="69" t="s">
        <v>2640</v>
      </c>
      <c r="L92" s="73">
        <v>1</v>
      </c>
      <c r="M92" s="74">
        <v>4450.4970703125</v>
      </c>
      <c r="N92" s="74">
        <v>7445.46484375</v>
      </c>
      <c r="O92" s="75"/>
      <c r="P92" s="76"/>
      <c r="Q92" s="76"/>
      <c r="R92" s="86"/>
      <c r="S92" s="48">
        <v>1</v>
      </c>
      <c r="T92" s="48">
        <v>0</v>
      </c>
      <c r="U92" s="49">
        <v>0</v>
      </c>
      <c r="V92" s="49">
        <v>0.034483</v>
      </c>
      <c r="W92" s="49">
        <v>0</v>
      </c>
      <c r="X92" s="49">
        <v>0.57117</v>
      </c>
      <c r="Y92" s="49">
        <v>0</v>
      </c>
      <c r="Z92" s="49">
        <v>0</v>
      </c>
      <c r="AA92" s="71">
        <v>92</v>
      </c>
      <c r="AB92" s="71"/>
      <c r="AC92" s="72"/>
      <c r="AD92" s="78" t="s">
        <v>1424</v>
      </c>
      <c r="AE92" s="78">
        <v>2365</v>
      </c>
      <c r="AF92" s="78">
        <v>2611</v>
      </c>
      <c r="AG92" s="78">
        <v>12029</v>
      </c>
      <c r="AH92" s="78">
        <v>43455</v>
      </c>
      <c r="AI92" s="78"/>
      <c r="AJ92" s="78" t="s">
        <v>1633</v>
      </c>
      <c r="AK92" s="78" t="s">
        <v>1818</v>
      </c>
      <c r="AL92" s="78"/>
      <c r="AM92" s="78"/>
      <c r="AN92" s="80">
        <v>41437.54953703703</v>
      </c>
      <c r="AO92" s="83" t="s">
        <v>2113</v>
      </c>
      <c r="AP92" s="78" t="b">
        <v>0</v>
      </c>
      <c r="AQ92" s="78" t="b">
        <v>0</v>
      </c>
      <c r="AR92" s="78" t="b">
        <v>1</v>
      </c>
      <c r="AS92" s="78"/>
      <c r="AT92" s="78">
        <v>18</v>
      </c>
      <c r="AU92" s="83" t="s">
        <v>2230</v>
      </c>
      <c r="AV92" s="78" t="b">
        <v>0</v>
      </c>
      <c r="AW92" s="78" t="s">
        <v>2331</v>
      </c>
      <c r="AX92" s="83" t="s">
        <v>2421</v>
      </c>
      <c r="AY92" s="78" t="s">
        <v>65</v>
      </c>
      <c r="AZ92" s="78" t="str">
        <f>REPLACE(INDEX(GroupVertices[Group],MATCH(Vertices[[#This Row],[Vertex]],GroupVertices[Vertex],0)),1,1,"")</f>
        <v>5</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394</v>
      </c>
      <c r="B93" s="65"/>
      <c r="C93" s="65" t="s">
        <v>64</v>
      </c>
      <c r="D93" s="66">
        <v>187.19441014431274</v>
      </c>
      <c r="E93" s="68"/>
      <c r="F93" s="100" t="s">
        <v>2283</v>
      </c>
      <c r="G93" s="65"/>
      <c r="H93" s="69" t="s">
        <v>394</v>
      </c>
      <c r="I93" s="70"/>
      <c r="J93" s="70"/>
      <c r="K93" s="69" t="s">
        <v>2641</v>
      </c>
      <c r="L93" s="73">
        <v>1</v>
      </c>
      <c r="M93" s="74">
        <v>5061.71484375</v>
      </c>
      <c r="N93" s="74">
        <v>8456.19921875</v>
      </c>
      <c r="O93" s="75"/>
      <c r="P93" s="76"/>
      <c r="Q93" s="76"/>
      <c r="R93" s="86"/>
      <c r="S93" s="48">
        <v>1</v>
      </c>
      <c r="T93" s="48">
        <v>0</v>
      </c>
      <c r="U93" s="49">
        <v>0</v>
      </c>
      <c r="V93" s="49">
        <v>0.034483</v>
      </c>
      <c r="W93" s="49">
        <v>0</v>
      </c>
      <c r="X93" s="49">
        <v>0.57117</v>
      </c>
      <c r="Y93" s="49">
        <v>0</v>
      </c>
      <c r="Z93" s="49">
        <v>0</v>
      </c>
      <c r="AA93" s="71">
        <v>93</v>
      </c>
      <c r="AB93" s="71"/>
      <c r="AC93" s="72"/>
      <c r="AD93" s="78" t="s">
        <v>1425</v>
      </c>
      <c r="AE93" s="78">
        <v>2285</v>
      </c>
      <c r="AF93" s="78">
        <v>11127</v>
      </c>
      <c r="AG93" s="78">
        <v>187276</v>
      </c>
      <c r="AH93" s="78">
        <v>32512</v>
      </c>
      <c r="AI93" s="78"/>
      <c r="AJ93" s="78" t="s">
        <v>1634</v>
      </c>
      <c r="AK93" s="78" t="s">
        <v>1819</v>
      </c>
      <c r="AL93" s="78"/>
      <c r="AM93" s="78"/>
      <c r="AN93" s="80">
        <v>40004.24253472222</v>
      </c>
      <c r="AO93" s="78"/>
      <c r="AP93" s="78" t="b">
        <v>1</v>
      </c>
      <c r="AQ93" s="78" t="b">
        <v>0</v>
      </c>
      <c r="AR93" s="78" t="b">
        <v>1</v>
      </c>
      <c r="AS93" s="78"/>
      <c r="AT93" s="78">
        <v>150</v>
      </c>
      <c r="AU93" s="83" t="s">
        <v>2230</v>
      </c>
      <c r="AV93" s="78" t="b">
        <v>0</v>
      </c>
      <c r="AW93" s="78" t="s">
        <v>2331</v>
      </c>
      <c r="AX93" s="83" t="s">
        <v>2422</v>
      </c>
      <c r="AY93" s="78" t="s">
        <v>65</v>
      </c>
      <c r="AZ93" s="78" t="str">
        <f>REPLACE(INDEX(GroupVertices[Group],MATCH(Vertices[[#This Row],[Vertex]],GroupVertices[Vertex],0)),1,1,"")</f>
        <v>5</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395</v>
      </c>
      <c r="B94" s="65"/>
      <c r="C94" s="65" t="s">
        <v>64</v>
      </c>
      <c r="D94" s="66">
        <v>168.26520471549503</v>
      </c>
      <c r="E94" s="68"/>
      <c r="F94" s="100" t="s">
        <v>2284</v>
      </c>
      <c r="G94" s="65"/>
      <c r="H94" s="69" t="s">
        <v>395</v>
      </c>
      <c r="I94" s="70"/>
      <c r="J94" s="70"/>
      <c r="K94" s="69" t="s">
        <v>2642</v>
      </c>
      <c r="L94" s="73">
        <v>1</v>
      </c>
      <c r="M94" s="74">
        <v>5474.984375</v>
      </c>
      <c r="N94" s="74">
        <v>8080.9140625</v>
      </c>
      <c r="O94" s="75"/>
      <c r="P94" s="76"/>
      <c r="Q94" s="76"/>
      <c r="R94" s="86"/>
      <c r="S94" s="48">
        <v>1</v>
      </c>
      <c r="T94" s="48">
        <v>0</v>
      </c>
      <c r="U94" s="49">
        <v>0</v>
      </c>
      <c r="V94" s="49">
        <v>0.034483</v>
      </c>
      <c r="W94" s="49">
        <v>0</v>
      </c>
      <c r="X94" s="49">
        <v>0.57117</v>
      </c>
      <c r="Y94" s="49">
        <v>0</v>
      </c>
      <c r="Z94" s="49">
        <v>0</v>
      </c>
      <c r="AA94" s="71">
        <v>94</v>
      </c>
      <c r="AB94" s="71"/>
      <c r="AC94" s="72"/>
      <c r="AD94" s="78" t="s">
        <v>1426</v>
      </c>
      <c r="AE94" s="78">
        <v>1297</v>
      </c>
      <c r="AF94" s="78">
        <v>2767</v>
      </c>
      <c r="AG94" s="78">
        <v>6729</v>
      </c>
      <c r="AH94" s="78">
        <v>24536</v>
      </c>
      <c r="AI94" s="78"/>
      <c r="AJ94" s="78" t="s">
        <v>1635</v>
      </c>
      <c r="AK94" s="78" t="s">
        <v>1820</v>
      </c>
      <c r="AL94" s="78"/>
      <c r="AM94" s="78"/>
      <c r="AN94" s="80">
        <v>42536.54777777778</v>
      </c>
      <c r="AO94" s="83" t="s">
        <v>2114</v>
      </c>
      <c r="AP94" s="78" t="b">
        <v>1</v>
      </c>
      <c r="AQ94" s="78" t="b">
        <v>0</v>
      </c>
      <c r="AR94" s="78" t="b">
        <v>0</v>
      </c>
      <c r="AS94" s="78" t="s">
        <v>1274</v>
      </c>
      <c r="AT94" s="78">
        <v>26</v>
      </c>
      <c r="AU94" s="78"/>
      <c r="AV94" s="78" t="b">
        <v>0</v>
      </c>
      <c r="AW94" s="78" t="s">
        <v>2331</v>
      </c>
      <c r="AX94" s="83" t="s">
        <v>2423</v>
      </c>
      <c r="AY94" s="78" t="s">
        <v>65</v>
      </c>
      <c r="AZ94" s="78" t="str">
        <f>REPLACE(INDEX(GroupVertices[Group],MATCH(Vertices[[#This Row],[Vertex]],GroupVertices[Vertex],0)),1,1,"")</f>
        <v>5</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396</v>
      </c>
      <c r="B95" s="65"/>
      <c r="C95" s="65" t="s">
        <v>64</v>
      </c>
      <c r="D95" s="66">
        <v>166.63720247825583</v>
      </c>
      <c r="E95" s="68"/>
      <c r="F95" s="100" t="s">
        <v>2285</v>
      </c>
      <c r="G95" s="65"/>
      <c r="H95" s="69" t="s">
        <v>396</v>
      </c>
      <c r="I95" s="70"/>
      <c r="J95" s="70"/>
      <c r="K95" s="69" t="s">
        <v>2643</v>
      </c>
      <c r="L95" s="73">
        <v>1</v>
      </c>
      <c r="M95" s="74">
        <v>5323.05615234375</v>
      </c>
      <c r="N95" s="74">
        <v>9103.443359375</v>
      </c>
      <c r="O95" s="75"/>
      <c r="P95" s="76"/>
      <c r="Q95" s="76"/>
      <c r="R95" s="86"/>
      <c r="S95" s="48">
        <v>1</v>
      </c>
      <c r="T95" s="48">
        <v>0</v>
      </c>
      <c r="U95" s="49">
        <v>0</v>
      </c>
      <c r="V95" s="49">
        <v>0.034483</v>
      </c>
      <c r="W95" s="49">
        <v>0</v>
      </c>
      <c r="X95" s="49">
        <v>0.57117</v>
      </c>
      <c r="Y95" s="49">
        <v>0</v>
      </c>
      <c r="Z95" s="49">
        <v>0</v>
      </c>
      <c r="AA95" s="71">
        <v>95</v>
      </c>
      <c r="AB95" s="71"/>
      <c r="AC95" s="72"/>
      <c r="AD95" s="78" t="s">
        <v>1427</v>
      </c>
      <c r="AE95" s="78">
        <v>601</v>
      </c>
      <c r="AF95" s="78">
        <v>2048</v>
      </c>
      <c r="AG95" s="78">
        <v>8032</v>
      </c>
      <c r="AH95" s="78">
        <v>12285</v>
      </c>
      <c r="AI95" s="78"/>
      <c r="AJ95" s="78" t="s">
        <v>1636</v>
      </c>
      <c r="AK95" s="78" t="s">
        <v>1821</v>
      </c>
      <c r="AL95" s="83" t="s">
        <v>1953</v>
      </c>
      <c r="AM95" s="78"/>
      <c r="AN95" s="80">
        <v>41761.97105324074</v>
      </c>
      <c r="AO95" s="83" t="s">
        <v>2115</v>
      </c>
      <c r="AP95" s="78" t="b">
        <v>0</v>
      </c>
      <c r="AQ95" s="78" t="b">
        <v>0</v>
      </c>
      <c r="AR95" s="78" t="b">
        <v>1</v>
      </c>
      <c r="AS95" s="78"/>
      <c r="AT95" s="78">
        <v>56</v>
      </c>
      <c r="AU95" s="83" t="s">
        <v>2230</v>
      </c>
      <c r="AV95" s="78" t="b">
        <v>0</v>
      </c>
      <c r="AW95" s="78" t="s">
        <v>2331</v>
      </c>
      <c r="AX95" s="83" t="s">
        <v>2424</v>
      </c>
      <c r="AY95" s="78" t="s">
        <v>65</v>
      </c>
      <c r="AZ95" s="78" t="str">
        <f>REPLACE(INDEX(GroupVertices[Group],MATCH(Vertices[[#This Row],[Vertex]],GroupVertices[Vertex],0)),1,1,"")</f>
        <v>5</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397</v>
      </c>
      <c r="B96" s="65"/>
      <c r="C96" s="65" t="s">
        <v>64</v>
      </c>
      <c r="D96" s="66">
        <v>166.127744198174</v>
      </c>
      <c r="E96" s="68"/>
      <c r="F96" s="100" t="s">
        <v>2286</v>
      </c>
      <c r="G96" s="65"/>
      <c r="H96" s="69" t="s">
        <v>397</v>
      </c>
      <c r="I96" s="70"/>
      <c r="J96" s="70"/>
      <c r="K96" s="69" t="s">
        <v>2644</v>
      </c>
      <c r="L96" s="73">
        <v>1</v>
      </c>
      <c r="M96" s="74">
        <v>4928.92724609375</v>
      </c>
      <c r="N96" s="74">
        <v>4681.884765625</v>
      </c>
      <c r="O96" s="75"/>
      <c r="P96" s="76"/>
      <c r="Q96" s="76"/>
      <c r="R96" s="86"/>
      <c r="S96" s="48">
        <v>1</v>
      </c>
      <c r="T96" s="48">
        <v>0</v>
      </c>
      <c r="U96" s="49">
        <v>0</v>
      </c>
      <c r="V96" s="49">
        <v>0.034483</v>
      </c>
      <c r="W96" s="49">
        <v>0</v>
      </c>
      <c r="X96" s="49">
        <v>0.57117</v>
      </c>
      <c r="Y96" s="49">
        <v>0</v>
      </c>
      <c r="Z96" s="49">
        <v>0</v>
      </c>
      <c r="AA96" s="71">
        <v>96</v>
      </c>
      <c r="AB96" s="71"/>
      <c r="AC96" s="72"/>
      <c r="AD96" s="78" t="s">
        <v>1428</v>
      </c>
      <c r="AE96" s="78">
        <v>260</v>
      </c>
      <c r="AF96" s="78">
        <v>1823</v>
      </c>
      <c r="AG96" s="78">
        <v>1694</v>
      </c>
      <c r="AH96" s="78">
        <v>763</v>
      </c>
      <c r="AI96" s="78"/>
      <c r="AJ96" s="78" t="s">
        <v>1637</v>
      </c>
      <c r="AK96" s="78"/>
      <c r="AL96" s="83" t="s">
        <v>1954</v>
      </c>
      <c r="AM96" s="78"/>
      <c r="AN96" s="80">
        <v>40625.614594907405</v>
      </c>
      <c r="AO96" s="83" t="s">
        <v>2116</v>
      </c>
      <c r="AP96" s="78" t="b">
        <v>0</v>
      </c>
      <c r="AQ96" s="78" t="b">
        <v>0</v>
      </c>
      <c r="AR96" s="78" t="b">
        <v>1</v>
      </c>
      <c r="AS96" s="78"/>
      <c r="AT96" s="78">
        <v>22</v>
      </c>
      <c r="AU96" s="83" t="s">
        <v>2241</v>
      </c>
      <c r="AV96" s="78" t="b">
        <v>0</v>
      </c>
      <c r="AW96" s="78" t="s">
        <v>2331</v>
      </c>
      <c r="AX96" s="83" t="s">
        <v>2425</v>
      </c>
      <c r="AY96" s="78" t="s">
        <v>65</v>
      </c>
      <c r="AZ96" s="78" t="str">
        <f>REPLACE(INDEX(GroupVertices[Group],MATCH(Vertices[[#This Row],[Vertex]],GroupVertices[Vertex],0)),1,1,"")</f>
        <v>5</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398</v>
      </c>
      <c r="B97" s="65"/>
      <c r="C97" s="65" t="s">
        <v>64</v>
      </c>
      <c r="D97" s="66">
        <v>163.7434794473911</v>
      </c>
      <c r="E97" s="68"/>
      <c r="F97" s="100" t="s">
        <v>2287</v>
      </c>
      <c r="G97" s="65"/>
      <c r="H97" s="69" t="s">
        <v>398</v>
      </c>
      <c r="I97" s="70"/>
      <c r="J97" s="70"/>
      <c r="K97" s="69" t="s">
        <v>2645</v>
      </c>
      <c r="L97" s="73">
        <v>1</v>
      </c>
      <c r="M97" s="74">
        <v>5548.5029296875</v>
      </c>
      <c r="N97" s="74">
        <v>6885.0478515625</v>
      </c>
      <c r="O97" s="75"/>
      <c r="P97" s="76"/>
      <c r="Q97" s="76"/>
      <c r="R97" s="86"/>
      <c r="S97" s="48">
        <v>1</v>
      </c>
      <c r="T97" s="48">
        <v>0</v>
      </c>
      <c r="U97" s="49">
        <v>0</v>
      </c>
      <c r="V97" s="49">
        <v>0.034483</v>
      </c>
      <c r="W97" s="49">
        <v>0</v>
      </c>
      <c r="X97" s="49">
        <v>0.57117</v>
      </c>
      <c r="Y97" s="49">
        <v>0</v>
      </c>
      <c r="Z97" s="49">
        <v>0</v>
      </c>
      <c r="AA97" s="71">
        <v>97</v>
      </c>
      <c r="AB97" s="71"/>
      <c r="AC97" s="72"/>
      <c r="AD97" s="78" t="s">
        <v>1429</v>
      </c>
      <c r="AE97" s="78">
        <v>262</v>
      </c>
      <c r="AF97" s="78">
        <v>770</v>
      </c>
      <c r="AG97" s="78">
        <v>1339</v>
      </c>
      <c r="AH97" s="78">
        <v>792</v>
      </c>
      <c r="AI97" s="78"/>
      <c r="AJ97" s="78" t="s">
        <v>1638</v>
      </c>
      <c r="AK97" s="78" t="s">
        <v>1777</v>
      </c>
      <c r="AL97" s="83" t="s">
        <v>1955</v>
      </c>
      <c r="AM97" s="78"/>
      <c r="AN97" s="80">
        <v>41029.27008101852</v>
      </c>
      <c r="AO97" s="83" t="s">
        <v>2117</v>
      </c>
      <c r="AP97" s="78" t="b">
        <v>1</v>
      </c>
      <c r="AQ97" s="78" t="b">
        <v>0</v>
      </c>
      <c r="AR97" s="78" t="b">
        <v>0</v>
      </c>
      <c r="AS97" s="78" t="s">
        <v>1274</v>
      </c>
      <c r="AT97" s="78">
        <v>20</v>
      </c>
      <c r="AU97" s="83" t="s">
        <v>2230</v>
      </c>
      <c r="AV97" s="78" t="b">
        <v>0</v>
      </c>
      <c r="AW97" s="78" t="s">
        <v>2331</v>
      </c>
      <c r="AX97" s="83" t="s">
        <v>2426</v>
      </c>
      <c r="AY97" s="78" t="s">
        <v>65</v>
      </c>
      <c r="AZ97" s="78" t="str">
        <f>REPLACE(INDEX(GroupVertices[Group],MATCH(Vertices[[#This Row],[Vertex]],GroupVertices[Vertex],0)),1,1,"")</f>
        <v>5</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399</v>
      </c>
      <c r="B98" s="65"/>
      <c r="C98" s="65" t="s">
        <v>64</v>
      </c>
      <c r="D98" s="66">
        <v>163.17967895076723</v>
      </c>
      <c r="E98" s="68"/>
      <c r="F98" s="100" t="s">
        <v>2288</v>
      </c>
      <c r="G98" s="65"/>
      <c r="H98" s="69" t="s">
        <v>399</v>
      </c>
      <c r="I98" s="70"/>
      <c r="J98" s="70"/>
      <c r="K98" s="69" t="s">
        <v>2646</v>
      </c>
      <c r="L98" s="73">
        <v>1</v>
      </c>
      <c r="M98" s="74">
        <v>4731.16552734375</v>
      </c>
      <c r="N98" s="74">
        <v>9221.03515625</v>
      </c>
      <c r="O98" s="75"/>
      <c r="P98" s="76"/>
      <c r="Q98" s="76"/>
      <c r="R98" s="86"/>
      <c r="S98" s="48">
        <v>1</v>
      </c>
      <c r="T98" s="48">
        <v>0</v>
      </c>
      <c r="U98" s="49">
        <v>0</v>
      </c>
      <c r="V98" s="49">
        <v>0.034483</v>
      </c>
      <c r="W98" s="49">
        <v>0</v>
      </c>
      <c r="X98" s="49">
        <v>0.57117</v>
      </c>
      <c r="Y98" s="49">
        <v>0</v>
      </c>
      <c r="Z98" s="49">
        <v>0</v>
      </c>
      <c r="AA98" s="71">
        <v>98</v>
      </c>
      <c r="AB98" s="71"/>
      <c r="AC98" s="72"/>
      <c r="AD98" s="78" t="s">
        <v>1430</v>
      </c>
      <c r="AE98" s="78">
        <v>301</v>
      </c>
      <c r="AF98" s="78">
        <v>521</v>
      </c>
      <c r="AG98" s="78">
        <v>551</v>
      </c>
      <c r="AH98" s="78">
        <v>4538</v>
      </c>
      <c r="AI98" s="78"/>
      <c r="AJ98" s="78"/>
      <c r="AK98" s="78" t="s">
        <v>1822</v>
      </c>
      <c r="AL98" s="78"/>
      <c r="AM98" s="78"/>
      <c r="AN98" s="80">
        <v>39757.86856481482</v>
      </c>
      <c r="AO98" s="78"/>
      <c r="AP98" s="78" t="b">
        <v>1</v>
      </c>
      <c r="AQ98" s="78" t="b">
        <v>0</v>
      </c>
      <c r="AR98" s="78" t="b">
        <v>1</v>
      </c>
      <c r="AS98" s="78" t="s">
        <v>1274</v>
      </c>
      <c r="AT98" s="78">
        <v>11</v>
      </c>
      <c r="AU98" s="83" t="s">
        <v>2230</v>
      </c>
      <c r="AV98" s="78" t="b">
        <v>0</v>
      </c>
      <c r="AW98" s="78" t="s">
        <v>2331</v>
      </c>
      <c r="AX98" s="83" t="s">
        <v>2427</v>
      </c>
      <c r="AY98" s="78" t="s">
        <v>65</v>
      </c>
      <c r="AZ98" s="78" t="str">
        <f>REPLACE(INDEX(GroupVertices[Group],MATCH(Vertices[[#This Row],[Vertex]],GroupVertices[Vertex],0)),1,1,"")</f>
        <v>5</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400</v>
      </c>
      <c r="B99" s="65"/>
      <c r="C99" s="65" t="s">
        <v>64</v>
      </c>
      <c r="D99" s="66">
        <v>179.7766975863215</v>
      </c>
      <c r="E99" s="68"/>
      <c r="F99" s="100" t="s">
        <v>2289</v>
      </c>
      <c r="G99" s="65"/>
      <c r="H99" s="69" t="s">
        <v>400</v>
      </c>
      <c r="I99" s="70"/>
      <c r="J99" s="70"/>
      <c r="K99" s="69" t="s">
        <v>2647</v>
      </c>
      <c r="L99" s="73">
        <v>1</v>
      </c>
      <c r="M99" s="74">
        <v>5278.53173828125</v>
      </c>
      <c r="N99" s="74">
        <v>6421.61865234375</v>
      </c>
      <c r="O99" s="75"/>
      <c r="P99" s="76"/>
      <c r="Q99" s="76"/>
      <c r="R99" s="86"/>
      <c r="S99" s="48">
        <v>1</v>
      </c>
      <c r="T99" s="48">
        <v>0</v>
      </c>
      <c r="U99" s="49">
        <v>0</v>
      </c>
      <c r="V99" s="49">
        <v>0.034483</v>
      </c>
      <c r="W99" s="49">
        <v>0</v>
      </c>
      <c r="X99" s="49">
        <v>0.57117</v>
      </c>
      <c r="Y99" s="49">
        <v>0</v>
      </c>
      <c r="Z99" s="49">
        <v>0</v>
      </c>
      <c r="AA99" s="71">
        <v>99</v>
      </c>
      <c r="AB99" s="71"/>
      <c r="AC99" s="72"/>
      <c r="AD99" s="78" t="s">
        <v>1431</v>
      </c>
      <c r="AE99" s="78">
        <v>3341</v>
      </c>
      <c r="AF99" s="78">
        <v>7851</v>
      </c>
      <c r="AG99" s="78">
        <v>53145</v>
      </c>
      <c r="AH99" s="78">
        <v>106766</v>
      </c>
      <c r="AI99" s="78"/>
      <c r="AJ99" s="78" t="s">
        <v>1639</v>
      </c>
      <c r="AK99" s="78" t="s">
        <v>1823</v>
      </c>
      <c r="AL99" s="83" t="s">
        <v>1956</v>
      </c>
      <c r="AM99" s="78"/>
      <c r="AN99" s="80">
        <v>39883.70261574074</v>
      </c>
      <c r="AO99" s="83" t="s">
        <v>2118</v>
      </c>
      <c r="AP99" s="78" t="b">
        <v>1</v>
      </c>
      <c r="AQ99" s="78" t="b">
        <v>0</v>
      </c>
      <c r="AR99" s="78" t="b">
        <v>1</v>
      </c>
      <c r="AS99" s="78"/>
      <c r="AT99" s="78">
        <v>220</v>
      </c>
      <c r="AU99" s="83" t="s">
        <v>2230</v>
      </c>
      <c r="AV99" s="78" t="b">
        <v>0</v>
      </c>
      <c r="AW99" s="78" t="s">
        <v>2331</v>
      </c>
      <c r="AX99" s="83" t="s">
        <v>2428</v>
      </c>
      <c r="AY99" s="78" t="s">
        <v>65</v>
      </c>
      <c r="AZ99" s="78" t="str">
        <f>REPLACE(INDEX(GroupVertices[Group],MATCH(Vertices[[#This Row],[Vertex]],GroupVertices[Vertex],0)),1,1,"")</f>
        <v>5</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401</v>
      </c>
      <c r="B100" s="65"/>
      <c r="C100" s="65" t="s">
        <v>64</v>
      </c>
      <c r="D100" s="66">
        <v>162.87173972369555</v>
      </c>
      <c r="E100" s="68"/>
      <c r="F100" s="100" t="s">
        <v>2290</v>
      </c>
      <c r="G100" s="65"/>
      <c r="H100" s="69" t="s">
        <v>401</v>
      </c>
      <c r="I100" s="70"/>
      <c r="J100" s="70"/>
      <c r="K100" s="69" t="s">
        <v>2648</v>
      </c>
      <c r="L100" s="73">
        <v>1</v>
      </c>
      <c r="M100" s="74">
        <v>5005.578125</v>
      </c>
      <c r="N100" s="74">
        <v>9646.09375</v>
      </c>
      <c r="O100" s="75"/>
      <c r="P100" s="76"/>
      <c r="Q100" s="76"/>
      <c r="R100" s="86"/>
      <c r="S100" s="48">
        <v>1</v>
      </c>
      <c r="T100" s="48">
        <v>0</v>
      </c>
      <c r="U100" s="49">
        <v>0</v>
      </c>
      <c r="V100" s="49">
        <v>0.034483</v>
      </c>
      <c r="W100" s="49">
        <v>0</v>
      </c>
      <c r="X100" s="49">
        <v>0.57117</v>
      </c>
      <c r="Y100" s="49">
        <v>0</v>
      </c>
      <c r="Z100" s="49">
        <v>0</v>
      </c>
      <c r="AA100" s="71">
        <v>100</v>
      </c>
      <c r="AB100" s="71"/>
      <c r="AC100" s="72"/>
      <c r="AD100" s="78" t="s">
        <v>1432</v>
      </c>
      <c r="AE100" s="78">
        <v>715</v>
      </c>
      <c r="AF100" s="78">
        <v>385</v>
      </c>
      <c r="AG100" s="78">
        <v>2099</v>
      </c>
      <c r="AH100" s="78">
        <v>4766</v>
      </c>
      <c r="AI100" s="78"/>
      <c r="AJ100" s="78" t="s">
        <v>1640</v>
      </c>
      <c r="AK100" s="78" t="s">
        <v>1824</v>
      </c>
      <c r="AL100" s="78"/>
      <c r="AM100" s="78"/>
      <c r="AN100" s="80">
        <v>42417.60988425926</v>
      </c>
      <c r="AO100" s="83" t="s">
        <v>2119</v>
      </c>
      <c r="AP100" s="78" t="b">
        <v>0</v>
      </c>
      <c r="AQ100" s="78" t="b">
        <v>0</v>
      </c>
      <c r="AR100" s="78" t="b">
        <v>0</v>
      </c>
      <c r="AS100" s="78"/>
      <c r="AT100" s="78">
        <v>1</v>
      </c>
      <c r="AU100" s="83" t="s">
        <v>2230</v>
      </c>
      <c r="AV100" s="78" t="b">
        <v>0</v>
      </c>
      <c r="AW100" s="78" t="s">
        <v>2331</v>
      </c>
      <c r="AX100" s="83" t="s">
        <v>2429</v>
      </c>
      <c r="AY100" s="78" t="s">
        <v>65</v>
      </c>
      <c r="AZ100" s="78" t="str">
        <f>REPLACE(INDEX(GroupVertices[Group],MATCH(Vertices[[#This Row],[Vertex]],GroupVertices[Vertex],0)),1,1,"")</f>
        <v>5</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402</v>
      </c>
      <c r="B101" s="65"/>
      <c r="C101" s="65" t="s">
        <v>64</v>
      </c>
      <c r="D101" s="66">
        <v>163.7910288868654</v>
      </c>
      <c r="E101" s="68"/>
      <c r="F101" s="100" t="s">
        <v>2291</v>
      </c>
      <c r="G101" s="65"/>
      <c r="H101" s="69" t="s">
        <v>402</v>
      </c>
      <c r="I101" s="70"/>
      <c r="J101" s="70"/>
      <c r="K101" s="69" t="s">
        <v>2649</v>
      </c>
      <c r="L101" s="73">
        <v>1</v>
      </c>
      <c r="M101" s="74">
        <v>5172.724609375</v>
      </c>
      <c r="N101" s="74">
        <v>4779.84814453125</v>
      </c>
      <c r="O101" s="75"/>
      <c r="P101" s="76"/>
      <c r="Q101" s="76"/>
      <c r="R101" s="86"/>
      <c r="S101" s="48">
        <v>1</v>
      </c>
      <c r="T101" s="48">
        <v>0</v>
      </c>
      <c r="U101" s="49">
        <v>0</v>
      </c>
      <c r="V101" s="49">
        <v>0.034483</v>
      </c>
      <c r="W101" s="49">
        <v>0</v>
      </c>
      <c r="X101" s="49">
        <v>0.57117</v>
      </c>
      <c r="Y101" s="49">
        <v>0</v>
      </c>
      <c r="Z101" s="49">
        <v>0</v>
      </c>
      <c r="AA101" s="71">
        <v>101</v>
      </c>
      <c r="AB101" s="71"/>
      <c r="AC101" s="72"/>
      <c r="AD101" s="78" t="s">
        <v>1433</v>
      </c>
      <c r="AE101" s="78">
        <v>558</v>
      </c>
      <c r="AF101" s="78">
        <v>791</v>
      </c>
      <c r="AG101" s="78">
        <v>1229</v>
      </c>
      <c r="AH101" s="78">
        <v>4082</v>
      </c>
      <c r="AI101" s="78"/>
      <c r="AJ101" s="78" t="s">
        <v>1641</v>
      </c>
      <c r="AK101" s="78" t="s">
        <v>1303</v>
      </c>
      <c r="AL101" s="83" t="s">
        <v>1957</v>
      </c>
      <c r="AM101" s="78"/>
      <c r="AN101" s="80">
        <v>42436.87835648148</v>
      </c>
      <c r="AO101" s="83" t="s">
        <v>2120</v>
      </c>
      <c r="AP101" s="78" t="b">
        <v>0</v>
      </c>
      <c r="AQ101" s="78" t="b">
        <v>0</v>
      </c>
      <c r="AR101" s="78" t="b">
        <v>1</v>
      </c>
      <c r="AS101" s="78"/>
      <c r="AT101" s="78">
        <v>19</v>
      </c>
      <c r="AU101" s="83" t="s">
        <v>2230</v>
      </c>
      <c r="AV101" s="78" t="b">
        <v>0</v>
      </c>
      <c r="AW101" s="78" t="s">
        <v>2331</v>
      </c>
      <c r="AX101" s="83" t="s">
        <v>2430</v>
      </c>
      <c r="AY101" s="78" t="s">
        <v>65</v>
      </c>
      <c r="AZ101" s="78" t="str">
        <f>REPLACE(INDEX(GroupVertices[Group],MATCH(Vertices[[#This Row],[Vertex]],GroupVertices[Vertex],0)),1,1,"")</f>
        <v>5</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403</v>
      </c>
      <c r="B102" s="65"/>
      <c r="C102" s="65" t="s">
        <v>64</v>
      </c>
      <c r="D102" s="66">
        <v>162.25133275150702</v>
      </c>
      <c r="E102" s="68"/>
      <c r="F102" s="100" t="s">
        <v>2292</v>
      </c>
      <c r="G102" s="65"/>
      <c r="H102" s="69" t="s">
        <v>403</v>
      </c>
      <c r="I102" s="70"/>
      <c r="J102" s="70"/>
      <c r="K102" s="69" t="s">
        <v>2650</v>
      </c>
      <c r="L102" s="73">
        <v>1</v>
      </c>
      <c r="M102" s="74">
        <v>4675.6103515625</v>
      </c>
      <c r="N102" s="74">
        <v>4978.6474609375</v>
      </c>
      <c r="O102" s="75"/>
      <c r="P102" s="76"/>
      <c r="Q102" s="76"/>
      <c r="R102" s="86"/>
      <c r="S102" s="48">
        <v>1</v>
      </c>
      <c r="T102" s="48">
        <v>0</v>
      </c>
      <c r="U102" s="49">
        <v>0</v>
      </c>
      <c r="V102" s="49">
        <v>0.034483</v>
      </c>
      <c r="W102" s="49">
        <v>0</v>
      </c>
      <c r="X102" s="49">
        <v>0.57117</v>
      </c>
      <c r="Y102" s="49">
        <v>0</v>
      </c>
      <c r="Z102" s="49">
        <v>0</v>
      </c>
      <c r="AA102" s="71">
        <v>102</v>
      </c>
      <c r="AB102" s="71"/>
      <c r="AC102" s="72"/>
      <c r="AD102" s="78" t="s">
        <v>1434</v>
      </c>
      <c r="AE102" s="78">
        <v>39</v>
      </c>
      <c r="AF102" s="78">
        <v>111</v>
      </c>
      <c r="AG102" s="78">
        <v>638</v>
      </c>
      <c r="AH102" s="78">
        <v>795</v>
      </c>
      <c r="AI102" s="78"/>
      <c r="AJ102" s="78"/>
      <c r="AK102" s="78" t="s">
        <v>1825</v>
      </c>
      <c r="AL102" s="83" t="s">
        <v>1958</v>
      </c>
      <c r="AM102" s="78"/>
      <c r="AN102" s="80">
        <v>42207.59638888889</v>
      </c>
      <c r="AO102" s="83" t="s">
        <v>2121</v>
      </c>
      <c r="AP102" s="78" t="b">
        <v>0</v>
      </c>
      <c r="AQ102" s="78" t="b">
        <v>0</v>
      </c>
      <c r="AR102" s="78" t="b">
        <v>0</v>
      </c>
      <c r="AS102" s="78" t="s">
        <v>1277</v>
      </c>
      <c r="AT102" s="78">
        <v>1</v>
      </c>
      <c r="AU102" s="83" t="s">
        <v>2230</v>
      </c>
      <c r="AV102" s="78" t="b">
        <v>0</v>
      </c>
      <c r="AW102" s="78" t="s">
        <v>2331</v>
      </c>
      <c r="AX102" s="83" t="s">
        <v>2431</v>
      </c>
      <c r="AY102" s="78" t="s">
        <v>65</v>
      </c>
      <c r="AZ102" s="78" t="str">
        <f>REPLACE(INDEX(GroupVertices[Group],MATCH(Vertices[[#This Row],[Vertex]],GroupVertices[Vertex],0)),1,1,"")</f>
        <v>5</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404</v>
      </c>
      <c r="B103" s="65"/>
      <c r="C103" s="65" t="s">
        <v>64</v>
      </c>
      <c r="D103" s="66">
        <v>165.4846946357596</v>
      </c>
      <c r="E103" s="68"/>
      <c r="F103" s="100" t="s">
        <v>2293</v>
      </c>
      <c r="G103" s="65"/>
      <c r="H103" s="69" t="s">
        <v>404</v>
      </c>
      <c r="I103" s="70"/>
      <c r="J103" s="70"/>
      <c r="K103" s="69" t="s">
        <v>2651</v>
      </c>
      <c r="L103" s="73">
        <v>1</v>
      </c>
      <c r="M103" s="74">
        <v>4560.13623046875</v>
      </c>
      <c r="N103" s="74">
        <v>8440.4169921875</v>
      </c>
      <c r="O103" s="75"/>
      <c r="P103" s="76"/>
      <c r="Q103" s="76"/>
      <c r="R103" s="86"/>
      <c r="S103" s="48">
        <v>1</v>
      </c>
      <c r="T103" s="48">
        <v>0</v>
      </c>
      <c r="U103" s="49">
        <v>0</v>
      </c>
      <c r="V103" s="49">
        <v>0.034483</v>
      </c>
      <c r="W103" s="49">
        <v>0</v>
      </c>
      <c r="X103" s="49">
        <v>0.57117</v>
      </c>
      <c r="Y103" s="49">
        <v>0</v>
      </c>
      <c r="Z103" s="49">
        <v>0</v>
      </c>
      <c r="AA103" s="71">
        <v>103</v>
      </c>
      <c r="AB103" s="71"/>
      <c r="AC103" s="72"/>
      <c r="AD103" s="78" t="s">
        <v>1435</v>
      </c>
      <c r="AE103" s="78">
        <v>1145</v>
      </c>
      <c r="AF103" s="78">
        <v>1539</v>
      </c>
      <c r="AG103" s="78">
        <v>5188</v>
      </c>
      <c r="AH103" s="78">
        <v>1675</v>
      </c>
      <c r="AI103" s="78"/>
      <c r="AJ103" s="78" t="s">
        <v>1642</v>
      </c>
      <c r="AK103" s="78" t="s">
        <v>1826</v>
      </c>
      <c r="AL103" s="83" t="s">
        <v>1959</v>
      </c>
      <c r="AM103" s="78"/>
      <c r="AN103" s="80">
        <v>41156.68519675926</v>
      </c>
      <c r="AO103" s="78"/>
      <c r="AP103" s="78" t="b">
        <v>1</v>
      </c>
      <c r="AQ103" s="78" t="b">
        <v>0</v>
      </c>
      <c r="AR103" s="78" t="b">
        <v>1</v>
      </c>
      <c r="AS103" s="78"/>
      <c r="AT103" s="78">
        <v>40</v>
      </c>
      <c r="AU103" s="83" t="s">
        <v>2230</v>
      </c>
      <c r="AV103" s="78" t="b">
        <v>0</v>
      </c>
      <c r="AW103" s="78" t="s">
        <v>2331</v>
      </c>
      <c r="AX103" s="83" t="s">
        <v>2432</v>
      </c>
      <c r="AY103" s="78" t="s">
        <v>65</v>
      </c>
      <c r="AZ103" s="78" t="str">
        <f>REPLACE(INDEX(GroupVertices[Group],MATCH(Vertices[[#This Row],[Vertex]],GroupVertices[Vertex],0)),1,1,"")</f>
        <v>5</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405</v>
      </c>
      <c r="B104" s="65"/>
      <c r="C104" s="65" t="s">
        <v>64</v>
      </c>
      <c r="D104" s="66">
        <v>163.8838635067914</v>
      </c>
      <c r="E104" s="68"/>
      <c r="F104" s="100" t="s">
        <v>2294</v>
      </c>
      <c r="G104" s="65"/>
      <c r="H104" s="69" t="s">
        <v>405</v>
      </c>
      <c r="I104" s="70"/>
      <c r="J104" s="70"/>
      <c r="K104" s="69" t="s">
        <v>2652</v>
      </c>
      <c r="L104" s="73">
        <v>1</v>
      </c>
      <c r="M104" s="74">
        <v>5423.52001953125</v>
      </c>
      <c r="N104" s="74">
        <v>5409.9375</v>
      </c>
      <c r="O104" s="75"/>
      <c r="P104" s="76"/>
      <c r="Q104" s="76"/>
      <c r="R104" s="86"/>
      <c r="S104" s="48">
        <v>1</v>
      </c>
      <c r="T104" s="48">
        <v>0</v>
      </c>
      <c r="U104" s="49">
        <v>0</v>
      </c>
      <c r="V104" s="49">
        <v>0.034483</v>
      </c>
      <c r="W104" s="49">
        <v>0</v>
      </c>
      <c r="X104" s="49">
        <v>0.57117</v>
      </c>
      <c r="Y104" s="49">
        <v>0</v>
      </c>
      <c r="Z104" s="49">
        <v>0</v>
      </c>
      <c r="AA104" s="71">
        <v>104</v>
      </c>
      <c r="AB104" s="71"/>
      <c r="AC104" s="72"/>
      <c r="AD104" s="78" t="s">
        <v>1436</v>
      </c>
      <c r="AE104" s="78">
        <v>1602</v>
      </c>
      <c r="AF104" s="78">
        <v>832</v>
      </c>
      <c r="AG104" s="78">
        <v>2754</v>
      </c>
      <c r="AH104" s="78">
        <v>16588</v>
      </c>
      <c r="AI104" s="78"/>
      <c r="AJ104" s="78" t="s">
        <v>1643</v>
      </c>
      <c r="AK104" s="78" t="s">
        <v>1827</v>
      </c>
      <c r="AL104" s="78"/>
      <c r="AM104" s="78"/>
      <c r="AN104" s="80">
        <v>40515.87546296296</v>
      </c>
      <c r="AO104" s="83" t="s">
        <v>2122</v>
      </c>
      <c r="AP104" s="78" t="b">
        <v>1</v>
      </c>
      <c r="AQ104" s="78" t="b">
        <v>0</v>
      </c>
      <c r="AR104" s="78" t="b">
        <v>1</v>
      </c>
      <c r="AS104" s="78"/>
      <c r="AT104" s="78">
        <v>7</v>
      </c>
      <c r="AU104" s="83" t="s">
        <v>2230</v>
      </c>
      <c r="AV104" s="78" t="b">
        <v>0</v>
      </c>
      <c r="AW104" s="78" t="s">
        <v>2331</v>
      </c>
      <c r="AX104" s="83" t="s">
        <v>2433</v>
      </c>
      <c r="AY104" s="78" t="s">
        <v>65</v>
      </c>
      <c r="AZ104" s="78" t="str">
        <f>REPLACE(INDEX(GroupVertices[Group],MATCH(Vertices[[#This Row],[Vertex]],GroupVertices[Vertex],0)),1,1,"")</f>
        <v>5</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266</v>
      </c>
      <c r="B105" s="65"/>
      <c r="C105" s="65" t="s">
        <v>64</v>
      </c>
      <c r="D105" s="66">
        <v>163.75706500152663</v>
      </c>
      <c r="E105" s="68"/>
      <c r="F105" s="100" t="s">
        <v>788</v>
      </c>
      <c r="G105" s="65"/>
      <c r="H105" s="69" t="s">
        <v>266</v>
      </c>
      <c r="I105" s="70"/>
      <c r="J105" s="70"/>
      <c r="K105" s="69" t="s">
        <v>2653</v>
      </c>
      <c r="L105" s="73">
        <v>1</v>
      </c>
      <c r="M105" s="74">
        <v>7429.40625</v>
      </c>
      <c r="N105" s="74">
        <v>3452.595947265625</v>
      </c>
      <c r="O105" s="75"/>
      <c r="P105" s="76"/>
      <c r="Q105" s="76"/>
      <c r="R105" s="86"/>
      <c r="S105" s="48">
        <v>0</v>
      </c>
      <c r="T105" s="48">
        <v>1</v>
      </c>
      <c r="U105" s="49">
        <v>0</v>
      </c>
      <c r="V105" s="49">
        <v>1</v>
      </c>
      <c r="W105" s="49">
        <v>0</v>
      </c>
      <c r="X105" s="49">
        <v>0.701753</v>
      </c>
      <c r="Y105" s="49">
        <v>0</v>
      </c>
      <c r="Z105" s="49">
        <v>0</v>
      </c>
      <c r="AA105" s="71">
        <v>105</v>
      </c>
      <c r="AB105" s="71"/>
      <c r="AC105" s="72"/>
      <c r="AD105" s="78" t="s">
        <v>1437</v>
      </c>
      <c r="AE105" s="78">
        <v>1472</v>
      </c>
      <c r="AF105" s="78">
        <v>776</v>
      </c>
      <c r="AG105" s="78">
        <v>1819</v>
      </c>
      <c r="AH105" s="78">
        <v>7540</v>
      </c>
      <c r="AI105" s="78"/>
      <c r="AJ105" s="78" t="s">
        <v>1644</v>
      </c>
      <c r="AK105" s="78" t="s">
        <v>1305</v>
      </c>
      <c r="AL105" s="78"/>
      <c r="AM105" s="78"/>
      <c r="AN105" s="80">
        <v>43281.46146990741</v>
      </c>
      <c r="AO105" s="83" t="s">
        <v>2123</v>
      </c>
      <c r="AP105" s="78" t="b">
        <v>1</v>
      </c>
      <c r="AQ105" s="78" t="b">
        <v>0</v>
      </c>
      <c r="AR105" s="78" t="b">
        <v>1</v>
      </c>
      <c r="AS105" s="78"/>
      <c r="AT105" s="78">
        <v>1</v>
      </c>
      <c r="AU105" s="78"/>
      <c r="AV105" s="78" t="b">
        <v>0</v>
      </c>
      <c r="AW105" s="78" t="s">
        <v>2331</v>
      </c>
      <c r="AX105" s="83" t="s">
        <v>2434</v>
      </c>
      <c r="AY105" s="78" t="s">
        <v>66</v>
      </c>
      <c r="AZ105" s="78" t="str">
        <f>REPLACE(INDEX(GroupVertices[Group],MATCH(Vertices[[#This Row],[Vertex]],GroupVertices[Vertex],0)),1,1,"")</f>
        <v>35</v>
      </c>
      <c r="BA105" s="48" t="s">
        <v>583</v>
      </c>
      <c r="BB105" s="48" t="s">
        <v>583</v>
      </c>
      <c r="BC105" s="48" t="s">
        <v>636</v>
      </c>
      <c r="BD105" s="48" t="s">
        <v>636</v>
      </c>
      <c r="BE105" s="48" t="s">
        <v>653</v>
      </c>
      <c r="BF105" s="48" t="s">
        <v>653</v>
      </c>
      <c r="BG105" s="116" t="s">
        <v>3347</v>
      </c>
      <c r="BH105" s="116" t="s">
        <v>3347</v>
      </c>
      <c r="BI105" s="116" t="s">
        <v>3457</v>
      </c>
      <c r="BJ105" s="116" t="s">
        <v>3457</v>
      </c>
      <c r="BK105" s="116">
        <v>0</v>
      </c>
      <c r="BL105" s="120">
        <v>0</v>
      </c>
      <c r="BM105" s="116">
        <v>1</v>
      </c>
      <c r="BN105" s="120">
        <v>7.142857142857143</v>
      </c>
      <c r="BO105" s="116">
        <v>0</v>
      </c>
      <c r="BP105" s="120">
        <v>0</v>
      </c>
      <c r="BQ105" s="116">
        <v>13</v>
      </c>
      <c r="BR105" s="120">
        <v>92.85714285714286</v>
      </c>
      <c r="BS105" s="116">
        <v>14</v>
      </c>
      <c r="BT105" s="2"/>
      <c r="BU105" s="3"/>
      <c r="BV105" s="3"/>
      <c r="BW105" s="3"/>
      <c r="BX105" s="3"/>
    </row>
    <row r="106" spans="1:76" ht="15">
      <c r="A106" s="64" t="s">
        <v>344</v>
      </c>
      <c r="B106" s="65"/>
      <c r="C106" s="65" t="s">
        <v>64</v>
      </c>
      <c r="D106" s="66">
        <v>182.2696467701885</v>
      </c>
      <c r="E106" s="68"/>
      <c r="F106" s="100" t="s">
        <v>855</v>
      </c>
      <c r="G106" s="65"/>
      <c r="H106" s="69" t="s">
        <v>344</v>
      </c>
      <c r="I106" s="70"/>
      <c r="J106" s="70"/>
      <c r="K106" s="69" t="s">
        <v>2654</v>
      </c>
      <c r="L106" s="73">
        <v>1</v>
      </c>
      <c r="M106" s="74">
        <v>7429.40625</v>
      </c>
      <c r="N106" s="74">
        <v>3017.34521484375</v>
      </c>
      <c r="O106" s="75"/>
      <c r="P106" s="76"/>
      <c r="Q106" s="76"/>
      <c r="R106" s="86"/>
      <c r="S106" s="48">
        <v>2</v>
      </c>
      <c r="T106" s="48">
        <v>1</v>
      </c>
      <c r="U106" s="49">
        <v>0</v>
      </c>
      <c r="V106" s="49">
        <v>1</v>
      </c>
      <c r="W106" s="49">
        <v>0</v>
      </c>
      <c r="X106" s="49">
        <v>1.298243</v>
      </c>
      <c r="Y106" s="49">
        <v>0</v>
      </c>
      <c r="Z106" s="49">
        <v>0</v>
      </c>
      <c r="AA106" s="71">
        <v>106</v>
      </c>
      <c r="AB106" s="71"/>
      <c r="AC106" s="72"/>
      <c r="AD106" s="78" t="s">
        <v>1438</v>
      </c>
      <c r="AE106" s="78">
        <v>720</v>
      </c>
      <c r="AF106" s="78">
        <v>8952</v>
      </c>
      <c r="AG106" s="78">
        <v>13421</v>
      </c>
      <c r="AH106" s="78">
        <v>795</v>
      </c>
      <c r="AI106" s="78"/>
      <c r="AJ106" s="78" t="s">
        <v>1645</v>
      </c>
      <c r="AK106" s="78" t="s">
        <v>1303</v>
      </c>
      <c r="AL106" s="83" t="s">
        <v>1960</v>
      </c>
      <c r="AM106" s="78"/>
      <c r="AN106" s="80">
        <v>40392.55917824074</v>
      </c>
      <c r="AO106" s="83" t="s">
        <v>2124</v>
      </c>
      <c r="AP106" s="78" t="b">
        <v>0</v>
      </c>
      <c r="AQ106" s="78" t="b">
        <v>0</v>
      </c>
      <c r="AR106" s="78" t="b">
        <v>0</v>
      </c>
      <c r="AS106" s="78"/>
      <c r="AT106" s="78">
        <v>134</v>
      </c>
      <c r="AU106" s="83" t="s">
        <v>2230</v>
      </c>
      <c r="AV106" s="78" t="b">
        <v>0</v>
      </c>
      <c r="AW106" s="78" t="s">
        <v>2331</v>
      </c>
      <c r="AX106" s="83" t="s">
        <v>2435</v>
      </c>
      <c r="AY106" s="78" t="s">
        <v>66</v>
      </c>
      <c r="AZ106" s="78" t="str">
        <f>REPLACE(INDEX(GroupVertices[Group],MATCH(Vertices[[#This Row],[Vertex]],GroupVertices[Vertex],0)),1,1,"")</f>
        <v>35</v>
      </c>
      <c r="BA106" s="48" t="s">
        <v>2898</v>
      </c>
      <c r="BB106" s="48" t="s">
        <v>3288</v>
      </c>
      <c r="BC106" s="48" t="s">
        <v>2917</v>
      </c>
      <c r="BD106" s="48" t="s">
        <v>3292</v>
      </c>
      <c r="BE106" s="48" t="s">
        <v>653</v>
      </c>
      <c r="BF106" s="48" t="s">
        <v>653</v>
      </c>
      <c r="BG106" s="116" t="s">
        <v>3348</v>
      </c>
      <c r="BH106" s="116" t="s">
        <v>3412</v>
      </c>
      <c r="BI106" s="116" t="s">
        <v>3458</v>
      </c>
      <c r="BJ106" s="116" t="s">
        <v>3458</v>
      </c>
      <c r="BK106" s="116">
        <v>0</v>
      </c>
      <c r="BL106" s="120">
        <v>0</v>
      </c>
      <c r="BM106" s="116">
        <v>3</v>
      </c>
      <c r="BN106" s="120">
        <v>3.658536585365854</v>
      </c>
      <c r="BO106" s="116">
        <v>0</v>
      </c>
      <c r="BP106" s="120">
        <v>0</v>
      </c>
      <c r="BQ106" s="116">
        <v>79</v>
      </c>
      <c r="BR106" s="120">
        <v>96.34146341463415</v>
      </c>
      <c r="BS106" s="116">
        <v>82</v>
      </c>
      <c r="BT106" s="2"/>
      <c r="BU106" s="3"/>
      <c r="BV106" s="3"/>
      <c r="BW106" s="3"/>
      <c r="BX106" s="3"/>
    </row>
    <row r="107" spans="1:76" ht="15">
      <c r="A107" s="64" t="s">
        <v>267</v>
      </c>
      <c r="B107" s="65"/>
      <c r="C107" s="65" t="s">
        <v>64</v>
      </c>
      <c r="D107" s="66">
        <v>162</v>
      </c>
      <c r="E107" s="68"/>
      <c r="F107" s="100" t="s">
        <v>2295</v>
      </c>
      <c r="G107" s="65"/>
      <c r="H107" s="69" t="s">
        <v>267</v>
      </c>
      <c r="I107" s="70"/>
      <c r="J107" s="70"/>
      <c r="K107" s="69" t="s">
        <v>2655</v>
      </c>
      <c r="L107" s="73">
        <v>1</v>
      </c>
      <c r="M107" s="74">
        <v>888.800048828125</v>
      </c>
      <c r="N107" s="74">
        <v>5459.1181640625</v>
      </c>
      <c r="O107" s="75"/>
      <c r="P107" s="76"/>
      <c r="Q107" s="76"/>
      <c r="R107" s="86"/>
      <c r="S107" s="48">
        <v>1</v>
      </c>
      <c r="T107" s="48">
        <v>1</v>
      </c>
      <c r="U107" s="49">
        <v>0</v>
      </c>
      <c r="V107" s="49">
        <v>0</v>
      </c>
      <c r="W107" s="49">
        <v>0</v>
      </c>
      <c r="X107" s="49">
        <v>0.999998</v>
      </c>
      <c r="Y107" s="49">
        <v>0</v>
      </c>
      <c r="Z107" s="49" t="s">
        <v>2866</v>
      </c>
      <c r="AA107" s="71">
        <v>107</v>
      </c>
      <c r="AB107" s="71"/>
      <c r="AC107" s="72"/>
      <c r="AD107" s="78" t="s">
        <v>1439</v>
      </c>
      <c r="AE107" s="78">
        <v>0</v>
      </c>
      <c r="AF107" s="78">
        <v>0</v>
      </c>
      <c r="AG107" s="78">
        <v>10</v>
      </c>
      <c r="AH107" s="78">
        <v>0</v>
      </c>
      <c r="AI107" s="78"/>
      <c r="AJ107" s="78" t="s">
        <v>1646</v>
      </c>
      <c r="AK107" s="78" t="s">
        <v>1828</v>
      </c>
      <c r="AL107" s="83" t="s">
        <v>1961</v>
      </c>
      <c r="AM107" s="78"/>
      <c r="AN107" s="80">
        <v>43662.56568287037</v>
      </c>
      <c r="AO107" s="83" t="s">
        <v>2125</v>
      </c>
      <c r="AP107" s="78" t="b">
        <v>0</v>
      </c>
      <c r="AQ107" s="78" t="b">
        <v>0</v>
      </c>
      <c r="AR107" s="78" t="b">
        <v>0</v>
      </c>
      <c r="AS107" s="78"/>
      <c r="AT107" s="78">
        <v>0</v>
      </c>
      <c r="AU107" s="83" t="s">
        <v>2230</v>
      </c>
      <c r="AV107" s="78" t="b">
        <v>0</v>
      </c>
      <c r="AW107" s="78" t="s">
        <v>2331</v>
      </c>
      <c r="AX107" s="83" t="s">
        <v>2436</v>
      </c>
      <c r="AY107" s="78" t="s">
        <v>66</v>
      </c>
      <c r="AZ107" s="78" t="str">
        <f>REPLACE(INDEX(GroupVertices[Group],MATCH(Vertices[[#This Row],[Vertex]],GroupVertices[Vertex],0)),1,1,"")</f>
        <v>1</v>
      </c>
      <c r="BA107" s="48"/>
      <c r="BB107" s="48"/>
      <c r="BC107" s="48"/>
      <c r="BD107" s="48"/>
      <c r="BE107" s="48" t="s">
        <v>671</v>
      </c>
      <c r="BF107" s="48" t="s">
        <v>671</v>
      </c>
      <c r="BG107" s="116" t="s">
        <v>3059</v>
      </c>
      <c r="BH107" s="116" t="s">
        <v>3059</v>
      </c>
      <c r="BI107" s="116" t="s">
        <v>3176</v>
      </c>
      <c r="BJ107" s="116" t="s">
        <v>3176</v>
      </c>
      <c r="BK107" s="116">
        <v>0</v>
      </c>
      <c r="BL107" s="120">
        <v>0</v>
      </c>
      <c r="BM107" s="116">
        <v>1</v>
      </c>
      <c r="BN107" s="120">
        <v>2.5641025641025643</v>
      </c>
      <c r="BO107" s="116">
        <v>0</v>
      </c>
      <c r="BP107" s="120">
        <v>0</v>
      </c>
      <c r="BQ107" s="116">
        <v>38</v>
      </c>
      <c r="BR107" s="120">
        <v>97.43589743589743</v>
      </c>
      <c r="BS107" s="116">
        <v>39</v>
      </c>
      <c r="BT107" s="2"/>
      <c r="BU107" s="3"/>
      <c r="BV107" s="3"/>
      <c r="BW107" s="3"/>
      <c r="BX107" s="3"/>
    </row>
    <row r="108" spans="1:76" ht="15">
      <c r="A108" s="64" t="s">
        <v>268</v>
      </c>
      <c r="B108" s="65"/>
      <c r="C108" s="65" t="s">
        <v>64</v>
      </c>
      <c r="D108" s="66">
        <v>163.52611058122287</v>
      </c>
      <c r="E108" s="68"/>
      <c r="F108" s="100" t="s">
        <v>789</v>
      </c>
      <c r="G108" s="65"/>
      <c r="H108" s="69" t="s">
        <v>268</v>
      </c>
      <c r="I108" s="70"/>
      <c r="J108" s="70"/>
      <c r="K108" s="69" t="s">
        <v>2656</v>
      </c>
      <c r="L108" s="73">
        <v>1</v>
      </c>
      <c r="M108" s="74">
        <v>5907.46630859375</v>
      </c>
      <c r="N108" s="74">
        <v>7625.7080078125</v>
      </c>
      <c r="O108" s="75"/>
      <c r="P108" s="76"/>
      <c r="Q108" s="76"/>
      <c r="R108" s="86"/>
      <c r="S108" s="48">
        <v>0</v>
      </c>
      <c r="T108" s="48">
        <v>1</v>
      </c>
      <c r="U108" s="49">
        <v>0</v>
      </c>
      <c r="V108" s="49">
        <v>0.333333</v>
      </c>
      <c r="W108" s="49">
        <v>0</v>
      </c>
      <c r="X108" s="49">
        <v>0.638297</v>
      </c>
      <c r="Y108" s="49">
        <v>0</v>
      </c>
      <c r="Z108" s="49">
        <v>0</v>
      </c>
      <c r="AA108" s="71">
        <v>108</v>
      </c>
      <c r="AB108" s="71"/>
      <c r="AC108" s="72"/>
      <c r="AD108" s="78" t="s">
        <v>1440</v>
      </c>
      <c r="AE108" s="78">
        <v>904</v>
      </c>
      <c r="AF108" s="78">
        <v>674</v>
      </c>
      <c r="AG108" s="78">
        <v>11604</v>
      </c>
      <c r="AH108" s="78">
        <v>2900</v>
      </c>
      <c r="AI108" s="78"/>
      <c r="AJ108" s="78" t="s">
        <v>1647</v>
      </c>
      <c r="AK108" s="78" t="s">
        <v>1829</v>
      </c>
      <c r="AL108" s="83" t="s">
        <v>1962</v>
      </c>
      <c r="AM108" s="78"/>
      <c r="AN108" s="80">
        <v>41147.77824074074</v>
      </c>
      <c r="AO108" s="83" t="s">
        <v>2126</v>
      </c>
      <c r="AP108" s="78" t="b">
        <v>1</v>
      </c>
      <c r="AQ108" s="78" t="b">
        <v>0</v>
      </c>
      <c r="AR108" s="78" t="b">
        <v>1</v>
      </c>
      <c r="AS108" s="78"/>
      <c r="AT108" s="78">
        <v>29</v>
      </c>
      <c r="AU108" s="83" t="s">
        <v>2230</v>
      </c>
      <c r="AV108" s="78" t="b">
        <v>0</v>
      </c>
      <c r="AW108" s="78" t="s">
        <v>2331</v>
      </c>
      <c r="AX108" s="83" t="s">
        <v>2437</v>
      </c>
      <c r="AY108" s="78" t="s">
        <v>66</v>
      </c>
      <c r="AZ108" s="78" t="str">
        <f>REPLACE(INDEX(GroupVertices[Group],MATCH(Vertices[[#This Row],[Vertex]],GroupVertices[Vertex],0)),1,1,"")</f>
        <v>20</v>
      </c>
      <c r="BA108" s="48"/>
      <c r="BB108" s="48"/>
      <c r="BC108" s="48"/>
      <c r="BD108" s="48"/>
      <c r="BE108" s="48"/>
      <c r="BF108" s="48"/>
      <c r="BG108" s="116" t="s">
        <v>3349</v>
      </c>
      <c r="BH108" s="116" t="s">
        <v>3349</v>
      </c>
      <c r="BI108" s="116" t="s">
        <v>3459</v>
      </c>
      <c r="BJ108" s="116" t="s">
        <v>3459</v>
      </c>
      <c r="BK108" s="116">
        <v>0</v>
      </c>
      <c r="BL108" s="120">
        <v>0</v>
      </c>
      <c r="BM108" s="116">
        <v>0</v>
      </c>
      <c r="BN108" s="120">
        <v>0</v>
      </c>
      <c r="BO108" s="116">
        <v>0</v>
      </c>
      <c r="BP108" s="120">
        <v>0</v>
      </c>
      <c r="BQ108" s="116">
        <v>28</v>
      </c>
      <c r="BR108" s="120">
        <v>100</v>
      </c>
      <c r="BS108" s="116">
        <v>28</v>
      </c>
      <c r="BT108" s="2"/>
      <c r="BU108" s="3"/>
      <c r="BV108" s="3"/>
      <c r="BW108" s="3"/>
      <c r="BX108" s="3"/>
    </row>
    <row r="109" spans="1:76" ht="15">
      <c r="A109" s="64" t="s">
        <v>270</v>
      </c>
      <c r="B109" s="65"/>
      <c r="C109" s="65" t="s">
        <v>64</v>
      </c>
      <c r="D109" s="66">
        <v>162.18114072180686</v>
      </c>
      <c r="E109" s="68"/>
      <c r="F109" s="100" t="s">
        <v>2296</v>
      </c>
      <c r="G109" s="65"/>
      <c r="H109" s="69" t="s">
        <v>270</v>
      </c>
      <c r="I109" s="70"/>
      <c r="J109" s="70"/>
      <c r="K109" s="69" t="s">
        <v>2657</v>
      </c>
      <c r="L109" s="73">
        <v>24.414519906323186</v>
      </c>
      <c r="M109" s="74">
        <v>5907.46630859375</v>
      </c>
      <c r="N109" s="74">
        <v>7043.4130859375</v>
      </c>
      <c r="O109" s="75"/>
      <c r="P109" s="76"/>
      <c r="Q109" s="76"/>
      <c r="R109" s="86"/>
      <c r="S109" s="48">
        <v>3</v>
      </c>
      <c r="T109" s="48">
        <v>1</v>
      </c>
      <c r="U109" s="49">
        <v>2</v>
      </c>
      <c r="V109" s="49">
        <v>0.5</v>
      </c>
      <c r="W109" s="49">
        <v>0</v>
      </c>
      <c r="X109" s="49">
        <v>1.7234</v>
      </c>
      <c r="Y109" s="49">
        <v>0</v>
      </c>
      <c r="Z109" s="49">
        <v>0</v>
      </c>
      <c r="AA109" s="71">
        <v>109</v>
      </c>
      <c r="AB109" s="71"/>
      <c r="AC109" s="72"/>
      <c r="AD109" s="78" t="s">
        <v>1441</v>
      </c>
      <c r="AE109" s="78">
        <v>40</v>
      </c>
      <c r="AF109" s="78">
        <v>80</v>
      </c>
      <c r="AG109" s="78">
        <v>289</v>
      </c>
      <c r="AH109" s="78">
        <v>11</v>
      </c>
      <c r="AI109" s="78"/>
      <c r="AJ109" s="78" t="s">
        <v>1648</v>
      </c>
      <c r="AK109" s="78" t="s">
        <v>1830</v>
      </c>
      <c r="AL109" s="83" t="s">
        <v>1963</v>
      </c>
      <c r="AM109" s="78"/>
      <c r="AN109" s="80">
        <v>42336.48849537037</v>
      </c>
      <c r="AO109" s="83" t="s">
        <v>2127</v>
      </c>
      <c r="AP109" s="78" t="b">
        <v>0</v>
      </c>
      <c r="AQ109" s="78" t="b">
        <v>0</v>
      </c>
      <c r="AR109" s="78" t="b">
        <v>1</v>
      </c>
      <c r="AS109" s="78"/>
      <c r="AT109" s="78">
        <v>0</v>
      </c>
      <c r="AU109" s="83" t="s">
        <v>2230</v>
      </c>
      <c r="AV109" s="78" t="b">
        <v>0</v>
      </c>
      <c r="AW109" s="78" t="s">
        <v>2331</v>
      </c>
      <c r="AX109" s="83" t="s">
        <v>2438</v>
      </c>
      <c r="AY109" s="78" t="s">
        <v>66</v>
      </c>
      <c r="AZ109" s="78" t="str">
        <f>REPLACE(INDEX(GroupVertices[Group],MATCH(Vertices[[#This Row],[Vertex]],GroupVertices[Vertex],0)),1,1,"")</f>
        <v>20</v>
      </c>
      <c r="BA109" s="48"/>
      <c r="BB109" s="48"/>
      <c r="BC109" s="48"/>
      <c r="BD109" s="48"/>
      <c r="BE109" s="48" t="s">
        <v>673</v>
      </c>
      <c r="BF109" s="48" t="s">
        <v>673</v>
      </c>
      <c r="BG109" s="116" t="s">
        <v>3059</v>
      </c>
      <c r="BH109" s="116" t="s">
        <v>3059</v>
      </c>
      <c r="BI109" s="116" t="s">
        <v>3176</v>
      </c>
      <c r="BJ109" s="116" t="s">
        <v>3176</v>
      </c>
      <c r="BK109" s="116">
        <v>0</v>
      </c>
      <c r="BL109" s="120">
        <v>0</v>
      </c>
      <c r="BM109" s="116">
        <v>1</v>
      </c>
      <c r="BN109" s="120">
        <v>2.5641025641025643</v>
      </c>
      <c r="BO109" s="116">
        <v>0</v>
      </c>
      <c r="BP109" s="120">
        <v>0</v>
      </c>
      <c r="BQ109" s="116">
        <v>38</v>
      </c>
      <c r="BR109" s="120">
        <v>97.43589743589743</v>
      </c>
      <c r="BS109" s="116">
        <v>39</v>
      </c>
      <c r="BT109" s="2"/>
      <c r="BU109" s="3"/>
      <c r="BV109" s="3"/>
      <c r="BW109" s="3"/>
      <c r="BX109" s="3"/>
    </row>
    <row r="110" spans="1:76" ht="15">
      <c r="A110" s="64" t="s">
        <v>269</v>
      </c>
      <c r="B110" s="65"/>
      <c r="C110" s="65" t="s">
        <v>64</v>
      </c>
      <c r="D110" s="66">
        <v>162.34643163045564</v>
      </c>
      <c r="E110" s="68"/>
      <c r="F110" s="100" t="s">
        <v>790</v>
      </c>
      <c r="G110" s="65"/>
      <c r="H110" s="69" t="s">
        <v>269</v>
      </c>
      <c r="I110" s="70"/>
      <c r="J110" s="70"/>
      <c r="K110" s="69" t="s">
        <v>2658</v>
      </c>
      <c r="L110" s="73">
        <v>1</v>
      </c>
      <c r="M110" s="74">
        <v>352.50408935546875</v>
      </c>
      <c r="N110" s="74">
        <v>1019.2476196289062</v>
      </c>
      <c r="O110" s="75"/>
      <c r="P110" s="76"/>
      <c r="Q110" s="76"/>
      <c r="R110" s="86"/>
      <c r="S110" s="48">
        <v>0</v>
      </c>
      <c r="T110" s="48">
        <v>1</v>
      </c>
      <c r="U110" s="49">
        <v>0</v>
      </c>
      <c r="V110" s="49">
        <v>0.022222</v>
      </c>
      <c r="W110" s="49">
        <v>0.023488</v>
      </c>
      <c r="X110" s="49">
        <v>0.386717</v>
      </c>
      <c r="Y110" s="49">
        <v>0</v>
      </c>
      <c r="Z110" s="49">
        <v>0</v>
      </c>
      <c r="AA110" s="71">
        <v>110</v>
      </c>
      <c r="AB110" s="71"/>
      <c r="AC110" s="72"/>
      <c r="AD110" s="78" t="s">
        <v>1442</v>
      </c>
      <c r="AE110" s="78">
        <v>602</v>
      </c>
      <c r="AF110" s="78">
        <v>153</v>
      </c>
      <c r="AG110" s="78">
        <v>6854</v>
      </c>
      <c r="AH110" s="78">
        <v>13846</v>
      </c>
      <c r="AI110" s="78"/>
      <c r="AJ110" s="78" t="s">
        <v>1649</v>
      </c>
      <c r="AK110" s="78" t="s">
        <v>1831</v>
      </c>
      <c r="AL110" s="78"/>
      <c r="AM110" s="78"/>
      <c r="AN110" s="80">
        <v>42234.80533564815</v>
      </c>
      <c r="AO110" s="83" t="s">
        <v>2128</v>
      </c>
      <c r="AP110" s="78" t="b">
        <v>1</v>
      </c>
      <c r="AQ110" s="78" t="b">
        <v>0</v>
      </c>
      <c r="AR110" s="78" t="b">
        <v>0</v>
      </c>
      <c r="AS110" s="78"/>
      <c r="AT110" s="78">
        <v>8</v>
      </c>
      <c r="AU110" s="83" t="s">
        <v>2230</v>
      </c>
      <c r="AV110" s="78" t="b">
        <v>0</v>
      </c>
      <c r="AW110" s="78" t="s">
        <v>2331</v>
      </c>
      <c r="AX110" s="83" t="s">
        <v>2439</v>
      </c>
      <c r="AY110" s="78" t="s">
        <v>66</v>
      </c>
      <c r="AZ110" s="78" t="str">
        <f>REPLACE(INDEX(GroupVertices[Group],MATCH(Vertices[[#This Row],[Vertex]],GroupVertices[Vertex],0)),1,1,"")</f>
        <v>2</v>
      </c>
      <c r="BA110" s="48"/>
      <c r="BB110" s="48"/>
      <c r="BC110" s="48"/>
      <c r="BD110" s="48"/>
      <c r="BE110" s="48" t="s">
        <v>672</v>
      </c>
      <c r="BF110" s="48" t="s">
        <v>672</v>
      </c>
      <c r="BG110" s="116" t="s">
        <v>3350</v>
      </c>
      <c r="BH110" s="116" t="s">
        <v>3350</v>
      </c>
      <c r="BI110" s="116" t="s">
        <v>3460</v>
      </c>
      <c r="BJ110" s="116" t="s">
        <v>3460</v>
      </c>
      <c r="BK110" s="116">
        <v>0</v>
      </c>
      <c r="BL110" s="120">
        <v>0</v>
      </c>
      <c r="BM110" s="116">
        <v>4</v>
      </c>
      <c r="BN110" s="120">
        <v>14.814814814814815</v>
      </c>
      <c r="BO110" s="116">
        <v>0</v>
      </c>
      <c r="BP110" s="120">
        <v>0</v>
      </c>
      <c r="BQ110" s="116">
        <v>23</v>
      </c>
      <c r="BR110" s="120">
        <v>85.18518518518519</v>
      </c>
      <c r="BS110" s="116">
        <v>27</v>
      </c>
      <c r="BT110" s="2"/>
      <c r="BU110" s="3"/>
      <c r="BV110" s="3"/>
      <c r="BW110" s="3"/>
      <c r="BX110" s="3"/>
    </row>
    <row r="111" spans="1:76" ht="15">
      <c r="A111" s="64" t="s">
        <v>271</v>
      </c>
      <c r="B111" s="65"/>
      <c r="C111" s="65" t="s">
        <v>64</v>
      </c>
      <c r="D111" s="66">
        <v>162.61361419512076</v>
      </c>
      <c r="E111" s="68"/>
      <c r="F111" s="100" t="s">
        <v>791</v>
      </c>
      <c r="G111" s="65"/>
      <c r="H111" s="69" t="s">
        <v>271</v>
      </c>
      <c r="I111" s="70"/>
      <c r="J111" s="70"/>
      <c r="K111" s="69" t="s">
        <v>2659</v>
      </c>
      <c r="L111" s="73">
        <v>1</v>
      </c>
      <c r="M111" s="74">
        <v>6235.568359375</v>
      </c>
      <c r="N111" s="74">
        <v>7625.7080078125</v>
      </c>
      <c r="O111" s="75"/>
      <c r="P111" s="76"/>
      <c r="Q111" s="76"/>
      <c r="R111" s="86"/>
      <c r="S111" s="48">
        <v>0</v>
      </c>
      <c r="T111" s="48">
        <v>1</v>
      </c>
      <c r="U111" s="49">
        <v>0</v>
      </c>
      <c r="V111" s="49">
        <v>0.333333</v>
      </c>
      <c r="W111" s="49">
        <v>0</v>
      </c>
      <c r="X111" s="49">
        <v>0.638297</v>
      </c>
      <c r="Y111" s="49">
        <v>0</v>
      </c>
      <c r="Z111" s="49">
        <v>0</v>
      </c>
      <c r="AA111" s="71">
        <v>111</v>
      </c>
      <c r="AB111" s="71"/>
      <c r="AC111" s="72"/>
      <c r="AD111" s="78" t="s">
        <v>1443</v>
      </c>
      <c r="AE111" s="78">
        <v>71</v>
      </c>
      <c r="AF111" s="78">
        <v>271</v>
      </c>
      <c r="AG111" s="78">
        <v>4371</v>
      </c>
      <c r="AH111" s="78">
        <v>4339</v>
      </c>
      <c r="AI111" s="78"/>
      <c r="AJ111" s="78" t="s">
        <v>1650</v>
      </c>
      <c r="AK111" s="78" t="s">
        <v>1832</v>
      </c>
      <c r="AL111" s="83" t="s">
        <v>1964</v>
      </c>
      <c r="AM111" s="78"/>
      <c r="AN111" s="80">
        <v>42033.600335648145</v>
      </c>
      <c r="AO111" s="83" t="s">
        <v>2129</v>
      </c>
      <c r="AP111" s="78" t="b">
        <v>1</v>
      </c>
      <c r="AQ111" s="78" t="b">
        <v>0</v>
      </c>
      <c r="AR111" s="78" t="b">
        <v>0</v>
      </c>
      <c r="AS111" s="78"/>
      <c r="AT111" s="78">
        <v>23</v>
      </c>
      <c r="AU111" s="83" t="s">
        <v>2230</v>
      </c>
      <c r="AV111" s="78" t="b">
        <v>0</v>
      </c>
      <c r="AW111" s="78" t="s">
        <v>2331</v>
      </c>
      <c r="AX111" s="83" t="s">
        <v>2440</v>
      </c>
      <c r="AY111" s="78" t="s">
        <v>66</v>
      </c>
      <c r="AZ111" s="78" t="str">
        <f>REPLACE(INDEX(GroupVertices[Group],MATCH(Vertices[[#This Row],[Vertex]],GroupVertices[Vertex],0)),1,1,"")</f>
        <v>20</v>
      </c>
      <c r="BA111" s="48"/>
      <c r="BB111" s="48"/>
      <c r="BC111" s="48"/>
      <c r="BD111" s="48"/>
      <c r="BE111" s="48"/>
      <c r="BF111" s="48"/>
      <c r="BG111" s="116" t="s">
        <v>3349</v>
      </c>
      <c r="BH111" s="116" t="s">
        <v>3349</v>
      </c>
      <c r="BI111" s="116" t="s">
        <v>3459</v>
      </c>
      <c r="BJ111" s="116" t="s">
        <v>3459</v>
      </c>
      <c r="BK111" s="116">
        <v>0</v>
      </c>
      <c r="BL111" s="120">
        <v>0</v>
      </c>
      <c r="BM111" s="116">
        <v>0</v>
      </c>
      <c r="BN111" s="120">
        <v>0</v>
      </c>
      <c r="BO111" s="116">
        <v>0</v>
      </c>
      <c r="BP111" s="120">
        <v>0</v>
      </c>
      <c r="BQ111" s="116">
        <v>28</v>
      </c>
      <c r="BR111" s="120">
        <v>100</v>
      </c>
      <c r="BS111" s="116">
        <v>28</v>
      </c>
      <c r="BT111" s="2"/>
      <c r="BU111" s="3"/>
      <c r="BV111" s="3"/>
      <c r="BW111" s="3"/>
      <c r="BX111" s="3"/>
    </row>
    <row r="112" spans="1:76" ht="15">
      <c r="A112" s="64" t="s">
        <v>272</v>
      </c>
      <c r="B112" s="65"/>
      <c r="C112" s="65" t="s">
        <v>64</v>
      </c>
      <c r="D112" s="66">
        <v>163.0121237830959</v>
      </c>
      <c r="E112" s="68"/>
      <c r="F112" s="100" t="s">
        <v>792</v>
      </c>
      <c r="G112" s="65"/>
      <c r="H112" s="69" t="s">
        <v>272</v>
      </c>
      <c r="I112" s="70"/>
      <c r="J112" s="70"/>
      <c r="K112" s="69" t="s">
        <v>2660</v>
      </c>
      <c r="L112" s="73">
        <v>24.414519906323186</v>
      </c>
      <c r="M112" s="74">
        <v>6758.58349609375</v>
      </c>
      <c r="N112" s="74">
        <v>7043.4130859375</v>
      </c>
      <c r="O112" s="75"/>
      <c r="P112" s="76"/>
      <c r="Q112" s="76"/>
      <c r="R112" s="86"/>
      <c r="S112" s="48">
        <v>0</v>
      </c>
      <c r="T112" s="48">
        <v>2</v>
      </c>
      <c r="U112" s="49">
        <v>2</v>
      </c>
      <c r="V112" s="49">
        <v>0.5</v>
      </c>
      <c r="W112" s="49">
        <v>0</v>
      </c>
      <c r="X112" s="49">
        <v>1.459456</v>
      </c>
      <c r="Y112" s="49">
        <v>0</v>
      </c>
      <c r="Z112" s="49">
        <v>0</v>
      </c>
      <c r="AA112" s="71">
        <v>112</v>
      </c>
      <c r="AB112" s="71"/>
      <c r="AC112" s="72"/>
      <c r="AD112" s="78" t="s">
        <v>1444</v>
      </c>
      <c r="AE112" s="78">
        <v>282</v>
      </c>
      <c r="AF112" s="78">
        <v>447</v>
      </c>
      <c r="AG112" s="78">
        <v>4127</v>
      </c>
      <c r="AH112" s="78">
        <v>4044</v>
      </c>
      <c r="AI112" s="78"/>
      <c r="AJ112" s="78" t="s">
        <v>1651</v>
      </c>
      <c r="AK112" s="78" t="s">
        <v>1833</v>
      </c>
      <c r="AL112" s="78"/>
      <c r="AM112" s="78"/>
      <c r="AN112" s="80">
        <v>40116.10070601852</v>
      </c>
      <c r="AO112" s="78"/>
      <c r="AP112" s="78" t="b">
        <v>0</v>
      </c>
      <c r="AQ112" s="78" t="b">
        <v>0</v>
      </c>
      <c r="AR112" s="78" t="b">
        <v>0</v>
      </c>
      <c r="AS112" s="78"/>
      <c r="AT112" s="78">
        <v>10</v>
      </c>
      <c r="AU112" s="83" t="s">
        <v>2234</v>
      </c>
      <c r="AV112" s="78" t="b">
        <v>0</v>
      </c>
      <c r="AW112" s="78" t="s">
        <v>2331</v>
      </c>
      <c r="AX112" s="83" t="s">
        <v>2441</v>
      </c>
      <c r="AY112" s="78" t="s">
        <v>66</v>
      </c>
      <c r="AZ112" s="78" t="str">
        <f>REPLACE(INDEX(GroupVertices[Group],MATCH(Vertices[[#This Row],[Vertex]],GroupVertices[Vertex],0)),1,1,"")</f>
        <v>19</v>
      </c>
      <c r="BA112" s="48"/>
      <c r="BB112" s="48"/>
      <c r="BC112" s="48"/>
      <c r="BD112" s="48"/>
      <c r="BE112" s="48" t="s">
        <v>674</v>
      </c>
      <c r="BF112" s="48" t="s">
        <v>674</v>
      </c>
      <c r="BG112" s="116" t="s">
        <v>3351</v>
      </c>
      <c r="BH112" s="116" t="s">
        <v>3351</v>
      </c>
      <c r="BI112" s="116" t="s">
        <v>3461</v>
      </c>
      <c r="BJ112" s="116" t="s">
        <v>3461</v>
      </c>
      <c r="BK112" s="116">
        <v>0</v>
      </c>
      <c r="BL112" s="120">
        <v>0</v>
      </c>
      <c r="BM112" s="116">
        <v>2</v>
      </c>
      <c r="BN112" s="120">
        <v>16.666666666666668</v>
      </c>
      <c r="BO112" s="116">
        <v>0</v>
      </c>
      <c r="BP112" s="120">
        <v>0</v>
      </c>
      <c r="BQ112" s="116">
        <v>10</v>
      </c>
      <c r="BR112" s="120">
        <v>83.33333333333333</v>
      </c>
      <c r="BS112" s="116">
        <v>12</v>
      </c>
      <c r="BT112" s="2"/>
      <c r="BU112" s="3"/>
      <c r="BV112" s="3"/>
      <c r="BW112" s="3"/>
      <c r="BX112" s="3"/>
    </row>
    <row r="113" spans="1:76" ht="15">
      <c r="A113" s="64" t="s">
        <v>406</v>
      </c>
      <c r="B113" s="65"/>
      <c r="C113" s="65" t="s">
        <v>64</v>
      </c>
      <c r="D113" s="66">
        <v>190.74023977368216</v>
      </c>
      <c r="E113" s="68"/>
      <c r="F113" s="100" t="s">
        <v>2297</v>
      </c>
      <c r="G113" s="65"/>
      <c r="H113" s="69" t="s">
        <v>406</v>
      </c>
      <c r="I113" s="70"/>
      <c r="J113" s="70"/>
      <c r="K113" s="69" t="s">
        <v>2661</v>
      </c>
      <c r="L113" s="73">
        <v>1</v>
      </c>
      <c r="M113" s="74">
        <v>6758.58349609375</v>
      </c>
      <c r="N113" s="74">
        <v>7625.7080078125</v>
      </c>
      <c r="O113" s="75"/>
      <c r="P113" s="76"/>
      <c r="Q113" s="76"/>
      <c r="R113" s="86"/>
      <c r="S113" s="48">
        <v>1</v>
      </c>
      <c r="T113" s="48">
        <v>0</v>
      </c>
      <c r="U113" s="49">
        <v>0</v>
      </c>
      <c r="V113" s="49">
        <v>0.333333</v>
      </c>
      <c r="W113" s="49">
        <v>0</v>
      </c>
      <c r="X113" s="49">
        <v>0.770269</v>
      </c>
      <c r="Y113" s="49">
        <v>0</v>
      </c>
      <c r="Z113" s="49">
        <v>0</v>
      </c>
      <c r="AA113" s="71">
        <v>113</v>
      </c>
      <c r="AB113" s="71"/>
      <c r="AC113" s="72"/>
      <c r="AD113" s="78" t="s">
        <v>1445</v>
      </c>
      <c r="AE113" s="78">
        <v>4408</v>
      </c>
      <c r="AF113" s="78">
        <v>12693</v>
      </c>
      <c r="AG113" s="78">
        <v>8342</v>
      </c>
      <c r="AH113" s="78">
        <v>52832</v>
      </c>
      <c r="AI113" s="78"/>
      <c r="AJ113" s="78" t="s">
        <v>1652</v>
      </c>
      <c r="AK113" s="78" t="s">
        <v>1765</v>
      </c>
      <c r="AL113" s="78"/>
      <c r="AM113" s="78"/>
      <c r="AN113" s="80">
        <v>39785.069131944445</v>
      </c>
      <c r="AO113" s="83" t="s">
        <v>2130</v>
      </c>
      <c r="AP113" s="78" t="b">
        <v>0</v>
      </c>
      <c r="AQ113" s="78" t="b">
        <v>0</v>
      </c>
      <c r="AR113" s="78" t="b">
        <v>1</v>
      </c>
      <c r="AS113" s="78"/>
      <c r="AT113" s="78">
        <v>196</v>
      </c>
      <c r="AU113" s="83" t="s">
        <v>2230</v>
      </c>
      <c r="AV113" s="78" t="b">
        <v>1</v>
      </c>
      <c r="AW113" s="78" t="s">
        <v>2331</v>
      </c>
      <c r="AX113" s="83" t="s">
        <v>2442</v>
      </c>
      <c r="AY113" s="78" t="s">
        <v>65</v>
      </c>
      <c r="AZ113" s="78" t="str">
        <f>REPLACE(INDEX(GroupVertices[Group],MATCH(Vertices[[#This Row],[Vertex]],GroupVertices[Vertex],0)),1,1,"")</f>
        <v>19</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407</v>
      </c>
      <c r="B114" s="65"/>
      <c r="C114" s="65" t="s">
        <v>64</v>
      </c>
      <c r="D114" s="66">
        <v>177.2497845171157</v>
      </c>
      <c r="E114" s="68"/>
      <c r="F114" s="100" t="s">
        <v>2298</v>
      </c>
      <c r="G114" s="65"/>
      <c r="H114" s="69" t="s">
        <v>407</v>
      </c>
      <c r="I114" s="70"/>
      <c r="J114" s="70"/>
      <c r="K114" s="69" t="s">
        <v>2662</v>
      </c>
      <c r="L114" s="73">
        <v>1</v>
      </c>
      <c r="M114" s="74">
        <v>7086.685546875</v>
      </c>
      <c r="N114" s="74">
        <v>7625.7080078125</v>
      </c>
      <c r="O114" s="75"/>
      <c r="P114" s="76"/>
      <c r="Q114" s="76"/>
      <c r="R114" s="86"/>
      <c r="S114" s="48">
        <v>1</v>
      </c>
      <c r="T114" s="48">
        <v>0</v>
      </c>
      <c r="U114" s="49">
        <v>0</v>
      </c>
      <c r="V114" s="49">
        <v>0.333333</v>
      </c>
      <c r="W114" s="49">
        <v>0</v>
      </c>
      <c r="X114" s="49">
        <v>0.770269</v>
      </c>
      <c r="Y114" s="49">
        <v>0</v>
      </c>
      <c r="Z114" s="49">
        <v>0</v>
      </c>
      <c r="AA114" s="71">
        <v>114</v>
      </c>
      <c r="AB114" s="71"/>
      <c r="AC114" s="72"/>
      <c r="AD114" s="78" t="s">
        <v>1446</v>
      </c>
      <c r="AE114" s="78">
        <v>3128</v>
      </c>
      <c r="AF114" s="78">
        <v>6735</v>
      </c>
      <c r="AG114" s="78">
        <v>246605</v>
      </c>
      <c r="AH114" s="78">
        <v>85963</v>
      </c>
      <c r="AI114" s="78"/>
      <c r="AJ114" s="78" t="s">
        <v>1653</v>
      </c>
      <c r="AK114" s="78" t="s">
        <v>1834</v>
      </c>
      <c r="AL114" s="83" t="s">
        <v>1965</v>
      </c>
      <c r="AM114" s="78"/>
      <c r="AN114" s="80">
        <v>39217.781481481485</v>
      </c>
      <c r="AO114" s="83" t="s">
        <v>2131</v>
      </c>
      <c r="AP114" s="78" t="b">
        <v>0</v>
      </c>
      <c r="AQ114" s="78" t="b">
        <v>0</v>
      </c>
      <c r="AR114" s="78" t="b">
        <v>0</v>
      </c>
      <c r="AS114" s="78"/>
      <c r="AT114" s="78">
        <v>311</v>
      </c>
      <c r="AU114" s="83" t="s">
        <v>2238</v>
      </c>
      <c r="AV114" s="78" t="b">
        <v>0</v>
      </c>
      <c r="AW114" s="78" t="s">
        <v>2331</v>
      </c>
      <c r="AX114" s="83" t="s">
        <v>2443</v>
      </c>
      <c r="AY114" s="78" t="s">
        <v>65</v>
      </c>
      <c r="AZ114" s="78" t="str">
        <f>REPLACE(INDEX(GroupVertices[Group],MATCH(Vertices[[#This Row],[Vertex]],GroupVertices[Vertex],0)),1,1,"")</f>
        <v>19</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273</v>
      </c>
      <c r="B115" s="65"/>
      <c r="C115" s="65" t="s">
        <v>64</v>
      </c>
      <c r="D115" s="66">
        <v>167.81688142902306</v>
      </c>
      <c r="E115" s="68"/>
      <c r="F115" s="100" t="s">
        <v>793</v>
      </c>
      <c r="G115" s="65"/>
      <c r="H115" s="69" t="s">
        <v>273</v>
      </c>
      <c r="I115" s="70"/>
      <c r="J115" s="70"/>
      <c r="K115" s="69" t="s">
        <v>2663</v>
      </c>
      <c r="L115" s="73">
        <v>1</v>
      </c>
      <c r="M115" s="74">
        <v>4255.5849609375</v>
      </c>
      <c r="N115" s="74">
        <v>3277.5458984375</v>
      </c>
      <c r="O115" s="75"/>
      <c r="P115" s="76"/>
      <c r="Q115" s="76"/>
      <c r="R115" s="86"/>
      <c r="S115" s="48">
        <v>0</v>
      </c>
      <c r="T115" s="48">
        <v>1</v>
      </c>
      <c r="U115" s="49">
        <v>0</v>
      </c>
      <c r="V115" s="49">
        <v>0.008</v>
      </c>
      <c r="W115" s="49">
        <v>5E-06</v>
      </c>
      <c r="X115" s="49">
        <v>0.455164</v>
      </c>
      <c r="Y115" s="49">
        <v>0</v>
      </c>
      <c r="Z115" s="49">
        <v>0</v>
      </c>
      <c r="AA115" s="71">
        <v>115</v>
      </c>
      <c r="AB115" s="71"/>
      <c r="AC115" s="72"/>
      <c r="AD115" s="78" t="s">
        <v>1447</v>
      </c>
      <c r="AE115" s="78">
        <v>4784</v>
      </c>
      <c r="AF115" s="78">
        <v>2569</v>
      </c>
      <c r="AG115" s="78">
        <v>523633</v>
      </c>
      <c r="AH115" s="78">
        <v>29269</v>
      </c>
      <c r="AI115" s="78"/>
      <c r="AJ115" s="78" t="s">
        <v>1654</v>
      </c>
      <c r="AK115" s="78" t="s">
        <v>1835</v>
      </c>
      <c r="AL115" s="78"/>
      <c r="AM115" s="78"/>
      <c r="AN115" s="80">
        <v>42186.06203703704</v>
      </c>
      <c r="AO115" s="83" t="s">
        <v>2132</v>
      </c>
      <c r="AP115" s="78" t="b">
        <v>1</v>
      </c>
      <c r="AQ115" s="78" t="b">
        <v>0</v>
      </c>
      <c r="AR115" s="78" t="b">
        <v>1</v>
      </c>
      <c r="AS115" s="78"/>
      <c r="AT115" s="78">
        <v>187</v>
      </c>
      <c r="AU115" s="83" t="s">
        <v>2230</v>
      </c>
      <c r="AV115" s="78" t="b">
        <v>0</v>
      </c>
      <c r="AW115" s="78" t="s">
        <v>2331</v>
      </c>
      <c r="AX115" s="83" t="s">
        <v>2444</v>
      </c>
      <c r="AY115" s="78" t="s">
        <v>66</v>
      </c>
      <c r="AZ115" s="78" t="str">
        <f>REPLACE(INDEX(GroupVertices[Group],MATCH(Vertices[[#This Row],[Vertex]],GroupVertices[Vertex],0)),1,1,"")</f>
        <v>4</v>
      </c>
      <c r="BA115" s="48"/>
      <c r="BB115" s="48"/>
      <c r="BC115" s="48"/>
      <c r="BD115" s="48"/>
      <c r="BE115" s="48"/>
      <c r="BF115" s="48"/>
      <c r="BG115" s="116" t="s">
        <v>3352</v>
      </c>
      <c r="BH115" s="116" t="s">
        <v>3352</v>
      </c>
      <c r="BI115" s="116" t="s">
        <v>3462</v>
      </c>
      <c r="BJ115" s="116" t="s">
        <v>3462</v>
      </c>
      <c r="BK115" s="116">
        <v>0</v>
      </c>
      <c r="BL115" s="120">
        <v>0</v>
      </c>
      <c r="BM115" s="116">
        <v>0</v>
      </c>
      <c r="BN115" s="120">
        <v>0</v>
      </c>
      <c r="BO115" s="116">
        <v>0</v>
      </c>
      <c r="BP115" s="120">
        <v>0</v>
      </c>
      <c r="BQ115" s="116">
        <v>25</v>
      </c>
      <c r="BR115" s="120">
        <v>100</v>
      </c>
      <c r="BS115" s="116">
        <v>25</v>
      </c>
      <c r="BT115" s="2"/>
      <c r="BU115" s="3"/>
      <c r="BV115" s="3"/>
      <c r="BW115" s="3"/>
      <c r="BX115" s="3"/>
    </row>
    <row r="116" spans="1:76" ht="15">
      <c r="A116" s="64" t="s">
        <v>348</v>
      </c>
      <c r="B116" s="65"/>
      <c r="C116" s="65" t="s">
        <v>64</v>
      </c>
      <c r="D116" s="66">
        <v>162.03622814436136</v>
      </c>
      <c r="E116" s="68"/>
      <c r="F116" s="100" t="s">
        <v>859</v>
      </c>
      <c r="G116" s="65"/>
      <c r="H116" s="69" t="s">
        <v>348</v>
      </c>
      <c r="I116" s="70"/>
      <c r="J116" s="70"/>
      <c r="K116" s="69" t="s">
        <v>2664</v>
      </c>
      <c r="L116" s="73">
        <v>8734.615925058548</v>
      </c>
      <c r="M116" s="74">
        <v>3787.3203125</v>
      </c>
      <c r="N116" s="74">
        <v>3016.287109375</v>
      </c>
      <c r="O116" s="75"/>
      <c r="P116" s="76"/>
      <c r="Q116" s="76"/>
      <c r="R116" s="86"/>
      <c r="S116" s="48">
        <v>4</v>
      </c>
      <c r="T116" s="48">
        <v>2</v>
      </c>
      <c r="U116" s="49">
        <v>746</v>
      </c>
      <c r="V116" s="49">
        <v>0.011364</v>
      </c>
      <c r="W116" s="49">
        <v>2.8E-05</v>
      </c>
      <c r="X116" s="49">
        <v>1.795084</v>
      </c>
      <c r="Y116" s="49">
        <v>0.08333333333333333</v>
      </c>
      <c r="Z116" s="49">
        <v>0</v>
      </c>
      <c r="AA116" s="71">
        <v>116</v>
      </c>
      <c r="AB116" s="71"/>
      <c r="AC116" s="72"/>
      <c r="AD116" s="78" t="s">
        <v>1448</v>
      </c>
      <c r="AE116" s="78">
        <v>89</v>
      </c>
      <c r="AF116" s="78">
        <v>16</v>
      </c>
      <c r="AG116" s="78">
        <v>15</v>
      </c>
      <c r="AH116" s="78">
        <v>7</v>
      </c>
      <c r="AI116" s="78"/>
      <c r="AJ116" s="78" t="s">
        <v>1655</v>
      </c>
      <c r="AK116" s="78" t="s">
        <v>1786</v>
      </c>
      <c r="AL116" s="83" t="s">
        <v>1966</v>
      </c>
      <c r="AM116" s="78"/>
      <c r="AN116" s="80">
        <v>43676.945752314816</v>
      </c>
      <c r="AO116" s="83" t="s">
        <v>2133</v>
      </c>
      <c r="AP116" s="78" t="b">
        <v>1</v>
      </c>
      <c r="AQ116" s="78" t="b">
        <v>0</v>
      </c>
      <c r="AR116" s="78" t="b">
        <v>0</v>
      </c>
      <c r="AS116" s="78"/>
      <c r="AT116" s="78">
        <v>0</v>
      </c>
      <c r="AU116" s="78"/>
      <c r="AV116" s="78" t="b">
        <v>0</v>
      </c>
      <c r="AW116" s="78" t="s">
        <v>2331</v>
      </c>
      <c r="AX116" s="83" t="s">
        <v>2445</v>
      </c>
      <c r="AY116" s="78" t="s">
        <v>66</v>
      </c>
      <c r="AZ116" s="78" t="str">
        <f>REPLACE(INDEX(GroupVertices[Group],MATCH(Vertices[[#This Row],[Vertex]],GroupVertices[Vertex],0)),1,1,"")</f>
        <v>4</v>
      </c>
      <c r="BA116" s="48" t="s">
        <v>3283</v>
      </c>
      <c r="BB116" s="48" t="s">
        <v>3283</v>
      </c>
      <c r="BC116" s="48" t="s">
        <v>2914</v>
      </c>
      <c r="BD116" s="48" t="s">
        <v>3293</v>
      </c>
      <c r="BE116" s="48" t="s">
        <v>3299</v>
      </c>
      <c r="BF116" s="48" t="s">
        <v>3305</v>
      </c>
      <c r="BG116" s="116" t="s">
        <v>3353</v>
      </c>
      <c r="BH116" s="116" t="s">
        <v>3413</v>
      </c>
      <c r="BI116" s="116" t="s">
        <v>3463</v>
      </c>
      <c r="BJ116" s="116" t="s">
        <v>3463</v>
      </c>
      <c r="BK116" s="116">
        <v>3</v>
      </c>
      <c r="BL116" s="120">
        <v>3.488372093023256</v>
      </c>
      <c r="BM116" s="116">
        <v>1</v>
      </c>
      <c r="BN116" s="120">
        <v>1.1627906976744187</v>
      </c>
      <c r="BO116" s="116">
        <v>0</v>
      </c>
      <c r="BP116" s="120">
        <v>0</v>
      </c>
      <c r="BQ116" s="116">
        <v>82</v>
      </c>
      <c r="BR116" s="120">
        <v>95.34883720930233</v>
      </c>
      <c r="BS116" s="116">
        <v>86</v>
      </c>
      <c r="BT116" s="2"/>
      <c r="BU116" s="3"/>
      <c r="BV116" s="3"/>
      <c r="BW116" s="3"/>
      <c r="BX116" s="3"/>
    </row>
    <row r="117" spans="1:76" ht="15">
      <c r="A117" s="64" t="s">
        <v>274</v>
      </c>
      <c r="B117" s="65"/>
      <c r="C117" s="65" t="s">
        <v>64</v>
      </c>
      <c r="D117" s="66">
        <v>162.74494121843074</v>
      </c>
      <c r="E117" s="68"/>
      <c r="F117" s="100" t="s">
        <v>794</v>
      </c>
      <c r="G117" s="65"/>
      <c r="H117" s="69" t="s">
        <v>274</v>
      </c>
      <c r="I117" s="70"/>
      <c r="J117" s="70"/>
      <c r="K117" s="69" t="s">
        <v>2665</v>
      </c>
      <c r="L117" s="73">
        <v>1</v>
      </c>
      <c r="M117" s="74">
        <v>8998.4501953125</v>
      </c>
      <c r="N117" s="74">
        <v>9646.09375</v>
      </c>
      <c r="O117" s="75"/>
      <c r="P117" s="76"/>
      <c r="Q117" s="76"/>
      <c r="R117" s="86"/>
      <c r="S117" s="48">
        <v>0</v>
      </c>
      <c r="T117" s="48">
        <v>1</v>
      </c>
      <c r="U117" s="49">
        <v>0</v>
      </c>
      <c r="V117" s="49">
        <v>0.023256</v>
      </c>
      <c r="W117" s="49">
        <v>2.1E-05</v>
      </c>
      <c r="X117" s="49">
        <v>0.461432</v>
      </c>
      <c r="Y117" s="49">
        <v>0</v>
      </c>
      <c r="Z117" s="49">
        <v>0</v>
      </c>
      <c r="AA117" s="71">
        <v>117</v>
      </c>
      <c r="AB117" s="71"/>
      <c r="AC117" s="72"/>
      <c r="AD117" s="78" t="s">
        <v>1449</v>
      </c>
      <c r="AE117" s="78">
        <v>1670</v>
      </c>
      <c r="AF117" s="78">
        <v>329</v>
      </c>
      <c r="AG117" s="78">
        <v>669</v>
      </c>
      <c r="AH117" s="78">
        <v>22</v>
      </c>
      <c r="AI117" s="78"/>
      <c r="AJ117" s="78" t="s">
        <v>1656</v>
      </c>
      <c r="AK117" s="78" t="s">
        <v>1772</v>
      </c>
      <c r="AL117" s="83" t="s">
        <v>1967</v>
      </c>
      <c r="AM117" s="78"/>
      <c r="AN117" s="80">
        <v>42619.58329861111</v>
      </c>
      <c r="AO117" s="83" t="s">
        <v>2134</v>
      </c>
      <c r="AP117" s="78" t="b">
        <v>0</v>
      </c>
      <c r="AQ117" s="78" t="b">
        <v>0</v>
      </c>
      <c r="AR117" s="78" t="b">
        <v>0</v>
      </c>
      <c r="AS117" s="78"/>
      <c r="AT117" s="78">
        <v>8</v>
      </c>
      <c r="AU117" s="83" t="s">
        <v>2230</v>
      </c>
      <c r="AV117" s="78" t="b">
        <v>0</v>
      </c>
      <c r="AW117" s="78" t="s">
        <v>2331</v>
      </c>
      <c r="AX117" s="83" t="s">
        <v>2446</v>
      </c>
      <c r="AY117" s="78" t="s">
        <v>66</v>
      </c>
      <c r="AZ117" s="78" t="str">
        <f>REPLACE(INDEX(GroupVertices[Group],MATCH(Vertices[[#This Row],[Vertex]],GroupVertices[Vertex],0)),1,1,"")</f>
        <v>8</v>
      </c>
      <c r="BA117" s="48"/>
      <c r="BB117" s="48"/>
      <c r="BC117" s="48"/>
      <c r="BD117" s="48"/>
      <c r="BE117" s="48" t="s">
        <v>675</v>
      </c>
      <c r="BF117" s="48" t="s">
        <v>675</v>
      </c>
      <c r="BG117" s="116" t="s">
        <v>3354</v>
      </c>
      <c r="BH117" s="116" t="s">
        <v>3354</v>
      </c>
      <c r="BI117" s="116" t="s">
        <v>3464</v>
      </c>
      <c r="BJ117" s="116" t="s">
        <v>3464</v>
      </c>
      <c r="BK117" s="116">
        <v>0</v>
      </c>
      <c r="BL117" s="120">
        <v>0</v>
      </c>
      <c r="BM117" s="116">
        <v>0</v>
      </c>
      <c r="BN117" s="120">
        <v>0</v>
      </c>
      <c r="BO117" s="116">
        <v>0</v>
      </c>
      <c r="BP117" s="120">
        <v>0</v>
      </c>
      <c r="BQ117" s="116">
        <v>21</v>
      </c>
      <c r="BR117" s="120">
        <v>100</v>
      </c>
      <c r="BS117" s="116">
        <v>21</v>
      </c>
      <c r="BT117" s="2"/>
      <c r="BU117" s="3"/>
      <c r="BV117" s="3"/>
      <c r="BW117" s="3"/>
      <c r="BX117" s="3"/>
    </row>
    <row r="118" spans="1:76" ht="15">
      <c r="A118" s="64" t="s">
        <v>312</v>
      </c>
      <c r="B118" s="65"/>
      <c r="C118" s="65" t="s">
        <v>64</v>
      </c>
      <c r="D118" s="66">
        <v>186.6057027984404</v>
      </c>
      <c r="E118" s="68"/>
      <c r="F118" s="100" t="s">
        <v>824</v>
      </c>
      <c r="G118" s="65"/>
      <c r="H118" s="69" t="s">
        <v>312</v>
      </c>
      <c r="I118" s="70"/>
      <c r="J118" s="70"/>
      <c r="K118" s="69" t="s">
        <v>2666</v>
      </c>
      <c r="L118" s="73">
        <v>984.4098360655738</v>
      </c>
      <c r="M118" s="74">
        <v>9322.63671875</v>
      </c>
      <c r="N118" s="74">
        <v>9037.458984375</v>
      </c>
      <c r="O118" s="75"/>
      <c r="P118" s="76"/>
      <c r="Q118" s="76"/>
      <c r="R118" s="86"/>
      <c r="S118" s="48">
        <v>4</v>
      </c>
      <c r="T118" s="48">
        <v>3</v>
      </c>
      <c r="U118" s="49">
        <v>84</v>
      </c>
      <c r="V118" s="49">
        <v>0.035714</v>
      </c>
      <c r="W118" s="49">
        <v>0.000117</v>
      </c>
      <c r="X118" s="49">
        <v>1.831951</v>
      </c>
      <c r="Y118" s="49">
        <v>0</v>
      </c>
      <c r="Z118" s="49">
        <v>0.25</v>
      </c>
      <c r="AA118" s="71">
        <v>118</v>
      </c>
      <c r="AB118" s="71"/>
      <c r="AC118" s="72"/>
      <c r="AD118" s="78" t="s">
        <v>1450</v>
      </c>
      <c r="AE118" s="78">
        <v>2457</v>
      </c>
      <c r="AF118" s="78">
        <v>10867</v>
      </c>
      <c r="AG118" s="78">
        <v>20964</v>
      </c>
      <c r="AH118" s="78">
        <v>4693</v>
      </c>
      <c r="AI118" s="78"/>
      <c r="AJ118" s="78" t="s">
        <v>1657</v>
      </c>
      <c r="AK118" s="78" t="s">
        <v>1779</v>
      </c>
      <c r="AL118" s="83" t="s">
        <v>1968</v>
      </c>
      <c r="AM118" s="78"/>
      <c r="AN118" s="80">
        <v>41523.54019675926</v>
      </c>
      <c r="AO118" s="83" t="s">
        <v>2135</v>
      </c>
      <c r="AP118" s="78" t="b">
        <v>0</v>
      </c>
      <c r="AQ118" s="78" t="b">
        <v>0</v>
      </c>
      <c r="AR118" s="78" t="b">
        <v>0</v>
      </c>
      <c r="AS118" s="78"/>
      <c r="AT118" s="78">
        <v>387</v>
      </c>
      <c r="AU118" s="83" t="s">
        <v>2230</v>
      </c>
      <c r="AV118" s="78" t="b">
        <v>0</v>
      </c>
      <c r="AW118" s="78" t="s">
        <v>2331</v>
      </c>
      <c r="AX118" s="83" t="s">
        <v>2447</v>
      </c>
      <c r="AY118" s="78" t="s">
        <v>66</v>
      </c>
      <c r="AZ118" s="78" t="str">
        <f>REPLACE(INDEX(GroupVertices[Group],MATCH(Vertices[[#This Row],[Vertex]],GroupVertices[Vertex],0)),1,1,"")</f>
        <v>8</v>
      </c>
      <c r="BA118" s="48" t="s">
        <v>3284</v>
      </c>
      <c r="BB118" s="48" t="s">
        <v>3284</v>
      </c>
      <c r="BC118" s="48" t="s">
        <v>2916</v>
      </c>
      <c r="BD118" s="48" t="s">
        <v>3294</v>
      </c>
      <c r="BE118" s="48" t="s">
        <v>3300</v>
      </c>
      <c r="BF118" s="48" t="s">
        <v>3306</v>
      </c>
      <c r="BG118" s="116" t="s">
        <v>3355</v>
      </c>
      <c r="BH118" s="116" t="s">
        <v>3414</v>
      </c>
      <c r="BI118" s="116" t="s">
        <v>3465</v>
      </c>
      <c r="BJ118" s="116" t="s">
        <v>3519</v>
      </c>
      <c r="BK118" s="116">
        <v>0</v>
      </c>
      <c r="BL118" s="120">
        <v>0</v>
      </c>
      <c r="BM118" s="116">
        <v>0</v>
      </c>
      <c r="BN118" s="120">
        <v>0</v>
      </c>
      <c r="BO118" s="116">
        <v>0</v>
      </c>
      <c r="BP118" s="120">
        <v>0</v>
      </c>
      <c r="BQ118" s="116">
        <v>76</v>
      </c>
      <c r="BR118" s="120">
        <v>100</v>
      </c>
      <c r="BS118" s="116">
        <v>76</v>
      </c>
      <c r="BT118" s="2"/>
      <c r="BU118" s="3"/>
      <c r="BV118" s="3"/>
      <c r="BW118" s="3"/>
      <c r="BX118" s="3"/>
    </row>
    <row r="119" spans="1:76" ht="15">
      <c r="A119" s="64" t="s">
        <v>276</v>
      </c>
      <c r="B119" s="65"/>
      <c r="C119" s="65" t="s">
        <v>64</v>
      </c>
      <c r="D119" s="66">
        <v>162.5932358639175</v>
      </c>
      <c r="E119" s="68"/>
      <c r="F119" s="100" t="s">
        <v>795</v>
      </c>
      <c r="G119" s="65"/>
      <c r="H119" s="69" t="s">
        <v>276</v>
      </c>
      <c r="I119" s="70"/>
      <c r="J119" s="70"/>
      <c r="K119" s="69" t="s">
        <v>2667</v>
      </c>
      <c r="L119" s="73">
        <v>1</v>
      </c>
      <c r="M119" s="74">
        <v>7937.80224609375</v>
      </c>
      <c r="N119" s="74">
        <v>7625.7080078125</v>
      </c>
      <c r="O119" s="75"/>
      <c r="P119" s="76"/>
      <c r="Q119" s="76"/>
      <c r="R119" s="86"/>
      <c r="S119" s="48">
        <v>0</v>
      </c>
      <c r="T119" s="48">
        <v>1</v>
      </c>
      <c r="U119" s="49">
        <v>0</v>
      </c>
      <c r="V119" s="49">
        <v>0.333333</v>
      </c>
      <c r="W119" s="49">
        <v>0</v>
      </c>
      <c r="X119" s="49">
        <v>0.638297</v>
      </c>
      <c r="Y119" s="49">
        <v>0</v>
      </c>
      <c r="Z119" s="49">
        <v>0</v>
      </c>
      <c r="AA119" s="71">
        <v>119</v>
      </c>
      <c r="AB119" s="71"/>
      <c r="AC119" s="72"/>
      <c r="AD119" s="78" t="s">
        <v>1451</v>
      </c>
      <c r="AE119" s="78">
        <v>664</v>
      </c>
      <c r="AF119" s="78">
        <v>262</v>
      </c>
      <c r="AG119" s="78">
        <v>354</v>
      </c>
      <c r="AH119" s="78">
        <v>724</v>
      </c>
      <c r="AI119" s="78"/>
      <c r="AJ119" s="78" t="s">
        <v>1658</v>
      </c>
      <c r="AK119" s="78" t="s">
        <v>1836</v>
      </c>
      <c r="AL119" s="78"/>
      <c r="AM119" s="78"/>
      <c r="AN119" s="80">
        <v>41339.448333333334</v>
      </c>
      <c r="AO119" s="83" t="s">
        <v>2136</v>
      </c>
      <c r="AP119" s="78" t="b">
        <v>1</v>
      </c>
      <c r="AQ119" s="78" t="b">
        <v>0</v>
      </c>
      <c r="AR119" s="78" t="b">
        <v>1</v>
      </c>
      <c r="AS119" s="78"/>
      <c r="AT119" s="78">
        <v>7</v>
      </c>
      <c r="AU119" s="83" t="s">
        <v>2230</v>
      </c>
      <c r="AV119" s="78" t="b">
        <v>0</v>
      </c>
      <c r="AW119" s="78" t="s">
        <v>2331</v>
      </c>
      <c r="AX119" s="83" t="s">
        <v>2448</v>
      </c>
      <c r="AY119" s="78" t="s">
        <v>66</v>
      </c>
      <c r="AZ119" s="78" t="str">
        <f>REPLACE(INDEX(GroupVertices[Group],MATCH(Vertices[[#This Row],[Vertex]],GroupVertices[Vertex],0)),1,1,"")</f>
        <v>18</v>
      </c>
      <c r="BA119" s="48"/>
      <c r="BB119" s="48"/>
      <c r="BC119" s="48"/>
      <c r="BD119" s="48"/>
      <c r="BE119" s="48"/>
      <c r="BF119" s="48"/>
      <c r="BG119" s="116" t="s">
        <v>3335</v>
      </c>
      <c r="BH119" s="116" t="s">
        <v>3335</v>
      </c>
      <c r="BI119" s="116" t="s">
        <v>3445</v>
      </c>
      <c r="BJ119" s="116" t="s">
        <v>3445</v>
      </c>
      <c r="BK119" s="116">
        <v>3</v>
      </c>
      <c r="BL119" s="120">
        <v>14.285714285714286</v>
      </c>
      <c r="BM119" s="116">
        <v>0</v>
      </c>
      <c r="BN119" s="120">
        <v>0</v>
      </c>
      <c r="BO119" s="116">
        <v>0</v>
      </c>
      <c r="BP119" s="120">
        <v>0</v>
      </c>
      <c r="BQ119" s="116">
        <v>18</v>
      </c>
      <c r="BR119" s="120">
        <v>85.71428571428571</v>
      </c>
      <c r="BS119" s="116">
        <v>21</v>
      </c>
      <c r="BT119" s="2"/>
      <c r="BU119" s="3"/>
      <c r="BV119" s="3"/>
      <c r="BW119" s="3"/>
      <c r="BX119" s="3"/>
    </row>
    <row r="120" spans="1:76" ht="15">
      <c r="A120" s="64" t="s">
        <v>277</v>
      </c>
      <c r="B120" s="65"/>
      <c r="C120" s="65" t="s">
        <v>64</v>
      </c>
      <c r="D120" s="66">
        <v>171.41705327493455</v>
      </c>
      <c r="E120" s="68"/>
      <c r="F120" s="100" t="s">
        <v>796</v>
      </c>
      <c r="G120" s="65"/>
      <c r="H120" s="69" t="s">
        <v>277</v>
      </c>
      <c r="I120" s="70"/>
      <c r="J120" s="70"/>
      <c r="K120" s="69" t="s">
        <v>2668</v>
      </c>
      <c r="L120" s="73">
        <v>1</v>
      </c>
      <c r="M120" s="74">
        <v>7429.40625</v>
      </c>
      <c r="N120" s="74">
        <v>4240.75244140625</v>
      </c>
      <c r="O120" s="75"/>
      <c r="P120" s="76"/>
      <c r="Q120" s="76"/>
      <c r="R120" s="86"/>
      <c r="S120" s="48">
        <v>0</v>
      </c>
      <c r="T120" s="48">
        <v>1</v>
      </c>
      <c r="U120" s="49">
        <v>0</v>
      </c>
      <c r="V120" s="49">
        <v>1</v>
      </c>
      <c r="W120" s="49">
        <v>0</v>
      </c>
      <c r="X120" s="49">
        <v>0.999998</v>
      </c>
      <c r="Y120" s="49">
        <v>0</v>
      </c>
      <c r="Z120" s="49">
        <v>0</v>
      </c>
      <c r="AA120" s="71">
        <v>120</v>
      </c>
      <c r="AB120" s="71"/>
      <c r="AC120" s="72"/>
      <c r="AD120" s="78" t="s">
        <v>277</v>
      </c>
      <c r="AE120" s="78">
        <v>4031</v>
      </c>
      <c r="AF120" s="78">
        <v>4159</v>
      </c>
      <c r="AG120" s="78">
        <v>1159</v>
      </c>
      <c r="AH120" s="78">
        <v>894</v>
      </c>
      <c r="AI120" s="78"/>
      <c r="AJ120" s="78" t="s">
        <v>1659</v>
      </c>
      <c r="AK120" s="78" t="s">
        <v>1837</v>
      </c>
      <c r="AL120" s="83" t="s">
        <v>1969</v>
      </c>
      <c r="AM120" s="78"/>
      <c r="AN120" s="80">
        <v>42949.61696759259</v>
      </c>
      <c r="AO120" s="83" t="s">
        <v>2137</v>
      </c>
      <c r="AP120" s="78" t="b">
        <v>0</v>
      </c>
      <c r="AQ120" s="78" t="b">
        <v>0</v>
      </c>
      <c r="AR120" s="78" t="b">
        <v>1</v>
      </c>
      <c r="AS120" s="78"/>
      <c r="AT120" s="78">
        <v>22</v>
      </c>
      <c r="AU120" s="83" t="s">
        <v>2230</v>
      </c>
      <c r="AV120" s="78" t="b">
        <v>0</v>
      </c>
      <c r="AW120" s="78" t="s">
        <v>2331</v>
      </c>
      <c r="AX120" s="83" t="s">
        <v>2449</v>
      </c>
      <c r="AY120" s="78" t="s">
        <v>66</v>
      </c>
      <c r="AZ120" s="78" t="str">
        <f>REPLACE(INDEX(GroupVertices[Group],MATCH(Vertices[[#This Row],[Vertex]],GroupVertices[Vertex],0)),1,1,"")</f>
        <v>34</v>
      </c>
      <c r="BA120" s="48" t="s">
        <v>584</v>
      </c>
      <c r="BB120" s="48" t="s">
        <v>584</v>
      </c>
      <c r="BC120" s="48" t="s">
        <v>637</v>
      </c>
      <c r="BD120" s="48" t="s">
        <v>637</v>
      </c>
      <c r="BE120" s="48" t="s">
        <v>676</v>
      </c>
      <c r="BF120" s="48" t="s">
        <v>3307</v>
      </c>
      <c r="BG120" s="116" t="s">
        <v>3356</v>
      </c>
      <c r="BH120" s="116" t="s">
        <v>3415</v>
      </c>
      <c r="BI120" s="116" t="s">
        <v>3466</v>
      </c>
      <c r="BJ120" s="116" t="s">
        <v>3520</v>
      </c>
      <c r="BK120" s="116">
        <v>0</v>
      </c>
      <c r="BL120" s="120">
        <v>0</v>
      </c>
      <c r="BM120" s="116">
        <v>0</v>
      </c>
      <c r="BN120" s="120">
        <v>0</v>
      </c>
      <c r="BO120" s="116">
        <v>0</v>
      </c>
      <c r="BP120" s="120">
        <v>0</v>
      </c>
      <c r="BQ120" s="116">
        <v>29</v>
      </c>
      <c r="BR120" s="120">
        <v>100</v>
      </c>
      <c r="BS120" s="116">
        <v>29</v>
      </c>
      <c r="BT120" s="2"/>
      <c r="BU120" s="3"/>
      <c r="BV120" s="3"/>
      <c r="BW120" s="3"/>
      <c r="BX120" s="3"/>
    </row>
    <row r="121" spans="1:76" ht="15">
      <c r="A121" s="64" t="s">
        <v>408</v>
      </c>
      <c r="B121" s="65"/>
      <c r="C121" s="65" t="s">
        <v>64</v>
      </c>
      <c r="D121" s="66">
        <v>791.9462954506768</v>
      </c>
      <c r="E121" s="68"/>
      <c r="F121" s="100" t="s">
        <v>2299</v>
      </c>
      <c r="G121" s="65"/>
      <c r="H121" s="69" t="s">
        <v>408</v>
      </c>
      <c r="I121" s="70"/>
      <c r="J121" s="70"/>
      <c r="K121" s="69" t="s">
        <v>2669</v>
      </c>
      <c r="L121" s="73">
        <v>1</v>
      </c>
      <c r="M121" s="74">
        <v>7429.40625</v>
      </c>
      <c r="N121" s="74">
        <v>4676.0029296875</v>
      </c>
      <c r="O121" s="75"/>
      <c r="P121" s="76"/>
      <c r="Q121" s="76"/>
      <c r="R121" s="86"/>
      <c r="S121" s="48">
        <v>1</v>
      </c>
      <c r="T121" s="48">
        <v>0</v>
      </c>
      <c r="U121" s="49">
        <v>0</v>
      </c>
      <c r="V121" s="49">
        <v>1</v>
      </c>
      <c r="W121" s="49">
        <v>0</v>
      </c>
      <c r="X121" s="49">
        <v>0.999998</v>
      </c>
      <c r="Y121" s="49">
        <v>0</v>
      </c>
      <c r="Z121" s="49">
        <v>0</v>
      </c>
      <c r="AA121" s="71">
        <v>121</v>
      </c>
      <c r="AB121" s="71"/>
      <c r="AC121" s="72"/>
      <c r="AD121" s="78" t="s">
        <v>1452</v>
      </c>
      <c r="AE121" s="78">
        <v>654</v>
      </c>
      <c r="AF121" s="78">
        <v>278213</v>
      </c>
      <c r="AG121" s="78">
        <v>11822</v>
      </c>
      <c r="AH121" s="78">
        <v>5406</v>
      </c>
      <c r="AI121" s="78"/>
      <c r="AJ121" s="78" t="s">
        <v>1660</v>
      </c>
      <c r="AK121" s="78" t="s">
        <v>1838</v>
      </c>
      <c r="AL121" s="83" t="s">
        <v>1970</v>
      </c>
      <c r="AM121" s="78"/>
      <c r="AN121" s="80">
        <v>39916.55784722222</v>
      </c>
      <c r="AO121" s="83" t="s">
        <v>2138</v>
      </c>
      <c r="AP121" s="78" t="b">
        <v>0</v>
      </c>
      <c r="AQ121" s="78" t="b">
        <v>0</v>
      </c>
      <c r="AR121" s="78" t="b">
        <v>1</v>
      </c>
      <c r="AS121" s="78"/>
      <c r="AT121" s="78">
        <v>2933</v>
      </c>
      <c r="AU121" s="83" t="s">
        <v>2230</v>
      </c>
      <c r="AV121" s="78" t="b">
        <v>1</v>
      </c>
      <c r="AW121" s="78" t="s">
        <v>2331</v>
      </c>
      <c r="AX121" s="83" t="s">
        <v>2450</v>
      </c>
      <c r="AY121" s="78" t="s">
        <v>65</v>
      </c>
      <c r="AZ121" s="78" t="str">
        <f>REPLACE(INDEX(GroupVertices[Group],MATCH(Vertices[[#This Row],[Vertex]],GroupVertices[Vertex],0)),1,1,"")</f>
        <v>34</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409</v>
      </c>
      <c r="B122" s="65"/>
      <c r="C122" s="65" t="s">
        <v>64</v>
      </c>
      <c r="D122" s="66">
        <v>1000</v>
      </c>
      <c r="E122" s="68"/>
      <c r="F122" s="100" t="s">
        <v>2300</v>
      </c>
      <c r="G122" s="65"/>
      <c r="H122" s="69" t="s">
        <v>409</v>
      </c>
      <c r="I122" s="70"/>
      <c r="J122" s="70"/>
      <c r="K122" s="69" t="s">
        <v>2670</v>
      </c>
      <c r="L122" s="73">
        <v>1686.8454332552694</v>
      </c>
      <c r="M122" s="74">
        <v>3359.315673828125</v>
      </c>
      <c r="N122" s="74">
        <v>7942.28076171875</v>
      </c>
      <c r="O122" s="75"/>
      <c r="P122" s="76"/>
      <c r="Q122" s="76"/>
      <c r="R122" s="86"/>
      <c r="S122" s="48">
        <v>2</v>
      </c>
      <c r="T122" s="48">
        <v>0</v>
      </c>
      <c r="U122" s="49">
        <v>144</v>
      </c>
      <c r="V122" s="49">
        <v>0.00813</v>
      </c>
      <c r="W122" s="49">
        <v>2.5E-05</v>
      </c>
      <c r="X122" s="49">
        <v>0.857397</v>
      </c>
      <c r="Y122" s="49">
        <v>0</v>
      </c>
      <c r="Z122" s="49">
        <v>0</v>
      </c>
      <c r="AA122" s="71">
        <v>122</v>
      </c>
      <c r="AB122" s="71"/>
      <c r="AC122" s="72"/>
      <c r="AD122" s="78" t="s">
        <v>1453</v>
      </c>
      <c r="AE122" s="78">
        <v>62042</v>
      </c>
      <c r="AF122" s="78">
        <v>3339350</v>
      </c>
      <c r="AG122" s="78">
        <v>267618</v>
      </c>
      <c r="AH122" s="78">
        <v>22257</v>
      </c>
      <c r="AI122" s="78"/>
      <c r="AJ122" s="78" t="s">
        <v>1661</v>
      </c>
      <c r="AK122" s="78" t="s">
        <v>1824</v>
      </c>
      <c r="AL122" s="83" t="s">
        <v>1971</v>
      </c>
      <c r="AM122" s="78"/>
      <c r="AN122" s="80">
        <v>39898.69215277778</v>
      </c>
      <c r="AO122" s="83" t="s">
        <v>2139</v>
      </c>
      <c r="AP122" s="78" t="b">
        <v>0</v>
      </c>
      <c r="AQ122" s="78" t="b">
        <v>0</v>
      </c>
      <c r="AR122" s="78" t="b">
        <v>0</v>
      </c>
      <c r="AS122" s="78"/>
      <c r="AT122" s="78">
        <v>12914</v>
      </c>
      <c r="AU122" s="83" t="s">
        <v>2230</v>
      </c>
      <c r="AV122" s="78" t="b">
        <v>1</v>
      </c>
      <c r="AW122" s="78" t="s">
        <v>2331</v>
      </c>
      <c r="AX122" s="83" t="s">
        <v>2451</v>
      </c>
      <c r="AY122" s="78" t="s">
        <v>65</v>
      </c>
      <c r="AZ122" s="78" t="str">
        <f>REPLACE(INDEX(GroupVertices[Group],MATCH(Vertices[[#This Row],[Vertex]],GroupVertices[Vertex],0)),1,1,"")</f>
        <v>3</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278</v>
      </c>
      <c r="B123" s="65"/>
      <c r="C123" s="65" t="s">
        <v>64</v>
      </c>
      <c r="D123" s="66">
        <v>165.7631984955377</v>
      </c>
      <c r="E123" s="68"/>
      <c r="F123" s="100" t="s">
        <v>797</v>
      </c>
      <c r="G123" s="65"/>
      <c r="H123" s="69" t="s">
        <v>278</v>
      </c>
      <c r="I123" s="70"/>
      <c r="J123" s="70"/>
      <c r="K123" s="69" t="s">
        <v>2671</v>
      </c>
      <c r="L123" s="73">
        <v>867.3372365339578</v>
      </c>
      <c r="M123" s="74">
        <v>3014.416259765625</v>
      </c>
      <c r="N123" s="74">
        <v>8811.0556640625</v>
      </c>
      <c r="O123" s="75"/>
      <c r="P123" s="76"/>
      <c r="Q123" s="76"/>
      <c r="R123" s="86"/>
      <c r="S123" s="48">
        <v>0</v>
      </c>
      <c r="T123" s="48">
        <v>2</v>
      </c>
      <c r="U123" s="49">
        <v>74</v>
      </c>
      <c r="V123" s="49">
        <v>0.006329</v>
      </c>
      <c r="W123" s="49">
        <v>5E-06</v>
      </c>
      <c r="X123" s="49">
        <v>1.004921</v>
      </c>
      <c r="Y123" s="49">
        <v>0</v>
      </c>
      <c r="Z123" s="49">
        <v>0</v>
      </c>
      <c r="AA123" s="71">
        <v>123</v>
      </c>
      <c r="AB123" s="71"/>
      <c r="AC123" s="72"/>
      <c r="AD123" s="78" t="s">
        <v>1454</v>
      </c>
      <c r="AE123" s="78">
        <v>1753</v>
      </c>
      <c r="AF123" s="78">
        <v>1662</v>
      </c>
      <c r="AG123" s="78">
        <v>7051</v>
      </c>
      <c r="AH123" s="78">
        <v>1954</v>
      </c>
      <c r="AI123" s="78"/>
      <c r="AJ123" s="78" t="s">
        <v>1662</v>
      </c>
      <c r="AK123" s="78" t="s">
        <v>1839</v>
      </c>
      <c r="AL123" s="78"/>
      <c r="AM123" s="78"/>
      <c r="AN123" s="80">
        <v>39975.465150462966</v>
      </c>
      <c r="AO123" s="83" t="s">
        <v>2140</v>
      </c>
      <c r="AP123" s="78" t="b">
        <v>1</v>
      </c>
      <c r="AQ123" s="78" t="b">
        <v>0</v>
      </c>
      <c r="AR123" s="78" t="b">
        <v>1</v>
      </c>
      <c r="AS123" s="78"/>
      <c r="AT123" s="78">
        <v>28</v>
      </c>
      <c r="AU123" s="83" t="s">
        <v>2230</v>
      </c>
      <c r="AV123" s="78" t="b">
        <v>0</v>
      </c>
      <c r="AW123" s="78" t="s">
        <v>2331</v>
      </c>
      <c r="AX123" s="83" t="s">
        <v>2452</v>
      </c>
      <c r="AY123" s="78" t="s">
        <v>66</v>
      </c>
      <c r="AZ123" s="78" t="str">
        <f>REPLACE(INDEX(GroupVertices[Group],MATCH(Vertices[[#This Row],[Vertex]],GroupVertices[Vertex],0)),1,1,"")</f>
        <v>3</v>
      </c>
      <c r="BA123" s="48"/>
      <c r="BB123" s="48"/>
      <c r="BC123" s="48"/>
      <c r="BD123" s="48"/>
      <c r="BE123" s="48" t="s">
        <v>678</v>
      </c>
      <c r="BF123" s="48" t="s">
        <v>678</v>
      </c>
      <c r="BG123" s="116" t="s">
        <v>3357</v>
      </c>
      <c r="BH123" s="116" t="s">
        <v>3357</v>
      </c>
      <c r="BI123" s="116" t="s">
        <v>3467</v>
      </c>
      <c r="BJ123" s="116" t="s">
        <v>3467</v>
      </c>
      <c r="BK123" s="116">
        <v>1</v>
      </c>
      <c r="BL123" s="120">
        <v>3.225806451612903</v>
      </c>
      <c r="BM123" s="116">
        <v>2</v>
      </c>
      <c r="BN123" s="120">
        <v>6.451612903225806</v>
      </c>
      <c r="BO123" s="116">
        <v>0</v>
      </c>
      <c r="BP123" s="120">
        <v>0</v>
      </c>
      <c r="BQ123" s="116">
        <v>28</v>
      </c>
      <c r="BR123" s="120">
        <v>90.3225806451613</v>
      </c>
      <c r="BS123" s="116">
        <v>31</v>
      </c>
      <c r="BT123" s="2"/>
      <c r="BU123" s="3"/>
      <c r="BV123" s="3"/>
      <c r="BW123" s="3"/>
      <c r="BX123" s="3"/>
    </row>
    <row r="124" spans="1:76" ht="15">
      <c r="A124" s="64" t="s">
        <v>410</v>
      </c>
      <c r="B124" s="65"/>
      <c r="C124" s="65" t="s">
        <v>64</v>
      </c>
      <c r="D124" s="66">
        <v>297.8510128371057</v>
      </c>
      <c r="E124" s="68"/>
      <c r="F124" s="100" t="s">
        <v>2301</v>
      </c>
      <c r="G124" s="65"/>
      <c r="H124" s="69" t="s">
        <v>410</v>
      </c>
      <c r="I124" s="70"/>
      <c r="J124" s="70"/>
      <c r="K124" s="69" t="s">
        <v>2672</v>
      </c>
      <c r="L124" s="73">
        <v>1</v>
      </c>
      <c r="M124" s="74">
        <v>2702.78369140625</v>
      </c>
      <c r="N124" s="74">
        <v>9646.09375</v>
      </c>
      <c r="O124" s="75"/>
      <c r="P124" s="76"/>
      <c r="Q124" s="76"/>
      <c r="R124" s="86"/>
      <c r="S124" s="48">
        <v>1</v>
      </c>
      <c r="T124" s="48">
        <v>0</v>
      </c>
      <c r="U124" s="49">
        <v>0</v>
      </c>
      <c r="V124" s="49">
        <v>0.005128</v>
      </c>
      <c r="W124" s="49">
        <v>1E-06</v>
      </c>
      <c r="X124" s="49">
        <v>0.577091</v>
      </c>
      <c r="Y124" s="49">
        <v>0</v>
      </c>
      <c r="Z124" s="49">
        <v>0</v>
      </c>
      <c r="AA124" s="71">
        <v>124</v>
      </c>
      <c r="AB124" s="71"/>
      <c r="AC124" s="72"/>
      <c r="AD124" s="78" t="s">
        <v>1455</v>
      </c>
      <c r="AE124" s="78">
        <v>1322</v>
      </c>
      <c r="AF124" s="78">
        <v>59998</v>
      </c>
      <c r="AG124" s="78">
        <v>14451</v>
      </c>
      <c r="AH124" s="78">
        <v>12666</v>
      </c>
      <c r="AI124" s="78"/>
      <c r="AJ124" s="78" t="s">
        <v>1663</v>
      </c>
      <c r="AK124" s="78" t="s">
        <v>1303</v>
      </c>
      <c r="AL124" s="83" t="s">
        <v>1972</v>
      </c>
      <c r="AM124" s="78"/>
      <c r="AN124" s="80">
        <v>42279.59546296296</v>
      </c>
      <c r="AO124" s="83" t="s">
        <v>2141</v>
      </c>
      <c r="AP124" s="78" t="b">
        <v>0</v>
      </c>
      <c r="AQ124" s="78" t="b">
        <v>0</v>
      </c>
      <c r="AR124" s="78" t="b">
        <v>1</v>
      </c>
      <c r="AS124" s="78"/>
      <c r="AT124" s="78">
        <v>56</v>
      </c>
      <c r="AU124" s="83" t="s">
        <v>2230</v>
      </c>
      <c r="AV124" s="78" t="b">
        <v>1</v>
      </c>
      <c r="AW124" s="78" t="s">
        <v>2331</v>
      </c>
      <c r="AX124" s="83" t="s">
        <v>2453</v>
      </c>
      <c r="AY124" s="78" t="s">
        <v>65</v>
      </c>
      <c r="AZ124" s="78" t="str">
        <f>REPLACE(INDEX(GroupVertices[Group],MATCH(Vertices[[#This Row],[Vertex]],GroupVertices[Vertex],0)),1,1,"")</f>
        <v>3</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279</v>
      </c>
      <c r="B125" s="65"/>
      <c r="C125" s="65" t="s">
        <v>64</v>
      </c>
      <c r="D125" s="66">
        <v>164.06047571055313</v>
      </c>
      <c r="E125" s="68"/>
      <c r="F125" s="100" t="s">
        <v>798</v>
      </c>
      <c r="G125" s="65"/>
      <c r="H125" s="69" t="s">
        <v>279</v>
      </c>
      <c r="I125" s="70"/>
      <c r="J125" s="70"/>
      <c r="K125" s="69" t="s">
        <v>2673</v>
      </c>
      <c r="L125" s="73">
        <v>1</v>
      </c>
      <c r="M125" s="74">
        <v>426.2081604003906</v>
      </c>
      <c r="N125" s="74">
        <v>5459.1181640625</v>
      </c>
      <c r="O125" s="75"/>
      <c r="P125" s="76"/>
      <c r="Q125" s="76"/>
      <c r="R125" s="86"/>
      <c r="S125" s="48">
        <v>1</v>
      </c>
      <c r="T125" s="48">
        <v>1</v>
      </c>
      <c r="U125" s="49">
        <v>0</v>
      </c>
      <c r="V125" s="49">
        <v>0</v>
      </c>
      <c r="W125" s="49">
        <v>0</v>
      </c>
      <c r="X125" s="49">
        <v>0.999998</v>
      </c>
      <c r="Y125" s="49">
        <v>0</v>
      </c>
      <c r="Z125" s="49" t="s">
        <v>2866</v>
      </c>
      <c r="AA125" s="71">
        <v>125</v>
      </c>
      <c r="AB125" s="71"/>
      <c r="AC125" s="72"/>
      <c r="AD125" s="78" t="s">
        <v>1456</v>
      </c>
      <c r="AE125" s="78">
        <v>603</v>
      </c>
      <c r="AF125" s="78">
        <v>910</v>
      </c>
      <c r="AG125" s="78">
        <v>2098</v>
      </c>
      <c r="AH125" s="78">
        <v>405</v>
      </c>
      <c r="AI125" s="78"/>
      <c r="AJ125" s="78" t="s">
        <v>1664</v>
      </c>
      <c r="AK125" s="78" t="s">
        <v>1779</v>
      </c>
      <c r="AL125" s="83" t="s">
        <v>1973</v>
      </c>
      <c r="AM125" s="78"/>
      <c r="AN125" s="80">
        <v>40921.49365740741</v>
      </c>
      <c r="AO125" s="83" t="s">
        <v>2142</v>
      </c>
      <c r="AP125" s="78" t="b">
        <v>0</v>
      </c>
      <c r="AQ125" s="78" t="b">
        <v>0</v>
      </c>
      <c r="AR125" s="78" t="b">
        <v>1</v>
      </c>
      <c r="AS125" s="78"/>
      <c r="AT125" s="78">
        <v>34</v>
      </c>
      <c r="AU125" s="83" t="s">
        <v>2230</v>
      </c>
      <c r="AV125" s="78" t="b">
        <v>0</v>
      </c>
      <c r="AW125" s="78" t="s">
        <v>2331</v>
      </c>
      <c r="AX125" s="83" t="s">
        <v>2454</v>
      </c>
      <c r="AY125" s="78" t="s">
        <v>66</v>
      </c>
      <c r="AZ125" s="78" t="str">
        <f>REPLACE(INDEX(GroupVertices[Group],MATCH(Vertices[[#This Row],[Vertex]],GroupVertices[Vertex],0)),1,1,"")</f>
        <v>1</v>
      </c>
      <c r="BA125" s="48" t="s">
        <v>585</v>
      </c>
      <c r="BB125" s="48" t="s">
        <v>585</v>
      </c>
      <c r="BC125" s="48" t="s">
        <v>627</v>
      </c>
      <c r="BD125" s="48" t="s">
        <v>627</v>
      </c>
      <c r="BE125" s="48" t="s">
        <v>679</v>
      </c>
      <c r="BF125" s="48" t="s">
        <v>679</v>
      </c>
      <c r="BG125" s="116" t="s">
        <v>3358</v>
      </c>
      <c r="BH125" s="116" t="s">
        <v>3358</v>
      </c>
      <c r="BI125" s="116" t="s">
        <v>3468</v>
      </c>
      <c r="BJ125" s="116" t="s">
        <v>3468</v>
      </c>
      <c r="BK125" s="116">
        <v>3</v>
      </c>
      <c r="BL125" s="120">
        <v>8.823529411764707</v>
      </c>
      <c r="BM125" s="116">
        <v>2</v>
      </c>
      <c r="BN125" s="120">
        <v>5.882352941176471</v>
      </c>
      <c r="BO125" s="116">
        <v>0</v>
      </c>
      <c r="BP125" s="120">
        <v>0</v>
      </c>
      <c r="BQ125" s="116">
        <v>29</v>
      </c>
      <c r="BR125" s="120">
        <v>85.29411764705883</v>
      </c>
      <c r="BS125" s="116">
        <v>34</v>
      </c>
      <c r="BT125" s="2"/>
      <c r="BU125" s="3"/>
      <c r="BV125" s="3"/>
      <c r="BW125" s="3"/>
      <c r="BX125" s="3"/>
    </row>
    <row r="126" spans="1:76" ht="15">
      <c r="A126" s="64" t="s">
        <v>280</v>
      </c>
      <c r="B126" s="65"/>
      <c r="C126" s="65" t="s">
        <v>64</v>
      </c>
      <c r="D126" s="66">
        <v>162.50266550301407</v>
      </c>
      <c r="E126" s="68"/>
      <c r="F126" s="100" t="s">
        <v>799</v>
      </c>
      <c r="G126" s="65"/>
      <c r="H126" s="69" t="s">
        <v>280</v>
      </c>
      <c r="I126" s="70"/>
      <c r="J126" s="70"/>
      <c r="K126" s="69" t="s">
        <v>2674</v>
      </c>
      <c r="L126" s="73">
        <v>71.24355971896955</v>
      </c>
      <c r="M126" s="74">
        <v>7601.5791015625</v>
      </c>
      <c r="N126" s="74">
        <v>8613.8447265625</v>
      </c>
      <c r="O126" s="75"/>
      <c r="P126" s="76"/>
      <c r="Q126" s="76"/>
      <c r="R126" s="86"/>
      <c r="S126" s="48">
        <v>0</v>
      </c>
      <c r="T126" s="48">
        <v>3</v>
      </c>
      <c r="U126" s="49">
        <v>6</v>
      </c>
      <c r="V126" s="49">
        <v>0.333333</v>
      </c>
      <c r="W126" s="49">
        <v>0</v>
      </c>
      <c r="X126" s="49">
        <v>1.918915</v>
      </c>
      <c r="Y126" s="49">
        <v>0</v>
      </c>
      <c r="Z126" s="49">
        <v>0</v>
      </c>
      <c r="AA126" s="71">
        <v>126</v>
      </c>
      <c r="AB126" s="71"/>
      <c r="AC126" s="72"/>
      <c r="AD126" s="78" t="s">
        <v>1457</v>
      </c>
      <c r="AE126" s="78">
        <v>520</v>
      </c>
      <c r="AF126" s="78">
        <v>222</v>
      </c>
      <c r="AG126" s="78">
        <v>1251</v>
      </c>
      <c r="AH126" s="78">
        <v>1289</v>
      </c>
      <c r="AI126" s="78"/>
      <c r="AJ126" s="78" t="s">
        <v>1665</v>
      </c>
      <c r="AK126" s="78" t="s">
        <v>1840</v>
      </c>
      <c r="AL126" s="78"/>
      <c r="AM126" s="78"/>
      <c r="AN126" s="80">
        <v>41844.97550925926</v>
      </c>
      <c r="AO126" s="78"/>
      <c r="AP126" s="78" t="b">
        <v>0</v>
      </c>
      <c r="AQ126" s="78" t="b">
        <v>0</v>
      </c>
      <c r="AR126" s="78" t="b">
        <v>1</v>
      </c>
      <c r="AS126" s="78"/>
      <c r="AT126" s="78">
        <v>12</v>
      </c>
      <c r="AU126" s="83" t="s">
        <v>2230</v>
      </c>
      <c r="AV126" s="78" t="b">
        <v>0</v>
      </c>
      <c r="AW126" s="78" t="s">
        <v>2331</v>
      </c>
      <c r="AX126" s="83" t="s">
        <v>2455</v>
      </c>
      <c r="AY126" s="78" t="s">
        <v>66</v>
      </c>
      <c r="AZ126" s="78" t="str">
        <f>REPLACE(INDEX(GroupVertices[Group],MATCH(Vertices[[#This Row],[Vertex]],GroupVertices[Vertex],0)),1,1,"")</f>
        <v>10</v>
      </c>
      <c r="BA126" s="48"/>
      <c r="BB126" s="48"/>
      <c r="BC126" s="48"/>
      <c r="BD126" s="48"/>
      <c r="BE126" s="48" t="s">
        <v>680</v>
      </c>
      <c r="BF126" s="48" t="s">
        <v>680</v>
      </c>
      <c r="BG126" s="116" t="s">
        <v>3359</v>
      </c>
      <c r="BH126" s="116" t="s">
        <v>3359</v>
      </c>
      <c r="BI126" s="116" t="s">
        <v>3469</v>
      </c>
      <c r="BJ126" s="116" t="s">
        <v>3469</v>
      </c>
      <c r="BK126" s="116">
        <v>1</v>
      </c>
      <c r="BL126" s="120">
        <v>3.5714285714285716</v>
      </c>
      <c r="BM126" s="116">
        <v>0</v>
      </c>
      <c r="BN126" s="120">
        <v>0</v>
      </c>
      <c r="BO126" s="116">
        <v>0</v>
      </c>
      <c r="BP126" s="120">
        <v>0</v>
      </c>
      <c r="BQ126" s="116">
        <v>27</v>
      </c>
      <c r="BR126" s="120">
        <v>96.42857142857143</v>
      </c>
      <c r="BS126" s="116">
        <v>28</v>
      </c>
      <c r="BT126" s="2"/>
      <c r="BU126" s="3"/>
      <c r="BV126" s="3"/>
      <c r="BW126" s="3"/>
      <c r="BX126" s="3"/>
    </row>
    <row r="127" spans="1:76" ht="15">
      <c r="A127" s="64" t="s">
        <v>411</v>
      </c>
      <c r="B127" s="65"/>
      <c r="C127" s="65" t="s">
        <v>64</v>
      </c>
      <c r="D127" s="66">
        <v>169.8569788083729</v>
      </c>
      <c r="E127" s="68"/>
      <c r="F127" s="100" t="s">
        <v>2302</v>
      </c>
      <c r="G127" s="65"/>
      <c r="H127" s="69" t="s">
        <v>411</v>
      </c>
      <c r="I127" s="70"/>
      <c r="J127" s="70"/>
      <c r="K127" s="69" t="s">
        <v>2675</v>
      </c>
      <c r="L127" s="73">
        <v>1</v>
      </c>
      <c r="M127" s="74">
        <v>7601.5791015625</v>
      </c>
      <c r="N127" s="74">
        <v>9302.0107421875</v>
      </c>
      <c r="O127" s="75"/>
      <c r="P127" s="76"/>
      <c r="Q127" s="76"/>
      <c r="R127" s="86"/>
      <c r="S127" s="48">
        <v>1</v>
      </c>
      <c r="T127" s="48">
        <v>0</v>
      </c>
      <c r="U127" s="49">
        <v>0</v>
      </c>
      <c r="V127" s="49">
        <v>0.2</v>
      </c>
      <c r="W127" s="49">
        <v>0</v>
      </c>
      <c r="X127" s="49">
        <v>0.693692</v>
      </c>
      <c r="Y127" s="49">
        <v>0</v>
      </c>
      <c r="Z127" s="49">
        <v>0</v>
      </c>
      <c r="AA127" s="71">
        <v>127</v>
      </c>
      <c r="AB127" s="71"/>
      <c r="AC127" s="72"/>
      <c r="AD127" s="78" t="s">
        <v>1458</v>
      </c>
      <c r="AE127" s="78">
        <v>1910</v>
      </c>
      <c r="AF127" s="78">
        <v>3470</v>
      </c>
      <c r="AG127" s="78">
        <v>2684</v>
      </c>
      <c r="AH127" s="78">
        <v>2751</v>
      </c>
      <c r="AI127" s="78"/>
      <c r="AJ127" s="78" t="s">
        <v>1666</v>
      </c>
      <c r="AK127" s="78" t="s">
        <v>1841</v>
      </c>
      <c r="AL127" s="83" t="s">
        <v>1974</v>
      </c>
      <c r="AM127" s="78"/>
      <c r="AN127" s="80">
        <v>41009.605775462966</v>
      </c>
      <c r="AO127" s="83" t="s">
        <v>2143</v>
      </c>
      <c r="AP127" s="78" t="b">
        <v>0</v>
      </c>
      <c r="AQ127" s="78" t="b">
        <v>0</v>
      </c>
      <c r="AR127" s="78" t="b">
        <v>1</v>
      </c>
      <c r="AS127" s="78"/>
      <c r="AT127" s="78">
        <v>16</v>
      </c>
      <c r="AU127" s="83" t="s">
        <v>2230</v>
      </c>
      <c r="AV127" s="78" t="b">
        <v>0</v>
      </c>
      <c r="AW127" s="78" t="s">
        <v>2331</v>
      </c>
      <c r="AX127" s="83" t="s">
        <v>2456</v>
      </c>
      <c r="AY127" s="78" t="s">
        <v>65</v>
      </c>
      <c r="AZ127" s="78" t="str">
        <f>REPLACE(INDEX(GroupVertices[Group],MATCH(Vertices[[#This Row],[Vertex]],GroupVertices[Vertex],0)),1,1,"")</f>
        <v>10</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412</v>
      </c>
      <c r="B128" s="65"/>
      <c r="C128" s="65" t="s">
        <v>64</v>
      </c>
      <c r="D128" s="66">
        <v>162.08830610188085</v>
      </c>
      <c r="E128" s="68"/>
      <c r="F128" s="100" t="s">
        <v>2303</v>
      </c>
      <c r="G128" s="65"/>
      <c r="H128" s="69" t="s">
        <v>412</v>
      </c>
      <c r="I128" s="70"/>
      <c r="J128" s="70"/>
      <c r="K128" s="69" t="s">
        <v>2676</v>
      </c>
      <c r="L128" s="73">
        <v>1</v>
      </c>
      <c r="M128" s="74">
        <v>7198.76025390625</v>
      </c>
      <c r="N128" s="74">
        <v>9302.0107421875</v>
      </c>
      <c r="O128" s="75"/>
      <c r="P128" s="76"/>
      <c r="Q128" s="76"/>
      <c r="R128" s="86"/>
      <c r="S128" s="48">
        <v>1</v>
      </c>
      <c r="T128" s="48">
        <v>0</v>
      </c>
      <c r="U128" s="49">
        <v>0</v>
      </c>
      <c r="V128" s="49">
        <v>0.2</v>
      </c>
      <c r="W128" s="49">
        <v>0</v>
      </c>
      <c r="X128" s="49">
        <v>0.693692</v>
      </c>
      <c r="Y128" s="49">
        <v>0</v>
      </c>
      <c r="Z128" s="49">
        <v>0</v>
      </c>
      <c r="AA128" s="71">
        <v>128</v>
      </c>
      <c r="AB128" s="71"/>
      <c r="AC128" s="72"/>
      <c r="AD128" s="78" t="s">
        <v>1459</v>
      </c>
      <c r="AE128" s="78">
        <v>45</v>
      </c>
      <c r="AF128" s="78">
        <v>39</v>
      </c>
      <c r="AG128" s="78">
        <v>100</v>
      </c>
      <c r="AH128" s="78">
        <v>11</v>
      </c>
      <c r="AI128" s="78">
        <v>3600</v>
      </c>
      <c r="AJ128" s="78"/>
      <c r="AK128" s="78" t="s">
        <v>1842</v>
      </c>
      <c r="AL128" s="83" t="s">
        <v>1975</v>
      </c>
      <c r="AM128" s="78" t="s">
        <v>2033</v>
      </c>
      <c r="AN128" s="80">
        <v>40435.86738425926</v>
      </c>
      <c r="AO128" s="78"/>
      <c r="AP128" s="78" t="b">
        <v>0</v>
      </c>
      <c r="AQ128" s="78" t="b">
        <v>0</v>
      </c>
      <c r="AR128" s="78" t="b">
        <v>0</v>
      </c>
      <c r="AS128" s="78" t="s">
        <v>1278</v>
      </c>
      <c r="AT128" s="78">
        <v>1</v>
      </c>
      <c r="AU128" s="83" t="s">
        <v>2242</v>
      </c>
      <c r="AV128" s="78" t="b">
        <v>0</v>
      </c>
      <c r="AW128" s="78" t="s">
        <v>2331</v>
      </c>
      <c r="AX128" s="83" t="s">
        <v>2457</v>
      </c>
      <c r="AY128" s="78" t="s">
        <v>65</v>
      </c>
      <c r="AZ128" s="78" t="str">
        <f>REPLACE(INDEX(GroupVertices[Group],MATCH(Vertices[[#This Row],[Vertex]],GroupVertices[Vertex],0)),1,1,"")</f>
        <v>10</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413</v>
      </c>
      <c r="B129" s="65"/>
      <c r="C129" s="65" t="s">
        <v>64</v>
      </c>
      <c r="D129" s="66">
        <v>164.63333324326734</v>
      </c>
      <c r="E129" s="68"/>
      <c r="F129" s="100" t="s">
        <v>2304</v>
      </c>
      <c r="G129" s="65"/>
      <c r="H129" s="69" t="s">
        <v>413</v>
      </c>
      <c r="I129" s="70"/>
      <c r="J129" s="70"/>
      <c r="K129" s="69" t="s">
        <v>2677</v>
      </c>
      <c r="L129" s="73">
        <v>1</v>
      </c>
      <c r="M129" s="74">
        <v>7198.76025390625</v>
      </c>
      <c r="N129" s="74">
        <v>8613.8447265625</v>
      </c>
      <c r="O129" s="75"/>
      <c r="P129" s="76"/>
      <c r="Q129" s="76"/>
      <c r="R129" s="86"/>
      <c r="S129" s="48">
        <v>1</v>
      </c>
      <c r="T129" s="48">
        <v>0</v>
      </c>
      <c r="U129" s="49">
        <v>0</v>
      </c>
      <c r="V129" s="49">
        <v>0.2</v>
      </c>
      <c r="W129" s="49">
        <v>0</v>
      </c>
      <c r="X129" s="49">
        <v>0.693692</v>
      </c>
      <c r="Y129" s="49">
        <v>0</v>
      </c>
      <c r="Z129" s="49">
        <v>0</v>
      </c>
      <c r="AA129" s="71">
        <v>129</v>
      </c>
      <c r="AB129" s="71"/>
      <c r="AC129" s="72"/>
      <c r="AD129" s="78" t="s">
        <v>1460</v>
      </c>
      <c r="AE129" s="78">
        <v>102</v>
      </c>
      <c r="AF129" s="78">
        <v>1163</v>
      </c>
      <c r="AG129" s="78">
        <v>551</v>
      </c>
      <c r="AH129" s="78">
        <v>187</v>
      </c>
      <c r="AI129" s="78"/>
      <c r="AJ129" s="78" t="s">
        <v>1667</v>
      </c>
      <c r="AK129" s="78" t="s">
        <v>1843</v>
      </c>
      <c r="AL129" s="83" t="s">
        <v>1976</v>
      </c>
      <c r="AM129" s="78"/>
      <c r="AN129" s="80">
        <v>42406.64160879629</v>
      </c>
      <c r="AO129" s="83" t="s">
        <v>2144</v>
      </c>
      <c r="AP129" s="78" t="b">
        <v>0</v>
      </c>
      <c r="AQ129" s="78" t="b">
        <v>0</v>
      </c>
      <c r="AR129" s="78" t="b">
        <v>1</v>
      </c>
      <c r="AS129" s="78"/>
      <c r="AT129" s="78">
        <v>33</v>
      </c>
      <c r="AU129" s="83" t="s">
        <v>2230</v>
      </c>
      <c r="AV129" s="78" t="b">
        <v>0</v>
      </c>
      <c r="AW129" s="78" t="s">
        <v>2331</v>
      </c>
      <c r="AX129" s="83" t="s">
        <v>2458</v>
      </c>
      <c r="AY129" s="78" t="s">
        <v>65</v>
      </c>
      <c r="AZ129" s="78" t="str">
        <f>REPLACE(INDEX(GroupVertices[Group],MATCH(Vertices[[#This Row],[Vertex]],GroupVertices[Vertex],0)),1,1,"")</f>
        <v>10</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281</v>
      </c>
      <c r="B130" s="65"/>
      <c r="C130" s="65" t="s">
        <v>64</v>
      </c>
      <c r="D130" s="66">
        <v>167.2666664865347</v>
      </c>
      <c r="E130" s="68"/>
      <c r="F130" s="100" t="s">
        <v>800</v>
      </c>
      <c r="G130" s="65"/>
      <c r="H130" s="69" t="s">
        <v>281</v>
      </c>
      <c r="I130" s="70"/>
      <c r="J130" s="70"/>
      <c r="K130" s="69" t="s">
        <v>2678</v>
      </c>
      <c r="L130" s="73">
        <v>1</v>
      </c>
      <c r="M130" s="74">
        <v>8842.5205078125</v>
      </c>
      <c r="N130" s="74">
        <v>570.5311889648438</v>
      </c>
      <c r="O130" s="75"/>
      <c r="P130" s="76"/>
      <c r="Q130" s="76"/>
      <c r="R130" s="86"/>
      <c r="S130" s="48">
        <v>0</v>
      </c>
      <c r="T130" s="48">
        <v>1</v>
      </c>
      <c r="U130" s="49">
        <v>0</v>
      </c>
      <c r="V130" s="49">
        <v>1</v>
      </c>
      <c r="W130" s="49">
        <v>0</v>
      </c>
      <c r="X130" s="49">
        <v>0.999998</v>
      </c>
      <c r="Y130" s="49">
        <v>0</v>
      </c>
      <c r="Z130" s="49">
        <v>0</v>
      </c>
      <c r="AA130" s="71">
        <v>130</v>
      </c>
      <c r="AB130" s="71"/>
      <c r="AC130" s="72"/>
      <c r="AD130" s="78" t="s">
        <v>1461</v>
      </c>
      <c r="AE130" s="78">
        <v>886</v>
      </c>
      <c r="AF130" s="78">
        <v>2326</v>
      </c>
      <c r="AG130" s="78">
        <v>7882</v>
      </c>
      <c r="AH130" s="78">
        <v>236</v>
      </c>
      <c r="AI130" s="78"/>
      <c r="AJ130" s="78" t="s">
        <v>1668</v>
      </c>
      <c r="AK130" s="78" t="s">
        <v>1844</v>
      </c>
      <c r="AL130" s="83" t="s">
        <v>1977</v>
      </c>
      <c r="AM130" s="78"/>
      <c r="AN130" s="80">
        <v>42445.35119212963</v>
      </c>
      <c r="AO130" s="83" t="s">
        <v>2145</v>
      </c>
      <c r="AP130" s="78" t="b">
        <v>0</v>
      </c>
      <c r="AQ130" s="78" t="b">
        <v>0</v>
      </c>
      <c r="AR130" s="78" t="b">
        <v>1</v>
      </c>
      <c r="AS130" s="78"/>
      <c r="AT130" s="78">
        <v>133</v>
      </c>
      <c r="AU130" s="83" t="s">
        <v>2230</v>
      </c>
      <c r="AV130" s="78" t="b">
        <v>0</v>
      </c>
      <c r="AW130" s="78" t="s">
        <v>2331</v>
      </c>
      <c r="AX130" s="83" t="s">
        <v>2459</v>
      </c>
      <c r="AY130" s="78" t="s">
        <v>66</v>
      </c>
      <c r="AZ130" s="78" t="str">
        <f>REPLACE(INDEX(GroupVertices[Group],MATCH(Vertices[[#This Row],[Vertex]],GroupVertices[Vertex],0)),1,1,"")</f>
        <v>33</v>
      </c>
      <c r="BA130" s="48" t="s">
        <v>586</v>
      </c>
      <c r="BB130" s="48" t="s">
        <v>586</v>
      </c>
      <c r="BC130" s="48" t="s">
        <v>638</v>
      </c>
      <c r="BD130" s="48" t="s">
        <v>638</v>
      </c>
      <c r="BE130" s="48" t="s">
        <v>681</v>
      </c>
      <c r="BF130" s="48" t="s">
        <v>681</v>
      </c>
      <c r="BG130" s="116" t="s">
        <v>3360</v>
      </c>
      <c r="BH130" s="116" t="s">
        <v>3360</v>
      </c>
      <c r="BI130" s="116" t="s">
        <v>3470</v>
      </c>
      <c r="BJ130" s="116" t="s">
        <v>3470</v>
      </c>
      <c r="BK130" s="116">
        <v>1</v>
      </c>
      <c r="BL130" s="120">
        <v>5.555555555555555</v>
      </c>
      <c r="BM130" s="116">
        <v>0</v>
      </c>
      <c r="BN130" s="120">
        <v>0</v>
      </c>
      <c r="BO130" s="116">
        <v>0</v>
      </c>
      <c r="BP130" s="120">
        <v>0</v>
      </c>
      <c r="BQ130" s="116">
        <v>17</v>
      </c>
      <c r="BR130" s="120">
        <v>94.44444444444444</v>
      </c>
      <c r="BS130" s="116">
        <v>18</v>
      </c>
      <c r="BT130" s="2"/>
      <c r="BU130" s="3"/>
      <c r="BV130" s="3"/>
      <c r="BW130" s="3"/>
      <c r="BX130" s="3"/>
    </row>
    <row r="131" spans="1:76" ht="15">
      <c r="A131" s="64" t="s">
        <v>414</v>
      </c>
      <c r="B131" s="65"/>
      <c r="C131" s="65" t="s">
        <v>64</v>
      </c>
      <c r="D131" s="66">
        <v>599.6405124034379</v>
      </c>
      <c r="E131" s="68"/>
      <c r="F131" s="100" t="s">
        <v>2305</v>
      </c>
      <c r="G131" s="65"/>
      <c r="H131" s="69" t="s">
        <v>414</v>
      </c>
      <c r="I131" s="70"/>
      <c r="J131" s="70"/>
      <c r="K131" s="69" t="s">
        <v>2679</v>
      </c>
      <c r="L131" s="73">
        <v>1</v>
      </c>
      <c r="M131" s="74">
        <v>8842.5205078125</v>
      </c>
      <c r="N131" s="74">
        <v>1005.78173828125</v>
      </c>
      <c r="O131" s="75"/>
      <c r="P131" s="76"/>
      <c r="Q131" s="76"/>
      <c r="R131" s="86"/>
      <c r="S131" s="48">
        <v>1</v>
      </c>
      <c r="T131" s="48">
        <v>0</v>
      </c>
      <c r="U131" s="49">
        <v>0</v>
      </c>
      <c r="V131" s="49">
        <v>1</v>
      </c>
      <c r="W131" s="49">
        <v>0</v>
      </c>
      <c r="X131" s="49">
        <v>0.999998</v>
      </c>
      <c r="Y131" s="49">
        <v>0</v>
      </c>
      <c r="Z131" s="49">
        <v>0</v>
      </c>
      <c r="AA131" s="71">
        <v>131</v>
      </c>
      <c r="AB131" s="71"/>
      <c r="AC131" s="72"/>
      <c r="AD131" s="78" t="s">
        <v>1462</v>
      </c>
      <c r="AE131" s="78">
        <v>663</v>
      </c>
      <c r="AF131" s="78">
        <v>193282</v>
      </c>
      <c r="AG131" s="78">
        <v>16264</v>
      </c>
      <c r="AH131" s="78">
        <v>881</v>
      </c>
      <c r="AI131" s="78"/>
      <c r="AJ131" s="78" t="s">
        <v>1669</v>
      </c>
      <c r="AK131" s="78" t="s">
        <v>1764</v>
      </c>
      <c r="AL131" s="83" t="s">
        <v>1978</v>
      </c>
      <c r="AM131" s="78"/>
      <c r="AN131" s="80">
        <v>39955.60755787037</v>
      </c>
      <c r="AO131" s="83" t="s">
        <v>2146</v>
      </c>
      <c r="AP131" s="78" t="b">
        <v>0</v>
      </c>
      <c r="AQ131" s="78" t="b">
        <v>0</v>
      </c>
      <c r="AR131" s="78" t="b">
        <v>1</v>
      </c>
      <c r="AS131" s="78"/>
      <c r="AT131" s="78">
        <v>1690</v>
      </c>
      <c r="AU131" s="83" t="s">
        <v>2230</v>
      </c>
      <c r="AV131" s="78" t="b">
        <v>1</v>
      </c>
      <c r="AW131" s="78" t="s">
        <v>2331</v>
      </c>
      <c r="AX131" s="83" t="s">
        <v>2460</v>
      </c>
      <c r="AY131" s="78" t="s">
        <v>65</v>
      </c>
      <c r="AZ131" s="78" t="str">
        <f>REPLACE(INDEX(GroupVertices[Group],MATCH(Vertices[[#This Row],[Vertex]],GroupVertices[Vertex],0)),1,1,"")</f>
        <v>33</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282</v>
      </c>
      <c r="B132" s="65"/>
      <c r="C132" s="65" t="s">
        <v>64</v>
      </c>
      <c r="D132" s="66">
        <v>164.89372303086472</v>
      </c>
      <c r="E132" s="68"/>
      <c r="F132" s="100" t="s">
        <v>801</v>
      </c>
      <c r="G132" s="65"/>
      <c r="H132" s="69" t="s">
        <v>282</v>
      </c>
      <c r="I132" s="70"/>
      <c r="J132" s="70"/>
      <c r="K132" s="69" t="s">
        <v>2680</v>
      </c>
      <c r="L132" s="73">
        <v>1</v>
      </c>
      <c r="M132" s="74">
        <v>4450.4970703125</v>
      </c>
      <c r="N132" s="74">
        <v>1875.4559326171875</v>
      </c>
      <c r="O132" s="75"/>
      <c r="P132" s="76"/>
      <c r="Q132" s="76"/>
      <c r="R132" s="86"/>
      <c r="S132" s="48">
        <v>0</v>
      </c>
      <c r="T132" s="48">
        <v>3</v>
      </c>
      <c r="U132" s="49">
        <v>0</v>
      </c>
      <c r="V132" s="49">
        <v>0.03125</v>
      </c>
      <c r="W132" s="49">
        <v>0.000179</v>
      </c>
      <c r="X132" s="49">
        <v>0.729857</v>
      </c>
      <c r="Y132" s="49">
        <v>0.6666666666666666</v>
      </c>
      <c r="Z132" s="49">
        <v>0</v>
      </c>
      <c r="AA132" s="71">
        <v>132</v>
      </c>
      <c r="AB132" s="71"/>
      <c r="AC132" s="72"/>
      <c r="AD132" s="78" t="s">
        <v>1463</v>
      </c>
      <c r="AE132" s="78">
        <v>817</v>
      </c>
      <c r="AF132" s="78">
        <v>1278</v>
      </c>
      <c r="AG132" s="78">
        <v>2215</v>
      </c>
      <c r="AH132" s="78">
        <v>364</v>
      </c>
      <c r="AI132" s="78"/>
      <c r="AJ132" s="78" t="s">
        <v>1670</v>
      </c>
      <c r="AK132" s="78" t="s">
        <v>1765</v>
      </c>
      <c r="AL132" s="83" t="s">
        <v>1979</v>
      </c>
      <c r="AM132" s="78"/>
      <c r="AN132" s="80">
        <v>41704.54907407407</v>
      </c>
      <c r="AO132" s="83" t="s">
        <v>2147</v>
      </c>
      <c r="AP132" s="78" t="b">
        <v>1</v>
      </c>
      <c r="AQ132" s="78" t="b">
        <v>0</v>
      </c>
      <c r="AR132" s="78" t="b">
        <v>0</v>
      </c>
      <c r="AS132" s="78"/>
      <c r="AT132" s="78">
        <v>14</v>
      </c>
      <c r="AU132" s="83" t="s">
        <v>2230</v>
      </c>
      <c r="AV132" s="78" t="b">
        <v>0</v>
      </c>
      <c r="AW132" s="78" t="s">
        <v>2331</v>
      </c>
      <c r="AX132" s="83" t="s">
        <v>2461</v>
      </c>
      <c r="AY132" s="78" t="s">
        <v>66</v>
      </c>
      <c r="AZ132" s="78" t="str">
        <f>REPLACE(INDEX(GroupVertices[Group],MATCH(Vertices[[#This Row],[Vertex]],GroupVertices[Vertex],0)),1,1,"")</f>
        <v>6</v>
      </c>
      <c r="BA132" s="48"/>
      <c r="BB132" s="48"/>
      <c r="BC132" s="48"/>
      <c r="BD132" s="48"/>
      <c r="BE132" s="48"/>
      <c r="BF132" s="48"/>
      <c r="BG132" s="116" t="s">
        <v>3361</v>
      </c>
      <c r="BH132" s="116" t="s">
        <v>3361</v>
      </c>
      <c r="BI132" s="116" t="s">
        <v>3471</v>
      </c>
      <c r="BJ132" s="116" t="s">
        <v>3471</v>
      </c>
      <c r="BK132" s="116">
        <v>0</v>
      </c>
      <c r="BL132" s="120">
        <v>0</v>
      </c>
      <c r="BM132" s="116">
        <v>2</v>
      </c>
      <c r="BN132" s="120">
        <v>11.11111111111111</v>
      </c>
      <c r="BO132" s="116">
        <v>0</v>
      </c>
      <c r="BP132" s="120">
        <v>0</v>
      </c>
      <c r="BQ132" s="116">
        <v>16</v>
      </c>
      <c r="BR132" s="120">
        <v>88.88888888888889</v>
      </c>
      <c r="BS132" s="116">
        <v>18</v>
      </c>
      <c r="BT132" s="2"/>
      <c r="BU132" s="3"/>
      <c r="BV132" s="3"/>
      <c r="BW132" s="3"/>
      <c r="BX132" s="3"/>
    </row>
    <row r="133" spans="1:76" ht="15">
      <c r="A133" s="64" t="s">
        <v>303</v>
      </c>
      <c r="B133" s="65"/>
      <c r="C133" s="65" t="s">
        <v>64</v>
      </c>
      <c r="D133" s="66">
        <v>191.89501187520096</v>
      </c>
      <c r="E133" s="68"/>
      <c r="F133" s="100" t="s">
        <v>815</v>
      </c>
      <c r="G133" s="65"/>
      <c r="H133" s="69" t="s">
        <v>303</v>
      </c>
      <c r="I133" s="70"/>
      <c r="J133" s="70"/>
      <c r="K133" s="69" t="s">
        <v>2681</v>
      </c>
      <c r="L133" s="73">
        <v>1944.4051522248244</v>
      </c>
      <c r="M133" s="74">
        <v>5043.33056640625</v>
      </c>
      <c r="N133" s="74">
        <v>2160.363037109375</v>
      </c>
      <c r="O133" s="75"/>
      <c r="P133" s="76"/>
      <c r="Q133" s="76"/>
      <c r="R133" s="86"/>
      <c r="S133" s="48">
        <v>11</v>
      </c>
      <c r="T133" s="48">
        <v>7</v>
      </c>
      <c r="U133" s="49">
        <v>166</v>
      </c>
      <c r="V133" s="49">
        <v>0.052632</v>
      </c>
      <c r="W133" s="49">
        <v>0.000484</v>
      </c>
      <c r="X133" s="49">
        <v>2.965061</v>
      </c>
      <c r="Y133" s="49">
        <v>0.1346153846153846</v>
      </c>
      <c r="Z133" s="49">
        <v>0.38461538461538464</v>
      </c>
      <c r="AA133" s="71">
        <v>133</v>
      </c>
      <c r="AB133" s="71"/>
      <c r="AC133" s="72"/>
      <c r="AD133" s="78" t="s">
        <v>1464</v>
      </c>
      <c r="AE133" s="78">
        <v>680</v>
      </c>
      <c r="AF133" s="78">
        <v>13203</v>
      </c>
      <c r="AG133" s="78">
        <v>6610</v>
      </c>
      <c r="AH133" s="78">
        <v>2620</v>
      </c>
      <c r="AI133" s="78"/>
      <c r="AJ133" s="78" t="s">
        <v>1671</v>
      </c>
      <c r="AK133" s="78"/>
      <c r="AL133" s="83" t="s">
        <v>1980</v>
      </c>
      <c r="AM133" s="78"/>
      <c r="AN133" s="80">
        <v>41491.43744212963</v>
      </c>
      <c r="AO133" s="83" t="s">
        <v>2148</v>
      </c>
      <c r="AP133" s="78" t="b">
        <v>0</v>
      </c>
      <c r="AQ133" s="78" t="b">
        <v>0</v>
      </c>
      <c r="AR133" s="78" t="b">
        <v>1</v>
      </c>
      <c r="AS133" s="78"/>
      <c r="AT133" s="78">
        <v>252</v>
      </c>
      <c r="AU133" s="83" t="s">
        <v>2230</v>
      </c>
      <c r="AV133" s="78" t="b">
        <v>1</v>
      </c>
      <c r="AW133" s="78" t="s">
        <v>2331</v>
      </c>
      <c r="AX133" s="83" t="s">
        <v>2462</v>
      </c>
      <c r="AY133" s="78" t="s">
        <v>66</v>
      </c>
      <c r="AZ133" s="78" t="str">
        <f>REPLACE(INDEX(GroupVertices[Group],MATCH(Vertices[[#This Row],[Vertex]],GroupVertices[Vertex],0)),1,1,"")</f>
        <v>6</v>
      </c>
      <c r="BA133" s="48"/>
      <c r="BB133" s="48"/>
      <c r="BC133" s="48"/>
      <c r="BD133" s="48"/>
      <c r="BE133" s="48" t="s">
        <v>3301</v>
      </c>
      <c r="BF133" s="48" t="s">
        <v>3301</v>
      </c>
      <c r="BG133" s="116" t="s">
        <v>3362</v>
      </c>
      <c r="BH133" s="116" t="s">
        <v>3416</v>
      </c>
      <c r="BI133" s="116" t="s">
        <v>3472</v>
      </c>
      <c r="BJ133" s="116" t="s">
        <v>3472</v>
      </c>
      <c r="BK133" s="116">
        <v>0</v>
      </c>
      <c r="BL133" s="120">
        <v>0</v>
      </c>
      <c r="BM133" s="116">
        <v>2</v>
      </c>
      <c r="BN133" s="120">
        <v>2.6315789473684212</v>
      </c>
      <c r="BO133" s="116">
        <v>0</v>
      </c>
      <c r="BP133" s="120">
        <v>0</v>
      </c>
      <c r="BQ133" s="116">
        <v>74</v>
      </c>
      <c r="BR133" s="120">
        <v>97.36842105263158</v>
      </c>
      <c r="BS133" s="116">
        <v>76</v>
      </c>
      <c r="BT133" s="2"/>
      <c r="BU133" s="3"/>
      <c r="BV133" s="3"/>
      <c r="BW133" s="3"/>
      <c r="BX133" s="3"/>
    </row>
    <row r="134" spans="1:76" ht="15">
      <c r="A134" s="64" t="s">
        <v>415</v>
      </c>
      <c r="B134" s="65"/>
      <c r="C134" s="65" t="s">
        <v>64</v>
      </c>
      <c r="D134" s="66">
        <v>277.56325199473656</v>
      </c>
      <c r="E134" s="68"/>
      <c r="F134" s="100" t="s">
        <v>2306</v>
      </c>
      <c r="G134" s="65"/>
      <c r="H134" s="69" t="s">
        <v>415</v>
      </c>
      <c r="I134" s="70"/>
      <c r="J134" s="70"/>
      <c r="K134" s="69" t="s">
        <v>2682</v>
      </c>
      <c r="L134" s="73">
        <v>24.414519906323186</v>
      </c>
      <c r="M134" s="74">
        <v>4789.9443359375</v>
      </c>
      <c r="N134" s="74">
        <v>1067.3665771484375</v>
      </c>
      <c r="O134" s="75"/>
      <c r="P134" s="76"/>
      <c r="Q134" s="76"/>
      <c r="R134" s="86"/>
      <c r="S134" s="48">
        <v>5</v>
      </c>
      <c r="T134" s="48">
        <v>0</v>
      </c>
      <c r="U134" s="49">
        <v>2</v>
      </c>
      <c r="V134" s="49">
        <v>0.033333</v>
      </c>
      <c r="W134" s="49">
        <v>0.000266</v>
      </c>
      <c r="X134" s="49">
        <v>1.135259</v>
      </c>
      <c r="Y134" s="49">
        <v>0.5</v>
      </c>
      <c r="Z134" s="49">
        <v>0</v>
      </c>
      <c r="AA134" s="71">
        <v>134</v>
      </c>
      <c r="AB134" s="71"/>
      <c r="AC134" s="72"/>
      <c r="AD134" s="78" t="s">
        <v>1465</v>
      </c>
      <c r="AE134" s="78">
        <v>704</v>
      </c>
      <c r="AF134" s="78">
        <v>51038</v>
      </c>
      <c r="AG134" s="78">
        <v>12875</v>
      </c>
      <c r="AH134" s="78">
        <v>4456</v>
      </c>
      <c r="AI134" s="78"/>
      <c r="AJ134" s="78" t="s">
        <v>1672</v>
      </c>
      <c r="AK134" s="78" t="s">
        <v>1845</v>
      </c>
      <c r="AL134" s="83" t="s">
        <v>1981</v>
      </c>
      <c r="AM134" s="78"/>
      <c r="AN134" s="80">
        <v>39836.69193287037</v>
      </c>
      <c r="AO134" s="83" t="s">
        <v>2149</v>
      </c>
      <c r="AP134" s="78" t="b">
        <v>0</v>
      </c>
      <c r="AQ134" s="78" t="b">
        <v>0</v>
      </c>
      <c r="AR134" s="78" t="b">
        <v>0</v>
      </c>
      <c r="AS134" s="78"/>
      <c r="AT134" s="78">
        <v>712</v>
      </c>
      <c r="AU134" s="83" t="s">
        <v>2230</v>
      </c>
      <c r="AV134" s="78" t="b">
        <v>1</v>
      </c>
      <c r="AW134" s="78" t="s">
        <v>2331</v>
      </c>
      <c r="AX134" s="83" t="s">
        <v>2463</v>
      </c>
      <c r="AY134" s="78" t="s">
        <v>65</v>
      </c>
      <c r="AZ134" s="78" t="str">
        <f>REPLACE(INDEX(GroupVertices[Group],MATCH(Vertices[[#This Row],[Vertex]],GroupVertices[Vertex],0)),1,1,"")</f>
        <v>6</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302</v>
      </c>
      <c r="B135" s="65"/>
      <c r="C135" s="65" t="s">
        <v>64</v>
      </c>
      <c r="D135" s="66">
        <v>176.74032623703388</v>
      </c>
      <c r="E135" s="68"/>
      <c r="F135" s="100" t="s">
        <v>2307</v>
      </c>
      <c r="G135" s="65"/>
      <c r="H135" s="69" t="s">
        <v>302</v>
      </c>
      <c r="I135" s="70"/>
      <c r="J135" s="70"/>
      <c r="K135" s="69" t="s">
        <v>2683</v>
      </c>
      <c r="L135" s="73">
        <v>24.414519906323186</v>
      </c>
      <c r="M135" s="74">
        <v>4669.9091796875</v>
      </c>
      <c r="N135" s="74">
        <v>1589.4183349609375</v>
      </c>
      <c r="O135" s="75"/>
      <c r="P135" s="76"/>
      <c r="Q135" s="76"/>
      <c r="R135" s="86"/>
      <c r="S135" s="48">
        <v>4</v>
      </c>
      <c r="T135" s="48">
        <v>3</v>
      </c>
      <c r="U135" s="49">
        <v>2</v>
      </c>
      <c r="V135" s="49">
        <v>0.033333</v>
      </c>
      <c r="W135" s="49">
        <v>0.000266</v>
      </c>
      <c r="X135" s="49">
        <v>1.135259</v>
      </c>
      <c r="Y135" s="49">
        <v>0.4</v>
      </c>
      <c r="Z135" s="49">
        <v>0.4</v>
      </c>
      <c r="AA135" s="71">
        <v>135</v>
      </c>
      <c r="AB135" s="71"/>
      <c r="AC135" s="72"/>
      <c r="AD135" s="78" t="s">
        <v>1466</v>
      </c>
      <c r="AE135" s="78">
        <v>1682</v>
      </c>
      <c r="AF135" s="78">
        <v>6510</v>
      </c>
      <c r="AG135" s="78">
        <v>3557</v>
      </c>
      <c r="AH135" s="78">
        <v>740</v>
      </c>
      <c r="AI135" s="78"/>
      <c r="AJ135" s="78" t="s">
        <v>1673</v>
      </c>
      <c r="AK135" s="78"/>
      <c r="AL135" s="83" t="s">
        <v>1982</v>
      </c>
      <c r="AM135" s="78"/>
      <c r="AN135" s="80">
        <v>39900.3959837963</v>
      </c>
      <c r="AO135" s="83" t="s">
        <v>2150</v>
      </c>
      <c r="AP135" s="78" t="b">
        <v>0</v>
      </c>
      <c r="AQ135" s="78" t="b">
        <v>0</v>
      </c>
      <c r="AR135" s="78" t="b">
        <v>1</v>
      </c>
      <c r="AS135" s="78"/>
      <c r="AT135" s="78">
        <v>89</v>
      </c>
      <c r="AU135" s="83" t="s">
        <v>2230</v>
      </c>
      <c r="AV135" s="78" t="b">
        <v>1</v>
      </c>
      <c r="AW135" s="78" t="s">
        <v>2331</v>
      </c>
      <c r="AX135" s="83" t="s">
        <v>2464</v>
      </c>
      <c r="AY135" s="78" t="s">
        <v>66</v>
      </c>
      <c r="AZ135" s="78" t="str">
        <f>REPLACE(INDEX(GroupVertices[Group],MATCH(Vertices[[#This Row],[Vertex]],GroupVertices[Vertex],0)),1,1,"")</f>
        <v>6</v>
      </c>
      <c r="BA135" s="48" t="s">
        <v>596</v>
      </c>
      <c r="BB135" s="48" t="s">
        <v>596</v>
      </c>
      <c r="BC135" s="48" t="s">
        <v>643</v>
      </c>
      <c r="BD135" s="48" t="s">
        <v>643</v>
      </c>
      <c r="BE135" s="48" t="s">
        <v>659</v>
      </c>
      <c r="BF135" s="48" t="s">
        <v>659</v>
      </c>
      <c r="BG135" s="116" t="s">
        <v>3363</v>
      </c>
      <c r="BH135" s="116" t="s">
        <v>3363</v>
      </c>
      <c r="BI135" s="116" t="s">
        <v>3473</v>
      </c>
      <c r="BJ135" s="116" t="s">
        <v>3473</v>
      </c>
      <c r="BK135" s="116">
        <v>0</v>
      </c>
      <c r="BL135" s="120">
        <v>0</v>
      </c>
      <c r="BM135" s="116">
        <v>2</v>
      </c>
      <c r="BN135" s="120">
        <v>11.11111111111111</v>
      </c>
      <c r="BO135" s="116">
        <v>0</v>
      </c>
      <c r="BP135" s="120">
        <v>0</v>
      </c>
      <c r="BQ135" s="116">
        <v>16</v>
      </c>
      <c r="BR135" s="120">
        <v>88.88888888888889</v>
      </c>
      <c r="BS135" s="116">
        <v>18</v>
      </c>
      <c r="BT135" s="2"/>
      <c r="BU135" s="3"/>
      <c r="BV135" s="3"/>
      <c r="BW135" s="3"/>
      <c r="BX135" s="3"/>
    </row>
    <row r="136" spans="1:76" ht="15">
      <c r="A136" s="64" t="s">
        <v>283</v>
      </c>
      <c r="B136" s="65"/>
      <c r="C136" s="65" t="s">
        <v>64</v>
      </c>
      <c r="D136" s="66">
        <v>162.21057608910047</v>
      </c>
      <c r="E136" s="68"/>
      <c r="F136" s="100" t="s">
        <v>802</v>
      </c>
      <c r="G136" s="65"/>
      <c r="H136" s="69" t="s">
        <v>283</v>
      </c>
      <c r="I136" s="70"/>
      <c r="J136" s="70"/>
      <c r="K136" s="69" t="s">
        <v>2684</v>
      </c>
      <c r="L136" s="73">
        <v>1</v>
      </c>
      <c r="M136" s="74">
        <v>4697.99365234375</v>
      </c>
      <c r="N136" s="74">
        <v>3305.494384765625</v>
      </c>
      <c r="O136" s="75"/>
      <c r="P136" s="76"/>
      <c r="Q136" s="76"/>
      <c r="R136" s="86"/>
      <c r="S136" s="48">
        <v>0</v>
      </c>
      <c r="T136" s="48">
        <v>3</v>
      </c>
      <c r="U136" s="49">
        <v>0</v>
      </c>
      <c r="V136" s="49">
        <v>0.03125</v>
      </c>
      <c r="W136" s="49">
        <v>0.000202</v>
      </c>
      <c r="X136" s="49">
        <v>0.723033</v>
      </c>
      <c r="Y136" s="49">
        <v>0.8333333333333334</v>
      </c>
      <c r="Z136" s="49">
        <v>0</v>
      </c>
      <c r="AA136" s="71">
        <v>136</v>
      </c>
      <c r="AB136" s="71"/>
      <c r="AC136" s="72"/>
      <c r="AD136" s="78" t="s">
        <v>1467</v>
      </c>
      <c r="AE136" s="78">
        <v>142</v>
      </c>
      <c r="AF136" s="78">
        <v>93</v>
      </c>
      <c r="AG136" s="78">
        <v>5918</v>
      </c>
      <c r="AH136" s="78">
        <v>19986</v>
      </c>
      <c r="AI136" s="78"/>
      <c r="AJ136" s="78"/>
      <c r="AK136" s="78" t="s">
        <v>1846</v>
      </c>
      <c r="AL136" s="78"/>
      <c r="AM136" s="78"/>
      <c r="AN136" s="80">
        <v>42930.305659722224</v>
      </c>
      <c r="AO136" s="83" t="s">
        <v>2151</v>
      </c>
      <c r="AP136" s="78" t="b">
        <v>1</v>
      </c>
      <c r="AQ136" s="78" t="b">
        <v>0</v>
      </c>
      <c r="AR136" s="78" t="b">
        <v>0</v>
      </c>
      <c r="AS136" s="78"/>
      <c r="AT136" s="78">
        <v>0</v>
      </c>
      <c r="AU136" s="78"/>
      <c r="AV136" s="78" t="b">
        <v>0</v>
      </c>
      <c r="AW136" s="78" t="s">
        <v>2331</v>
      </c>
      <c r="AX136" s="83" t="s">
        <v>2465</v>
      </c>
      <c r="AY136" s="78" t="s">
        <v>66</v>
      </c>
      <c r="AZ136" s="78" t="str">
        <f>REPLACE(INDEX(GroupVertices[Group],MATCH(Vertices[[#This Row],[Vertex]],GroupVertices[Vertex],0)),1,1,"")</f>
        <v>6</v>
      </c>
      <c r="BA136" s="48"/>
      <c r="BB136" s="48"/>
      <c r="BC136" s="48"/>
      <c r="BD136" s="48"/>
      <c r="BE136" s="48" t="s">
        <v>653</v>
      </c>
      <c r="BF136" s="48" t="s">
        <v>653</v>
      </c>
      <c r="BG136" s="116" t="s">
        <v>3364</v>
      </c>
      <c r="BH136" s="116" t="s">
        <v>3364</v>
      </c>
      <c r="BI136" s="116" t="s">
        <v>3474</v>
      </c>
      <c r="BJ136" s="116" t="s">
        <v>3474</v>
      </c>
      <c r="BK136" s="116">
        <v>0</v>
      </c>
      <c r="BL136" s="120">
        <v>0</v>
      </c>
      <c r="BM136" s="116">
        <v>0</v>
      </c>
      <c r="BN136" s="120">
        <v>0</v>
      </c>
      <c r="BO136" s="116">
        <v>0</v>
      </c>
      <c r="BP136" s="120">
        <v>0</v>
      </c>
      <c r="BQ136" s="116">
        <v>19</v>
      </c>
      <c r="BR136" s="120">
        <v>100</v>
      </c>
      <c r="BS136" s="116">
        <v>19</v>
      </c>
      <c r="BT136" s="2"/>
      <c r="BU136" s="3"/>
      <c r="BV136" s="3"/>
      <c r="BW136" s="3"/>
      <c r="BX136" s="3"/>
    </row>
    <row r="137" spans="1:76" ht="15">
      <c r="A137" s="64" t="s">
        <v>304</v>
      </c>
      <c r="B137" s="65"/>
      <c r="C137" s="65" t="s">
        <v>64</v>
      </c>
      <c r="D137" s="66">
        <v>167.66064755646462</v>
      </c>
      <c r="E137" s="68"/>
      <c r="F137" s="100" t="s">
        <v>816</v>
      </c>
      <c r="G137" s="65"/>
      <c r="H137" s="69" t="s">
        <v>304</v>
      </c>
      <c r="I137" s="70"/>
      <c r="J137" s="70"/>
      <c r="K137" s="69" t="s">
        <v>2685</v>
      </c>
      <c r="L137" s="73">
        <v>258.55971896955504</v>
      </c>
      <c r="M137" s="74">
        <v>5057.09765625</v>
      </c>
      <c r="N137" s="74">
        <v>3003.423583984375</v>
      </c>
      <c r="O137" s="75"/>
      <c r="P137" s="76"/>
      <c r="Q137" s="76"/>
      <c r="R137" s="86"/>
      <c r="S137" s="48">
        <v>8</v>
      </c>
      <c r="T137" s="48">
        <v>5</v>
      </c>
      <c r="U137" s="49">
        <v>22</v>
      </c>
      <c r="V137" s="49">
        <v>0.038462</v>
      </c>
      <c r="W137" s="49">
        <v>0.0004</v>
      </c>
      <c r="X137" s="49">
        <v>1.956814</v>
      </c>
      <c r="Y137" s="49">
        <v>0.25</v>
      </c>
      <c r="Z137" s="49">
        <v>0.4444444444444444</v>
      </c>
      <c r="AA137" s="71">
        <v>137</v>
      </c>
      <c r="AB137" s="71"/>
      <c r="AC137" s="72"/>
      <c r="AD137" s="78" t="s">
        <v>1468</v>
      </c>
      <c r="AE137" s="78">
        <v>1874</v>
      </c>
      <c r="AF137" s="78">
        <v>2500</v>
      </c>
      <c r="AG137" s="78">
        <v>7606</v>
      </c>
      <c r="AH137" s="78">
        <v>696</v>
      </c>
      <c r="AI137" s="78"/>
      <c r="AJ137" s="78" t="s">
        <v>1674</v>
      </c>
      <c r="AK137" s="78" t="s">
        <v>1847</v>
      </c>
      <c r="AL137" s="83" t="s">
        <v>1983</v>
      </c>
      <c r="AM137" s="78"/>
      <c r="AN137" s="80">
        <v>40072.55462962963</v>
      </c>
      <c r="AO137" s="83" t="s">
        <v>2152</v>
      </c>
      <c r="AP137" s="78" t="b">
        <v>0</v>
      </c>
      <c r="AQ137" s="78" t="b">
        <v>0</v>
      </c>
      <c r="AR137" s="78" t="b">
        <v>1</v>
      </c>
      <c r="AS137" s="78"/>
      <c r="AT137" s="78">
        <v>60</v>
      </c>
      <c r="AU137" s="83" t="s">
        <v>2239</v>
      </c>
      <c r="AV137" s="78" t="b">
        <v>0</v>
      </c>
      <c r="AW137" s="78" t="s">
        <v>2331</v>
      </c>
      <c r="AX137" s="83" t="s">
        <v>2466</v>
      </c>
      <c r="AY137" s="78" t="s">
        <v>66</v>
      </c>
      <c r="AZ137" s="78" t="str">
        <f>REPLACE(INDEX(GroupVertices[Group],MATCH(Vertices[[#This Row],[Vertex]],GroupVertices[Vertex],0)),1,1,"")</f>
        <v>6</v>
      </c>
      <c r="BA137" s="48"/>
      <c r="BB137" s="48"/>
      <c r="BC137" s="48"/>
      <c r="BD137" s="48"/>
      <c r="BE137" s="48"/>
      <c r="BF137" s="48"/>
      <c r="BG137" s="116" t="s">
        <v>3365</v>
      </c>
      <c r="BH137" s="116" t="s">
        <v>3417</v>
      </c>
      <c r="BI137" s="116" t="s">
        <v>3475</v>
      </c>
      <c r="BJ137" s="116" t="s">
        <v>3475</v>
      </c>
      <c r="BK137" s="116">
        <v>0</v>
      </c>
      <c r="BL137" s="120">
        <v>0</v>
      </c>
      <c r="BM137" s="116">
        <v>2</v>
      </c>
      <c r="BN137" s="120">
        <v>5.555555555555555</v>
      </c>
      <c r="BO137" s="116">
        <v>0</v>
      </c>
      <c r="BP137" s="120">
        <v>0</v>
      </c>
      <c r="BQ137" s="116">
        <v>34</v>
      </c>
      <c r="BR137" s="120">
        <v>94.44444444444444</v>
      </c>
      <c r="BS137" s="116">
        <v>36</v>
      </c>
      <c r="BT137" s="2"/>
      <c r="BU137" s="3"/>
      <c r="BV137" s="3"/>
      <c r="BW137" s="3"/>
      <c r="BX137" s="3"/>
    </row>
    <row r="138" spans="1:76" ht="15">
      <c r="A138" s="64" t="s">
        <v>309</v>
      </c>
      <c r="B138" s="65"/>
      <c r="C138" s="65" t="s">
        <v>64</v>
      </c>
      <c r="D138" s="66">
        <v>199.84708956252246</v>
      </c>
      <c r="E138" s="68"/>
      <c r="F138" s="100" t="s">
        <v>821</v>
      </c>
      <c r="G138" s="65"/>
      <c r="H138" s="69" t="s">
        <v>309</v>
      </c>
      <c r="I138" s="70"/>
      <c r="J138" s="70"/>
      <c r="K138" s="69" t="s">
        <v>2686</v>
      </c>
      <c r="L138" s="73">
        <v>24.414519906323186</v>
      </c>
      <c r="M138" s="74">
        <v>5289.2421875</v>
      </c>
      <c r="N138" s="74">
        <v>2835.742919921875</v>
      </c>
      <c r="O138" s="75"/>
      <c r="P138" s="76"/>
      <c r="Q138" s="76"/>
      <c r="R138" s="86"/>
      <c r="S138" s="48">
        <v>4</v>
      </c>
      <c r="T138" s="48">
        <v>2</v>
      </c>
      <c r="U138" s="49">
        <v>2</v>
      </c>
      <c r="V138" s="49">
        <v>0.033333</v>
      </c>
      <c r="W138" s="49">
        <v>0.000263</v>
      </c>
      <c r="X138" s="49">
        <v>1.143257</v>
      </c>
      <c r="Y138" s="49">
        <v>0.4</v>
      </c>
      <c r="Z138" s="49">
        <v>0.2</v>
      </c>
      <c r="AA138" s="71">
        <v>138</v>
      </c>
      <c r="AB138" s="71"/>
      <c r="AC138" s="72"/>
      <c r="AD138" s="78" t="s">
        <v>1469</v>
      </c>
      <c r="AE138" s="78">
        <v>2514</v>
      </c>
      <c r="AF138" s="78">
        <v>16715</v>
      </c>
      <c r="AG138" s="78">
        <v>9243</v>
      </c>
      <c r="AH138" s="78">
        <v>4397</v>
      </c>
      <c r="AI138" s="78"/>
      <c r="AJ138" s="78" t="s">
        <v>1675</v>
      </c>
      <c r="AK138" s="78" t="s">
        <v>1848</v>
      </c>
      <c r="AL138" s="83" t="s">
        <v>1984</v>
      </c>
      <c r="AM138" s="78"/>
      <c r="AN138" s="80">
        <v>40012.47224537037</v>
      </c>
      <c r="AO138" s="83" t="s">
        <v>2153</v>
      </c>
      <c r="AP138" s="78" t="b">
        <v>0</v>
      </c>
      <c r="AQ138" s="78" t="b">
        <v>0</v>
      </c>
      <c r="AR138" s="78" t="b">
        <v>1</v>
      </c>
      <c r="AS138" s="78"/>
      <c r="AT138" s="78">
        <v>224</v>
      </c>
      <c r="AU138" s="83" t="s">
        <v>2234</v>
      </c>
      <c r="AV138" s="78" t="b">
        <v>0</v>
      </c>
      <c r="AW138" s="78" t="s">
        <v>2331</v>
      </c>
      <c r="AX138" s="83" t="s">
        <v>2467</v>
      </c>
      <c r="AY138" s="78" t="s">
        <v>66</v>
      </c>
      <c r="AZ138" s="78" t="str">
        <f>REPLACE(INDEX(GroupVertices[Group],MATCH(Vertices[[#This Row],[Vertex]],GroupVertices[Vertex],0)),1,1,"")</f>
        <v>6</v>
      </c>
      <c r="BA138" s="48" t="s">
        <v>599</v>
      </c>
      <c r="BB138" s="48" t="s">
        <v>599</v>
      </c>
      <c r="BC138" s="48" t="s">
        <v>627</v>
      </c>
      <c r="BD138" s="48" t="s">
        <v>627</v>
      </c>
      <c r="BE138" s="48" t="s">
        <v>696</v>
      </c>
      <c r="BF138" s="48" t="s">
        <v>696</v>
      </c>
      <c r="BG138" s="116" t="s">
        <v>3366</v>
      </c>
      <c r="BH138" s="116" t="s">
        <v>3366</v>
      </c>
      <c r="BI138" s="116" t="s">
        <v>3476</v>
      </c>
      <c r="BJ138" s="116" t="s">
        <v>3476</v>
      </c>
      <c r="BK138" s="116">
        <v>0</v>
      </c>
      <c r="BL138" s="120">
        <v>0</v>
      </c>
      <c r="BM138" s="116">
        <v>0</v>
      </c>
      <c r="BN138" s="120">
        <v>0</v>
      </c>
      <c r="BO138" s="116">
        <v>0</v>
      </c>
      <c r="BP138" s="120">
        <v>0</v>
      </c>
      <c r="BQ138" s="116">
        <v>36</v>
      </c>
      <c r="BR138" s="120">
        <v>100</v>
      </c>
      <c r="BS138" s="116">
        <v>36</v>
      </c>
      <c r="BT138" s="2"/>
      <c r="BU138" s="3"/>
      <c r="BV138" s="3"/>
      <c r="BW138" s="3"/>
      <c r="BX138" s="3"/>
    </row>
    <row r="139" spans="1:76" ht="15">
      <c r="A139" s="64" t="s">
        <v>284</v>
      </c>
      <c r="B139" s="65"/>
      <c r="C139" s="65" t="s">
        <v>64</v>
      </c>
      <c r="D139" s="66">
        <v>167.73310384518737</v>
      </c>
      <c r="E139" s="68"/>
      <c r="F139" s="100" t="s">
        <v>2308</v>
      </c>
      <c r="G139" s="65"/>
      <c r="H139" s="69" t="s">
        <v>284</v>
      </c>
      <c r="I139" s="70"/>
      <c r="J139" s="70"/>
      <c r="K139" s="69" t="s">
        <v>2687</v>
      </c>
      <c r="L139" s="73">
        <v>1</v>
      </c>
      <c r="M139" s="74">
        <v>5404.92431640625</v>
      </c>
      <c r="N139" s="74">
        <v>586.352783203125</v>
      </c>
      <c r="O139" s="75"/>
      <c r="P139" s="76"/>
      <c r="Q139" s="76"/>
      <c r="R139" s="86"/>
      <c r="S139" s="48">
        <v>0</v>
      </c>
      <c r="T139" s="48">
        <v>1</v>
      </c>
      <c r="U139" s="49">
        <v>0</v>
      </c>
      <c r="V139" s="49">
        <v>0.029412</v>
      </c>
      <c r="W139" s="49">
        <v>8.5E-05</v>
      </c>
      <c r="X139" s="49">
        <v>0.343869</v>
      </c>
      <c r="Y139" s="49">
        <v>0</v>
      </c>
      <c r="Z139" s="49">
        <v>0</v>
      </c>
      <c r="AA139" s="71">
        <v>139</v>
      </c>
      <c r="AB139" s="71"/>
      <c r="AC139" s="72"/>
      <c r="AD139" s="78" t="s">
        <v>1470</v>
      </c>
      <c r="AE139" s="78">
        <v>736</v>
      </c>
      <c r="AF139" s="78">
        <v>2532</v>
      </c>
      <c r="AG139" s="78">
        <v>3183</v>
      </c>
      <c r="AH139" s="78">
        <v>981</v>
      </c>
      <c r="AI139" s="78"/>
      <c r="AJ139" s="78" t="s">
        <v>1676</v>
      </c>
      <c r="AK139" s="78"/>
      <c r="AL139" s="83" t="s">
        <v>1985</v>
      </c>
      <c r="AM139" s="78"/>
      <c r="AN139" s="80">
        <v>39987.41679398148</v>
      </c>
      <c r="AO139" s="83" t="s">
        <v>2154</v>
      </c>
      <c r="AP139" s="78" t="b">
        <v>1</v>
      </c>
      <c r="AQ139" s="78" t="b">
        <v>0</v>
      </c>
      <c r="AR139" s="78" t="b">
        <v>0</v>
      </c>
      <c r="AS139" s="78"/>
      <c r="AT139" s="78">
        <v>60</v>
      </c>
      <c r="AU139" s="83" t="s">
        <v>2230</v>
      </c>
      <c r="AV139" s="78" t="b">
        <v>0</v>
      </c>
      <c r="AW139" s="78" t="s">
        <v>2331</v>
      </c>
      <c r="AX139" s="83" t="s">
        <v>2468</v>
      </c>
      <c r="AY139" s="78" t="s">
        <v>66</v>
      </c>
      <c r="AZ139" s="78" t="str">
        <f>REPLACE(INDEX(GroupVertices[Group],MATCH(Vertices[[#This Row],[Vertex]],GroupVertices[Vertex],0)),1,1,"")</f>
        <v>6</v>
      </c>
      <c r="BA139" s="48" t="s">
        <v>587</v>
      </c>
      <c r="BB139" s="48" t="s">
        <v>587</v>
      </c>
      <c r="BC139" s="48" t="s">
        <v>639</v>
      </c>
      <c r="BD139" s="48" t="s">
        <v>639</v>
      </c>
      <c r="BE139" s="48" t="s">
        <v>682</v>
      </c>
      <c r="BF139" s="48" t="s">
        <v>682</v>
      </c>
      <c r="BG139" s="116" t="s">
        <v>3057</v>
      </c>
      <c r="BH139" s="116" t="s">
        <v>3057</v>
      </c>
      <c r="BI139" s="116" t="s">
        <v>3174</v>
      </c>
      <c r="BJ139" s="116" t="s">
        <v>3174</v>
      </c>
      <c r="BK139" s="116">
        <v>0</v>
      </c>
      <c r="BL139" s="120">
        <v>0</v>
      </c>
      <c r="BM139" s="116">
        <v>1</v>
      </c>
      <c r="BN139" s="120">
        <v>3.125</v>
      </c>
      <c r="BO139" s="116">
        <v>0</v>
      </c>
      <c r="BP139" s="120">
        <v>0</v>
      </c>
      <c r="BQ139" s="116">
        <v>31</v>
      </c>
      <c r="BR139" s="120">
        <v>96.875</v>
      </c>
      <c r="BS139" s="116">
        <v>32</v>
      </c>
      <c r="BT139" s="2"/>
      <c r="BU139" s="3"/>
      <c r="BV139" s="3"/>
      <c r="BW139" s="3"/>
      <c r="BX139" s="3"/>
    </row>
    <row r="140" spans="1:76" ht="15">
      <c r="A140" s="64" t="s">
        <v>285</v>
      </c>
      <c r="B140" s="65"/>
      <c r="C140" s="65" t="s">
        <v>64</v>
      </c>
      <c r="D140" s="66">
        <v>162.72682714625006</v>
      </c>
      <c r="E140" s="68"/>
      <c r="F140" s="100" t="s">
        <v>803</v>
      </c>
      <c r="G140" s="65"/>
      <c r="H140" s="69" t="s">
        <v>285</v>
      </c>
      <c r="I140" s="70"/>
      <c r="J140" s="70"/>
      <c r="K140" s="69" t="s">
        <v>2688</v>
      </c>
      <c r="L140" s="73">
        <v>1</v>
      </c>
      <c r="M140" s="74">
        <v>1813.9837646484375</v>
      </c>
      <c r="N140" s="74">
        <v>5459.1181640625</v>
      </c>
      <c r="O140" s="75"/>
      <c r="P140" s="76"/>
      <c r="Q140" s="76"/>
      <c r="R140" s="86"/>
      <c r="S140" s="48">
        <v>1</v>
      </c>
      <c r="T140" s="48">
        <v>1</v>
      </c>
      <c r="U140" s="49">
        <v>0</v>
      </c>
      <c r="V140" s="49">
        <v>0</v>
      </c>
      <c r="W140" s="49">
        <v>0</v>
      </c>
      <c r="X140" s="49">
        <v>0.999998</v>
      </c>
      <c r="Y140" s="49">
        <v>0</v>
      </c>
      <c r="Z140" s="49" t="s">
        <v>2866</v>
      </c>
      <c r="AA140" s="71">
        <v>140</v>
      </c>
      <c r="AB140" s="71"/>
      <c r="AC140" s="72"/>
      <c r="AD140" s="78" t="s">
        <v>1471</v>
      </c>
      <c r="AE140" s="78">
        <v>140</v>
      </c>
      <c r="AF140" s="78">
        <v>321</v>
      </c>
      <c r="AG140" s="78">
        <v>7170</v>
      </c>
      <c r="AH140" s="78">
        <v>1884</v>
      </c>
      <c r="AI140" s="78"/>
      <c r="AJ140" s="78" t="s">
        <v>1677</v>
      </c>
      <c r="AK140" s="78" t="s">
        <v>1849</v>
      </c>
      <c r="AL140" s="83" t="s">
        <v>1986</v>
      </c>
      <c r="AM140" s="78"/>
      <c r="AN140" s="80">
        <v>40762.72902777778</v>
      </c>
      <c r="AO140" s="78"/>
      <c r="AP140" s="78" t="b">
        <v>0</v>
      </c>
      <c r="AQ140" s="78" t="b">
        <v>0</v>
      </c>
      <c r="AR140" s="78" t="b">
        <v>0</v>
      </c>
      <c r="AS140" s="78"/>
      <c r="AT140" s="78">
        <v>111</v>
      </c>
      <c r="AU140" s="83" t="s">
        <v>2243</v>
      </c>
      <c r="AV140" s="78" t="b">
        <v>0</v>
      </c>
      <c r="AW140" s="78" t="s">
        <v>2331</v>
      </c>
      <c r="AX140" s="83" t="s">
        <v>2469</v>
      </c>
      <c r="AY140" s="78" t="s">
        <v>66</v>
      </c>
      <c r="AZ140" s="78" t="str">
        <f>REPLACE(INDEX(GroupVertices[Group],MATCH(Vertices[[#This Row],[Vertex]],GroupVertices[Vertex],0)),1,1,"")</f>
        <v>1</v>
      </c>
      <c r="BA140" s="48" t="s">
        <v>588</v>
      </c>
      <c r="BB140" s="48" t="s">
        <v>588</v>
      </c>
      <c r="BC140" s="48" t="s">
        <v>627</v>
      </c>
      <c r="BD140" s="48" t="s">
        <v>627</v>
      </c>
      <c r="BE140" s="48" t="s">
        <v>683</v>
      </c>
      <c r="BF140" s="48" t="s">
        <v>683</v>
      </c>
      <c r="BG140" s="116" t="s">
        <v>3367</v>
      </c>
      <c r="BH140" s="116" t="s">
        <v>3367</v>
      </c>
      <c r="BI140" s="116" t="s">
        <v>3477</v>
      </c>
      <c r="BJ140" s="116" t="s">
        <v>3477</v>
      </c>
      <c r="BK140" s="116">
        <v>1</v>
      </c>
      <c r="BL140" s="120">
        <v>5.882352941176471</v>
      </c>
      <c r="BM140" s="116">
        <v>0</v>
      </c>
      <c r="BN140" s="120">
        <v>0</v>
      </c>
      <c r="BO140" s="116">
        <v>0</v>
      </c>
      <c r="BP140" s="120">
        <v>0</v>
      </c>
      <c r="BQ140" s="116">
        <v>16</v>
      </c>
      <c r="BR140" s="120">
        <v>94.11764705882354</v>
      </c>
      <c r="BS140" s="116">
        <v>17</v>
      </c>
      <c r="BT140" s="2"/>
      <c r="BU140" s="3"/>
      <c r="BV140" s="3"/>
      <c r="BW140" s="3"/>
      <c r="BX140" s="3"/>
    </row>
    <row r="141" spans="1:76" ht="15">
      <c r="A141" s="64" t="s">
        <v>286</v>
      </c>
      <c r="B141" s="65"/>
      <c r="C141" s="65" t="s">
        <v>64</v>
      </c>
      <c r="D141" s="66">
        <v>167.85084531436183</v>
      </c>
      <c r="E141" s="68"/>
      <c r="F141" s="100" t="s">
        <v>2309</v>
      </c>
      <c r="G141" s="65"/>
      <c r="H141" s="69" t="s">
        <v>286</v>
      </c>
      <c r="I141" s="70"/>
      <c r="J141" s="70"/>
      <c r="K141" s="69" t="s">
        <v>2689</v>
      </c>
      <c r="L141" s="73">
        <v>1</v>
      </c>
      <c r="M141" s="74">
        <v>1351.391845703125</v>
      </c>
      <c r="N141" s="74">
        <v>5459.1181640625</v>
      </c>
      <c r="O141" s="75"/>
      <c r="P141" s="76"/>
      <c r="Q141" s="76"/>
      <c r="R141" s="86"/>
      <c r="S141" s="48">
        <v>1</v>
      </c>
      <c r="T141" s="48">
        <v>1</v>
      </c>
      <c r="U141" s="49">
        <v>0</v>
      </c>
      <c r="V141" s="49">
        <v>0</v>
      </c>
      <c r="W141" s="49">
        <v>0</v>
      </c>
      <c r="X141" s="49">
        <v>0.999998</v>
      </c>
      <c r="Y141" s="49">
        <v>0</v>
      </c>
      <c r="Z141" s="49" t="s">
        <v>2866</v>
      </c>
      <c r="AA141" s="71">
        <v>141</v>
      </c>
      <c r="AB141" s="71"/>
      <c r="AC141" s="72"/>
      <c r="AD141" s="78" t="s">
        <v>1472</v>
      </c>
      <c r="AE141" s="78">
        <v>1681</v>
      </c>
      <c r="AF141" s="78">
        <v>2584</v>
      </c>
      <c r="AG141" s="78">
        <v>4847</v>
      </c>
      <c r="AH141" s="78">
        <v>492</v>
      </c>
      <c r="AI141" s="78"/>
      <c r="AJ141" s="78" t="s">
        <v>1678</v>
      </c>
      <c r="AK141" s="78" t="s">
        <v>1850</v>
      </c>
      <c r="AL141" s="83" t="s">
        <v>1987</v>
      </c>
      <c r="AM141" s="78"/>
      <c r="AN141" s="80">
        <v>40858.40594907408</v>
      </c>
      <c r="AO141" s="83" t="s">
        <v>2155</v>
      </c>
      <c r="AP141" s="78" t="b">
        <v>0</v>
      </c>
      <c r="AQ141" s="78" t="b">
        <v>0</v>
      </c>
      <c r="AR141" s="78" t="b">
        <v>0</v>
      </c>
      <c r="AS141" s="78"/>
      <c r="AT141" s="78">
        <v>32</v>
      </c>
      <c r="AU141" s="83" t="s">
        <v>2230</v>
      </c>
      <c r="AV141" s="78" t="b">
        <v>0</v>
      </c>
      <c r="AW141" s="78" t="s">
        <v>2331</v>
      </c>
      <c r="AX141" s="83" t="s">
        <v>2470</v>
      </c>
      <c r="AY141" s="78" t="s">
        <v>66</v>
      </c>
      <c r="AZ141" s="78" t="str">
        <f>REPLACE(INDEX(GroupVertices[Group],MATCH(Vertices[[#This Row],[Vertex]],GroupVertices[Vertex],0)),1,1,"")</f>
        <v>1</v>
      </c>
      <c r="BA141" s="48" t="s">
        <v>589</v>
      </c>
      <c r="BB141" s="48" t="s">
        <v>589</v>
      </c>
      <c r="BC141" s="48" t="s">
        <v>640</v>
      </c>
      <c r="BD141" s="48" t="s">
        <v>640</v>
      </c>
      <c r="BE141" s="48" t="s">
        <v>684</v>
      </c>
      <c r="BF141" s="48" t="s">
        <v>684</v>
      </c>
      <c r="BG141" s="116" t="s">
        <v>3368</v>
      </c>
      <c r="BH141" s="116" t="s">
        <v>3368</v>
      </c>
      <c r="BI141" s="116" t="s">
        <v>3478</v>
      </c>
      <c r="BJ141" s="116" t="s">
        <v>3478</v>
      </c>
      <c r="BK141" s="116">
        <v>2</v>
      </c>
      <c r="BL141" s="120">
        <v>5.714285714285714</v>
      </c>
      <c r="BM141" s="116">
        <v>0</v>
      </c>
      <c r="BN141" s="120">
        <v>0</v>
      </c>
      <c r="BO141" s="116">
        <v>0</v>
      </c>
      <c r="BP141" s="120">
        <v>0</v>
      </c>
      <c r="BQ141" s="116">
        <v>33</v>
      </c>
      <c r="BR141" s="120">
        <v>94.28571428571429</v>
      </c>
      <c r="BS141" s="116">
        <v>35</v>
      </c>
      <c r="BT141" s="2"/>
      <c r="BU141" s="3"/>
      <c r="BV141" s="3"/>
      <c r="BW141" s="3"/>
      <c r="BX141" s="3"/>
    </row>
    <row r="142" spans="1:76" ht="15">
      <c r="A142" s="64" t="s">
        <v>287</v>
      </c>
      <c r="B142" s="65"/>
      <c r="C142" s="65" t="s">
        <v>64</v>
      </c>
      <c r="D142" s="66">
        <v>163.1525078424962</v>
      </c>
      <c r="E142" s="68"/>
      <c r="F142" s="100" t="s">
        <v>2310</v>
      </c>
      <c r="G142" s="65"/>
      <c r="H142" s="69" t="s">
        <v>287</v>
      </c>
      <c r="I142" s="70"/>
      <c r="J142" s="70"/>
      <c r="K142" s="69" t="s">
        <v>2690</v>
      </c>
      <c r="L142" s="73">
        <v>1</v>
      </c>
      <c r="M142" s="74">
        <v>888.800048828125</v>
      </c>
      <c r="N142" s="74">
        <v>6981.65478515625</v>
      </c>
      <c r="O142" s="75"/>
      <c r="P142" s="76"/>
      <c r="Q142" s="76"/>
      <c r="R142" s="86"/>
      <c r="S142" s="48">
        <v>1</v>
      </c>
      <c r="T142" s="48">
        <v>1</v>
      </c>
      <c r="U142" s="49">
        <v>0</v>
      </c>
      <c r="V142" s="49">
        <v>0</v>
      </c>
      <c r="W142" s="49">
        <v>0</v>
      </c>
      <c r="X142" s="49">
        <v>0.999998</v>
      </c>
      <c r="Y142" s="49">
        <v>0</v>
      </c>
      <c r="Z142" s="49" t="s">
        <v>2866</v>
      </c>
      <c r="AA142" s="71">
        <v>142</v>
      </c>
      <c r="AB142" s="71"/>
      <c r="AC142" s="72"/>
      <c r="AD142" s="78" t="s">
        <v>1473</v>
      </c>
      <c r="AE142" s="78">
        <v>955</v>
      </c>
      <c r="AF142" s="78">
        <v>509</v>
      </c>
      <c r="AG142" s="78">
        <v>804</v>
      </c>
      <c r="AH142" s="78">
        <v>12</v>
      </c>
      <c r="AI142" s="78"/>
      <c r="AJ142" s="78" t="s">
        <v>1679</v>
      </c>
      <c r="AK142" s="78" t="s">
        <v>1851</v>
      </c>
      <c r="AL142" s="83" t="s">
        <v>1988</v>
      </c>
      <c r="AM142" s="78"/>
      <c r="AN142" s="80">
        <v>40580.93440972222</v>
      </c>
      <c r="AO142" s="83" t="s">
        <v>2156</v>
      </c>
      <c r="AP142" s="78" t="b">
        <v>0</v>
      </c>
      <c r="AQ142" s="78" t="b">
        <v>0</v>
      </c>
      <c r="AR142" s="78" t="b">
        <v>0</v>
      </c>
      <c r="AS142" s="78"/>
      <c r="AT142" s="78">
        <v>8</v>
      </c>
      <c r="AU142" s="83" t="s">
        <v>2230</v>
      </c>
      <c r="AV142" s="78" t="b">
        <v>0</v>
      </c>
      <c r="AW142" s="78" t="s">
        <v>2331</v>
      </c>
      <c r="AX142" s="83" t="s">
        <v>2471</v>
      </c>
      <c r="AY142" s="78" t="s">
        <v>66</v>
      </c>
      <c r="AZ142" s="78" t="str">
        <f>REPLACE(INDEX(GroupVertices[Group],MATCH(Vertices[[#This Row],[Vertex]],GroupVertices[Vertex],0)),1,1,"")</f>
        <v>1</v>
      </c>
      <c r="BA142" s="48" t="s">
        <v>590</v>
      </c>
      <c r="BB142" s="48" t="s">
        <v>590</v>
      </c>
      <c r="BC142" s="48" t="s">
        <v>641</v>
      </c>
      <c r="BD142" s="48" t="s">
        <v>641</v>
      </c>
      <c r="BE142" s="48" t="s">
        <v>685</v>
      </c>
      <c r="BF142" s="48" t="s">
        <v>685</v>
      </c>
      <c r="BG142" s="116" t="s">
        <v>3369</v>
      </c>
      <c r="BH142" s="116" t="s">
        <v>3369</v>
      </c>
      <c r="BI142" s="116" t="s">
        <v>3479</v>
      </c>
      <c r="BJ142" s="116" t="s">
        <v>3479</v>
      </c>
      <c r="BK142" s="116">
        <v>0</v>
      </c>
      <c r="BL142" s="120">
        <v>0</v>
      </c>
      <c r="BM142" s="116">
        <v>0</v>
      </c>
      <c r="BN142" s="120">
        <v>0</v>
      </c>
      <c r="BO142" s="116">
        <v>0</v>
      </c>
      <c r="BP142" s="120">
        <v>0</v>
      </c>
      <c r="BQ142" s="116">
        <v>37</v>
      </c>
      <c r="BR142" s="120">
        <v>100</v>
      </c>
      <c r="BS142" s="116">
        <v>37</v>
      </c>
      <c r="BT142" s="2"/>
      <c r="BU142" s="3"/>
      <c r="BV142" s="3"/>
      <c r="BW142" s="3"/>
      <c r="BX142" s="3"/>
    </row>
    <row r="143" spans="1:76" ht="15">
      <c r="A143" s="64" t="s">
        <v>288</v>
      </c>
      <c r="B143" s="65"/>
      <c r="C143" s="65" t="s">
        <v>64</v>
      </c>
      <c r="D143" s="66">
        <v>163.2181713541512</v>
      </c>
      <c r="E143" s="68"/>
      <c r="F143" s="100" t="s">
        <v>804</v>
      </c>
      <c r="G143" s="65"/>
      <c r="H143" s="69" t="s">
        <v>288</v>
      </c>
      <c r="I143" s="70"/>
      <c r="J143" s="70"/>
      <c r="K143" s="69" t="s">
        <v>2691</v>
      </c>
      <c r="L143" s="73">
        <v>1</v>
      </c>
      <c r="M143" s="74">
        <v>426.2081604003906</v>
      </c>
      <c r="N143" s="74">
        <v>8504.19140625</v>
      </c>
      <c r="O143" s="75"/>
      <c r="P143" s="76"/>
      <c r="Q143" s="76"/>
      <c r="R143" s="86"/>
      <c r="S143" s="48">
        <v>1</v>
      </c>
      <c r="T143" s="48">
        <v>1</v>
      </c>
      <c r="U143" s="49">
        <v>0</v>
      </c>
      <c r="V143" s="49">
        <v>0</v>
      </c>
      <c r="W143" s="49">
        <v>0</v>
      </c>
      <c r="X143" s="49">
        <v>0.999998</v>
      </c>
      <c r="Y143" s="49">
        <v>0</v>
      </c>
      <c r="Z143" s="49" t="s">
        <v>2866</v>
      </c>
      <c r="AA143" s="71">
        <v>143</v>
      </c>
      <c r="AB143" s="71"/>
      <c r="AC143" s="72"/>
      <c r="AD143" s="78" t="s">
        <v>1474</v>
      </c>
      <c r="AE143" s="78">
        <v>887</v>
      </c>
      <c r="AF143" s="78">
        <v>538</v>
      </c>
      <c r="AG143" s="78">
        <v>3038</v>
      </c>
      <c r="AH143" s="78">
        <v>1462</v>
      </c>
      <c r="AI143" s="78"/>
      <c r="AJ143" s="78" t="s">
        <v>1680</v>
      </c>
      <c r="AK143" s="78" t="s">
        <v>1852</v>
      </c>
      <c r="AL143" s="83" t="s">
        <v>1989</v>
      </c>
      <c r="AM143" s="78"/>
      <c r="AN143" s="80">
        <v>41266.97971064815</v>
      </c>
      <c r="AO143" s="83" t="s">
        <v>2157</v>
      </c>
      <c r="AP143" s="78" t="b">
        <v>1</v>
      </c>
      <c r="AQ143" s="78" t="b">
        <v>0</v>
      </c>
      <c r="AR143" s="78" t="b">
        <v>1</v>
      </c>
      <c r="AS143" s="78"/>
      <c r="AT143" s="78">
        <v>20</v>
      </c>
      <c r="AU143" s="83" t="s">
        <v>2230</v>
      </c>
      <c r="AV143" s="78" t="b">
        <v>0</v>
      </c>
      <c r="AW143" s="78" t="s">
        <v>2331</v>
      </c>
      <c r="AX143" s="83" t="s">
        <v>2472</v>
      </c>
      <c r="AY143" s="78" t="s">
        <v>66</v>
      </c>
      <c r="AZ143" s="78" t="str">
        <f>REPLACE(INDEX(GroupVertices[Group],MATCH(Vertices[[#This Row],[Vertex]],GroupVertices[Vertex],0)),1,1,"")</f>
        <v>1</v>
      </c>
      <c r="BA143" s="48" t="s">
        <v>591</v>
      </c>
      <c r="BB143" s="48" t="s">
        <v>591</v>
      </c>
      <c r="BC143" s="48" t="s">
        <v>625</v>
      </c>
      <c r="BD143" s="48" t="s">
        <v>625</v>
      </c>
      <c r="BE143" s="48" t="s">
        <v>686</v>
      </c>
      <c r="BF143" s="48" t="s">
        <v>686</v>
      </c>
      <c r="BG143" s="116" t="s">
        <v>3370</v>
      </c>
      <c r="BH143" s="116" t="s">
        <v>3370</v>
      </c>
      <c r="BI143" s="116" t="s">
        <v>3480</v>
      </c>
      <c r="BJ143" s="116" t="s">
        <v>3480</v>
      </c>
      <c r="BK143" s="116">
        <v>0</v>
      </c>
      <c r="BL143" s="120">
        <v>0</v>
      </c>
      <c r="BM143" s="116">
        <v>0</v>
      </c>
      <c r="BN143" s="120">
        <v>0</v>
      </c>
      <c r="BO143" s="116">
        <v>0</v>
      </c>
      <c r="BP143" s="120">
        <v>0</v>
      </c>
      <c r="BQ143" s="116">
        <v>23</v>
      </c>
      <c r="BR143" s="120">
        <v>100</v>
      </c>
      <c r="BS143" s="116">
        <v>23</v>
      </c>
      <c r="BT143" s="2"/>
      <c r="BU143" s="3"/>
      <c r="BV143" s="3"/>
      <c r="BW143" s="3"/>
      <c r="BX143" s="3"/>
    </row>
    <row r="144" spans="1:76" ht="15">
      <c r="A144" s="64" t="s">
        <v>289</v>
      </c>
      <c r="B144" s="65"/>
      <c r="C144" s="65" t="s">
        <v>64</v>
      </c>
      <c r="D144" s="66">
        <v>168.61616486399586</v>
      </c>
      <c r="E144" s="68"/>
      <c r="F144" s="100" t="s">
        <v>805</v>
      </c>
      <c r="G144" s="65"/>
      <c r="H144" s="69" t="s">
        <v>289</v>
      </c>
      <c r="I144" s="70"/>
      <c r="J144" s="70"/>
      <c r="K144" s="69" t="s">
        <v>2692</v>
      </c>
      <c r="L144" s="73">
        <v>71.24355971896955</v>
      </c>
      <c r="M144" s="74">
        <v>8602.12890625</v>
      </c>
      <c r="N144" s="74">
        <v>8613.8447265625</v>
      </c>
      <c r="O144" s="75"/>
      <c r="P144" s="76"/>
      <c r="Q144" s="76"/>
      <c r="R144" s="86"/>
      <c r="S144" s="48">
        <v>2</v>
      </c>
      <c r="T144" s="48">
        <v>1</v>
      </c>
      <c r="U144" s="49">
        <v>6</v>
      </c>
      <c r="V144" s="49">
        <v>0.333333</v>
      </c>
      <c r="W144" s="49">
        <v>0</v>
      </c>
      <c r="X144" s="49">
        <v>1.918915</v>
      </c>
      <c r="Y144" s="49">
        <v>0</v>
      </c>
      <c r="Z144" s="49">
        <v>0</v>
      </c>
      <c r="AA144" s="71">
        <v>144</v>
      </c>
      <c r="AB144" s="71"/>
      <c r="AC144" s="72"/>
      <c r="AD144" s="78" t="s">
        <v>1475</v>
      </c>
      <c r="AE144" s="78">
        <v>5002</v>
      </c>
      <c r="AF144" s="78">
        <v>2922</v>
      </c>
      <c r="AG144" s="78">
        <v>30010</v>
      </c>
      <c r="AH144" s="78">
        <v>40893</v>
      </c>
      <c r="AI144" s="78"/>
      <c r="AJ144" s="78" t="s">
        <v>1681</v>
      </c>
      <c r="AK144" s="78" t="s">
        <v>1853</v>
      </c>
      <c r="AL144" s="83" t="s">
        <v>1990</v>
      </c>
      <c r="AM144" s="78"/>
      <c r="AN144" s="80">
        <v>39996.45753472222</v>
      </c>
      <c r="AO144" s="83" t="s">
        <v>2158</v>
      </c>
      <c r="AP144" s="78" t="b">
        <v>0</v>
      </c>
      <c r="AQ144" s="78" t="b">
        <v>0</v>
      </c>
      <c r="AR144" s="78" t="b">
        <v>1</v>
      </c>
      <c r="AS144" s="78"/>
      <c r="AT144" s="78">
        <v>137</v>
      </c>
      <c r="AU144" s="83" t="s">
        <v>2230</v>
      </c>
      <c r="AV144" s="78" t="b">
        <v>0</v>
      </c>
      <c r="AW144" s="78" t="s">
        <v>2331</v>
      </c>
      <c r="AX144" s="83" t="s">
        <v>2473</v>
      </c>
      <c r="AY144" s="78" t="s">
        <v>66</v>
      </c>
      <c r="AZ144" s="78" t="str">
        <f>REPLACE(INDEX(GroupVertices[Group],MATCH(Vertices[[#This Row],[Vertex]],GroupVertices[Vertex],0)),1,1,"")</f>
        <v>9</v>
      </c>
      <c r="BA144" s="48"/>
      <c r="BB144" s="48"/>
      <c r="BC144" s="48"/>
      <c r="BD144" s="48"/>
      <c r="BE144" s="48" t="s">
        <v>653</v>
      </c>
      <c r="BF144" s="48" t="s">
        <v>653</v>
      </c>
      <c r="BG144" s="116" t="s">
        <v>3371</v>
      </c>
      <c r="BH144" s="116" t="s">
        <v>3371</v>
      </c>
      <c r="BI144" s="116" t="s">
        <v>3481</v>
      </c>
      <c r="BJ144" s="116" t="s">
        <v>3481</v>
      </c>
      <c r="BK144" s="116">
        <v>1</v>
      </c>
      <c r="BL144" s="120">
        <v>3.0303030303030303</v>
      </c>
      <c r="BM144" s="116">
        <v>4</v>
      </c>
      <c r="BN144" s="120">
        <v>12.121212121212121</v>
      </c>
      <c r="BO144" s="116">
        <v>0</v>
      </c>
      <c r="BP144" s="120">
        <v>0</v>
      </c>
      <c r="BQ144" s="116">
        <v>28</v>
      </c>
      <c r="BR144" s="120">
        <v>84.84848484848484</v>
      </c>
      <c r="BS144" s="116">
        <v>33</v>
      </c>
      <c r="BT144" s="2"/>
      <c r="BU144" s="3"/>
      <c r="BV144" s="3"/>
      <c r="BW144" s="3"/>
      <c r="BX144" s="3"/>
    </row>
    <row r="145" spans="1:76" ht="15">
      <c r="A145" s="64" t="s">
        <v>416</v>
      </c>
      <c r="B145" s="65"/>
      <c r="C145" s="65" t="s">
        <v>64</v>
      </c>
      <c r="D145" s="66">
        <v>807.3885419847122</v>
      </c>
      <c r="E145" s="68"/>
      <c r="F145" s="100" t="s">
        <v>2311</v>
      </c>
      <c r="G145" s="65"/>
      <c r="H145" s="69" t="s">
        <v>416</v>
      </c>
      <c r="I145" s="70"/>
      <c r="J145" s="70"/>
      <c r="K145" s="69" t="s">
        <v>2693</v>
      </c>
      <c r="L145" s="73">
        <v>1</v>
      </c>
      <c r="M145" s="74">
        <v>8602.12890625</v>
      </c>
      <c r="N145" s="74">
        <v>9302.0107421875</v>
      </c>
      <c r="O145" s="75"/>
      <c r="P145" s="76"/>
      <c r="Q145" s="76"/>
      <c r="R145" s="86"/>
      <c r="S145" s="48">
        <v>1</v>
      </c>
      <c r="T145" s="48">
        <v>0</v>
      </c>
      <c r="U145" s="49">
        <v>0</v>
      </c>
      <c r="V145" s="49">
        <v>0.2</v>
      </c>
      <c r="W145" s="49">
        <v>0</v>
      </c>
      <c r="X145" s="49">
        <v>0.693692</v>
      </c>
      <c r="Y145" s="49">
        <v>0</v>
      </c>
      <c r="Z145" s="49">
        <v>0</v>
      </c>
      <c r="AA145" s="71">
        <v>145</v>
      </c>
      <c r="AB145" s="71"/>
      <c r="AC145" s="72"/>
      <c r="AD145" s="78" t="s">
        <v>1476</v>
      </c>
      <c r="AE145" s="78">
        <v>397</v>
      </c>
      <c r="AF145" s="78">
        <v>285033</v>
      </c>
      <c r="AG145" s="78">
        <v>19090</v>
      </c>
      <c r="AH145" s="78">
        <v>34057</v>
      </c>
      <c r="AI145" s="78"/>
      <c r="AJ145" s="78" t="s">
        <v>1682</v>
      </c>
      <c r="AK145" s="78" t="s">
        <v>1854</v>
      </c>
      <c r="AL145" s="83" t="s">
        <v>1991</v>
      </c>
      <c r="AM145" s="78"/>
      <c r="AN145" s="80">
        <v>40134.695127314815</v>
      </c>
      <c r="AO145" s="83" t="s">
        <v>2159</v>
      </c>
      <c r="AP145" s="78" t="b">
        <v>0</v>
      </c>
      <c r="AQ145" s="78" t="b">
        <v>0</v>
      </c>
      <c r="AR145" s="78" t="b">
        <v>1</v>
      </c>
      <c r="AS145" s="78" t="s">
        <v>1274</v>
      </c>
      <c r="AT145" s="78">
        <v>844</v>
      </c>
      <c r="AU145" s="83" t="s">
        <v>2230</v>
      </c>
      <c r="AV145" s="78" t="b">
        <v>1</v>
      </c>
      <c r="AW145" s="78" t="s">
        <v>2331</v>
      </c>
      <c r="AX145" s="83" t="s">
        <v>2474</v>
      </c>
      <c r="AY145" s="78" t="s">
        <v>65</v>
      </c>
      <c r="AZ145" s="78" t="str">
        <f>REPLACE(INDEX(GroupVertices[Group],MATCH(Vertices[[#This Row],[Vertex]],GroupVertices[Vertex],0)),1,1,"")</f>
        <v>9</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290</v>
      </c>
      <c r="B146" s="65"/>
      <c r="C146" s="65" t="s">
        <v>64</v>
      </c>
      <c r="D146" s="66">
        <v>162.4166236601558</v>
      </c>
      <c r="E146" s="68"/>
      <c r="F146" s="100" t="s">
        <v>806</v>
      </c>
      <c r="G146" s="65"/>
      <c r="H146" s="69" t="s">
        <v>290</v>
      </c>
      <c r="I146" s="70"/>
      <c r="J146" s="70"/>
      <c r="K146" s="69" t="s">
        <v>2694</v>
      </c>
      <c r="L146" s="73">
        <v>1</v>
      </c>
      <c r="M146" s="74">
        <v>4952.0322265625</v>
      </c>
      <c r="N146" s="74">
        <v>352.9058837890625</v>
      </c>
      <c r="O146" s="75"/>
      <c r="P146" s="76"/>
      <c r="Q146" s="76"/>
      <c r="R146" s="86"/>
      <c r="S146" s="48">
        <v>0</v>
      </c>
      <c r="T146" s="48">
        <v>3</v>
      </c>
      <c r="U146" s="49">
        <v>0</v>
      </c>
      <c r="V146" s="49">
        <v>0.03125</v>
      </c>
      <c r="W146" s="49">
        <v>0.000179</v>
      </c>
      <c r="X146" s="49">
        <v>0.729857</v>
      </c>
      <c r="Y146" s="49">
        <v>0.6666666666666666</v>
      </c>
      <c r="Z146" s="49">
        <v>0</v>
      </c>
      <c r="AA146" s="71">
        <v>146</v>
      </c>
      <c r="AB146" s="71"/>
      <c r="AC146" s="72"/>
      <c r="AD146" s="78" t="s">
        <v>1477</v>
      </c>
      <c r="AE146" s="78">
        <v>686</v>
      </c>
      <c r="AF146" s="78">
        <v>184</v>
      </c>
      <c r="AG146" s="78">
        <v>42039</v>
      </c>
      <c r="AH146" s="78">
        <v>44461</v>
      </c>
      <c r="AI146" s="78"/>
      <c r="AJ146" s="78" t="s">
        <v>1683</v>
      </c>
      <c r="AK146" s="78" t="s">
        <v>1765</v>
      </c>
      <c r="AL146" s="78"/>
      <c r="AM146" s="78"/>
      <c r="AN146" s="80">
        <v>42640.735185185185</v>
      </c>
      <c r="AO146" s="83" t="s">
        <v>2160</v>
      </c>
      <c r="AP146" s="78" t="b">
        <v>1</v>
      </c>
      <c r="AQ146" s="78" t="b">
        <v>0</v>
      </c>
      <c r="AR146" s="78" t="b">
        <v>0</v>
      </c>
      <c r="AS146" s="78"/>
      <c r="AT146" s="78">
        <v>31</v>
      </c>
      <c r="AU146" s="78"/>
      <c r="AV146" s="78" t="b">
        <v>0</v>
      </c>
      <c r="AW146" s="78" t="s">
        <v>2331</v>
      </c>
      <c r="AX146" s="83" t="s">
        <v>2475</v>
      </c>
      <c r="AY146" s="78" t="s">
        <v>66</v>
      </c>
      <c r="AZ146" s="78" t="str">
        <f>REPLACE(INDEX(GroupVertices[Group],MATCH(Vertices[[#This Row],[Vertex]],GroupVertices[Vertex],0)),1,1,"")</f>
        <v>6</v>
      </c>
      <c r="BA146" s="48"/>
      <c r="BB146" s="48"/>
      <c r="BC146" s="48"/>
      <c r="BD146" s="48"/>
      <c r="BE146" s="48"/>
      <c r="BF146" s="48"/>
      <c r="BG146" s="116" t="s">
        <v>3361</v>
      </c>
      <c r="BH146" s="116" t="s">
        <v>3361</v>
      </c>
      <c r="BI146" s="116" t="s">
        <v>3471</v>
      </c>
      <c r="BJ146" s="116" t="s">
        <v>3471</v>
      </c>
      <c r="BK146" s="116">
        <v>0</v>
      </c>
      <c r="BL146" s="120">
        <v>0</v>
      </c>
      <c r="BM146" s="116">
        <v>2</v>
      </c>
      <c r="BN146" s="120">
        <v>11.11111111111111</v>
      </c>
      <c r="BO146" s="116">
        <v>0</v>
      </c>
      <c r="BP146" s="120">
        <v>0</v>
      </c>
      <c r="BQ146" s="116">
        <v>16</v>
      </c>
      <c r="BR146" s="120">
        <v>88.88888888888889</v>
      </c>
      <c r="BS146" s="116">
        <v>18</v>
      </c>
      <c r="BT146" s="2"/>
      <c r="BU146" s="3"/>
      <c r="BV146" s="3"/>
      <c r="BW146" s="3"/>
      <c r="BX146" s="3"/>
    </row>
    <row r="147" spans="1:76" ht="15">
      <c r="A147" s="64" t="s">
        <v>291</v>
      </c>
      <c r="B147" s="65"/>
      <c r="C147" s="65" t="s">
        <v>64</v>
      </c>
      <c r="D147" s="66">
        <v>163.60988816505855</v>
      </c>
      <c r="E147" s="68"/>
      <c r="F147" s="100" t="s">
        <v>807</v>
      </c>
      <c r="G147" s="65"/>
      <c r="H147" s="69" t="s">
        <v>291</v>
      </c>
      <c r="I147" s="70"/>
      <c r="J147" s="70"/>
      <c r="K147" s="69" t="s">
        <v>2695</v>
      </c>
      <c r="L147" s="73">
        <v>1</v>
      </c>
      <c r="M147" s="74">
        <v>4841.287109375</v>
      </c>
      <c r="N147" s="74">
        <v>4056.840087890625</v>
      </c>
      <c r="O147" s="75"/>
      <c r="P147" s="76"/>
      <c r="Q147" s="76"/>
      <c r="R147" s="86"/>
      <c r="S147" s="48">
        <v>0</v>
      </c>
      <c r="T147" s="48">
        <v>3</v>
      </c>
      <c r="U147" s="49">
        <v>0</v>
      </c>
      <c r="V147" s="49">
        <v>0.03125</v>
      </c>
      <c r="W147" s="49">
        <v>0.000202</v>
      </c>
      <c r="X147" s="49">
        <v>0.723033</v>
      </c>
      <c r="Y147" s="49">
        <v>0.8333333333333334</v>
      </c>
      <c r="Z147" s="49">
        <v>0</v>
      </c>
      <c r="AA147" s="71">
        <v>147</v>
      </c>
      <c r="AB147" s="71"/>
      <c r="AC147" s="72"/>
      <c r="AD147" s="78" t="s">
        <v>1478</v>
      </c>
      <c r="AE147" s="78">
        <v>1003</v>
      </c>
      <c r="AF147" s="78">
        <v>711</v>
      </c>
      <c r="AG147" s="78">
        <v>6723</v>
      </c>
      <c r="AH147" s="78">
        <v>1992</v>
      </c>
      <c r="AI147" s="78"/>
      <c r="AJ147" s="78" t="s">
        <v>1684</v>
      </c>
      <c r="AK147" s="78" t="s">
        <v>1855</v>
      </c>
      <c r="AL147" s="83" t="s">
        <v>1992</v>
      </c>
      <c r="AM147" s="78"/>
      <c r="AN147" s="80">
        <v>40920.02633101852</v>
      </c>
      <c r="AO147" s="83" t="s">
        <v>2161</v>
      </c>
      <c r="AP147" s="78" t="b">
        <v>1</v>
      </c>
      <c r="AQ147" s="78" t="b">
        <v>0</v>
      </c>
      <c r="AR147" s="78" t="b">
        <v>1</v>
      </c>
      <c r="AS147" s="78"/>
      <c r="AT147" s="78">
        <v>5</v>
      </c>
      <c r="AU147" s="83" t="s">
        <v>2230</v>
      </c>
      <c r="AV147" s="78" t="b">
        <v>0</v>
      </c>
      <c r="AW147" s="78" t="s">
        <v>2331</v>
      </c>
      <c r="AX147" s="83" t="s">
        <v>2476</v>
      </c>
      <c r="AY147" s="78" t="s">
        <v>66</v>
      </c>
      <c r="AZ147" s="78" t="str">
        <f>REPLACE(INDEX(GroupVertices[Group],MATCH(Vertices[[#This Row],[Vertex]],GroupVertices[Vertex],0)),1,1,"")</f>
        <v>6</v>
      </c>
      <c r="BA147" s="48"/>
      <c r="BB147" s="48"/>
      <c r="BC147" s="48"/>
      <c r="BD147" s="48"/>
      <c r="BE147" s="48" t="s">
        <v>653</v>
      </c>
      <c r="BF147" s="48" t="s">
        <v>653</v>
      </c>
      <c r="BG147" s="116" t="s">
        <v>3364</v>
      </c>
      <c r="BH147" s="116" t="s">
        <v>3364</v>
      </c>
      <c r="BI147" s="116" t="s">
        <v>3474</v>
      </c>
      <c r="BJ147" s="116" t="s">
        <v>3474</v>
      </c>
      <c r="BK147" s="116">
        <v>0</v>
      </c>
      <c r="BL147" s="120">
        <v>0</v>
      </c>
      <c r="BM147" s="116">
        <v>0</v>
      </c>
      <c r="BN147" s="120">
        <v>0</v>
      </c>
      <c r="BO147" s="116">
        <v>0</v>
      </c>
      <c r="BP147" s="120">
        <v>0</v>
      </c>
      <c r="BQ147" s="116">
        <v>19</v>
      </c>
      <c r="BR147" s="120">
        <v>100</v>
      </c>
      <c r="BS147" s="116">
        <v>19</v>
      </c>
      <c r="BT147" s="2"/>
      <c r="BU147" s="3"/>
      <c r="BV147" s="3"/>
      <c r="BW147" s="3"/>
      <c r="BX147" s="3"/>
    </row>
    <row r="148" spans="1:76" ht="15">
      <c r="A148" s="64" t="s">
        <v>292</v>
      </c>
      <c r="B148" s="65"/>
      <c r="C148" s="65" t="s">
        <v>64</v>
      </c>
      <c r="D148" s="66">
        <v>162.21057608910047</v>
      </c>
      <c r="E148" s="68"/>
      <c r="F148" s="100" t="s">
        <v>2312</v>
      </c>
      <c r="G148" s="65"/>
      <c r="H148" s="69" t="s">
        <v>292</v>
      </c>
      <c r="I148" s="70"/>
      <c r="J148" s="70"/>
      <c r="K148" s="69" t="s">
        <v>2696</v>
      </c>
      <c r="L148" s="73">
        <v>1</v>
      </c>
      <c r="M148" s="74">
        <v>2276.575439453125</v>
      </c>
      <c r="N148" s="74">
        <v>9265.4599609375</v>
      </c>
      <c r="O148" s="75"/>
      <c r="P148" s="76"/>
      <c r="Q148" s="76"/>
      <c r="R148" s="86"/>
      <c r="S148" s="48">
        <v>1</v>
      </c>
      <c r="T148" s="48">
        <v>1</v>
      </c>
      <c r="U148" s="49">
        <v>0</v>
      </c>
      <c r="V148" s="49">
        <v>0</v>
      </c>
      <c r="W148" s="49">
        <v>0</v>
      </c>
      <c r="X148" s="49">
        <v>0.999998</v>
      </c>
      <c r="Y148" s="49">
        <v>0</v>
      </c>
      <c r="Z148" s="49" t="s">
        <v>2866</v>
      </c>
      <c r="AA148" s="71">
        <v>148</v>
      </c>
      <c r="AB148" s="71"/>
      <c r="AC148" s="72"/>
      <c r="AD148" s="78" t="s">
        <v>1479</v>
      </c>
      <c r="AE148" s="78">
        <v>113</v>
      </c>
      <c r="AF148" s="78">
        <v>93</v>
      </c>
      <c r="AG148" s="78">
        <v>548</v>
      </c>
      <c r="AH148" s="78">
        <v>17</v>
      </c>
      <c r="AI148" s="78"/>
      <c r="AJ148" s="78" t="s">
        <v>1685</v>
      </c>
      <c r="AK148" s="78"/>
      <c r="AL148" s="83" t="s">
        <v>1993</v>
      </c>
      <c r="AM148" s="78"/>
      <c r="AN148" s="80">
        <v>43397.88920138889</v>
      </c>
      <c r="AO148" s="83" t="s">
        <v>2162</v>
      </c>
      <c r="AP148" s="78" t="b">
        <v>1</v>
      </c>
      <c r="AQ148" s="78" t="b">
        <v>0</v>
      </c>
      <c r="AR148" s="78" t="b">
        <v>0</v>
      </c>
      <c r="AS148" s="78"/>
      <c r="AT148" s="78">
        <v>0</v>
      </c>
      <c r="AU148" s="78"/>
      <c r="AV148" s="78" t="b">
        <v>0</v>
      </c>
      <c r="AW148" s="78" t="s">
        <v>2331</v>
      </c>
      <c r="AX148" s="83" t="s">
        <v>2477</v>
      </c>
      <c r="AY148" s="78" t="s">
        <v>66</v>
      </c>
      <c r="AZ148" s="78" t="str">
        <f>REPLACE(INDEX(GroupVertices[Group],MATCH(Vertices[[#This Row],[Vertex]],GroupVertices[Vertex],0)),1,1,"")</f>
        <v>1</v>
      </c>
      <c r="BA148" s="48" t="s">
        <v>589</v>
      </c>
      <c r="BB148" s="48" t="s">
        <v>589</v>
      </c>
      <c r="BC148" s="48" t="s">
        <v>640</v>
      </c>
      <c r="BD148" s="48" t="s">
        <v>640</v>
      </c>
      <c r="BE148" s="48" t="s">
        <v>684</v>
      </c>
      <c r="BF148" s="48" t="s">
        <v>684</v>
      </c>
      <c r="BG148" s="116" t="s">
        <v>3368</v>
      </c>
      <c r="BH148" s="116" t="s">
        <v>3368</v>
      </c>
      <c r="BI148" s="116" t="s">
        <v>3478</v>
      </c>
      <c r="BJ148" s="116" t="s">
        <v>3478</v>
      </c>
      <c r="BK148" s="116">
        <v>2</v>
      </c>
      <c r="BL148" s="120">
        <v>5.714285714285714</v>
      </c>
      <c r="BM148" s="116">
        <v>0</v>
      </c>
      <c r="BN148" s="120">
        <v>0</v>
      </c>
      <c r="BO148" s="116">
        <v>0</v>
      </c>
      <c r="BP148" s="120">
        <v>0</v>
      </c>
      <c r="BQ148" s="116">
        <v>33</v>
      </c>
      <c r="BR148" s="120">
        <v>94.28571428571429</v>
      </c>
      <c r="BS148" s="116">
        <v>35</v>
      </c>
      <c r="BT148" s="2"/>
      <c r="BU148" s="3"/>
      <c r="BV148" s="3"/>
      <c r="BW148" s="3"/>
      <c r="BX148" s="3"/>
    </row>
    <row r="149" spans="1:76" ht="15">
      <c r="A149" s="64" t="s">
        <v>293</v>
      </c>
      <c r="B149" s="65"/>
      <c r="C149" s="65" t="s">
        <v>64</v>
      </c>
      <c r="D149" s="66">
        <v>168.42596710609862</v>
      </c>
      <c r="E149" s="68"/>
      <c r="F149" s="100" t="s">
        <v>808</v>
      </c>
      <c r="G149" s="65"/>
      <c r="H149" s="69" t="s">
        <v>293</v>
      </c>
      <c r="I149" s="70"/>
      <c r="J149" s="70"/>
      <c r="K149" s="69" t="s">
        <v>2697</v>
      </c>
      <c r="L149" s="73">
        <v>1</v>
      </c>
      <c r="M149" s="74">
        <v>1351.391845703125</v>
      </c>
      <c r="N149" s="74">
        <v>8504.19140625</v>
      </c>
      <c r="O149" s="75"/>
      <c r="P149" s="76"/>
      <c r="Q149" s="76"/>
      <c r="R149" s="86"/>
      <c r="S149" s="48">
        <v>1</v>
      </c>
      <c r="T149" s="48">
        <v>1</v>
      </c>
      <c r="U149" s="49">
        <v>0</v>
      </c>
      <c r="V149" s="49">
        <v>0</v>
      </c>
      <c r="W149" s="49">
        <v>0</v>
      </c>
      <c r="X149" s="49">
        <v>0.999998</v>
      </c>
      <c r="Y149" s="49">
        <v>0</v>
      </c>
      <c r="Z149" s="49" t="s">
        <v>2866</v>
      </c>
      <c r="AA149" s="71">
        <v>149</v>
      </c>
      <c r="AB149" s="71"/>
      <c r="AC149" s="72"/>
      <c r="AD149" s="78" t="s">
        <v>1480</v>
      </c>
      <c r="AE149" s="78">
        <v>2900</v>
      </c>
      <c r="AF149" s="78">
        <v>2838</v>
      </c>
      <c r="AG149" s="78">
        <v>41224</v>
      </c>
      <c r="AH149" s="78">
        <v>186383</v>
      </c>
      <c r="AI149" s="78"/>
      <c r="AJ149" s="78" t="s">
        <v>1686</v>
      </c>
      <c r="AK149" s="78" t="s">
        <v>1856</v>
      </c>
      <c r="AL149" s="78"/>
      <c r="AM149" s="78"/>
      <c r="AN149" s="80">
        <v>39895.439259259256</v>
      </c>
      <c r="AO149" s="83" t="s">
        <v>2163</v>
      </c>
      <c r="AP149" s="78" t="b">
        <v>0</v>
      </c>
      <c r="AQ149" s="78" t="b">
        <v>0</v>
      </c>
      <c r="AR149" s="78" t="b">
        <v>1</v>
      </c>
      <c r="AS149" s="78"/>
      <c r="AT149" s="78">
        <v>64</v>
      </c>
      <c r="AU149" s="83" t="s">
        <v>2230</v>
      </c>
      <c r="AV149" s="78" t="b">
        <v>0</v>
      </c>
      <c r="AW149" s="78" t="s">
        <v>2331</v>
      </c>
      <c r="AX149" s="83" t="s">
        <v>2478</v>
      </c>
      <c r="AY149" s="78" t="s">
        <v>66</v>
      </c>
      <c r="AZ149" s="78" t="str">
        <f>REPLACE(INDEX(GroupVertices[Group],MATCH(Vertices[[#This Row],[Vertex]],GroupVertices[Vertex],0)),1,1,"")</f>
        <v>1</v>
      </c>
      <c r="BA149" s="48" t="s">
        <v>592</v>
      </c>
      <c r="BB149" s="48" t="s">
        <v>592</v>
      </c>
      <c r="BC149" s="48" t="s">
        <v>642</v>
      </c>
      <c r="BD149" s="48" t="s">
        <v>642</v>
      </c>
      <c r="BE149" s="48" t="s">
        <v>687</v>
      </c>
      <c r="BF149" s="48" t="s">
        <v>687</v>
      </c>
      <c r="BG149" s="116" t="s">
        <v>3372</v>
      </c>
      <c r="BH149" s="116" t="s">
        <v>3372</v>
      </c>
      <c r="BI149" s="116" t="s">
        <v>3482</v>
      </c>
      <c r="BJ149" s="116" t="s">
        <v>3482</v>
      </c>
      <c r="BK149" s="116">
        <v>1</v>
      </c>
      <c r="BL149" s="120">
        <v>5.882352941176471</v>
      </c>
      <c r="BM149" s="116">
        <v>0</v>
      </c>
      <c r="BN149" s="120">
        <v>0</v>
      </c>
      <c r="BO149" s="116">
        <v>0</v>
      </c>
      <c r="BP149" s="120">
        <v>0</v>
      </c>
      <c r="BQ149" s="116">
        <v>16</v>
      </c>
      <c r="BR149" s="120">
        <v>94.11764705882354</v>
      </c>
      <c r="BS149" s="116">
        <v>17</v>
      </c>
      <c r="BT149" s="2"/>
      <c r="BU149" s="3"/>
      <c r="BV149" s="3"/>
      <c r="BW149" s="3"/>
      <c r="BX149" s="3"/>
    </row>
    <row r="150" spans="1:76" ht="15">
      <c r="A150" s="64" t="s">
        <v>294</v>
      </c>
      <c r="B150" s="65"/>
      <c r="C150" s="65" t="s">
        <v>64</v>
      </c>
      <c r="D150" s="66">
        <v>162.7517339954985</v>
      </c>
      <c r="E150" s="68"/>
      <c r="F150" s="100" t="s">
        <v>2313</v>
      </c>
      <c r="G150" s="65"/>
      <c r="H150" s="69" t="s">
        <v>294</v>
      </c>
      <c r="I150" s="70"/>
      <c r="J150" s="70"/>
      <c r="K150" s="69" t="s">
        <v>2698</v>
      </c>
      <c r="L150" s="73">
        <v>1</v>
      </c>
      <c r="M150" s="74">
        <v>888.800048828125</v>
      </c>
      <c r="N150" s="74">
        <v>8504.19140625</v>
      </c>
      <c r="O150" s="75"/>
      <c r="P150" s="76"/>
      <c r="Q150" s="76"/>
      <c r="R150" s="86"/>
      <c r="S150" s="48">
        <v>1</v>
      </c>
      <c r="T150" s="48">
        <v>1</v>
      </c>
      <c r="U150" s="49">
        <v>0</v>
      </c>
      <c r="V150" s="49">
        <v>0</v>
      </c>
      <c r="W150" s="49">
        <v>0</v>
      </c>
      <c r="X150" s="49">
        <v>0.999998</v>
      </c>
      <c r="Y150" s="49">
        <v>0</v>
      </c>
      <c r="Z150" s="49" t="s">
        <v>2866</v>
      </c>
      <c r="AA150" s="71">
        <v>150</v>
      </c>
      <c r="AB150" s="71"/>
      <c r="AC150" s="72"/>
      <c r="AD150" s="78" t="s">
        <v>1481</v>
      </c>
      <c r="AE150" s="78">
        <v>1188</v>
      </c>
      <c r="AF150" s="78">
        <v>332</v>
      </c>
      <c r="AG150" s="78">
        <v>3394</v>
      </c>
      <c r="AH150" s="78">
        <v>141</v>
      </c>
      <c r="AI150" s="78"/>
      <c r="AJ150" s="78" t="s">
        <v>1687</v>
      </c>
      <c r="AK150" s="78" t="s">
        <v>1857</v>
      </c>
      <c r="AL150" s="83" t="s">
        <v>1994</v>
      </c>
      <c r="AM150" s="78"/>
      <c r="AN150" s="80">
        <v>39863.89197916666</v>
      </c>
      <c r="AO150" s="83" t="s">
        <v>2164</v>
      </c>
      <c r="AP150" s="78" t="b">
        <v>0</v>
      </c>
      <c r="AQ150" s="78" t="b">
        <v>0</v>
      </c>
      <c r="AR150" s="78" t="b">
        <v>1</v>
      </c>
      <c r="AS150" s="78"/>
      <c r="AT150" s="78">
        <v>3</v>
      </c>
      <c r="AU150" s="83" t="s">
        <v>2242</v>
      </c>
      <c r="AV150" s="78" t="b">
        <v>0</v>
      </c>
      <c r="AW150" s="78" t="s">
        <v>2331</v>
      </c>
      <c r="AX150" s="83" t="s">
        <v>2479</v>
      </c>
      <c r="AY150" s="78" t="s">
        <v>66</v>
      </c>
      <c r="AZ150" s="78" t="str">
        <f>REPLACE(INDEX(GroupVertices[Group],MATCH(Vertices[[#This Row],[Vertex]],GroupVertices[Vertex],0)),1,1,"")</f>
        <v>1</v>
      </c>
      <c r="BA150" s="48"/>
      <c r="BB150" s="48"/>
      <c r="BC150" s="48"/>
      <c r="BD150" s="48"/>
      <c r="BE150" s="48" t="s">
        <v>688</v>
      </c>
      <c r="BF150" s="48" t="s">
        <v>688</v>
      </c>
      <c r="BG150" s="116" t="s">
        <v>3373</v>
      </c>
      <c r="BH150" s="116" t="s">
        <v>3373</v>
      </c>
      <c r="BI150" s="116" t="s">
        <v>3483</v>
      </c>
      <c r="BJ150" s="116" t="s">
        <v>3483</v>
      </c>
      <c r="BK150" s="116">
        <v>0</v>
      </c>
      <c r="BL150" s="120">
        <v>0</v>
      </c>
      <c r="BM150" s="116">
        <v>0</v>
      </c>
      <c r="BN150" s="120">
        <v>0</v>
      </c>
      <c r="BO150" s="116">
        <v>0</v>
      </c>
      <c r="BP150" s="120">
        <v>0</v>
      </c>
      <c r="BQ150" s="116">
        <v>3</v>
      </c>
      <c r="BR150" s="120">
        <v>100</v>
      </c>
      <c r="BS150" s="116">
        <v>3</v>
      </c>
      <c r="BT150" s="2"/>
      <c r="BU150" s="3"/>
      <c r="BV150" s="3"/>
      <c r="BW150" s="3"/>
      <c r="BX150" s="3"/>
    </row>
    <row r="151" spans="1:76" ht="15">
      <c r="A151" s="64" t="s">
        <v>295</v>
      </c>
      <c r="B151" s="65"/>
      <c r="C151" s="65" t="s">
        <v>64</v>
      </c>
      <c r="D151" s="66">
        <v>162.13132702330998</v>
      </c>
      <c r="E151" s="68"/>
      <c r="F151" s="100" t="s">
        <v>809</v>
      </c>
      <c r="G151" s="65"/>
      <c r="H151" s="69" t="s">
        <v>295</v>
      </c>
      <c r="I151" s="70"/>
      <c r="J151" s="70"/>
      <c r="K151" s="69" t="s">
        <v>2699</v>
      </c>
      <c r="L151" s="73">
        <v>1</v>
      </c>
      <c r="M151" s="74">
        <v>888.800048828125</v>
      </c>
      <c r="N151" s="74">
        <v>9265.4599609375</v>
      </c>
      <c r="O151" s="75"/>
      <c r="P151" s="76"/>
      <c r="Q151" s="76"/>
      <c r="R151" s="86"/>
      <c r="S151" s="48">
        <v>1</v>
      </c>
      <c r="T151" s="48">
        <v>1</v>
      </c>
      <c r="U151" s="49">
        <v>0</v>
      </c>
      <c r="V151" s="49">
        <v>0</v>
      </c>
      <c r="W151" s="49">
        <v>0</v>
      </c>
      <c r="X151" s="49">
        <v>0.999998</v>
      </c>
      <c r="Y151" s="49">
        <v>0</v>
      </c>
      <c r="Z151" s="49" t="s">
        <v>2866</v>
      </c>
      <c r="AA151" s="71">
        <v>151</v>
      </c>
      <c r="AB151" s="71"/>
      <c r="AC151" s="72"/>
      <c r="AD151" s="78" t="s">
        <v>1482</v>
      </c>
      <c r="AE151" s="78">
        <v>137</v>
      </c>
      <c r="AF151" s="78">
        <v>58</v>
      </c>
      <c r="AG151" s="78">
        <v>214</v>
      </c>
      <c r="AH151" s="78">
        <v>264</v>
      </c>
      <c r="AI151" s="78"/>
      <c r="AJ151" s="78" t="s">
        <v>1688</v>
      </c>
      <c r="AK151" s="78" t="s">
        <v>1858</v>
      </c>
      <c r="AL151" s="78"/>
      <c r="AM151" s="78"/>
      <c r="AN151" s="80">
        <v>42323.3728125</v>
      </c>
      <c r="AO151" s="83" t="s">
        <v>2165</v>
      </c>
      <c r="AP151" s="78" t="b">
        <v>0</v>
      </c>
      <c r="AQ151" s="78" t="b">
        <v>0</v>
      </c>
      <c r="AR151" s="78" t="b">
        <v>0</v>
      </c>
      <c r="AS151" s="78"/>
      <c r="AT151" s="78">
        <v>0</v>
      </c>
      <c r="AU151" s="83" t="s">
        <v>2230</v>
      </c>
      <c r="AV151" s="78" t="b">
        <v>0</v>
      </c>
      <c r="AW151" s="78" t="s">
        <v>2331</v>
      </c>
      <c r="AX151" s="83" t="s">
        <v>2480</v>
      </c>
      <c r="AY151" s="78" t="s">
        <v>66</v>
      </c>
      <c r="AZ151" s="78" t="str">
        <f>REPLACE(INDEX(GroupVertices[Group],MATCH(Vertices[[#This Row],[Vertex]],GroupVertices[Vertex],0)),1,1,"")</f>
        <v>1</v>
      </c>
      <c r="BA151" s="48" t="s">
        <v>593</v>
      </c>
      <c r="BB151" s="48" t="s">
        <v>593</v>
      </c>
      <c r="BC151" s="48" t="s">
        <v>625</v>
      </c>
      <c r="BD151" s="48" t="s">
        <v>625</v>
      </c>
      <c r="BE151" s="48" t="s">
        <v>653</v>
      </c>
      <c r="BF151" s="48" t="s">
        <v>653</v>
      </c>
      <c r="BG151" s="116" t="s">
        <v>2972</v>
      </c>
      <c r="BH151" s="116" t="s">
        <v>2972</v>
      </c>
      <c r="BI151" s="116" t="s">
        <v>1246</v>
      </c>
      <c r="BJ151" s="116" t="s">
        <v>1246</v>
      </c>
      <c r="BK151" s="116">
        <v>0</v>
      </c>
      <c r="BL151" s="120">
        <v>0</v>
      </c>
      <c r="BM151" s="116">
        <v>0</v>
      </c>
      <c r="BN151" s="120">
        <v>0</v>
      </c>
      <c r="BO151" s="116">
        <v>0</v>
      </c>
      <c r="BP151" s="120">
        <v>0</v>
      </c>
      <c r="BQ151" s="116">
        <v>1</v>
      </c>
      <c r="BR151" s="120">
        <v>100</v>
      </c>
      <c r="BS151" s="116">
        <v>1</v>
      </c>
      <c r="BT151" s="2"/>
      <c r="BU151" s="3"/>
      <c r="BV151" s="3"/>
      <c r="BW151" s="3"/>
      <c r="BX151" s="3"/>
    </row>
    <row r="152" spans="1:76" ht="15">
      <c r="A152" s="64" t="s">
        <v>296</v>
      </c>
      <c r="B152" s="65"/>
      <c r="C152" s="65" t="s">
        <v>64</v>
      </c>
      <c r="D152" s="66">
        <v>163.38119800377737</v>
      </c>
      <c r="E152" s="68"/>
      <c r="F152" s="100" t="s">
        <v>810</v>
      </c>
      <c r="G152" s="65"/>
      <c r="H152" s="69" t="s">
        <v>296</v>
      </c>
      <c r="I152" s="70"/>
      <c r="J152" s="70"/>
      <c r="K152" s="69" t="s">
        <v>2700</v>
      </c>
      <c r="L152" s="73">
        <v>1</v>
      </c>
      <c r="M152" s="74">
        <v>8842.5205078125</v>
      </c>
      <c r="N152" s="74">
        <v>2229.188720703125</v>
      </c>
      <c r="O152" s="75"/>
      <c r="P152" s="76"/>
      <c r="Q152" s="76"/>
      <c r="R152" s="86"/>
      <c r="S152" s="48">
        <v>2</v>
      </c>
      <c r="T152" s="48">
        <v>1</v>
      </c>
      <c r="U152" s="49">
        <v>0</v>
      </c>
      <c r="V152" s="49">
        <v>1</v>
      </c>
      <c r="W152" s="49">
        <v>0</v>
      </c>
      <c r="X152" s="49">
        <v>1.298243</v>
      </c>
      <c r="Y152" s="49">
        <v>0</v>
      </c>
      <c r="Z152" s="49">
        <v>0</v>
      </c>
      <c r="AA152" s="71">
        <v>152</v>
      </c>
      <c r="AB152" s="71"/>
      <c r="AC152" s="72"/>
      <c r="AD152" s="78" t="s">
        <v>1483</v>
      </c>
      <c r="AE152" s="78">
        <v>431</v>
      </c>
      <c r="AF152" s="78">
        <v>610</v>
      </c>
      <c r="AG152" s="78">
        <v>161</v>
      </c>
      <c r="AH152" s="78">
        <v>31</v>
      </c>
      <c r="AI152" s="78"/>
      <c r="AJ152" s="78" t="s">
        <v>1689</v>
      </c>
      <c r="AK152" s="78" t="s">
        <v>1859</v>
      </c>
      <c r="AL152" s="78"/>
      <c r="AM152" s="78"/>
      <c r="AN152" s="80">
        <v>43105.6034375</v>
      </c>
      <c r="AO152" s="78"/>
      <c r="AP152" s="78" t="b">
        <v>1</v>
      </c>
      <c r="AQ152" s="78" t="b">
        <v>0</v>
      </c>
      <c r="AR152" s="78" t="b">
        <v>0</v>
      </c>
      <c r="AS152" s="78"/>
      <c r="AT152" s="78">
        <v>0</v>
      </c>
      <c r="AU152" s="78"/>
      <c r="AV152" s="78" t="b">
        <v>0</v>
      </c>
      <c r="AW152" s="78" t="s">
        <v>2331</v>
      </c>
      <c r="AX152" s="83" t="s">
        <v>2481</v>
      </c>
      <c r="AY152" s="78" t="s">
        <v>66</v>
      </c>
      <c r="AZ152" s="78" t="str">
        <f>REPLACE(INDEX(GroupVertices[Group],MATCH(Vertices[[#This Row],[Vertex]],GroupVertices[Vertex],0)),1,1,"")</f>
        <v>32</v>
      </c>
      <c r="BA152" s="48"/>
      <c r="BB152" s="48"/>
      <c r="BC152" s="48"/>
      <c r="BD152" s="48"/>
      <c r="BE152" s="48" t="s">
        <v>689</v>
      </c>
      <c r="BF152" s="48" t="s">
        <v>689</v>
      </c>
      <c r="BG152" s="116" t="s">
        <v>3064</v>
      </c>
      <c r="BH152" s="116" t="s">
        <v>3064</v>
      </c>
      <c r="BI152" s="116" t="s">
        <v>3181</v>
      </c>
      <c r="BJ152" s="116" t="s">
        <v>3181</v>
      </c>
      <c r="BK152" s="116">
        <v>4</v>
      </c>
      <c r="BL152" s="120">
        <v>11.764705882352942</v>
      </c>
      <c r="BM152" s="116">
        <v>2</v>
      </c>
      <c r="BN152" s="120">
        <v>5.882352941176471</v>
      </c>
      <c r="BO152" s="116">
        <v>0</v>
      </c>
      <c r="BP152" s="120">
        <v>0</v>
      </c>
      <c r="BQ152" s="116">
        <v>28</v>
      </c>
      <c r="BR152" s="120">
        <v>82.3529411764706</v>
      </c>
      <c r="BS152" s="116">
        <v>34</v>
      </c>
      <c r="BT152" s="2"/>
      <c r="BU152" s="3"/>
      <c r="BV152" s="3"/>
      <c r="BW152" s="3"/>
      <c r="BX152" s="3"/>
    </row>
    <row r="153" spans="1:76" ht="15">
      <c r="A153" s="64" t="s">
        <v>297</v>
      </c>
      <c r="B153" s="65"/>
      <c r="C153" s="65" t="s">
        <v>64</v>
      </c>
      <c r="D153" s="66">
        <v>162.1086844330841</v>
      </c>
      <c r="E153" s="68"/>
      <c r="F153" s="100" t="s">
        <v>811</v>
      </c>
      <c r="G153" s="65"/>
      <c r="H153" s="69" t="s">
        <v>297</v>
      </c>
      <c r="I153" s="70"/>
      <c r="J153" s="70"/>
      <c r="K153" s="69" t="s">
        <v>2701</v>
      </c>
      <c r="L153" s="73">
        <v>1</v>
      </c>
      <c r="M153" s="74">
        <v>8842.5205078125</v>
      </c>
      <c r="N153" s="74">
        <v>1793.938232421875</v>
      </c>
      <c r="O153" s="75"/>
      <c r="P153" s="76"/>
      <c r="Q153" s="76"/>
      <c r="R153" s="86"/>
      <c r="S153" s="48">
        <v>0</v>
      </c>
      <c r="T153" s="48">
        <v>1</v>
      </c>
      <c r="U153" s="49">
        <v>0</v>
      </c>
      <c r="V153" s="49">
        <v>1</v>
      </c>
      <c r="W153" s="49">
        <v>0</v>
      </c>
      <c r="X153" s="49">
        <v>0.701753</v>
      </c>
      <c r="Y153" s="49">
        <v>0</v>
      </c>
      <c r="Z153" s="49">
        <v>0</v>
      </c>
      <c r="AA153" s="71">
        <v>153</v>
      </c>
      <c r="AB153" s="71"/>
      <c r="AC153" s="72"/>
      <c r="AD153" s="78" t="s">
        <v>1484</v>
      </c>
      <c r="AE153" s="78">
        <v>31</v>
      </c>
      <c r="AF153" s="78">
        <v>48</v>
      </c>
      <c r="AG153" s="78">
        <v>870</v>
      </c>
      <c r="AH153" s="78">
        <v>883</v>
      </c>
      <c r="AI153" s="78"/>
      <c r="AJ153" s="78" t="s">
        <v>1690</v>
      </c>
      <c r="AK153" s="78" t="s">
        <v>1860</v>
      </c>
      <c r="AL153" s="78"/>
      <c r="AM153" s="78"/>
      <c r="AN153" s="80">
        <v>42521.94020833333</v>
      </c>
      <c r="AO153" s="83" t="s">
        <v>2166</v>
      </c>
      <c r="AP153" s="78" t="b">
        <v>1</v>
      </c>
      <c r="AQ153" s="78" t="b">
        <v>0</v>
      </c>
      <c r="AR153" s="78" t="b">
        <v>0</v>
      </c>
      <c r="AS153" s="78"/>
      <c r="AT153" s="78">
        <v>0</v>
      </c>
      <c r="AU153" s="78"/>
      <c r="AV153" s="78" t="b">
        <v>0</v>
      </c>
      <c r="AW153" s="78" t="s">
        <v>2331</v>
      </c>
      <c r="AX153" s="83" t="s">
        <v>2482</v>
      </c>
      <c r="AY153" s="78" t="s">
        <v>66</v>
      </c>
      <c r="AZ153" s="78" t="str">
        <f>REPLACE(INDEX(GroupVertices[Group],MATCH(Vertices[[#This Row],[Vertex]],GroupVertices[Vertex],0)),1,1,"")</f>
        <v>32</v>
      </c>
      <c r="BA153" s="48"/>
      <c r="BB153" s="48"/>
      <c r="BC153" s="48"/>
      <c r="BD153" s="48"/>
      <c r="BE153" s="48" t="s">
        <v>690</v>
      </c>
      <c r="BF153" s="48" t="s">
        <v>690</v>
      </c>
      <c r="BG153" s="116" t="s">
        <v>3374</v>
      </c>
      <c r="BH153" s="116" t="s">
        <v>3374</v>
      </c>
      <c r="BI153" s="116" t="s">
        <v>3484</v>
      </c>
      <c r="BJ153" s="116" t="s">
        <v>3484</v>
      </c>
      <c r="BK153" s="116">
        <v>4</v>
      </c>
      <c r="BL153" s="120">
        <v>13.793103448275861</v>
      </c>
      <c r="BM153" s="116">
        <v>2</v>
      </c>
      <c r="BN153" s="120">
        <v>6.896551724137931</v>
      </c>
      <c r="BO153" s="116">
        <v>0</v>
      </c>
      <c r="BP153" s="120">
        <v>0</v>
      </c>
      <c r="BQ153" s="116">
        <v>23</v>
      </c>
      <c r="BR153" s="120">
        <v>79.3103448275862</v>
      </c>
      <c r="BS153" s="116">
        <v>29</v>
      </c>
      <c r="BT153" s="2"/>
      <c r="BU153" s="3"/>
      <c r="BV153" s="3"/>
      <c r="BW153" s="3"/>
      <c r="BX153" s="3"/>
    </row>
    <row r="154" spans="1:76" ht="15">
      <c r="A154" s="64" t="s">
        <v>298</v>
      </c>
      <c r="B154" s="65"/>
      <c r="C154" s="65" t="s">
        <v>64</v>
      </c>
      <c r="D154" s="66">
        <v>164.23029513724705</v>
      </c>
      <c r="E154" s="68"/>
      <c r="F154" s="100" t="s">
        <v>812</v>
      </c>
      <c r="G154" s="65"/>
      <c r="H154" s="69" t="s">
        <v>298</v>
      </c>
      <c r="I154" s="70"/>
      <c r="J154" s="70"/>
      <c r="K154" s="69" t="s">
        <v>2702</v>
      </c>
      <c r="L154" s="73">
        <v>24.414519906323186</v>
      </c>
      <c r="M154" s="74">
        <v>8444.57421875</v>
      </c>
      <c r="N154" s="74">
        <v>5534.74072265625</v>
      </c>
      <c r="O154" s="75"/>
      <c r="P154" s="76"/>
      <c r="Q154" s="76"/>
      <c r="R154" s="86"/>
      <c r="S154" s="48">
        <v>0</v>
      </c>
      <c r="T154" s="48">
        <v>2</v>
      </c>
      <c r="U154" s="49">
        <v>2</v>
      </c>
      <c r="V154" s="49">
        <v>0.5</v>
      </c>
      <c r="W154" s="49">
        <v>0</v>
      </c>
      <c r="X154" s="49">
        <v>1.459456</v>
      </c>
      <c r="Y154" s="49">
        <v>0</v>
      </c>
      <c r="Z154" s="49">
        <v>0</v>
      </c>
      <c r="AA154" s="71">
        <v>154</v>
      </c>
      <c r="AB154" s="71"/>
      <c r="AC154" s="72"/>
      <c r="AD154" s="78" t="s">
        <v>1485</v>
      </c>
      <c r="AE154" s="78">
        <v>1744</v>
      </c>
      <c r="AF154" s="78">
        <v>985</v>
      </c>
      <c r="AG154" s="78">
        <v>55669</v>
      </c>
      <c r="AH154" s="78">
        <v>175787</v>
      </c>
      <c r="AI154" s="78"/>
      <c r="AJ154" s="78" t="s">
        <v>1691</v>
      </c>
      <c r="AK154" s="78" t="s">
        <v>1861</v>
      </c>
      <c r="AL154" s="83" t="s">
        <v>1995</v>
      </c>
      <c r="AM154" s="78"/>
      <c r="AN154" s="80">
        <v>41469.538310185184</v>
      </c>
      <c r="AO154" s="83" t="s">
        <v>2167</v>
      </c>
      <c r="AP154" s="78" t="b">
        <v>0</v>
      </c>
      <c r="AQ154" s="78" t="b">
        <v>0</v>
      </c>
      <c r="AR154" s="78" t="b">
        <v>0</v>
      </c>
      <c r="AS154" s="78"/>
      <c r="AT154" s="78">
        <v>13</v>
      </c>
      <c r="AU154" s="83" t="s">
        <v>2236</v>
      </c>
      <c r="AV154" s="78" t="b">
        <v>0</v>
      </c>
      <c r="AW154" s="78" t="s">
        <v>2331</v>
      </c>
      <c r="AX154" s="83" t="s">
        <v>2483</v>
      </c>
      <c r="AY154" s="78" t="s">
        <v>66</v>
      </c>
      <c r="AZ154" s="78" t="str">
        <f>REPLACE(INDEX(GroupVertices[Group],MATCH(Vertices[[#This Row],[Vertex]],GroupVertices[Vertex],0)),1,1,"")</f>
        <v>17</v>
      </c>
      <c r="BA154" s="48"/>
      <c r="BB154" s="48"/>
      <c r="BC154" s="48"/>
      <c r="BD154" s="48"/>
      <c r="BE154" s="48" t="s">
        <v>691</v>
      </c>
      <c r="BF154" s="48" t="s">
        <v>691</v>
      </c>
      <c r="BG154" s="116" t="s">
        <v>3375</v>
      </c>
      <c r="BH154" s="116" t="s">
        <v>3375</v>
      </c>
      <c r="BI154" s="116" t="s">
        <v>3485</v>
      </c>
      <c r="BJ154" s="116" t="s">
        <v>3485</v>
      </c>
      <c r="BK154" s="116">
        <v>0</v>
      </c>
      <c r="BL154" s="120">
        <v>0</v>
      </c>
      <c r="BM154" s="116">
        <v>0</v>
      </c>
      <c r="BN154" s="120">
        <v>0</v>
      </c>
      <c r="BO154" s="116">
        <v>0</v>
      </c>
      <c r="BP154" s="120">
        <v>0</v>
      </c>
      <c r="BQ154" s="116">
        <v>17</v>
      </c>
      <c r="BR154" s="120">
        <v>100</v>
      </c>
      <c r="BS154" s="116">
        <v>17</v>
      </c>
      <c r="BT154" s="2"/>
      <c r="BU154" s="3"/>
      <c r="BV154" s="3"/>
      <c r="BW154" s="3"/>
      <c r="BX154" s="3"/>
    </row>
    <row r="155" spans="1:76" ht="15">
      <c r="A155" s="64" t="s">
        <v>417</v>
      </c>
      <c r="B155" s="65"/>
      <c r="C155" s="65" t="s">
        <v>64</v>
      </c>
      <c r="D155" s="66">
        <v>176.60220643665613</v>
      </c>
      <c r="E155" s="68"/>
      <c r="F155" s="100" t="s">
        <v>2314</v>
      </c>
      <c r="G155" s="65"/>
      <c r="H155" s="69" t="s">
        <v>417</v>
      </c>
      <c r="I155" s="70"/>
      <c r="J155" s="70"/>
      <c r="K155" s="69" t="s">
        <v>2703</v>
      </c>
      <c r="L155" s="73">
        <v>1</v>
      </c>
      <c r="M155" s="74">
        <v>8444.57421875</v>
      </c>
      <c r="N155" s="74">
        <v>6111.1533203125</v>
      </c>
      <c r="O155" s="75"/>
      <c r="P155" s="76"/>
      <c r="Q155" s="76"/>
      <c r="R155" s="86"/>
      <c r="S155" s="48">
        <v>1</v>
      </c>
      <c r="T155" s="48">
        <v>0</v>
      </c>
      <c r="U155" s="49">
        <v>0</v>
      </c>
      <c r="V155" s="49">
        <v>0.333333</v>
      </c>
      <c r="W155" s="49">
        <v>0</v>
      </c>
      <c r="X155" s="49">
        <v>0.770269</v>
      </c>
      <c r="Y155" s="49">
        <v>0</v>
      </c>
      <c r="Z155" s="49">
        <v>0</v>
      </c>
      <c r="AA155" s="71">
        <v>155</v>
      </c>
      <c r="AB155" s="71"/>
      <c r="AC155" s="72"/>
      <c r="AD155" s="78" t="s">
        <v>1486</v>
      </c>
      <c r="AE155" s="78">
        <v>442</v>
      </c>
      <c r="AF155" s="78">
        <v>6449</v>
      </c>
      <c r="AG155" s="78">
        <v>769</v>
      </c>
      <c r="AH155" s="78">
        <v>149</v>
      </c>
      <c r="AI155" s="78"/>
      <c r="AJ155" s="78" t="s">
        <v>1692</v>
      </c>
      <c r="AK155" s="78" t="s">
        <v>1772</v>
      </c>
      <c r="AL155" s="83" t="s">
        <v>1996</v>
      </c>
      <c r="AM155" s="78"/>
      <c r="AN155" s="80">
        <v>43005.522314814814</v>
      </c>
      <c r="AO155" s="83" t="s">
        <v>2168</v>
      </c>
      <c r="AP155" s="78" t="b">
        <v>1</v>
      </c>
      <c r="AQ155" s="78" t="b">
        <v>0</v>
      </c>
      <c r="AR155" s="78" t="b">
        <v>0</v>
      </c>
      <c r="AS155" s="78"/>
      <c r="AT155" s="78">
        <v>39</v>
      </c>
      <c r="AU155" s="78"/>
      <c r="AV155" s="78" t="b">
        <v>0</v>
      </c>
      <c r="AW155" s="78" t="s">
        <v>2331</v>
      </c>
      <c r="AX155" s="83" t="s">
        <v>2484</v>
      </c>
      <c r="AY155" s="78" t="s">
        <v>65</v>
      </c>
      <c r="AZ155" s="78" t="str">
        <f>REPLACE(INDEX(GroupVertices[Group],MATCH(Vertices[[#This Row],[Vertex]],GroupVertices[Vertex],0)),1,1,"")</f>
        <v>17</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418</v>
      </c>
      <c r="B156" s="65"/>
      <c r="C156" s="65" t="s">
        <v>64</v>
      </c>
      <c r="D156" s="66">
        <v>171.86311230238397</v>
      </c>
      <c r="E156" s="68"/>
      <c r="F156" s="100" t="s">
        <v>2315</v>
      </c>
      <c r="G156" s="65"/>
      <c r="H156" s="69" t="s">
        <v>418</v>
      </c>
      <c r="I156" s="70"/>
      <c r="J156" s="70"/>
      <c r="K156" s="69" t="s">
        <v>2704</v>
      </c>
      <c r="L156" s="73">
        <v>1</v>
      </c>
      <c r="M156" s="74">
        <v>8779.173828125</v>
      </c>
      <c r="N156" s="74">
        <v>6111.1533203125</v>
      </c>
      <c r="O156" s="75"/>
      <c r="P156" s="76"/>
      <c r="Q156" s="76"/>
      <c r="R156" s="86"/>
      <c r="S156" s="48">
        <v>1</v>
      </c>
      <c r="T156" s="48">
        <v>0</v>
      </c>
      <c r="U156" s="49">
        <v>0</v>
      </c>
      <c r="V156" s="49">
        <v>0.333333</v>
      </c>
      <c r="W156" s="49">
        <v>0</v>
      </c>
      <c r="X156" s="49">
        <v>0.770269</v>
      </c>
      <c r="Y156" s="49">
        <v>0</v>
      </c>
      <c r="Z156" s="49">
        <v>0</v>
      </c>
      <c r="AA156" s="71">
        <v>156</v>
      </c>
      <c r="AB156" s="71"/>
      <c r="AC156" s="72"/>
      <c r="AD156" s="78" t="s">
        <v>1487</v>
      </c>
      <c r="AE156" s="78">
        <v>2484</v>
      </c>
      <c r="AF156" s="78">
        <v>4356</v>
      </c>
      <c r="AG156" s="78">
        <v>52229</v>
      </c>
      <c r="AH156" s="78">
        <v>49296</v>
      </c>
      <c r="AI156" s="78"/>
      <c r="AJ156" s="78" t="s">
        <v>1693</v>
      </c>
      <c r="AK156" s="78" t="s">
        <v>1862</v>
      </c>
      <c r="AL156" s="83" t="s">
        <v>1997</v>
      </c>
      <c r="AM156" s="78"/>
      <c r="AN156" s="80">
        <v>39480.915601851855</v>
      </c>
      <c r="AO156" s="83" t="s">
        <v>2169</v>
      </c>
      <c r="AP156" s="78" t="b">
        <v>1</v>
      </c>
      <c r="AQ156" s="78" t="b">
        <v>0</v>
      </c>
      <c r="AR156" s="78" t="b">
        <v>1</v>
      </c>
      <c r="AS156" s="78"/>
      <c r="AT156" s="78">
        <v>105</v>
      </c>
      <c r="AU156" s="83" t="s">
        <v>2230</v>
      </c>
      <c r="AV156" s="78" t="b">
        <v>0</v>
      </c>
      <c r="AW156" s="78" t="s">
        <v>2331</v>
      </c>
      <c r="AX156" s="83" t="s">
        <v>2485</v>
      </c>
      <c r="AY156" s="78" t="s">
        <v>65</v>
      </c>
      <c r="AZ156" s="78" t="str">
        <f>REPLACE(INDEX(GroupVertices[Group],MATCH(Vertices[[#This Row],[Vertex]],GroupVertices[Vertex],0)),1,1,"")</f>
        <v>17</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299</v>
      </c>
      <c r="B157" s="65"/>
      <c r="C157" s="65" t="s">
        <v>64</v>
      </c>
      <c r="D157" s="66">
        <v>162.18340498082947</v>
      </c>
      <c r="E157" s="68"/>
      <c r="F157" s="100" t="s">
        <v>813</v>
      </c>
      <c r="G157" s="65"/>
      <c r="H157" s="69" t="s">
        <v>299</v>
      </c>
      <c r="I157" s="70"/>
      <c r="J157" s="70"/>
      <c r="K157" s="69" t="s">
        <v>2705</v>
      </c>
      <c r="L157" s="73">
        <v>1</v>
      </c>
      <c r="M157" s="74">
        <v>8199.3095703125</v>
      </c>
      <c r="N157" s="74">
        <v>9302.0107421875</v>
      </c>
      <c r="O157" s="75"/>
      <c r="P157" s="76"/>
      <c r="Q157" s="76"/>
      <c r="R157" s="86"/>
      <c r="S157" s="48">
        <v>0</v>
      </c>
      <c r="T157" s="48">
        <v>1</v>
      </c>
      <c r="U157" s="49">
        <v>0</v>
      </c>
      <c r="V157" s="49">
        <v>0.2</v>
      </c>
      <c r="W157" s="49">
        <v>0</v>
      </c>
      <c r="X157" s="49">
        <v>0.693692</v>
      </c>
      <c r="Y157" s="49">
        <v>0</v>
      </c>
      <c r="Z157" s="49">
        <v>0</v>
      </c>
      <c r="AA157" s="71">
        <v>157</v>
      </c>
      <c r="AB157" s="71"/>
      <c r="AC157" s="72"/>
      <c r="AD157" s="78" t="s">
        <v>1488</v>
      </c>
      <c r="AE157" s="78">
        <v>82</v>
      </c>
      <c r="AF157" s="78">
        <v>81</v>
      </c>
      <c r="AG157" s="78">
        <v>24316</v>
      </c>
      <c r="AH157" s="78">
        <v>1868</v>
      </c>
      <c r="AI157" s="78"/>
      <c r="AJ157" s="78"/>
      <c r="AK157" s="78"/>
      <c r="AL157" s="78"/>
      <c r="AM157" s="78"/>
      <c r="AN157" s="80">
        <v>40527.04813657407</v>
      </c>
      <c r="AO157" s="83" t="s">
        <v>2170</v>
      </c>
      <c r="AP157" s="78" t="b">
        <v>1</v>
      </c>
      <c r="AQ157" s="78" t="b">
        <v>0</v>
      </c>
      <c r="AR157" s="78" t="b">
        <v>0</v>
      </c>
      <c r="AS157" s="78"/>
      <c r="AT157" s="78">
        <v>0</v>
      </c>
      <c r="AU157" s="83" t="s">
        <v>2230</v>
      </c>
      <c r="AV157" s="78" t="b">
        <v>0</v>
      </c>
      <c r="AW157" s="78" t="s">
        <v>2331</v>
      </c>
      <c r="AX157" s="83" t="s">
        <v>2486</v>
      </c>
      <c r="AY157" s="78" t="s">
        <v>66</v>
      </c>
      <c r="AZ157" s="78" t="str">
        <f>REPLACE(INDEX(GroupVertices[Group],MATCH(Vertices[[#This Row],[Vertex]],GroupVertices[Vertex],0)),1,1,"")</f>
        <v>9</v>
      </c>
      <c r="BA157" s="48"/>
      <c r="BB157" s="48"/>
      <c r="BC157" s="48"/>
      <c r="BD157" s="48"/>
      <c r="BE157" s="48"/>
      <c r="BF157" s="48"/>
      <c r="BG157" s="116" t="s">
        <v>3376</v>
      </c>
      <c r="BH157" s="116" t="s">
        <v>3376</v>
      </c>
      <c r="BI157" s="116" t="s">
        <v>3486</v>
      </c>
      <c r="BJ157" s="116" t="s">
        <v>3486</v>
      </c>
      <c r="BK157" s="116">
        <v>1</v>
      </c>
      <c r="BL157" s="120">
        <v>4.3478260869565215</v>
      </c>
      <c r="BM157" s="116">
        <v>1</v>
      </c>
      <c r="BN157" s="120">
        <v>4.3478260869565215</v>
      </c>
      <c r="BO157" s="116">
        <v>0</v>
      </c>
      <c r="BP157" s="120">
        <v>0</v>
      </c>
      <c r="BQ157" s="116">
        <v>21</v>
      </c>
      <c r="BR157" s="120">
        <v>91.30434782608695</v>
      </c>
      <c r="BS157" s="116">
        <v>23</v>
      </c>
      <c r="BT157" s="2"/>
      <c r="BU157" s="3"/>
      <c r="BV157" s="3"/>
      <c r="BW157" s="3"/>
      <c r="BX157" s="3"/>
    </row>
    <row r="158" spans="1:76" ht="15">
      <c r="A158" s="64" t="s">
        <v>300</v>
      </c>
      <c r="B158" s="65"/>
      <c r="C158" s="65" t="s">
        <v>64</v>
      </c>
      <c r="D158" s="66">
        <v>173.48432176255542</v>
      </c>
      <c r="E158" s="68"/>
      <c r="F158" s="100" t="s">
        <v>814</v>
      </c>
      <c r="G158" s="65"/>
      <c r="H158" s="69" t="s">
        <v>300</v>
      </c>
      <c r="I158" s="70"/>
      <c r="J158" s="70"/>
      <c r="K158" s="69" t="s">
        <v>2706</v>
      </c>
      <c r="L158" s="73">
        <v>1</v>
      </c>
      <c r="M158" s="74">
        <v>8199.3095703125</v>
      </c>
      <c r="N158" s="74">
        <v>8613.8447265625</v>
      </c>
      <c r="O158" s="75"/>
      <c r="P158" s="76"/>
      <c r="Q158" s="76"/>
      <c r="R158" s="86"/>
      <c r="S158" s="48">
        <v>0</v>
      </c>
      <c r="T158" s="48">
        <v>1</v>
      </c>
      <c r="U158" s="49">
        <v>0</v>
      </c>
      <c r="V158" s="49">
        <v>0.2</v>
      </c>
      <c r="W158" s="49">
        <v>0</v>
      </c>
      <c r="X158" s="49">
        <v>0.693692</v>
      </c>
      <c r="Y158" s="49">
        <v>0</v>
      </c>
      <c r="Z158" s="49">
        <v>0</v>
      </c>
      <c r="AA158" s="71">
        <v>158</v>
      </c>
      <c r="AB158" s="71"/>
      <c r="AC158" s="72"/>
      <c r="AD158" s="78" t="s">
        <v>1489</v>
      </c>
      <c r="AE158" s="78">
        <v>5170</v>
      </c>
      <c r="AF158" s="78">
        <v>5072</v>
      </c>
      <c r="AG158" s="78">
        <v>69709</v>
      </c>
      <c r="AH158" s="78">
        <v>27385</v>
      </c>
      <c r="AI158" s="78"/>
      <c r="AJ158" s="78" t="s">
        <v>1694</v>
      </c>
      <c r="AK158" s="78" t="s">
        <v>1863</v>
      </c>
      <c r="AL158" s="83" t="s">
        <v>1998</v>
      </c>
      <c r="AM158" s="78"/>
      <c r="AN158" s="80">
        <v>41216.67356481482</v>
      </c>
      <c r="AO158" s="83" t="s">
        <v>2171</v>
      </c>
      <c r="AP158" s="78" t="b">
        <v>0</v>
      </c>
      <c r="AQ158" s="78" t="b">
        <v>0</v>
      </c>
      <c r="AR158" s="78" t="b">
        <v>1</v>
      </c>
      <c r="AS158" s="78"/>
      <c r="AT158" s="78">
        <v>116</v>
      </c>
      <c r="AU158" s="83" t="s">
        <v>2230</v>
      </c>
      <c r="AV158" s="78" t="b">
        <v>0</v>
      </c>
      <c r="AW158" s="78" t="s">
        <v>2331</v>
      </c>
      <c r="AX158" s="83" t="s">
        <v>2487</v>
      </c>
      <c r="AY158" s="78" t="s">
        <v>66</v>
      </c>
      <c r="AZ158" s="78" t="str">
        <f>REPLACE(INDEX(GroupVertices[Group],MATCH(Vertices[[#This Row],[Vertex]],GroupVertices[Vertex],0)),1,1,"")</f>
        <v>9</v>
      </c>
      <c r="BA158" s="48"/>
      <c r="BB158" s="48"/>
      <c r="BC158" s="48"/>
      <c r="BD158" s="48"/>
      <c r="BE158" s="48"/>
      <c r="BF158" s="48"/>
      <c r="BG158" s="116" t="s">
        <v>3376</v>
      </c>
      <c r="BH158" s="116" t="s">
        <v>3376</v>
      </c>
      <c r="BI158" s="116" t="s">
        <v>3486</v>
      </c>
      <c r="BJ158" s="116" t="s">
        <v>3486</v>
      </c>
      <c r="BK158" s="116">
        <v>1</v>
      </c>
      <c r="BL158" s="120">
        <v>4.3478260869565215</v>
      </c>
      <c r="BM158" s="116">
        <v>1</v>
      </c>
      <c r="BN158" s="120">
        <v>4.3478260869565215</v>
      </c>
      <c r="BO158" s="116">
        <v>0</v>
      </c>
      <c r="BP158" s="120">
        <v>0</v>
      </c>
      <c r="BQ158" s="116">
        <v>21</v>
      </c>
      <c r="BR158" s="120">
        <v>91.30434782608695</v>
      </c>
      <c r="BS158" s="116">
        <v>23</v>
      </c>
      <c r="BT158" s="2"/>
      <c r="BU158" s="3"/>
      <c r="BV158" s="3"/>
      <c r="BW158" s="3"/>
      <c r="BX158" s="3"/>
    </row>
    <row r="159" spans="1:76" ht="15">
      <c r="A159" s="64" t="s">
        <v>301</v>
      </c>
      <c r="B159" s="65"/>
      <c r="C159" s="65" t="s">
        <v>64</v>
      </c>
      <c r="D159" s="66">
        <v>163.43780447934202</v>
      </c>
      <c r="E159" s="68"/>
      <c r="F159" s="100" t="s">
        <v>2316</v>
      </c>
      <c r="G159" s="65"/>
      <c r="H159" s="69" t="s">
        <v>301</v>
      </c>
      <c r="I159" s="70"/>
      <c r="J159" s="70"/>
      <c r="K159" s="69" t="s">
        <v>2707</v>
      </c>
      <c r="L159" s="73">
        <v>1</v>
      </c>
      <c r="M159" s="74">
        <v>426.2081604003906</v>
      </c>
      <c r="N159" s="74">
        <v>9265.4599609375</v>
      </c>
      <c r="O159" s="75"/>
      <c r="P159" s="76"/>
      <c r="Q159" s="76"/>
      <c r="R159" s="86"/>
      <c r="S159" s="48">
        <v>1</v>
      </c>
      <c r="T159" s="48">
        <v>1</v>
      </c>
      <c r="U159" s="49">
        <v>0</v>
      </c>
      <c r="V159" s="49">
        <v>0</v>
      </c>
      <c r="W159" s="49">
        <v>0</v>
      </c>
      <c r="X159" s="49">
        <v>0.999998</v>
      </c>
      <c r="Y159" s="49">
        <v>0</v>
      </c>
      <c r="Z159" s="49" t="s">
        <v>2866</v>
      </c>
      <c r="AA159" s="71">
        <v>159</v>
      </c>
      <c r="AB159" s="71"/>
      <c r="AC159" s="72"/>
      <c r="AD159" s="78" t="s">
        <v>1490</v>
      </c>
      <c r="AE159" s="78">
        <v>1122</v>
      </c>
      <c r="AF159" s="78">
        <v>635</v>
      </c>
      <c r="AG159" s="78">
        <v>609</v>
      </c>
      <c r="AH159" s="78">
        <v>261</v>
      </c>
      <c r="AI159" s="78"/>
      <c r="AJ159" s="78" t="s">
        <v>1695</v>
      </c>
      <c r="AK159" s="78" t="s">
        <v>1853</v>
      </c>
      <c r="AL159" s="83" t="s">
        <v>1999</v>
      </c>
      <c r="AM159" s="78"/>
      <c r="AN159" s="80">
        <v>42270.42254629629</v>
      </c>
      <c r="AO159" s="83" t="s">
        <v>2172</v>
      </c>
      <c r="AP159" s="78" t="b">
        <v>0</v>
      </c>
      <c r="AQ159" s="78" t="b">
        <v>0</v>
      </c>
      <c r="AR159" s="78" t="b">
        <v>1</v>
      </c>
      <c r="AS159" s="78"/>
      <c r="AT159" s="78">
        <v>11</v>
      </c>
      <c r="AU159" s="83" t="s">
        <v>2230</v>
      </c>
      <c r="AV159" s="78" t="b">
        <v>0</v>
      </c>
      <c r="AW159" s="78" t="s">
        <v>2331</v>
      </c>
      <c r="AX159" s="83" t="s">
        <v>2488</v>
      </c>
      <c r="AY159" s="78" t="s">
        <v>66</v>
      </c>
      <c r="AZ159" s="78" t="str">
        <f>REPLACE(INDEX(GroupVertices[Group],MATCH(Vertices[[#This Row],[Vertex]],GroupVertices[Vertex],0)),1,1,"")</f>
        <v>1</v>
      </c>
      <c r="BA159" s="48" t="s">
        <v>3285</v>
      </c>
      <c r="BB159" s="48" t="s">
        <v>3285</v>
      </c>
      <c r="BC159" s="48" t="s">
        <v>3290</v>
      </c>
      <c r="BD159" s="48" t="s">
        <v>3290</v>
      </c>
      <c r="BE159" s="48" t="s">
        <v>3302</v>
      </c>
      <c r="BF159" s="48" t="s">
        <v>3308</v>
      </c>
      <c r="BG159" s="116" t="s">
        <v>3377</v>
      </c>
      <c r="BH159" s="116" t="s">
        <v>3418</v>
      </c>
      <c r="BI159" s="116" t="s">
        <v>3487</v>
      </c>
      <c r="BJ159" s="116" t="s">
        <v>3521</v>
      </c>
      <c r="BK159" s="116">
        <v>1</v>
      </c>
      <c r="BL159" s="120">
        <v>1.3157894736842106</v>
      </c>
      <c r="BM159" s="116">
        <v>1</v>
      </c>
      <c r="BN159" s="120">
        <v>1.3157894736842106</v>
      </c>
      <c r="BO159" s="116">
        <v>0</v>
      </c>
      <c r="BP159" s="120">
        <v>0</v>
      </c>
      <c r="BQ159" s="116">
        <v>74</v>
      </c>
      <c r="BR159" s="120">
        <v>97.36842105263158</v>
      </c>
      <c r="BS159" s="116">
        <v>76</v>
      </c>
      <c r="BT159" s="2"/>
      <c r="BU159" s="3"/>
      <c r="BV159" s="3"/>
      <c r="BW159" s="3"/>
      <c r="BX159" s="3"/>
    </row>
    <row r="160" spans="1:76" ht="15">
      <c r="A160" s="64" t="s">
        <v>305</v>
      </c>
      <c r="B160" s="65"/>
      <c r="C160" s="65" t="s">
        <v>64</v>
      </c>
      <c r="D160" s="66">
        <v>165.54130111132426</v>
      </c>
      <c r="E160" s="68"/>
      <c r="F160" s="100" t="s">
        <v>817</v>
      </c>
      <c r="G160" s="65"/>
      <c r="H160" s="69" t="s">
        <v>305</v>
      </c>
      <c r="I160" s="70"/>
      <c r="J160" s="70"/>
      <c r="K160" s="69" t="s">
        <v>2708</v>
      </c>
      <c r="L160" s="73">
        <v>1</v>
      </c>
      <c r="M160" s="74">
        <v>9547.453125</v>
      </c>
      <c r="N160" s="74">
        <v>570.5311889648438</v>
      </c>
      <c r="O160" s="75"/>
      <c r="P160" s="76"/>
      <c r="Q160" s="76"/>
      <c r="R160" s="86"/>
      <c r="S160" s="48">
        <v>0</v>
      </c>
      <c r="T160" s="48">
        <v>1</v>
      </c>
      <c r="U160" s="49">
        <v>0</v>
      </c>
      <c r="V160" s="49">
        <v>1</v>
      </c>
      <c r="W160" s="49">
        <v>0</v>
      </c>
      <c r="X160" s="49">
        <v>0.999998</v>
      </c>
      <c r="Y160" s="49">
        <v>0</v>
      </c>
      <c r="Z160" s="49">
        <v>0</v>
      </c>
      <c r="AA160" s="71">
        <v>160</v>
      </c>
      <c r="AB160" s="71"/>
      <c r="AC160" s="72"/>
      <c r="AD160" s="78" t="s">
        <v>1491</v>
      </c>
      <c r="AE160" s="78">
        <v>1545</v>
      </c>
      <c r="AF160" s="78">
        <v>1564</v>
      </c>
      <c r="AG160" s="78">
        <v>12085</v>
      </c>
      <c r="AH160" s="78">
        <v>19159</v>
      </c>
      <c r="AI160" s="78"/>
      <c r="AJ160" s="78" t="s">
        <v>1696</v>
      </c>
      <c r="AK160" s="78" t="s">
        <v>1864</v>
      </c>
      <c r="AL160" s="83" t="s">
        <v>2000</v>
      </c>
      <c r="AM160" s="78"/>
      <c r="AN160" s="80">
        <v>40712.23118055556</v>
      </c>
      <c r="AO160" s="83" t="s">
        <v>2173</v>
      </c>
      <c r="AP160" s="78" t="b">
        <v>0</v>
      </c>
      <c r="AQ160" s="78" t="b">
        <v>0</v>
      </c>
      <c r="AR160" s="78" t="b">
        <v>1</v>
      </c>
      <c r="AS160" s="78"/>
      <c r="AT160" s="78">
        <v>55</v>
      </c>
      <c r="AU160" s="83" t="s">
        <v>2230</v>
      </c>
      <c r="AV160" s="78" t="b">
        <v>0</v>
      </c>
      <c r="AW160" s="78" t="s">
        <v>2331</v>
      </c>
      <c r="AX160" s="83" t="s">
        <v>2489</v>
      </c>
      <c r="AY160" s="78" t="s">
        <v>66</v>
      </c>
      <c r="AZ160" s="78" t="str">
        <f>REPLACE(INDEX(GroupVertices[Group],MATCH(Vertices[[#This Row],[Vertex]],GroupVertices[Vertex],0)),1,1,"")</f>
        <v>31</v>
      </c>
      <c r="BA160" s="48"/>
      <c r="BB160" s="48"/>
      <c r="BC160" s="48"/>
      <c r="BD160" s="48"/>
      <c r="BE160" s="48" t="s">
        <v>653</v>
      </c>
      <c r="BF160" s="48" t="s">
        <v>653</v>
      </c>
      <c r="BG160" s="116" t="s">
        <v>3378</v>
      </c>
      <c r="BH160" s="116" t="s">
        <v>3378</v>
      </c>
      <c r="BI160" s="116" t="s">
        <v>3488</v>
      </c>
      <c r="BJ160" s="116" t="s">
        <v>3488</v>
      </c>
      <c r="BK160" s="116">
        <v>2</v>
      </c>
      <c r="BL160" s="120">
        <v>7.407407407407407</v>
      </c>
      <c r="BM160" s="116">
        <v>0</v>
      </c>
      <c r="BN160" s="120">
        <v>0</v>
      </c>
      <c r="BO160" s="116">
        <v>0</v>
      </c>
      <c r="BP160" s="120">
        <v>0</v>
      </c>
      <c r="BQ160" s="116">
        <v>25</v>
      </c>
      <c r="BR160" s="120">
        <v>92.5925925925926</v>
      </c>
      <c r="BS160" s="116">
        <v>27</v>
      </c>
      <c r="BT160" s="2"/>
      <c r="BU160" s="3"/>
      <c r="BV160" s="3"/>
      <c r="BW160" s="3"/>
      <c r="BX160" s="3"/>
    </row>
    <row r="161" spans="1:76" ht="15">
      <c r="A161" s="64" t="s">
        <v>419</v>
      </c>
      <c r="B161" s="65"/>
      <c r="C161" s="65" t="s">
        <v>64</v>
      </c>
      <c r="D161" s="66">
        <v>162.1766122037617</v>
      </c>
      <c r="E161" s="68"/>
      <c r="F161" s="100" t="s">
        <v>2317</v>
      </c>
      <c r="G161" s="65"/>
      <c r="H161" s="69" t="s">
        <v>419</v>
      </c>
      <c r="I161" s="70"/>
      <c r="J161" s="70"/>
      <c r="K161" s="69" t="s">
        <v>2709</v>
      </c>
      <c r="L161" s="73">
        <v>1</v>
      </c>
      <c r="M161" s="74">
        <v>9547.453125</v>
      </c>
      <c r="N161" s="74">
        <v>1005.78173828125</v>
      </c>
      <c r="O161" s="75"/>
      <c r="P161" s="76"/>
      <c r="Q161" s="76"/>
      <c r="R161" s="86"/>
      <c r="S161" s="48">
        <v>1</v>
      </c>
      <c r="T161" s="48">
        <v>0</v>
      </c>
      <c r="U161" s="49">
        <v>0</v>
      </c>
      <c r="V161" s="49">
        <v>1</v>
      </c>
      <c r="W161" s="49">
        <v>0</v>
      </c>
      <c r="X161" s="49">
        <v>0.999998</v>
      </c>
      <c r="Y161" s="49">
        <v>0</v>
      </c>
      <c r="Z161" s="49">
        <v>0</v>
      </c>
      <c r="AA161" s="71">
        <v>161</v>
      </c>
      <c r="AB161" s="71"/>
      <c r="AC161" s="72"/>
      <c r="AD161" s="78" t="s">
        <v>1492</v>
      </c>
      <c r="AE161" s="78">
        <v>9</v>
      </c>
      <c r="AF161" s="78">
        <v>78</v>
      </c>
      <c r="AG161" s="78">
        <v>11</v>
      </c>
      <c r="AH161" s="78">
        <v>0</v>
      </c>
      <c r="AI161" s="78"/>
      <c r="AJ161" s="78" t="s">
        <v>1697</v>
      </c>
      <c r="AK161" s="78"/>
      <c r="AL161" s="83" t="s">
        <v>2001</v>
      </c>
      <c r="AM161" s="78"/>
      <c r="AN161" s="80">
        <v>43481.205983796295</v>
      </c>
      <c r="AO161" s="83" t="s">
        <v>2174</v>
      </c>
      <c r="AP161" s="78" t="b">
        <v>1</v>
      </c>
      <c r="AQ161" s="78" t="b">
        <v>0</v>
      </c>
      <c r="AR161" s="78" t="b">
        <v>0</v>
      </c>
      <c r="AS161" s="78" t="s">
        <v>1274</v>
      </c>
      <c r="AT161" s="78">
        <v>0</v>
      </c>
      <c r="AU161" s="78"/>
      <c r="AV161" s="78" t="b">
        <v>1</v>
      </c>
      <c r="AW161" s="78" t="s">
        <v>2331</v>
      </c>
      <c r="AX161" s="83" t="s">
        <v>2490</v>
      </c>
      <c r="AY161" s="78" t="s">
        <v>65</v>
      </c>
      <c r="AZ161" s="78" t="str">
        <f>REPLACE(INDEX(GroupVertices[Group],MATCH(Vertices[[#This Row],[Vertex]],GroupVertices[Vertex],0)),1,1,"")</f>
        <v>31</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306</v>
      </c>
      <c r="B162" s="65"/>
      <c r="C162" s="65" t="s">
        <v>64</v>
      </c>
      <c r="D162" s="66">
        <v>163.86574943461073</v>
      </c>
      <c r="E162" s="68"/>
      <c r="F162" s="100" t="s">
        <v>818</v>
      </c>
      <c r="G162" s="65"/>
      <c r="H162" s="69" t="s">
        <v>306</v>
      </c>
      <c r="I162" s="70"/>
      <c r="J162" s="70"/>
      <c r="K162" s="69" t="s">
        <v>2710</v>
      </c>
      <c r="L162" s="73">
        <v>1</v>
      </c>
      <c r="M162" s="74">
        <v>1813.9837646484375</v>
      </c>
      <c r="N162" s="74">
        <v>9265.4599609375</v>
      </c>
      <c r="O162" s="75"/>
      <c r="P162" s="76"/>
      <c r="Q162" s="76"/>
      <c r="R162" s="86"/>
      <c r="S162" s="48">
        <v>1</v>
      </c>
      <c r="T162" s="48">
        <v>1</v>
      </c>
      <c r="U162" s="49">
        <v>0</v>
      </c>
      <c r="V162" s="49">
        <v>0</v>
      </c>
      <c r="W162" s="49">
        <v>0</v>
      </c>
      <c r="X162" s="49">
        <v>0.999998</v>
      </c>
      <c r="Y162" s="49">
        <v>0</v>
      </c>
      <c r="Z162" s="49" t="s">
        <v>2866</v>
      </c>
      <c r="AA162" s="71">
        <v>162</v>
      </c>
      <c r="AB162" s="71"/>
      <c r="AC162" s="72"/>
      <c r="AD162" s="78" t="s">
        <v>1493</v>
      </c>
      <c r="AE162" s="78">
        <v>1279</v>
      </c>
      <c r="AF162" s="78">
        <v>824</v>
      </c>
      <c r="AG162" s="78">
        <v>3510</v>
      </c>
      <c r="AH162" s="78">
        <v>2593</v>
      </c>
      <c r="AI162" s="78"/>
      <c r="AJ162" s="78" t="s">
        <v>1698</v>
      </c>
      <c r="AK162" s="78" t="s">
        <v>1779</v>
      </c>
      <c r="AL162" s="78"/>
      <c r="AM162" s="78"/>
      <c r="AN162" s="80">
        <v>40492.627534722225</v>
      </c>
      <c r="AO162" s="83" t="s">
        <v>2175</v>
      </c>
      <c r="AP162" s="78" t="b">
        <v>0</v>
      </c>
      <c r="AQ162" s="78" t="b">
        <v>0</v>
      </c>
      <c r="AR162" s="78" t="b">
        <v>0</v>
      </c>
      <c r="AS162" s="78"/>
      <c r="AT162" s="78">
        <v>50</v>
      </c>
      <c r="AU162" s="83" t="s">
        <v>2239</v>
      </c>
      <c r="AV162" s="78" t="b">
        <v>0</v>
      </c>
      <c r="AW162" s="78" t="s">
        <v>2331</v>
      </c>
      <c r="AX162" s="83" t="s">
        <v>2491</v>
      </c>
      <c r="AY162" s="78" t="s">
        <v>66</v>
      </c>
      <c r="AZ162" s="78" t="str">
        <f>REPLACE(INDEX(GroupVertices[Group],MATCH(Vertices[[#This Row],[Vertex]],GroupVertices[Vertex],0)),1,1,"")</f>
        <v>1</v>
      </c>
      <c r="BA162" s="48" t="s">
        <v>597</v>
      </c>
      <c r="BB162" s="48" t="s">
        <v>597</v>
      </c>
      <c r="BC162" s="48" t="s">
        <v>640</v>
      </c>
      <c r="BD162" s="48" t="s">
        <v>640</v>
      </c>
      <c r="BE162" s="48" t="s">
        <v>694</v>
      </c>
      <c r="BF162" s="48" t="s">
        <v>694</v>
      </c>
      <c r="BG162" s="116" t="s">
        <v>3379</v>
      </c>
      <c r="BH162" s="116" t="s">
        <v>3379</v>
      </c>
      <c r="BI162" s="116" t="s">
        <v>3489</v>
      </c>
      <c r="BJ162" s="116" t="s">
        <v>3489</v>
      </c>
      <c r="BK162" s="116">
        <v>2</v>
      </c>
      <c r="BL162" s="120">
        <v>5.714285714285714</v>
      </c>
      <c r="BM162" s="116">
        <v>1</v>
      </c>
      <c r="BN162" s="120">
        <v>2.857142857142857</v>
      </c>
      <c r="BO162" s="116">
        <v>0</v>
      </c>
      <c r="BP162" s="120">
        <v>0</v>
      </c>
      <c r="BQ162" s="116">
        <v>32</v>
      </c>
      <c r="BR162" s="120">
        <v>91.42857142857143</v>
      </c>
      <c r="BS162" s="116">
        <v>35</v>
      </c>
      <c r="BT162" s="2"/>
      <c r="BU162" s="3"/>
      <c r="BV162" s="3"/>
      <c r="BW162" s="3"/>
      <c r="BX162" s="3"/>
    </row>
    <row r="163" spans="1:76" ht="15">
      <c r="A163" s="64" t="s">
        <v>307</v>
      </c>
      <c r="B163" s="65"/>
      <c r="C163" s="65" t="s">
        <v>64</v>
      </c>
      <c r="D163" s="66">
        <v>162.45511606353975</v>
      </c>
      <c r="E163" s="68"/>
      <c r="F163" s="100" t="s">
        <v>819</v>
      </c>
      <c r="G163" s="65"/>
      <c r="H163" s="69" t="s">
        <v>307</v>
      </c>
      <c r="I163" s="70"/>
      <c r="J163" s="70"/>
      <c r="K163" s="69" t="s">
        <v>2711</v>
      </c>
      <c r="L163" s="73">
        <v>1</v>
      </c>
      <c r="M163" s="74">
        <v>5189.0986328125</v>
      </c>
      <c r="N163" s="74">
        <v>4328.97900390625</v>
      </c>
      <c r="O163" s="75"/>
      <c r="P163" s="76"/>
      <c r="Q163" s="76"/>
      <c r="R163" s="86"/>
      <c r="S163" s="48">
        <v>3</v>
      </c>
      <c r="T163" s="48">
        <v>3</v>
      </c>
      <c r="U163" s="49">
        <v>0</v>
      </c>
      <c r="V163" s="49">
        <v>0.03125</v>
      </c>
      <c r="W163" s="49">
        <v>0.000189</v>
      </c>
      <c r="X163" s="49">
        <v>0.737692</v>
      </c>
      <c r="Y163" s="49">
        <v>1</v>
      </c>
      <c r="Z163" s="49">
        <v>1</v>
      </c>
      <c r="AA163" s="71">
        <v>163</v>
      </c>
      <c r="AB163" s="71"/>
      <c r="AC163" s="72"/>
      <c r="AD163" s="78" t="s">
        <v>1494</v>
      </c>
      <c r="AE163" s="78">
        <v>720</v>
      </c>
      <c r="AF163" s="78">
        <v>201</v>
      </c>
      <c r="AG163" s="78">
        <v>690</v>
      </c>
      <c r="AH163" s="78">
        <v>160</v>
      </c>
      <c r="AI163" s="78"/>
      <c r="AJ163" s="78" t="s">
        <v>1699</v>
      </c>
      <c r="AK163" s="78" t="s">
        <v>1853</v>
      </c>
      <c r="AL163" s="78"/>
      <c r="AM163" s="78"/>
      <c r="AN163" s="80">
        <v>40951.88240740741</v>
      </c>
      <c r="AO163" s="83" t="s">
        <v>2176</v>
      </c>
      <c r="AP163" s="78" t="b">
        <v>0</v>
      </c>
      <c r="AQ163" s="78" t="b">
        <v>0</v>
      </c>
      <c r="AR163" s="78" t="b">
        <v>1</v>
      </c>
      <c r="AS163" s="78"/>
      <c r="AT163" s="78">
        <v>4</v>
      </c>
      <c r="AU163" s="83" t="s">
        <v>2230</v>
      </c>
      <c r="AV163" s="78" t="b">
        <v>0</v>
      </c>
      <c r="AW163" s="78" t="s">
        <v>2331</v>
      </c>
      <c r="AX163" s="83" t="s">
        <v>2492</v>
      </c>
      <c r="AY163" s="78" t="s">
        <v>66</v>
      </c>
      <c r="AZ163" s="78" t="str">
        <f>REPLACE(INDEX(GroupVertices[Group],MATCH(Vertices[[#This Row],[Vertex]],GroupVertices[Vertex],0)),1,1,"")</f>
        <v>6</v>
      </c>
      <c r="BA163" s="48" t="s">
        <v>598</v>
      </c>
      <c r="BB163" s="48" t="s">
        <v>598</v>
      </c>
      <c r="BC163" s="48" t="s">
        <v>644</v>
      </c>
      <c r="BD163" s="48" t="s">
        <v>644</v>
      </c>
      <c r="BE163" s="48" t="s">
        <v>695</v>
      </c>
      <c r="BF163" s="48" t="s">
        <v>695</v>
      </c>
      <c r="BG163" s="116" t="s">
        <v>3380</v>
      </c>
      <c r="BH163" s="116" t="s">
        <v>3380</v>
      </c>
      <c r="BI163" s="116" t="s">
        <v>3490</v>
      </c>
      <c r="BJ163" s="116" t="s">
        <v>3490</v>
      </c>
      <c r="BK163" s="116">
        <v>0</v>
      </c>
      <c r="BL163" s="120">
        <v>0</v>
      </c>
      <c r="BM163" s="116">
        <v>0</v>
      </c>
      <c r="BN163" s="120">
        <v>0</v>
      </c>
      <c r="BO163" s="116">
        <v>0</v>
      </c>
      <c r="BP163" s="120">
        <v>0</v>
      </c>
      <c r="BQ163" s="116">
        <v>21</v>
      </c>
      <c r="BR163" s="120">
        <v>100</v>
      </c>
      <c r="BS163" s="116">
        <v>21</v>
      </c>
      <c r="BT163" s="2"/>
      <c r="BU163" s="3"/>
      <c r="BV163" s="3"/>
      <c r="BW163" s="3"/>
      <c r="BX163" s="3"/>
    </row>
    <row r="164" spans="1:76" ht="15">
      <c r="A164" s="64" t="s">
        <v>308</v>
      </c>
      <c r="B164" s="65"/>
      <c r="C164" s="65" t="s">
        <v>64</v>
      </c>
      <c r="D164" s="66">
        <v>182.10209160251716</v>
      </c>
      <c r="E164" s="68"/>
      <c r="F164" s="100" t="s">
        <v>820</v>
      </c>
      <c r="G164" s="65"/>
      <c r="H164" s="69" t="s">
        <v>308</v>
      </c>
      <c r="I164" s="70"/>
      <c r="J164" s="70"/>
      <c r="K164" s="69" t="s">
        <v>2712</v>
      </c>
      <c r="L164" s="73">
        <v>1</v>
      </c>
      <c r="M164" s="74">
        <v>5459.33544921875</v>
      </c>
      <c r="N164" s="74">
        <v>3731.766357421875</v>
      </c>
      <c r="O164" s="75"/>
      <c r="P164" s="76"/>
      <c r="Q164" s="76"/>
      <c r="R164" s="86"/>
      <c r="S164" s="48">
        <v>3</v>
      </c>
      <c r="T164" s="48">
        <v>3</v>
      </c>
      <c r="U164" s="49">
        <v>0</v>
      </c>
      <c r="V164" s="49">
        <v>0.03125</v>
      </c>
      <c r="W164" s="49">
        <v>0.000189</v>
      </c>
      <c r="X164" s="49">
        <v>0.737692</v>
      </c>
      <c r="Y164" s="49">
        <v>1</v>
      </c>
      <c r="Z164" s="49">
        <v>1</v>
      </c>
      <c r="AA164" s="71">
        <v>164</v>
      </c>
      <c r="AB164" s="71"/>
      <c r="AC164" s="72"/>
      <c r="AD164" s="78" t="s">
        <v>1495</v>
      </c>
      <c r="AE164" s="78">
        <v>2950</v>
      </c>
      <c r="AF164" s="78">
        <v>8878</v>
      </c>
      <c r="AG164" s="78">
        <v>28397</v>
      </c>
      <c r="AH164" s="78">
        <v>368</v>
      </c>
      <c r="AI164" s="78"/>
      <c r="AJ164" s="78" t="s">
        <v>1700</v>
      </c>
      <c r="AK164" s="78" t="s">
        <v>1779</v>
      </c>
      <c r="AL164" s="83" t="s">
        <v>2002</v>
      </c>
      <c r="AM164" s="78"/>
      <c r="AN164" s="80">
        <v>40995.451203703706</v>
      </c>
      <c r="AO164" s="83" t="s">
        <v>2177</v>
      </c>
      <c r="AP164" s="78" t="b">
        <v>0</v>
      </c>
      <c r="AQ164" s="78" t="b">
        <v>0</v>
      </c>
      <c r="AR164" s="78" t="b">
        <v>0</v>
      </c>
      <c r="AS164" s="78"/>
      <c r="AT164" s="78">
        <v>397</v>
      </c>
      <c r="AU164" s="83" t="s">
        <v>2230</v>
      </c>
      <c r="AV164" s="78" t="b">
        <v>0</v>
      </c>
      <c r="AW164" s="78" t="s">
        <v>2331</v>
      </c>
      <c r="AX164" s="83" t="s">
        <v>2493</v>
      </c>
      <c r="AY164" s="78" t="s">
        <v>66</v>
      </c>
      <c r="AZ164" s="78" t="str">
        <f>REPLACE(INDEX(GroupVertices[Group],MATCH(Vertices[[#This Row],[Vertex]],GroupVertices[Vertex],0)),1,1,"")</f>
        <v>6</v>
      </c>
      <c r="BA164" s="48"/>
      <c r="BB164" s="48"/>
      <c r="BC164" s="48"/>
      <c r="BD164" s="48"/>
      <c r="BE164" s="48"/>
      <c r="BF164" s="48"/>
      <c r="BG164" s="116" t="s">
        <v>3381</v>
      </c>
      <c r="BH164" s="116" t="s">
        <v>3381</v>
      </c>
      <c r="BI164" s="116" t="s">
        <v>3475</v>
      </c>
      <c r="BJ164" s="116" t="s">
        <v>3475</v>
      </c>
      <c r="BK164" s="116">
        <v>0</v>
      </c>
      <c r="BL164" s="120">
        <v>0</v>
      </c>
      <c r="BM164" s="116">
        <v>0</v>
      </c>
      <c r="BN164" s="120">
        <v>0</v>
      </c>
      <c r="BO164" s="116">
        <v>0</v>
      </c>
      <c r="BP164" s="120">
        <v>0</v>
      </c>
      <c r="BQ164" s="116">
        <v>18</v>
      </c>
      <c r="BR164" s="120">
        <v>100</v>
      </c>
      <c r="BS164" s="116">
        <v>18</v>
      </c>
      <c r="BT164" s="2"/>
      <c r="BU164" s="3"/>
      <c r="BV164" s="3"/>
      <c r="BW164" s="3"/>
      <c r="BX164" s="3"/>
    </row>
    <row r="165" spans="1:76" ht="15">
      <c r="A165" s="64" t="s">
        <v>310</v>
      </c>
      <c r="B165" s="65"/>
      <c r="C165" s="65" t="s">
        <v>64</v>
      </c>
      <c r="D165" s="66">
        <v>166.17302937862573</v>
      </c>
      <c r="E165" s="68"/>
      <c r="F165" s="100" t="s">
        <v>822</v>
      </c>
      <c r="G165" s="65"/>
      <c r="H165" s="69" t="s">
        <v>310</v>
      </c>
      <c r="I165" s="70"/>
      <c r="J165" s="70"/>
      <c r="K165" s="69" t="s">
        <v>2713</v>
      </c>
      <c r="L165" s="73">
        <v>1</v>
      </c>
      <c r="M165" s="74">
        <v>5548.5029296875</v>
      </c>
      <c r="N165" s="74">
        <v>2044.4833984375</v>
      </c>
      <c r="O165" s="75"/>
      <c r="P165" s="76"/>
      <c r="Q165" s="76"/>
      <c r="R165" s="86"/>
      <c r="S165" s="48">
        <v>0</v>
      </c>
      <c r="T165" s="48">
        <v>3</v>
      </c>
      <c r="U165" s="49">
        <v>0</v>
      </c>
      <c r="V165" s="49">
        <v>0.03125</v>
      </c>
      <c r="W165" s="49">
        <v>0.000202</v>
      </c>
      <c r="X165" s="49">
        <v>0.723033</v>
      </c>
      <c r="Y165" s="49">
        <v>0.8333333333333334</v>
      </c>
      <c r="Z165" s="49">
        <v>0</v>
      </c>
      <c r="AA165" s="71">
        <v>165</v>
      </c>
      <c r="AB165" s="71"/>
      <c r="AC165" s="72"/>
      <c r="AD165" s="78" t="s">
        <v>1496</v>
      </c>
      <c r="AE165" s="78">
        <v>3973</v>
      </c>
      <c r="AF165" s="78">
        <v>1843</v>
      </c>
      <c r="AG165" s="78">
        <v>24603</v>
      </c>
      <c r="AH165" s="78">
        <v>5595</v>
      </c>
      <c r="AI165" s="78"/>
      <c r="AJ165" s="78" t="s">
        <v>1701</v>
      </c>
      <c r="AK165" s="78" t="s">
        <v>1865</v>
      </c>
      <c r="AL165" s="83" t="s">
        <v>2003</v>
      </c>
      <c r="AM165" s="78"/>
      <c r="AN165" s="80">
        <v>42800.6228125</v>
      </c>
      <c r="AO165" s="83" t="s">
        <v>2178</v>
      </c>
      <c r="AP165" s="78" t="b">
        <v>1</v>
      </c>
      <c r="AQ165" s="78" t="b">
        <v>0</v>
      </c>
      <c r="AR165" s="78" t="b">
        <v>1</v>
      </c>
      <c r="AS165" s="78"/>
      <c r="AT165" s="78">
        <v>17</v>
      </c>
      <c r="AU165" s="78"/>
      <c r="AV165" s="78" t="b">
        <v>0</v>
      </c>
      <c r="AW165" s="78" t="s">
        <v>2331</v>
      </c>
      <c r="AX165" s="83" t="s">
        <v>2494</v>
      </c>
      <c r="AY165" s="78" t="s">
        <v>66</v>
      </c>
      <c r="AZ165" s="78" t="str">
        <f>REPLACE(INDEX(GroupVertices[Group],MATCH(Vertices[[#This Row],[Vertex]],GroupVertices[Vertex],0)),1,1,"")</f>
        <v>6</v>
      </c>
      <c r="BA165" s="48"/>
      <c r="BB165" s="48"/>
      <c r="BC165" s="48"/>
      <c r="BD165" s="48"/>
      <c r="BE165" s="48" t="s">
        <v>653</v>
      </c>
      <c r="BF165" s="48" t="s">
        <v>653</v>
      </c>
      <c r="BG165" s="116" t="s">
        <v>3364</v>
      </c>
      <c r="BH165" s="116" t="s">
        <v>3364</v>
      </c>
      <c r="BI165" s="116" t="s">
        <v>3474</v>
      </c>
      <c r="BJ165" s="116" t="s">
        <v>3474</v>
      </c>
      <c r="BK165" s="116">
        <v>0</v>
      </c>
      <c r="BL165" s="120">
        <v>0</v>
      </c>
      <c r="BM165" s="116">
        <v>0</v>
      </c>
      <c r="BN165" s="120">
        <v>0</v>
      </c>
      <c r="BO165" s="116">
        <v>0</v>
      </c>
      <c r="BP165" s="120">
        <v>0</v>
      </c>
      <c r="BQ165" s="116">
        <v>19</v>
      </c>
      <c r="BR165" s="120">
        <v>100</v>
      </c>
      <c r="BS165" s="116">
        <v>19</v>
      </c>
      <c r="BT165" s="2"/>
      <c r="BU165" s="3"/>
      <c r="BV165" s="3"/>
      <c r="BW165" s="3"/>
      <c r="BX165" s="3"/>
    </row>
    <row r="166" spans="1:76" ht="15">
      <c r="A166" s="64" t="s">
        <v>311</v>
      </c>
      <c r="B166" s="65"/>
      <c r="C166" s="65" t="s">
        <v>64</v>
      </c>
      <c r="D166" s="66">
        <v>226.83479285272318</v>
      </c>
      <c r="E166" s="68"/>
      <c r="F166" s="100" t="s">
        <v>823</v>
      </c>
      <c r="G166" s="65"/>
      <c r="H166" s="69" t="s">
        <v>311</v>
      </c>
      <c r="I166" s="70"/>
      <c r="J166" s="70"/>
      <c r="K166" s="69" t="s">
        <v>2714</v>
      </c>
      <c r="L166" s="73">
        <v>1</v>
      </c>
      <c r="M166" s="74">
        <v>9165.3740234375</v>
      </c>
      <c r="N166" s="74">
        <v>8269.7607421875</v>
      </c>
      <c r="O166" s="75"/>
      <c r="P166" s="76"/>
      <c r="Q166" s="76"/>
      <c r="R166" s="86"/>
      <c r="S166" s="48">
        <v>1</v>
      </c>
      <c r="T166" s="48">
        <v>1</v>
      </c>
      <c r="U166" s="49">
        <v>0</v>
      </c>
      <c r="V166" s="49">
        <v>0.023256</v>
      </c>
      <c r="W166" s="49">
        <v>2.1E-05</v>
      </c>
      <c r="X166" s="49">
        <v>0.461432</v>
      </c>
      <c r="Y166" s="49">
        <v>0</v>
      </c>
      <c r="Z166" s="49">
        <v>1</v>
      </c>
      <c r="AA166" s="71">
        <v>166</v>
      </c>
      <c r="AB166" s="71"/>
      <c r="AC166" s="72"/>
      <c r="AD166" s="78" t="s">
        <v>1497</v>
      </c>
      <c r="AE166" s="78">
        <v>15292</v>
      </c>
      <c r="AF166" s="78">
        <v>28634</v>
      </c>
      <c r="AG166" s="78">
        <v>9177</v>
      </c>
      <c r="AH166" s="78">
        <v>1981</v>
      </c>
      <c r="AI166" s="78"/>
      <c r="AJ166" s="78" t="s">
        <v>1702</v>
      </c>
      <c r="AK166" s="78" t="s">
        <v>1755</v>
      </c>
      <c r="AL166" s="83" t="s">
        <v>2004</v>
      </c>
      <c r="AM166" s="78"/>
      <c r="AN166" s="80">
        <v>40855.59707175926</v>
      </c>
      <c r="AO166" s="83" t="s">
        <v>2179</v>
      </c>
      <c r="AP166" s="78" t="b">
        <v>0</v>
      </c>
      <c r="AQ166" s="78" t="b">
        <v>0</v>
      </c>
      <c r="AR166" s="78" t="b">
        <v>0</v>
      </c>
      <c r="AS166" s="78"/>
      <c r="AT166" s="78">
        <v>476</v>
      </c>
      <c r="AU166" s="83" t="s">
        <v>2230</v>
      </c>
      <c r="AV166" s="78" t="b">
        <v>1</v>
      </c>
      <c r="AW166" s="78" t="s">
        <v>2331</v>
      </c>
      <c r="AX166" s="83" t="s">
        <v>2495</v>
      </c>
      <c r="AY166" s="78" t="s">
        <v>66</v>
      </c>
      <c r="AZ166" s="78" t="str">
        <f>REPLACE(INDEX(GroupVertices[Group],MATCH(Vertices[[#This Row],[Vertex]],GroupVertices[Vertex],0)),1,1,"")</f>
        <v>8</v>
      </c>
      <c r="BA166" s="48"/>
      <c r="BB166" s="48"/>
      <c r="BC166" s="48"/>
      <c r="BD166" s="48"/>
      <c r="BE166" s="48" t="s">
        <v>675</v>
      </c>
      <c r="BF166" s="48" t="s">
        <v>675</v>
      </c>
      <c r="BG166" s="116" t="s">
        <v>3382</v>
      </c>
      <c r="BH166" s="116" t="s">
        <v>3382</v>
      </c>
      <c r="BI166" s="116" t="s">
        <v>3491</v>
      </c>
      <c r="BJ166" s="116" t="s">
        <v>3491</v>
      </c>
      <c r="BK166" s="116">
        <v>0</v>
      </c>
      <c r="BL166" s="120">
        <v>0</v>
      </c>
      <c r="BM166" s="116">
        <v>0</v>
      </c>
      <c r="BN166" s="120">
        <v>0</v>
      </c>
      <c r="BO166" s="116">
        <v>0</v>
      </c>
      <c r="BP166" s="120">
        <v>0</v>
      </c>
      <c r="BQ166" s="116">
        <v>20</v>
      </c>
      <c r="BR166" s="120">
        <v>100</v>
      </c>
      <c r="BS166" s="116">
        <v>20</v>
      </c>
      <c r="BT166" s="2"/>
      <c r="BU166" s="3"/>
      <c r="BV166" s="3"/>
      <c r="BW166" s="3"/>
      <c r="BX166" s="3"/>
    </row>
    <row r="167" spans="1:76" ht="15">
      <c r="A167" s="64" t="s">
        <v>420</v>
      </c>
      <c r="B167" s="65"/>
      <c r="C167" s="65" t="s">
        <v>64</v>
      </c>
      <c r="D167" s="66">
        <v>190.6587264488691</v>
      </c>
      <c r="E167" s="68"/>
      <c r="F167" s="100" t="s">
        <v>2318</v>
      </c>
      <c r="G167" s="65"/>
      <c r="H167" s="69" t="s">
        <v>420</v>
      </c>
      <c r="I167" s="70"/>
      <c r="J167" s="70"/>
      <c r="K167" s="69" t="s">
        <v>2715</v>
      </c>
      <c r="L167" s="73">
        <v>1</v>
      </c>
      <c r="M167" s="74">
        <v>9804.087890625</v>
      </c>
      <c r="N167" s="74">
        <v>9196.521484375</v>
      </c>
      <c r="O167" s="75"/>
      <c r="P167" s="76"/>
      <c r="Q167" s="76"/>
      <c r="R167" s="86"/>
      <c r="S167" s="48">
        <v>1</v>
      </c>
      <c r="T167" s="48">
        <v>0</v>
      </c>
      <c r="U167" s="49">
        <v>0</v>
      </c>
      <c r="V167" s="49">
        <v>0.023256</v>
      </c>
      <c r="W167" s="49">
        <v>2.1E-05</v>
      </c>
      <c r="X167" s="49">
        <v>0.461432</v>
      </c>
      <c r="Y167" s="49">
        <v>0</v>
      </c>
      <c r="Z167" s="49">
        <v>0</v>
      </c>
      <c r="AA167" s="71">
        <v>167</v>
      </c>
      <c r="AB167" s="71"/>
      <c r="AC167" s="72"/>
      <c r="AD167" s="78" t="s">
        <v>1498</v>
      </c>
      <c r="AE167" s="78">
        <v>2768</v>
      </c>
      <c r="AF167" s="78">
        <v>12657</v>
      </c>
      <c r="AG167" s="78">
        <v>10886</v>
      </c>
      <c r="AH167" s="78">
        <v>2646</v>
      </c>
      <c r="AI167" s="78"/>
      <c r="AJ167" s="78" t="s">
        <v>1703</v>
      </c>
      <c r="AK167" s="78" t="s">
        <v>1765</v>
      </c>
      <c r="AL167" s="83" t="s">
        <v>2005</v>
      </c>
      <c r="AM167" s="78"/>
      <c r="AN167" s="80">
        <v>39892.38613425926</v>
      </c>
      <c r="AO167" s="83" t="s">
        <v>2180</v>
      </c>
      <c r="AP167" s="78" t="b">
        <v>0</v>
      </c>
      <c r="AQ167" s="78" t="b">
        <v>0</v>
      </c>
      <c r="AR167" s="78" t="b">
        <v>1</v>
      </c>
      <c r="AS167" s="78"/>
      <c r="AT167" s="78">
        <v>304</v>
      </c>
      <c r="AU167" s="83" t="s">
        <v>2243</v>
      </c>
      <c r="AV167" s="78" t="b">
        <v>0</v>
      </c>
      <c r="AW167" s="78" t="s">
        <v>2331</v>
      </c>
      <c r="AX167" s="83" t="s">
        <v>2496</v>
      </c>
      <c r="AY167" s="78" t="s">
        <v>65</v>
      </c>
      <c r="AZ167" s="78" t="str">
        <f>REPLACE(INDEX(GroupVertices[Group],MATCH(Vertices[[#This Row],[Vertex]],GroupVertices[Vertex],0)),1,1,"")</f>
        <v>8</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313</v>
      </c>
      <c r="B168" s="65"/>
      <c r="C168" s="65" t="s">
        <v>64</v>
      </c>
      <c r="D168" s="66">
        <v>165.55715092448236</v>
      </c>
      <c r="E168" s="68"/>
      <c r="F168" s="100" t="s">
        <v>825</v>
      </c>
      <c r="G168" s="65"/>
      <c r="H168" s="69" t="s">
        <v>313</v>
      </c>
      <c r="I168" s="70"/>
      <c r="J168" s="70"/>
      <c r="K168" s="69" t="s">
        <v>2716</v>
      </c>
      <c r="L168" s="73">
        <v>1</v>
      </c>
      <c r="M168" s="74">
        <v>1351.391845703125</v>
      </c>
      <c r="N168" s="74">
        <v>9265.4599609375</v>
      </c>
      <c r="O168" s="75"/>
      <c r="P168" s="76"/>
      <c r="Q168" s="76"/>
      <c r="R168" s="86"/>
      <c r="S168" s="48">
        <v>1</v>
      </c>
      <c r="T168" s="48">
        <v>1</v>
      </c>
      <c r="U168" s="49">
        <v>0</v>
      </c>
      <c r="V168" s="49">
        <v>0</v>
      </c>
      <c r="W168" s="49">
        <v>0</v>
      </c>
      <c r="X168" s="49">
        <v>0.999998</v>
      </c>
      <c r="Y168" s="49">
        <v>0</v>
      </c>
      <c r="Z168" s="49" t="s">
        <v>2866</v>
      </c>
      <c r="AA168" s="71">
        <v>168</v>
      </c>
      <c r="AB168" s="71"/>
      <c r="AC168" s="72"/>
      <c r="AD168" s="78" t="s">
        <v>1499</v>
      </c>
      <c r="AE168" s="78">
        <v>785</v>
      </c>
      <c r="AF168" s="78">
        <v>1571</v>
      </c>
      <c r="AG168" s="78">
        <v>127054</v>
      </c>
      <c r="AH168" s="78">
        <v>70441</v>
      </c>
      <c r="AI168" s="78"/>
      <c r="AJ168" s="78"/>
      <c r="AK168" s="78"/>
      <c r="AL168" s="83" t="s">
        <v>2006</v>
      </c>
      <c r="AM168" s="78"/>
      <c r="AN168" s="80">
        <v>40182.69876157407</v>
      </c>
      <c r="AO168" s="83" t="s">
        <v>2181</v>
      </c>
      <c r="AP168" s="78" t="b">
        <v>0</v>
      </c>
      <c r="AQ168" s="78" t="b">
        <v>0</v>
      </c>
      <c r="AR168" s="78" t="b">
        <v>1</v>
      </c>
      <c r="AS168" s="78"/>
      <c r="AT168" s="78">
        <v>126</v>
      </c>
      <c r="AU168" s="83" t="s">
        <v>2242</v>
      </c>
      <c r="AV168" s="78" t="b">
        <v>0</v>
      </c>
      <c r="AW168" s="78" t="s">
        <v>2331</v>
      </c>
      <c r="AX168" s="83" t="s">
        <v>2497</v>
      </c>
      <c r="AY168" s="78" t="s">
        <v>66</v>
      </c>
      <c r="AZ168" s="78" t="str">
        <f>REPLACE(INDEX(GroupVertices[Group],MATCH(Vertices[[#This Row],[Vertex]],GroupVertices[Vertex],0)),1,1,"")</f>
        <v>1</v>
      </c>
      <c r="BA168" s="48" t="s">
        <v>603</v>
      </c>
      <c r="BB168" s="48" t="s">
        <v>603</v>
      </c>
      <c r="BC168" s="48" t="s">
        <v>625</v>
      </c>
      <c r="BD168" s="48" t="s">
        <v>625</v>
      </c>
      <c r="BE168" s="48" t="s">
        <v>700</v>
      </c>
      <c r="BF168" s="48" t="s">
        <v>700</v>
      </c>
      <c r="BG168" s="116" t="s">
        <v>3383</v>
      </c>
      <c r="BH168" s="116" t="s">
        <v>3383</v>
      </c>
      <c r="BI168" s="116" t="s">
        <v>3492</v>
      </c>
      <c r="BJ168" s="116" t="s">
        <v>3492</v>
      </c>
      <c r="BK168" s="116">
        <v>0</v>
      </c>
      <c r="BL168" s="120">
        <v>0</v>
      </c>
      <c r="BM168" s="116">
        <v>0</v>
      </c>
      <c r="BN168" s="120">
        <v>0</v>
      </c>
      <c r="BO168" s="116">
        <v>0</v>
      </c>
      <c r="BP168" s="120">
        <v>0</v>
      </c>
      <c r="BQ168" s="116">
        <v>19</v>
      </c>
      <c r="BR168" s="120">
        <v>100</v>
      </c>
      <c r="BS168" s="116">
        <v>19</v>
      </c>
      <c r="BT168" s="2"/>
      <c r="BU168" s="3"/>
      <c r="BV168" s="3"/>
      <c r="BW168" s="3"/>
      <c r="BX168" s="3"/>
    </row>
    <row r="169" spans="1:76" ht="15">
      <c r="A169" s="64" t="s">
        <v>314</v>
      </c>
      <c r="B169" s="65"/>
      <c r="C169" s="65" t="s">
        <v>64</v>
      </c>
      <c r="D169" s="66">
        <v>162.26944682368773</v>
      </c>
      <c r="E169" s="68"/>
      <c r="F169" s="100" t="s">
        <v>826</v>
      </c>
      <c r="G169" s="65"/>
      <c r="H169" s="69" t="s">
        <v>314</v>
      </c>
      <c r="I169" s="70"/>
      <c r="J169" s="70"/>
      <c r="K169" s="69" t="s">
        <v>2717</v>
      </c>
      <c r="L169" s="73">
        <v>24.414519906323186</v>
      </c>
      <c r="M169" s="74">
        <v>9307.0615234375</v>
      </c>
      <c r="N169" s="74">
        <v>5534.74072265625</v>
      </c>
      <c r="O169" s="75"/>
      <c r="P169" s="76"/>
      <c r="Q169" s="76"/>
      <c r="R169" s="86"/>
      <c r="S169" s="48">
        <v>0</v>
      </c>
      <c r="T169" s="48">
        <v>2</v>
      </c>
      <c r="U169" s="49">
        <v>2</v>
      </c>
      <c r="V169" s="49">
        <v>0.5</v>
      </c>
      <c r="W169" s="49">
        <v>0</v>
      </c>
      <c r="X169" s="49">
        <v>1.459456</v>
      </c>
      <c r="Y169" s="49">
        <v>0</v>
      </c>
      <c r="Z169" s="49">
        <v>0</v>
      </c>
      <c r="AA169" s="71">
        <v>169</v>
      </c>
      <c r="AB169" s="71"/>
      <c r="AC169" s="72"/>
      <c r="AD169" s="78" t="s">
        <v>1500</v>
      </c>
      <c r="AE169" s="78">
        <v>431</v>
      </c>
      <c r="AF169" s="78">
        <v>119</v>
      </c>
      <c r="AG169" s="78">
        <v>2381</v>
      </c>
      <c r="AH169" s="78">
        <v>114</v>
      </c>
      <c r="AI169" s="78"/>
      <c r="AJ169" s="78" t="s">
        <v>1704</v>
      </c>
      <c r="AK169" s="78" t="s">
        <v>1866</v>
      </c>
      <c r="AL169" s="78"/>
      <c r="AM169" s="78"/>
      <c r="AN169" s="80">
        <v>39868.42659722222</v>
      </c>
      <c r="AO169" s="78"/>
      <c r="AP169" s="78" t="b">
        <v>1</v>
      </c>
      <c r="AQ169" s="78" t="b">
        <v>0</v>
      </c>
      <c r="AR169" s="78" t="b">
        <v>0</v>
      </c>
      <c r="AS169" s="78"/>
      <c r="AT169" s="78">
        <v>1</v>
      </c>
      <c r="AU169" s="83" t="s">
        <v>2230</v>
      </c>
      <c r="AV169" s="78" t="b">
        <v>0</v>
      </c>
      <c r="AW169" s="78" t="s">
        <v>2331</v>
      </c>
      <c r="AX169" s="83" t="s">
        <v>2498</v>
      </c>
      <c r="AY169" s="78" t="s">
        <v>66</v>
      </c>
      <c r="AZ169" s="78" t="str">
        <f>REPLACE(INDEX(GroupVertices[Group],MATCH(Vertices[[#This Row],[Vertex]],GroupVertices[Vertex],0)),1,1,"")</f>
        <v>16</v>
      </c>
      <c r="BA169" s="48"/>
      <c r="BB169" s="48"/>
      <c r="BC169" s="48"/>
      <c r="BD169" s="48"/>
      <c r="BE169" s="48" t="s">
        <v>701</v>
      </c>
      <c r="BF169" s="48" t="s">
        <v>701</v>
      </c>
      <c r="BG169" s="116" t="s">
        <v>3384</v>
      </c>
      <c r="BH169" s="116" t="s">
        <v>3384</v>
      </c>
      <c r="BI169" s="116" t="s">
        <v>3493</v>
      </c>
      <c r="BJ169" s="116" t="s">
        <v>3493</v>
      </c>
      <c r="BK169" s="116">
        <v>2</v>
      </c>
      <c r="BL169" s="120">
        <v>10.526315789473685</v>
      </c>
      <c r="BM169" s="116">
        <v>1</v>
      </c>
      <c r="BN169" s="120">
        <v>5.2631578947368425</v>
      </c>
      <c r="BO169" s="116">
        <v>0</v>
      </c>
      <c r="BP169" s="120">
        <v>0</v>
      </c>
      <c r="BQ169" s="116">
        <v>16</v>
      </c>
      <c r="BR169" s="120">
        <v>84.21052631578948</v>
      </c>
      <c r="BS169" s="116">
        <v>19</v>
      </c>
      <c r="BT169" s="2"/>
      <c r="BU169" s="3"/>
      <c r="BV169" s="3"/>
      <c r="BW169" s="3"/>
      <c r="BX169" s="3"/>
    </row>
    <row r="170" spans="1:76" ht="15">
      <c r="A170" s="64" t="s">
        <v>421</v>
      </c>
      <c r="B170" s="65"/>
      <c r="C170" s="65" t="s">
        <v>64</v>
      </c>
      <c r="D170" s="66">
        <v>256.53507845198175</v>
      </c>
      <c r="E170" s="68"/>
      <c r="F170" s="100" t="s">
        <v>2319</v>
      </c>
      <c r="G170" s="65"/>
      <c r="H170" s="69" t="s">
        <v>421</v>
      </c>
      <c r="I170" s="70"/>
      <c r="J170" s="70"/>
      <c r="K170" s="69" t="s">
        <v>2718</v>
      </c>
      <c r="L170" s="73">
        <v>1</v>
      </c>
      <c r="M170" s="74">
        <v>9307.0615234375</v>
      </c>
      <c r="N170" s="74">
        <v>6111.1533203125</v>
      </c>
      <c r="O170" s="75"/>
      <c r="P170" s="76"/>
      <c r="Q170" s="76"/>
      <c r="R170" s="86"/>
      <c r="S170" s="48">
        <v>1</v>
      </c>
      <c r="T170" s="48">
        <v>0</v>
      </c>
      <c r="U170" s="49">
        <v>0</v>
      </c>
      <c r="V170" s="49">
        <v>0.333333</v>
      </c>
      <c r="W170" s="49">
        <v>0</v>
      </c>
      <c r="X170" s="49">
        <v>0.770269</v>
      </c>
      <c r="Y170" s="49">
        <v>0</v>
      </c>
      <c r="Z170" s="49">
        <v>0</v>
      </c>
      <c r="AA170" s="71">
        <v>170</v>
      </c>
      <c r="AB170" s="71"/>
      <c r="AC170" s="72"/>
      <c r="AD170" s="78" t="s">
        <v>1501</v>
      </c>
      <c r="AE170" s="78">
        <v>3757</v>
      </c>
      <c r="AF170" s="78">
        <v>41751</v>
      </c>
      <c r="AG170" s="78">
        <v>8660</v>
      </c>
      <c r="AH170" s="78">
        <v>6841</v>
      </c>
      <c r="AI170" s="78"/>
      <c r="AJ170" s="78" t="s">
        <v>1705</v>
      </c>
      <c r="AK170" s="78" t="s">
        <v>1867</v>
      </c>
      <c r="AL170" s="83" t="s">
        <v>2007</v>
      </c>
      <c r="AM170" s="78"/>
      <c r="AN170" s="80">
        <v>39942.89078703704</v>
      </c>
      <c r="AO170" s="83" t="s">
        <v>2182</v>
      </c>
      <c r="AP170" s="78" t="b">
        <v>0</v>
      </c>
      <c r="AQ170" s="78" t="b">
        <v>0</v>
      </c>
      <c r="AR170" s="78" t="b">
        <v>1</v>
      </c>
      <c r="AS170" s="78" t="s">
        <v>1274</v>
      </c>
      <c r="AT170" s="78">
        <v>441</v>
      </c>
      <c r="AU170" s="83" t="s">
        <v>2230</v>
      </c>
      <c r="AV170" s="78" t="b">
        <v>0</v>
      </c>
      <c r="AW170" s="78" t="s">
        <v>2331</v>
      </c>
      <c r="AX170" s="83" t="s">
        <v>2499</v>
      </c>
      <c r="AY170" s="78" t="s">
        <v>65</v>
      </c>
      <c r="AZ170" s="78" t="str">
        <f>REPLACE(INDEX(GroupVertices[Group],MATCH(Vertices[[#This Row],[Vertex]],GroupVertices[Vertex],0)),1,1,"")</f>
        <v>16</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422</v>
      </c>
      <c r="B171" s="65"/>
      <c r="C171" s="65" t="s">
        <v>64</v>
      </c>
      <c r="D171" s="66">
        <v>172.36124928735285</v>
      </c>
      <c r="E171" s="68"/>
      <c r="F171" s="100" t="s">
        <v>2320</v>
      </c>
      <c r="G171" s="65"/>
      <c r="H171" s="69" t="s">
        <v>422</v>
      </c>
      <c r="I171" s="70"/>
      <c r="J171" s="70"/>
      <c r="K171" s="69" t="s">
        <v>2719</v>
      </c>
      <c r="L171" s="73">
        <v>1</v>
      </c>
      <c r="M171" s="74">
        <v>9638.412109375</v>
      </c>
      <c r="N171" s="74">
        <v>6111.1533203125</v>
      </c>
      <c r="O171" s="75"/>
      <c r="P171" s="76"/>
      <c r="Q171" s="76"/>
      <c r="R171" s="86"/>
      <c r="S171" s="48">
        <v>1</v>
      </c>
      <c r="T171" s="48">
        <v>0</v>
      </c>
      <c r="U171" s="49">
        <v>0</v>
      </c>
      <c r="V171" s="49">
        <v>0.333333</v>
      </c>
      <c r="W171" s="49">
        <v>0</v>
      </c>
      <c r="X171" s="49">
        <v>0.770269</v>
      </c>
      <c r="Y171" s="49">
        <v>0</v>
      </c>
      <c r="Z171" s="49">
        <v>0</v>
      </c>
      <c r="AA171" s="71">
        <v>171</v>
      </c>
      <c r="AB171" s="71"/>
      <c r="AC171" s="72"/>
      <c r="AD171" s="78" t="s">
        <v>1502</v>
      </c>
      <c r="AE171" s="78">
        <v>640</v>
      </c>
      <c r="AF171" s="78">
        <v>4576</v>
      </c>
      <c r="AG171" s="78">
        <v>3697</v>
      </c>
      <c r="AH171" s="78">
        <v>5325</v>
      </c>
      <c r="AI171" s="78"/>
      <c r="AJ171" s="78" t="s">
        <v>1706</v>
      </c>
      <c r="AK171" s="78"/>
      <c r="AL171" s="83" t="s">
        <v>2007</v>
      </c>
      <c r="AM171" s="78"/>
      <c r="AN171" s="80">
        <v>42366.022939814815</v>
      </c>
      <c r="AO171" s="83" t="s">
        <v>2183</v>
      </c>
      <c r="AP171" s="78" t="b">
        <v>1</v>
      </c>
      <c r="AQ171" s="78" t="b">
        <v>0</v>
      </c>
      <c r="AR171" s="78" t="b">
        <v>1</v>
      </c>
      <c r="AS171" s="78"/>
      <c r="AT171" s="78">
        <v>17</v>
      </c>
      <c r="AU171" s="78"/>
      <c r="AV171" s="78" t="b">
        <v>0</v>
      </c>
      <c r="AW171" s="78" t="s">
        <v>2331</v>
      </c>
      <c r="AX171" s="83" t="s">
        <v>2500</v>
      </c>
      <c r="AY171" s="78" t="s">
        <v>65</v>
      </c>
      <c r="AZ171" s="78" t="str">
        <f>REPLACE(INDEX(GroupVertices[Group],MATCH(Vertices[[#This Row],[Vertex]],GroupVertices[Vertex],0)),1,1,"")</f>
        <v>16</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315</v>
      </c>
      <c r="B172" s="65"/>
      <c r="C172" s="65" t="s">
        <v>64</v>
      </c>
      <c r="D172" s="66">
        <v>163.30647745603204</v>
      </c>
      <c r="E172" s="68"/>
      <c r="F172" s="100" t="s">
        <v>827</v>
      </c>
      <c r="G172" s="65"/>
      <c r="H172" s="69" t="s">
        <v>315</v>
      </c>
      <c r="I172" s="70"/>
      <c r="J172" s="70"/>
      <c r="K172" s="69" t="s">
        <v>2720</v>
      </c>
      <c r="L172" s="73">
        <v>1</v>
      </c>
      <c r="M172" s="74">
        <v>6766.70458984375</v>
      </c>
      <c r="N172" s="74">
        <v>4603.4609375</v>
      </c>
      <c r="O172" s="75"/>
      <c r="P172" s="76"/>
      <c r="Q172" s="76"/>
      <c r="R172" s="86"/>
      <c r="S172" s="48">
        <v>0</v>
      </c>
      <c r="T172" s="48">
        <v>1</v>
      </c>
      <c r="U172" s="49">
        <v>0</v>
      </c>
      <c r="V172" s="49">
        <v>0.333333</v>
      </c>
      <c r="W172" s="49">
        <v>0</v>
      </c>
      <c r="X172" s="49">
        <v>0.638297</v>
      </c>
      <c r="Y172" s="49">
        <v>0</v>
      </c>
      <c r="Z172" s="49">
        <v>0</v>
      </c>
      <c r="AA172" s="71">
        <v>172</v>
      </c>
      <c r="AB172" s="71"/>
      <c r="AC172" s="72"/>
      <c r="AD172" s="78" t="s">
        <v>1503</v>
      </c>
      <c r="AE172" s="78">
        <v>725</v>
      </c>
      <c r="AF172" s="78">
        <v>577</v>
      </c>
      <c r="AG172" s="78">
        <v>7809</v>
      </c>
      <c r="AH172" s="78">
        <v>2791</v>
      </c>
      <c r="AI172" s="78"/>
      <c r="AJ172" s="78" t="s">
        <v>1707</v>
      </c>
      <c r="AK172" s="78" t="s">
        <v>1868</v>
      </c>
      <c r="AL172" s="83" t="s">
        <v>2008</v>
      </c>
      <c r="AM172" s="78"/>
      <c r="AN172" s="80">
        <v>40854.53975694445</v>
      </c>
      <c r="AO172" s="78"/>
      <c r="AP172" s="78" t="b">
        <v>1</v>
      </c>
      <c r="AQ172" s="78" t="b">
        <v>0</v>
      </c>
      <c r="AR172" s="78" t="b">
        <v>0</v>
      </c>
      <c r="AS172" s="78"/>
      <c r="AT172" s="78">
        <v>26</v>
      </c>
      <c r="AU172" s="83" t="s">
        <v>2230</v>
      </c>
      <c r="AV172" s="78" t="b">
        <v>0</v>
      </c>
      <c r="AW172" s="78" t="s">
        <v>2331</v>
      </c>
      <c r="AX172" s="83" t="s">
        <v>2501</v>
      </c>
      <c r="AY172" s="78" t="s">
        <v>66</v>
      </c>
      <c r="AZ172" s="78" t="str">
        <f>REPLACE(INDEX(GroupVertices[Group],MATCH(Vertices[[#This Row],[Vertex]],GroupVertices[Vertex],0)),1,1,"")</f>
        <v>15</v>
      </c>
      <c r="BA172" s="48"/>
      <c r="BB172" s="48"/>
      <c r="BC172" s="48"/>
      <c r="BD172" s="48"/>
      <c r="BE172" s="48"/>
      <c r="BF172" s="48"/>
      <c r="BG172" s="116" t="s">
        <v>3385</v>
      </c>
      <c r="BH172" s="116" t="s">
        <v>3385</v>
      </c>
      <c r="BI172" s="116" t="s">
        <v>3494</v>
      </c>
      <c r="BJ172" s="116" t="s">
        <v>3494</v>
      </c>
      <c r="BK172" s="116">
        <v>0</v>
      </c>
      <c r="BL172" s="120">
        <v>0</v>
      </c>
      <c r="BM172" s="116">
        <v>0</v>
      </c>
      <c r="BN172" s="120">
        <v>0</v>
      </c>
      <c r="BO172" s="116">
        <v>0</v>
      </c>
      <c r="BP172" s="120">
        <v>0</v>
      </c>
      <c r="BQ172" s="116">
        <v>24</v>
      </c>
      <c r="BR172" s="120">
        <v>100</v>
      </c>
      <c r="BS172" s="116">
        <v>24</v>
      </c>
      <c r="BT172" s="2"/>
      <c r="BU172" s="3"/>
      <c r="BV172" s="3"/>
      <c r="BW172" s="3"/>
      <c r="BX172" s="3"/>
    </row>
    <row r="173" spans="1:76" ht="15">
      <c r="A173" s="64" t="s">
        <v>316</v>
      </c>
      <c r="B173" s="65"/>
      <c r="C173" s="65" t="s">
        <v>64</v>
      </c>
      <c r="D173" s="66">
        <v>166.65984506848167</v>
      </c>
      <c r="E173" s="68"/>
      <c r="F173" s="100" t="s">
        <v>828</v>
      </c>
      <c r="G173" s="65"/>
      <c r="H173" s="69" t="s">
        <v>316</v>
      </c>
      <c r="I173" s="70"/>
      <c r="J173" s="70"/>
      <c r="K173" s="69" t="s">
        <v>2721</v>
      </c>
      <c r="L173" s="73">
        <v>24.414519906323186</v>
      </c>
      <c r="M173" s="74">
        <v>6766.70458984375</v>
      </c>
      <c r="N173" s="74">
        <v>3442.793212890625</v>
      </c>
      <c r="O173" s="75"/>
      <c r="P173" s="76"/>
      <c r="Q173" s="76"/>
      <c r="R173" s="86"/>
      <c r="S173" s="48">
        <v>3</v>
      </c>
      <c r="T173" s="48">
        <v>1</v>
      </c>
      <c r="U173" s="49">
        <v>2</v>
      </c>
      <c r="V173" s="49">
        <v>0.5</v>
      </c>
      <c r="W173" s="49">
        <v>0</v>
      </c>
      <c r="X173" s="49">
        <v>1.7234</v>
      </c>
      <c r="Y173" s="49">
        <v>0</v>
      </c>
      <c r="Z173" s="49">
        <v>0</v>
      </c>
      <c r="AA173" s="71">
        <v>173</v>
      </c>
      <c r="AB173" s="71"/>
      <c r="AC173" s="72"/>
      <c r="AD173" s="78" t="s">
        <v>1504</v>
      </c>
      <c r="AE173" s="78">
        <v>2043</v>
      </c>
      <c r="AF173" s="78">
        <v>2058</v>
      </c>
      <c r="AG173" s="78">
        <v>4962</v>
      </c>
      <c r="AH173" s="78">
        <v>1143</v>
      </c>
      <c r="AI173" s="78"/>
      <c r="AJ173" s="78" t="s">
        <v>1708</v>
      </c>
      <c r="AK173" s="78" t="s">
        <v>1869</v>
      </c>
      <c r="AL173" s="83" t="s">
        <v>2009</v>
      </c>
      <c r="AM173" s="78"/>
      <c r="AN173" s="80">
        <v>40759.41457175926</v>
      </c>
      <c r="AO173" s="83" t="s">
        <v>2184</v>
      </c>
      <c r="AP173" s="78" t="b">
        <v>1</v>
      </c>
      <c r="AQ173" s="78" t="b">
        <v>0</v>
      </c>
      <c r="AR173" s="78" t="b">
        <v>1</v>
      </c>
      <c r="AS173" s="78"/>
      <c r="AT173" s="78">
        <v>45</v>
      </c>
      <c r="AU173" s="83" t="s">
        <v>2230</v>
      </c>
      <c r="AV173" s="78" t="b">
        <v>0</v>
      </c>
      <c r="AW173" s="78" t="s">
        <v>2331</v>
      </c>
      <c r="AX173" s="83" t="s">
        <v>2502</v>
      </c>
      <c r="AY173" s="78" t="s">
        <v>66</v>
      </c>
      <c r="AZ173" s="78" t="str">
        <f>REPLACE(INDEX(GroupVertices[Group],MATCH(Vertices[[#This Row],[Vertex]],GroupVertices[Vertex],0)),1,1,"")</f>
        <v>15</v>
      </c>
      <c r="BA173" s="48" t="s">
        <v>604</v>
      </c>
      <c r="BB173" s="48" t="s">
        <v>604</v>
      </c>
      <c r="BC173" s="48" t="s">
        <v>625</v>
      </c>
      <c r="BD173" s="48" t="s">
        <v>625</v>
      </c>
      <c r="BE173" s="48"/>
      <c r="BF173" s="48"/>
      <c r="BG173" s="116" t="s">
        <v>3057</v>
      </c>
      <c r="BH173" s="116" t="s">
        <v>3057</v>
      </c>
      <c r="BI173" s="116" t="s">
        <v>3174</v>
      </c>
      <c r="BJ173" s="116" t="s">
        <v>3174</v>
      </c>
      <c r="BK173" s="116">
        <v>0</v>
      </c>
      <c r="BL173" s="120">
        <v>0</v>
      </c>
      <c r="BM173" s="116">
        <v>0</v>
      </c>
      <c r="BN173" s="120">
        <v>0</v>
      </c>
      <c r="BO173" s="116">
        <v>0</v>
      </c>
      <c r="BP173" s="120">
        <v>0</v>
      </c>
      <c r="BQ173" s="116">
        <v>20</v>
      </c>
      <c r="BR173" s="120">
        <v>100</v>
      </c>
      <c r="BS173" s="116">
        <v>20</v>
      </c>
      <c r="BT173" s="2"/>
      <c r="BU173" s="3"/>
      <c r="BV173" s="3"/>
      <c r="BW173" s="3"/>
      <c r="BX173" s="3"/>
    </row>
    <row r="174" spans="1:76" ht="15">
      <c r="A174" s="64" t="s">
        <v>317</v>
      </c>
      <c r="B174" s="65"/>
      <c r="C174" s="65" t="s">
        <v>64</v>
      </c>
      <c r="D174" s="66">
        <v>165.19486948086865</v>
      </c>
      <c r="E174" s="68"/>
      <c r="F174" s="100" t="s">
        <v>829</v>
      </c>
      <c r="G174" s="65"/>
      <c r="H174" s="69" t="s">
        <v>317</v>
      </c>
      <c r="I174" s="70"/>
      <c r="J174" s="70"/>
      <c r="K174" s="69" t="s">
        <v>2722</v>
      </c>
      <c r="L174" s="73">
        <v>1</v>
      </c>
      <c r="M174" s="74">
        <v>6766.70458984375</v>
      </c>
      <c r="N174" s="74">
        <v>4023.126953125</v>
      </c>
      <c r="O174" s="75"/>
      <c r="P174" s="76"/>
      <c r="Q174" s="76"/>
      <c r="R174" s="86"/>
      <c r="S174" s="48">
        <v>0</v>
      </c>
      <c r="T174" s="48">
        <v>1</v>
      </c>
      <c r="U174" s="49">
        <v>0</v>
      </c>
      <c r="V174" s="49">
        <v>0.333333</v>
      </c>
      <c r="W174" s="49">
        <v>0</v>
      </c>
      <c r="X174" s="49">
        <v>0.638297</v>
      </c>
      <c r="Y174" s="49">
        <v>0</v>
      </c>
      <c r="Z174" s="49">
        <v>0</v>
      </c>
      <c r="AA174" s="71">
        <v>174</v>
      </c>
      <c r="AB174" s="71"/>
      <c r="AC174" s="72"/>
      <c r="AD174" s="78" t="s">
        <v>1505</v>
      </c>
      <c r="AE174" s="78">
        <v>1219</v>
      </c>
      <c r="AF174" s="78">
        <v>1411</v>
      </c>
      <c r="AG174" s="78">
        <v>5753</v>
      </c>
      <c r="AH174" s="78">
        <v>1127</v>
      </c>
      <c r="AI174" s="78"/>
      <c r="AJ174" s="78" t="s">
        <v>1709</v>
      </c>
      <c r="AK174" s="78" t="s">
        <v>1870</v>
      </c>
      <c r="AL174" s="83" t="s">
        <v>2010</v>
      </c>
      <c r="AM174" s="78"/>
      <c r="AN174" s="80">
        <v>41648.53824074074</v>
      </c>
      <c r="AO174" s="83" t="s">
        <v>2185</v>
      </c>
      <c r="AP174" s="78" t="b">
        <v>1</v>
      </c>
      <c r="AQ174" s="78" t="b">
        <v>0</v>
      </c>
      <c r="AR174" s="78" t="b">
        <v>0</v>
      </c>
      <c r="AS174" s="78"/>
      <c r="AT174" s="78">
        <v>20</v>
      </c>
      <c r="AU174" s="83" t="s">
        <v>2230</v>
      </c>
      <c r="AV174" s="78" t="b">
        <v>0</v>
      </c>
      <c r="AW174" s="78" t="s">
        <v>2331</v>
      </c>
      <c r="AX174" s="83" t="s">
        <v>2503</v>
      </c>
      <c r="AY174" s="78" t="s">
        <v>66</v>
      </c>
      <c r="AZ174" s="78" t="str">
        <f>REPLACE(INDEX(GroupVertices[Group],MATCH(Vertices[[#This Row],[Vertex]],GroupVertices[Vertex],0)),1,1,"")</f>
        <v>15</v>
      </c>
      <c r="BA174" s="48"/>
      <c r="BB174" s="48"/>
      <c r="BC174" s="48"/>
      <c r="BD174" s="48"/>
      <c r="BE174" s="48"/>
      <c r="BF174" s="48"/>
      <c r="BG174" s="116" t="s">
        <v>3385</v>
      </c>
      <c r="BH174" s="116" t="s">
        <v>3385</v>
      </c>
      <c r="BI174" s="116" t="s">
        <v>3494</v>
      </c>
      <c r="BJ174" s="116" t="s">
        <v>3494</v>
      </c>
      <c r="BK174" s="116">
        <v>0</v>
      </c>
      <c r="BL174" s="120">
        <v>0</v>
      </c>
      <c r="BM174" s="116">
        <v>0</v>
      </c>
      <c r="BN174" s="120">
        <v>0</v>
      </c>
      <c r="BO174" s="116">
        <v>0</v>
      </c>
      <c r="BP174" s="120">
        <v>0</v>
      </c>
      <c r="BQ174" s="116">
        <v>24</v>
      </c>
      <c r="BR174" s="120">
        <v>100</v>
      </c>
      <c r="BS174" s="116">
        <v>24</v>
      </c>
      <c r="BT174" s="2"/>
      <c r="BU174" s="3"/>
      <c r="BV174" s="3"/>
      <c r="BW174" s="3"/>
      <c r="BX174" s="3"/>
    </row>
    <row r="175" spans="1:76" ht="15">
      <c r="A175" s="64" t="s">
        <v>318</v>
      </c>
      <c r="B175" s="65"/>
      <c r="C175" s="65" t="s">
        <v>64</v>
      </c>
      <c r="D175" s="66">
        <v>162.5592719785787</v>
      </c>
      <c r="E175" s="68"/>
      <c r="F175" s="100" t="s">
        <v>830</v>
      </c>
      <c r="G175" s="65"/>
      <c r="H175" s="69" t="s">
        <v>318</v>
      </c>
      <c r="I175" s="70"/>
      <c r="J175" s="70"/>
      <c r="K175" s="69" t="s">
        <v>2723</v>
      </c>
      <c r="L175" s="73">
        <v>24.414519906323186</v>
      </c>
      <c r="M175" s="74">
        <v>7585.3359375</v>
      </c>
      <c r="N175" s="74">
        <v>5534.74072265625</v>
      </c>
      <c r="O175" s="75"/>
      <c r="P175" s="76"/>
      <c r="Q175" s="76"/>
      <c r="R175" s="86"/>
      <c r="S175" s="48">
        <v>0</v>
      </c>
      <c r="T175" s="48">
        <v>2</v>
      </c>
      <c r="U175" s="49">
        <v>2</v>
      </c>
      <c r="V175" s="49">
        <v>0.5</v>
      </c>
      <c r="W175" s="49">
        <v>0</v>
      </c>
      <c r="X175" s="49">
        <v>1.459456</v>
      </c>
      <c r="Y175" s="49">
        <v>0</v>
      </c>
      <c r="Z175" s="49">
        <v>0</v>
      </c>
      <c r="AA175" s="71">
        <v>175</v>
      </c>
      <c r="AB175" s="71"/>
      <c r="AC175" s="72"/>
      <c r="AD175" s="78" t="s">
        <v>1506</v>
      </c>
      <c r="AE175" s="78">
        <v>496</v>
      </c>
      <c r="AF175" s="78">
        <v>247</v>
      </c>
      <c r="AG175" s="78">
        <v>1737</v>
      </c>
      <c r="AH175" s="78">
        <v>497</v>
      </c>
      <c r="AI175" s="78"/>
      <c r="AJ175" s="78" t="s">
        <v>1710</v>
      </c>
      <c r="AK175" s="78" t="s">
        <v>1871</v>
      </c>
      <c r="AL175" s="78"/>
      <c r="AM175" s="78"/>
      <c r="AN175" s="80">
        <v>41019.43534722222</v>
      </c>
      <c r="AO175" s="83" t="s">
        <v>2186</v>
      </c>
      <c r="AP175" s="78" t="b">
        <v>0</v>
      </c>
      <c r="AQ175" s="78" t="b">
        <v>0</v>
      </c>
      <c r="AR175" s="78" t="b">
        <v>1</v>
      </c>
      <c r="AS175" s="78"/>
      <c r="AT175" s="78">
        <v>5</v>
      </c>
      <c r="AU175" s="83" t="s">
        <v>2240</v>
      </c>
      <c r="AV175" s="78" t="b">
        <v>0</v>
      </c>
      <c r="AW175" s="78" t="s">
        <v>2331</v>
      </c>
      <c r="AX175" s="83" t="s">
        <v>2504</v>
      </c>
      <c r="AY175" s="78" t="s">
        <v>66</v>
      </c>
      <c r="AZ175" s="78" t="str">
        <f>REPLACE(INDEX(GroupVertices[Group],MATCH(Vertices[[#This Row],[Vertex]],GroupVertices[Vertex],0)),1,1,"")</f>
        <v>14</v>
      </c>
      <c r="BA175" s="48"/>
      <c r="BB175" s="48"/>
      <c r="BC175" s="48"/>
      <c r="BD175" s="48"/>
      <c r="BE175" s="48" t="s">
        <v>653</v>
      </c>
      <c r="BF175" s="48" t="s">
        <v>653</v>
      </c>
      <c r="BG175" s="116" t="s">
        <v>3386</v>
      </c>
      <c r="BH175" s="116" t="s">
        <v>3386</v>
      </c>
      <c r="BI175" s="116" t="s">
        <v>3495</v>
      </c>
      <c r="BJ175" s="116" t="s">
        <v>3495</v>
      </c>
      <c r="BK175" s="116">
        <v>3</v>
      </c>
      <c r="BL175" s="120">
        <v>6.818181818181818</v>
      </c>
      <c r="BM175" s="116">
        <v>3</v>
      </c>
      <c r="BN175" s="120">
        <v>6.818181818181818</v>
      </c>
      <c r="BO175" s="116">
        <v>0</v>
      </c>
      <c r="BP175" s="120">
        <v>0</v>
      </c>
      <c r="BQ175" s="116">
        <v>38</v>
      </c>
      <c r="BR175" s="120">
        <v>86.36363636363636</v>
      </c>
      <c r="BS175" s="116">
        <v>44</v>
      </c>
      <c r="BT175" s="2"/>
      <c r="BU175" s="3"/>
      <c r="BV175" s="3"/>
      <c r="BW175" s="3"/>
      <c r="BX175" s="3"/>
    </row>
    <row r="176" spans="1:76" ht="15">
      <c r="A176" s="64" t="s">
        <v>423</v>
      </c>
      <c r="B176" s="65"/>
      <c r="C176" s="65" t="s">
        <v>64</v>
      </c>
      <c r="D176" s="66">
        <v>368.4415521252422</v>
      </c>
      <c r="E176" s="68"/>
      <c r="F176" s="100" t="s">
        <v>2321</v>
      </c>
      <c r="G176" s="65"/>
      <c r="H176" s="69" t="s">
        <v>423</v>
      </c>
      <c r="I176" s="70"/>
      <c r="J176" s="70"/>
      <c r="K176" s="69" t="s">
        <v>2724</v>
      </c>
      <c r="L176" s="73">
        <v>1</v>
      </c>
      <c r="M176" s="74">
        <v>7585.3359375</v>
      </c>
      <c r="N176" s="74">
        <v>6111.1533203125</v>
      </c>
      <c r="O176" s="75"/>
      <c r="P176" s="76"/>
      <c r="Q176" s="76"/>
      <c r="R176" s="86"/>
      <c r="S176" s="48">
        <v>1</v>
      </c>
      <c r="T176" s="48">
        <v>0</v>
      </c>
      <c r="U176" s="49">
        <v>0</v>
      </c>
      <c r="V176" s="49">
        <v>0.333333</v>
      </c>
      <c r="W176" s="49">
        <v>0</v>
      </c>
      <c r="X176" s="49">
        <v>0.770269</v>
      </c>
      <c r="Y176" s="49">
        <v>0</v>
      </c>
      <c r="Z176" s="49">
        <v>0</v>
      </c>
      <c r="AA176" s="71">
        <v>176</v>
      </c>
      <c r="AB176" s="71"/>
      <c r="AC176" s="72"/>
      <c r="AD176" s="78" t="s">
        <v>1507</v>
      </c>
      <c r="AE176" s="78">
        <v>1113</v>
      </c>
      <c r="AF176" s="78">
        <v>91174</v>
      </c>
      <c r="AG176" s="78">
        <v>17888</v>
      </c>
      <c r="AH176" s="78">
        <v>6565</v>
      </c>
      <c r="AI176" s="78"/>
      <c r="AJ176" s="78" t="s">
        <v>1711</v>
      </c>
      <c r="AK176" s="78" t="s">
        <v>1862</v>
      </c>
      <c r="AL176" s="83" t="s">
        <v>2011</v>
      </c>
      <c r="AM176" s="78"/>
      <c r="AN176" s="80">
        <v>39938.57519675926</v>
      </c>
      <c r="AO176" s="83" t="s">
        <v>2187</v>
      </c>
      <c r="AP176" s="78" t="b">
        <v>0</v>
      </c>
      <c r="AQ176" s="78" t="b">
        <v>0</v>
      </c>
      <c r="AR176" s="78" t="b">
        <v>1</v>
      </c>
      <c r="AS176" s="78"/>
      <c r="AT176" s="78">
        <v>1847</v>
      </c>
      <c r="AU176" s="83" t="s">
        <v>2243</v>
      </c>
      <c r="AV176" s="78" t="b">
        <v>0</v>
      </c>
      <c r="AW176" s="78" t="s">
        <v>2331</v>
      </c>
      <c r="AX176" s="83" t="s">
        <v>2505</v>
      </c>
      <c r="AY176" s="78" t="s">
        <v>65</v>
      </c>
      <c r="AZ176" s="78" t="str">
        <f>REPLACE(INDEX(GroupVertices[Group],MATCH(Vertices[[#This Row],[Vertex]],GroupVertices[Vertex],0)),1,1,"")</f>
        <v>14</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424</v>
      </c>
      <c r="B177" s="65"/>
      <c r="C177" s="65" t="s">
        <v>64</v>
      </c>
      <c r="D177" s="66">
        <v>181.4114926006285</v>
      </c>
      <c r="E177" s="68"/>
      <c r="F177" s="100" t="s">
        <v>2322</v>
      </c>
      <c r="G177" s="65"/>
      <c r="H177" s="69" t="s">
        <v>424</v>
      </c>
      <c r="I177" s="70"/>
      <c r="J177" s="70"/>
      <c r="K177" s="69" t="s">
        <v>2725</v>
      </c>
      <c r="L177" s="73">
        <v>1</v>
      </c>
      <c r="M177" s="74">
        <v>7916.6875</v>
      </c>
      <c r="N177" s="74">
        <v>6111.1533203125</v>
      </c>
      <c r="O177" s="75"/>
      <c r="P177" s="76"/>
      <c r="Q177" s="76"/>
      <c r="R177" s="86"/>
      <c r="S177" s="48">
        <v>1</v>
      </c>
      <c r="T177" s="48">
        <v>0</v>
      </c>
      <c r="U177" s="49">
        <v>0</v>
      </c>
      <c r="V177" s="49">
        <v>0.333333</v>
      </c>
      <c r="W177" s="49">
        <v>0</v>
      </c>
      <c r="X177" s="49">
        <v>0.770269</v>
      </c>
      <c r="Y177" s="49">
        <v>0</v>
      </c>
      <c r="Z177" s="49">
        <v>0</v>
      </c>
      <c r="AA177" s="71">
        <v>177</v>
      </c>
      <c r="AB177" s="71"/>
      <c r="AC177" s="72"/>
      <c r="AD177" s="78" t="s">
        <v>1508</v>
      </c>
      <c r="AE177" s="78">
        <v>433</v>
      </c>
      <c r="AF177" s="78">
        <v>8573</v>
      </c>
      <c r="AG177" s="78">
        <v>5373</v>
      </c>
      <c r="AH177" s="78">
        <v>267</v>
      </c>
      <c r="AI177" s="78"/>
      <c r="AJ177" s="78" t="s">
        <v>1712</v>
      </c>
      <c r="AK177" s="78"/>
      <c r="AL177" s="78"/>
      <c r="AM177" s="78"/>
      <c r="AN177" s="80">
        <v>40804.847662037035</v>
      </c>
      <c r="AO177" s="83" t="s">
        <v>2188</v>
      </c>
      <c r="AP177" s="78" t="b">
        <v>0</v>
      </c>
      <c r="AQ177" s="78" t="b">
        <v>0</v>
      </c>
      <c r="AR177" s="78" t="b">
        <v>1</v>
      </c>
      <c r="AS177" s="78"/>
      <c r="AT177" s="78">
        <v>214</v>
      </c>
      <c r="AU177" s="83" t="s">
        <v>2230</v>
      </c>
      <c r="AV177" s="78" t="b">
        <v>0</v>
      </c>
      <c r="AW177" s="78" t="s">
        <v>2331</v>
      </c>
      <c r="AX177" s="83" t="s">
        <v>2506</v>
      </c>
      <c r="AY177" s="78" t="s">
        <v>65</v>
      </c>
      <c r="AZ177" s="78" t="str">
        <f>REPLACE(INDEX(GroupVertices[Group],MATCH(Vertices[[#This Row],[Vertex]],GroupVertices[Vertex],0)),1,1,"")</f>
        <v>14</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319</v>
      </c>
      <c r="B178" s="65"/>
      <c r="C178" s="65" t="s">
        <v>64</v>
      </c>
      <c r="D178" s="66">
        <v>166.59644581584928</v>
      </c>
      <c r="E178" s="68"/>
      <c r="F178" s="100" t="s">
        <v>2323</v>
      </c>
      <c r="G178" s="65"/>
      <c r="H178" s="69" t="s">
        <v>319</v>
      </c>
      <c r="I178" s="70"/>
      <c r="J178" s="70"/>
      <c r="K178" s="69" t="s">
        <v>2726</v>
      </c>
      <c r="L178" s="73">
        <v>1</v>
      </c>
      <c r="M178" s="74">
        <v>9547.453125</v>
      </c>
      <c r="N178" s="74">
        <v>2229.188720703125</v>
      </c>
      <c r="O178" s="75"/>
      <c r="P178" s="76"/>
      <c r="Q178" s="76"/>
      <c r="R178" s="86"/>
      <c r="S178" s="48">
        <v>2</v>
      </c>
      <c r="T178" s="48">
        <v>1</v>
      </c>
      <c r="U178" s="49">
        <v>0</v>
      </c>
      <c r="V178" s="49">
        <v>1</v>
      </c>
      <c r="W178" s="49">
        <v>0</v>
      </c>
      <c r="X178" s="49">
        <v>1.298243</v>
      </c>
      <c r="Y178" s="49">
        <v>0</v>
      </c>
      <c r="Z178" s="49">
        <v>0</v>
      </c>
      <c r="AA178" s="71">
        <v>178</v>
      </c>
      <c r="AB178" s="71"/>
      <c r="AC178" s="72"/>
      <c r="AD178" s="78" t="s">
        <v>1509</v>
      </c>
      <c r="AE178" s="78">
        <v>2660</v>
      </c>
      <c r="AF178" s="78">
        <v>2030</v>
      </c>
      <c r="AG178" s="78">
        <v>2765</v>
      </c>
      <c r="AH178" s="78">
        <v>554</v>
      </c>
      <c r="AI178" s="78"/>
      <c r="AJ178" s="78" t="s">
        <v>1713</v>
      </c>
      <c r="AK178" s="78" t="s">
        <v>1765</v>
      </c>
      <c r="AL178" s="83" t="s">
        <v>2012</v>
      </c>
      <c r="AM178" s="78"/>
      <c r="AN178" s="80">
        <v>41935.65354166667</v>
      </c>
      <c r="AO178" s="83" t="s">
        <v>2189</v>
      </c>
      <c r="AP178" s="78" t="b">
        <v>0</v>
      </c>
      <c r="AQ178" s="78" t="b">
        <v>0</v>
      </c>
      <c r="AR178" s="78" t="b">
        <v>0</v>
      </c>
      <c r="AS178" s="78"/>
      <c r="AT178" s="78">
        <v>50</v>
      </c>
      <c r="AU178" s="83" t="s">
        <v>2230</v>
      </c>
      <c r="AV178" s="78" t="b">
        <v>0</v>
      </c>
      <c r="AW178" s="78" t="s">
        <v>2331</v>
      </c>
      <c r="AX178" s="83" t="s">
        <v>2507</v>
      </c>
      <c r="AY178" s="78" t="s">
        <v>66</v>
      </c>
      <c r="AZ178" s="78" t="str">
        <f>REPLACE(INDEX(GroupVertices[Group],MATCH(Vertices[[#This Row],[Vertex]],GroupVertices[Vertex],0)),1,1,"")</f>
        <v>30</v>
      </c>
      <c r="BA178" s="48" t="s">
        <v>605</v>
      </c>
      <c r="BB178" s="48" t="s">
        <v>605</v>
      </c>
      <c r="BC178" s="48" t="s">
        <v>646</v>
      </c>
      <c r="BD178" s="48" t="s">
        <v>646</v>
      </c>
      <c r="BE178" s="48" t="s">
        <v>2965</v>
      </c>
      <c r="BF178" s="48" t="s">
        <v>3309</v>
      </c>
      <c r="BG178" s="116" t="s">
        <v>3387</v>
      </c>
      <c r="BH178" s="116" t="s">
        <v>3419</v>
      </c>
      <c r="BI178" s="116" t="s">
        <v>3496</v>
      </c>
      <c r="BJ178" s="116" t="s">
        <v>3496</v>
      </c>
      <c r="BK178" s="116">
        <v>0</v>
      </c>
      <c r="BL178" s="120">
        <v>0</v>
      </c>
      <c r="BM178" s="116">
        <v>2</v>
      </c>
      <c r="BN178" s="120">
        <v>5</v>
      </c>
      <c r="BO178" s="116">
        <v>0</v>
      </c>
      <c r="BP178" s="120">
        <v>0</v>
      </c>
      <c r="BQ178" s="116">
        <v>38</v>
      </c>
      <c r="BR178" s="120">
        <v>95</v>
      </c>
      <c r="BS178" s="116">
        <v>40</v>
      </c>
      <c r="BT178" s="2"/>
      <c r="BU178" s="3"/>
      <c r="BV178" s="3"/>
      <c r="BW178" s="3"/>
      <c r="BX178" s="3"/>
    </row>
    <row r="179" spans="1:76" ht="15">
      <c r="A179" s="64" t="s">
        <v>320</v>
      </c>
      <c r="B179" s="65"/>
      <c r="C179" s="65" t="s">
        <v>64</v>
      </c>
      <c r="D179" s="66">
        <v>163.51478928610993</v>
      </c>
      <c r="E179" s="68"/>
      <c r="F179" s="100" t="s">
        <v>831</v>
      </c>
      <c r="G179" s="65"/>
      <c r="H179" s="69" t="s">
        <v>320</v>
      </c>
      <c r="I179" s="70"/>
      <c r="J179" s="70"/>
      <c r="K179" s="69" t="s">
        <v>2727</v>
      </c>
      <c r="L179" s="73">
        <v>1</v>
      </c>
      <c r="M179" s="74">
        <v>9547.453125</v>
      </c>
      <c r="N179" s="74">
        <v>1793.938232421875</v>
      </c>
      <c r="O179" s="75"/>
      <c r="P179" s="76"/>
      <c r="Q179" s="76"/>
      <c r="R179" s="86"/>
      <c r="S179" s="48">
        <v>0</v>
      </c>
      <c r="T179" s="48">
        <v>1</v>
      </c>
      <c r="U179" s="49">
        <v>0</v>
      </c>
      <c r="V179" s="49">
        <v>1</v>
      </c>
      <c r="W179" s="49">
        <v>0</v>
      </c>
      <c r="X179" s="49">
        <v>0.701753</v>
      </c>
      <c r="Y179" s="49">
        <v>0</v>
      </c>
      <c r="Z179" s="49">
        <v>0</v>
      </c>
      <c r="AA179" s="71">
        <v>179</v>
      </c>
      <c r="AB179" s="71"/>
      <c r="AC179" s="72"/>
      <c r="AD179" s="78" t="s">
        <v>1510</v>
      </c>
      <c r="AE179" s="78">
        <v>338</v>
      </c>
      <c r="AF179" s="78">
        <v>669</v>
      </c>
      <c r="AG179" s="78">
        <v>53687</v>
      </c>
      <c r="AH179" s="78">
        <v>58114</v>
      </c>
      <c r="AI179" s="78"/>
      <c r="AJ179" s="78" t="s">
        <v>1714</v>
      </c>
      <c r="AK179" s="78"/>
      <c r="AL179" s="78"/>
      <c r="AM179" s="78"/>
      <c r="AN179" s="80">
        <v>43199.307291666664</v>
      </c>
      <c r="AO179" s="83" t="s">
        <v>2190</v>
      </c>
      <c r="AP179" s="78" t="b">
        <v>1</v>
      </c>
      <c r="AQ179" s="78" t="b">
        <v>0</v>
      </c>
      <c r="AR179" s="78" t="b">
        <v>0</v>
      </c>
      <c r="AS179" s="78"/>
      <c r="AT179" s="78">
        <v>1</v>
      </c>
      <c r="AU179" s="78"/>
      <c r="AV179" s="78" t="b">
        <v>0</v>
      </c>
      <c r="AW179" s="78" t="s">
        <v>2331</v>
      </c>
      <c r="AX179" s="83" t="s">
        <v>2508</v>
      </c>
      <c r="AY179" s="78" t="s">
        <v>66</v>
      </c>
      <c r="AZ179" s="78" t="str">
        <f>REPLACE(INDEX(GroupVertices[Group],MATCH(Vertices[[#This Row],[Vertex]],GroupVertices[Vertex],0)),1,1,"")</f>
        <v>30</v>
      </c>
      <c r="BA179" s="48"/>
      <c r="BB179" s="48"/>
      <c r="BC179" s="48"/>
      <c r="BD179" s="48"/>
      <c r="BE179" s="48"/>
      <c r="BF179" s="48"/>
      <c r="BG179" s="116" t="s">
        <v>3388</v>
      </c>
      <c r="BH179" s="116" t="s">
        <v>3388</v>
      </c>
      <c r="BI179" s="116" t="s">
        <v>3497</v>
      </c>
      <c r="BJ179" s="116" t="s">
        <v>3497</v>
      </c>
      <c r="BK179" s="116">
        <v>0</v>
      </c>
      <c r="BL179" s="120">
        <v>0</v>
      </c>
      <c r="BM179" s="116">
        <v>2</v>
      </c>
      <c r="BN179" s="120">
        <v>8.333333333333334</v>
      </c>
      <c r="BO179" s="116">
        <v>0</v>
      </c>
      <c r="BP179" s="120">
        <v>0</v>
      </c>
      <c r="BQ179" s="116">
        <v>22</v>
      </c>
      <c r="BR179" s="120">
        <v>91.66666666666667</v>
      </c>
      <c r="BS179" s="116">
        <v>24</v>
      </c>
      <c r="BT179" s="2"/>
      <c r="BU179" s="3"/>
      <c r="BV179" s="3"/>
      <c r="BW179" s="3"/>
      <c r="BX179" s="3"/>
    </row>
    <row r="180" spans="1:76" ht="15">
      <c r="A180" s="64" t="s">
        <v>321</v>
      </c>
      <c r="B180" s="65"/>
      <c r="C180" s="65" t="s">
        <v>64</v>
      </c>
      <c r="D180" s="66">
        <v>170.22152451100922</v>
      </c>
      <c r="E180" s="68"/>
      <c r="F180" s="100" t="s">
        <v>832</v>
      </c>
      <c r="G180" s="65"/>
      <c r="H180" s="69" t="s">
        <v>321</v>
      </c>
      <c r="I180" s="70"/>
      <c r="J180" s="70"/>
      <c r="K180" s="69" t="s">
        <v>2728</v>
      </c>
      <c r="L180" s="73">
        <v>1</v>
      </c>
      <c r="M180" s="74">
        <v>1859.9730224609375</v>
      </c>
      <c r="N180" s="74">
        <v>2462.408935546875</v>
      </c>
      <c r="O180" s="75"/>
      <c r="P180" s="76"/>
      <c r="Q180" s="76"/>
      <c r="R180" s="86"/>
      <c r="S180" s="48">
        <v>0</v>
      </c>
      <c r="T180" s="48">
        <v>2</v>
      </c>
      <c r="U180" s="49">
        <v>0</v>
      </c>
      <c r="V180" s="49">
        <v>0.022727</v>
      </c>
      <c r="W180" s="49">
        <v>0.04304</v>
      </c>
      <c r="X180" s="49">
        <v>0.617251</v>
      </c>
      <c r="Y180" s="49">
        <v>0.5</v>
      </c>
      <c r="Z180" s="49">
        <v>0</v>
      </c>
      <c r="AA180" s="71">
        <v>180</v>
      </c>
      <c r="AB180" s="71"/>
      <c r="AC180" s="72"/>
      <c r="AD180" s="78" t="s">
        <v>1511</v>
      </c>
      <c r="AE180" s="78">
        <v>5000</v>
      </c>
      <c r="AF180" s="78">
        <v>3631</v>
      </c>
      <c r="AG180" s="78">
        <v>105106</v>
      </c>
      <c r="AH180" s="78">
        <v>31747</v>
      </c>
      <c r="AI180" s="78"/>
      <c r="AJ180" s="78" t="s">
        <v>1715</v>
      </c>
      <c r="AK180" s="78" t="s">
        <v>1872</v>
      </c>
      <c r="AL180" s="78"/>
      <c r="AM180" s="78"/>
      <c r="AN180" s="80">
        <v>39862.569652777776</v>
      </c>
      <c r="AO180" s="83" t="s">
        <v>2191</v>
      </c>
      <c r="AP180" s="78" t="b">
        <v>0</v>
      </c>
      <c r="AQ180" s="78" t="b">
        <v>0</v>
      </c>
      <c r="AR180" s="78" t="b">
        <v>0</v>
      </c>
      <c r="AS180" s="78"/>
      <c r="AT180" s="78">
        <v>60</v>
      </c>
      <c r="AU180" s="83" t="s">
        <v>2244</v>
      </c>
      <c r="AV180" s="78" t="b">
        <v>0</v>
      </c>
      <c r="AW180" s="78" t="s">
        <v>2331</v>
      </c>
      <c r="AX180" s="83" t="s">
        <v>2509</v>
      </c>
      <c r="AY180" s="78" t="s">
        <v>66</v>
      </c>
      <c r="AZ180" s="78" t="str">
        <f>REPLACE(INDEX(GroupVertices[Group],MATCH(Vertices[[#This Row],[Vertex]],GroupVertices[Vertex],0)),1,1,"")</f>
        <v>2</v>
      </c>
      <c r="BA180" s="48"/>
      <c r="BB180" s="48"/>
      <c r="BC180" s="48"/>
      <c r="BD180" s="48"/>
      <c r="BE180" s="48" t="s">
        <v>653</v>
      </c>
      <c r="BF180" s="48" t="s">
        <v>653</v>
      </c>
      <c r="BG180" s="116" t="s">
        <v>3330</v>
      </c>
      <c r="BH180" s="116" t="s">
        <v>3330</v>
      </c>
      <c r="BI180" s="116" t="s">
        <v>3441</v>
      </c>
      <c r="BJ180" s="116" t="s">
        <v>3441</v>
      </c>
      <c r="BK180" s="116">
        <v>2</v>
      </c>
      <c r="BL180" s="120">
        <v>8</v>
      </c>
      <c r="BM180" s="116">
        <v>1</v>
      </c>
      <c r="BN180" s="120">
        <v>4</v>
      </c>
      <c r="BO180" s="116">
        <v>0</v>
      </c>
      <c r="BP180" s="120">
        <v>0</v>
      </c>
      <c r="BQ180" s="116">
        <v>22</v>
      </c>
      <c r="BR180" s="120">
        <v>88</v>
      </c>
      <c r="BS180" s="116">
        <v>25</v>
      </c>
      <c r="BT180" s="2"/>
      <c r="BU180" s="3"/>
      <c r="BV180" s="3"/>
      <c r="BW180" s="3"/>
      <c r="BX180" s="3"/>
    </row>
    <row r="181" spans="1:76" ht="15">
      <c r="A181" s="64" t="s">
        <v>322</v>
      </c>
      <c r="B181" s="65"/>
      <c r="C181" s="65" t="s">
        <v>64</v>
      </c>
      <c r="D181" s="66">
        <v>172.98165625954135</v>
      </c>
      <c r="E181" s="68"/>
      <c r="F181" s="100" t="s">
        <v>833</v>
      </c>
      <c r="G181" s="65"/>
      <c r="H181" s="69" t="s">
        <v>322</v>
      </c>
      <c r="I181" s="70"/>
      <c r="J181" s="70"/>
      <c r="K181" s="69" t="s">
        <v>2729</v>
      </c>
      <c r="L181" s="73">
        <v>1</v>
      </c>
      <c r="M181" s="74">
        <v>1813.9837646484375</v>
      </c>
      <c r="N181" s="74">
        <v>7742.9228515625</v>
      </c>
      <c r="O181" s="75"/>
      <c r="P181" s="76"/>
      <c r="Q181" s="76"/>
      <c r="R181" s="86"/>
      <c r="S181" s="48">
        <v>1</v>
      </c>
      <c r="T181" s="48">
        <v>1</v>
      </c>
      <c r="U181" s="49">
        <v>0</v>
      </c>
      <c r="V181" s="49">
        <v>0</v>
      </c>
      <c r="W181" s="49">
        <v>0</v>
      </c>
      <c r="X181" s="49">
        <v>0.999998</v>
      </c>
      <c r="Y181" s="49">
        <v>0</v>
      </c>
      <c r="Z181" s="49" t="s">
        <v>2866</v>
      </c>
      <c r="AA181" s="71">
        <v>181</v>
      </c>
      <c r="AB181" s="71"/>
      <c r="AC181" s="72"/>
      <c r="AD181" s="78" t="s">
        <v>1512</v>
      </c>
      <c r="AE181" s="78">
        <v>4309</v>
      </c>
      <c r="AF181" s="78">
        <v>4850</v>
      </c>
      <c r="AG181" s="78">
        <v>59723</v>
      </c>
      <c r="AH181" s="78">
        <v>6467</v>
      </c>
      <c r="AI181" s="78"/>
      <c r="AJ181" s="78" t="s">
        <v>1716</v>
      </c>
      <c r="AK181" s="78" t="s">
        <v>1873</v>
      </c>
      <c r="AL181" s="83" t="s">
        <v>2013</v>
      </c>
      <c r="AM181" s="78"/>
      <c r="AN181" s="80">
        <v>40194.67969907408</v>
      </c>
      <c r="AO181" s="83" t="s">
        <v>2192</v>
      </c>
      <c r="AP181" s="78" t="b">
        <v>0</v>
      </c>
      <c r="AQ181" s="78" t="b">
        <v>0</v>
      </c>
      <c r="AR181" s="78" t="b">
        <v>1</v>
      </c>
      <c r="AS181" s="78"/>
      <c r="AT181" s="78">
        <v>41</v>
      </c>
      <c r="AU181" s="83" t="s">
        <v>2241</v>
      </c>
      <c r="AV181" s="78" t="b">
        <v>0</v>
      </c>
      <c r="AW181" s="78" t="s">
        <v>2331</v>
      </c>
      <c r="AX181" s="83" t="s">
        <v>2510</v>
      </c>
      <c r="AY181" s="78" t="s">
        <v>66</v>
      </c>
      <c r="AZ181" s="78" t="str">
        <f>REPLACE(INDEX(GroupVertices[Group],MATCH(Vertices[[#This Row],[Vertex]],GroupVertices[Vertex],0)),1,1,"")</f>
        <v>1</v>
      </c>
      <c r="BA181" s="48" t="s">
        <v>606</v>
      </c>
      <c r="BB181" s="48" t="s">
        <v>606</v>
      </c>
      <c r="BC181" s="48" t="s">
        <v>625</v>
      </c>
      <c r="BD181" s="48" t="s">
        <v>625</v>
      </c>
      <c r="BE181" s="48"/>
      <c r="BF181" s="48"/>
      <c r="BG181" s="116" t="s">
        <v>3389</v>
      </c>
      <c r="BH181" s="116" t="s">
        <v>3389</v>
      </c>
      <c r="BI181" s="116" t="s">
        <v>3498</v>
      </c>
      <c r="BJ181" s="116" t="s">
        <v>3498</v>
      </c>
      <c r="BK181" s="116">
        <v>2</v>
      </c>
      <c r="BL181" s="120">
        <v>7.6923076923076925</v>
      </c>
      <c r="BM181" s="116">
        <v>0</v>
      </c>
      <c r="BN181" s="120">
        <v>0</v>
      </c>
      <c r="BO181" s="116">
        <v>0</v>
      </c>
      <c r="BP181" s="120">
        <v>0</v>
      </c>
      <c r="BQ181" s="116">
        <v>24</v>
      </c>
      <c r="BR181" s="120">
        <v>92.3076923076923</v>
      </c>
      <c r="BS181" s="116">
        <v>26</v>
      </c>
      <c r="BT181" s="2"/>
      <c r="BU181" s="3"/>
      <c r="BV181" s="3"/>
      <c r="BW181" s="3"/>
      <c r="BX181" s="3"/>
    </row>
    <row r="182" spans="1:76" ht="15">
      <c r="A182" s="64" t="s">
        <v>323</v>
      </c>
      <c r="B182" s="65"/>
      <c r="C182" s="65" t="s">
        <v>64</v>
      </c>
      <c r="D182" s="66">
        <v>164.06047571055313</v>
      </c>
      <c r="E182" s="68"/>
      <c r="F182" s="100" t="s">
        <v>834</v>
      </c>
      <c r="G182" s="65"/>
      <c r="H182" s="69" t="s">
        <v>323</v>
      </c>
      <c r="I182" s="70"/>
      <c r="J182" s="70"/>
      <c r="K182" s="69" t="s">
        <v>2730</v>
      </c>
      <c r="L182" s="73">
        <v>1</v>
      </c>
      <c r="M182" s="74">
        <v>1351.391845703125</v>
      </c>
      <c r="N182" s="74">
        <v>7742.9228515625</v>
      </c>
      <c r="O182" s="75"/>
      <c r="P182" s="76"/>
      <c r="Q182" s="76"/>
      <c r="R182" s="86"/>
      <c r="S182" s="48">
        <v>1</v>
      </c>
      <c r="T182" s="48">
        <v>1</v>
      </c>
      <c r="U182" s="49">
        <v>0</v>
      </c>
      <c r="V182" s="49">
        <v>0</v>
      </c>
      <c r="W182" s="49">
        <v>0</v>
      </c>
      <c r="X182" s="49">
        <v>0.999998</v>
      </c>
      <c r="Y182" s="49">
        <v>0</v>
      </c>
      <c r="Z182" s="49" t="s">
        <v>2866</v>
      </c>
      <c r="AA182" s="71">
        <v>182</v>
      </c>
      <c r="AB182" s="71"/>
      <c r="AC182" s="72"/>
      <c r="AD182" s="78" t="s">
        <v>1513</v>
      </c>
      <c r="AE182" s="78">
        <v>1095</v>
      </c>
      <c r="AF182" s="78">
        <v>910</v>
      </c>
      <c r="AG182" s="78">
        <v>84091</v>
      </c>
      <c r="AH182" s="78">
        <v>70776</v>
      </c>
      <c r="AI182" s="78"/>
      <c r="AJ182" s="78" t="s">
        <v>1717</v>
      </c>
      <c r="AK182" s="78"/>
      <c r="AL182" s="78"/>
      <c r="AM182" s="78"/>
      <c r="AN182" s="80">
        <v>41438.755578703705</v>
      </c>
      <c r="AO182" s="83" t="s">
        <v>2193</v>
      </c>
      <c r="AP182" s="78" t="b">
        <v>1</v>
      </c>
      <c r="AQ182" s="78" t="b">
        <v>0</v>
      </c>
      <c r="AR182" s="78" t="b">
        <v>1</v>
      </c>
      <c r="AS182" s="78"/>
      <c r="AT182" s="78">
        <v>144</v>
      </c>
      <c r="AU182" s="83" t="s">
        <v>2230</v>
      </c>
      <c r="AV182" s="78" t="b">
        <v>0</v>
      </c>
      <c r="AW182" s="78" t="s">
        <v>2331</v>
      </c>
      <c r="AX182" s="83" t="s">
        <v>2511</v>
      </c>
      <c r="AY182" s="78" t="s">
        <v>66</v>
      </c>
      <c r="AZ182" s="78" t="str">
        <f>REPLACE(INDEX(GroupVertices[Group],MATCH(Vertices[[#This Row],[Vertex]],GroupVertices[Vertex],0)),1,1,"")</f>
        <v>1</v>
      </c>
      <c r="BA182" s="48" t="s">
        <v>607</v>
      </c>
      <c r="BB182" s="48" t="s">
        <v>607</v>
      </c>
      <c r="BC182" s="48" t="s">
        <v>647</v>
      </c>
      <c r="BD182" s="48" t="s">
        <v>647</v>
      </c>
      <c r="BE182" s="48" t="s">
        <v>704</v>
      </c>
      <c r="BF182" s="48" t="s">
        <v>704</v>
      </c>
      <c r="BG182" s="116" t="s">
        <v>3390</v>
      </c>
      <c r="BH182" s="116" t="s">
        <v>3390</v>
      </c>
      <c r="BI182" s="116" t="s">
        <v>3499</v>
      </c>
      <c r="BJ182" s="116" t="s">
        <v>3499</v>
      </c>
      <c r="BK182" s="116">
        <v>0</v>
      </c>
      <c r="BL182" s="120">
        <v>0</v>
      </c>
      <c r="BM182" s="116">
        <v>0</v>
      </c>
      <c r="BN182" s="120">
        <v>0</v>
      </c>
      <c r="BO182" s="116">
        <v>0</v>
      </c>
      <c r="BP182" s="120">
        <v>0</v>
      </c>
      <c r="BQ182" s="116">
        <v>3</v>
      </c>
      <c r="BR182" s="120">
        <v>100</v>
      </c>
      <c r="BS182" s="116">
        <v>3</v>
      </c>
      <c r="BT182" s="2"/>
      <c r="BU182" s="3"/>
      <c r="BV182" s="3"/>
      <c r="BW182" s="3"/>
      <c r="BX182" s="3"/>
    </row>
    <row r="183" spans="1:76" ht="15">
      <c r="A183" s="64" t="s">
        <v>324</v>
      </c>
      <c r="B183" s="65"/>
      <c r="C183" s="65" t="s">
        <v>64</v>
      </c>
      <c r="D183" s="66">
        <v>164.26878754063102</v>
      </c>
      <c r="E183" s="68"/>
      <c r="F183" s="100" t="s">
        <v>835</v>
      </c>
      <c r="G183" s="65"/>
      <c r="H183" s="69" t="s">
        <v>324</v>
      </c>
      <c r="I183" s="70"/>
      <c r="J183" s="70"/>
      <c r="K183" s="69" t="s">
        <v>2731</v>
      </c>
      <c r="L183" s="73">
        <v>1</v>
      </c>
      <c r="M183" s="74">
        <v>426.2081604003906</v>
      </c>
      <c r="N183" s="74">
        <v>6981.65478515625</v>
      </c>
      <c r="O183" s="75"/>
      <c r="P183" s="76"/>
      <c r="Q183" s="76"/>
      <c r="R183" s="86"/>
      <c r="S183" s="48">
        <v>1</v>
      </c>
      <c r="T183" s="48">
        <v>1</v>
      </c>
      <c r="U183" s="49">
        <v>0</v>
      </c>
      <c r="V183" s="49">
        <v>0</v>
      </c>
      <c r="W183" s="49">
        <v>0</v>
      </c>
      <c r="X183" s="49">
        <v>0.999998</v>
      </c>
      <c r="Y183" s="49">
        <v>0</v>
      </c>
      <c r="Z183" s="49" t="s">
        <v>2866</v>
      </c>
      <c r="AA183" s="71">
        <v>183</v>
      </c>
      <c r="AB183" s="71"/>
      <c r="AC183" s="72"/>
      <c r="AD183" s="78" t="s">
        <v>1514</v>
      </c>
      <c r="AE183" s="78">
        <v>1224</v>
      </c>
      <c r="AF183" s="78">
        <v>1002</v>
      </c>
      <c r="AG183" s="78">
        <v>33154</v>
      </c>
      <c r="AH183" s="78">
        <v>48923</v>
      </c>
      <c r="AI183" s="78"/>
      <c r="AJ183" s="78" t="s">
        <v>1718</v>
      </c>
      <c r="AK183" s="78" t="s">
        <v>1874</v>
      </c>
      <c r="AL183" s="78"/>
      <c r="AM183" s="78"/>
      <c r="AN183" s="80">
        <v>40594.874456018515</v>
      </c>
      <c r="AO183" s="83" t="s">
        <v>2194</v>
      </c>
      <c r="AP183" s="78" t="b">
        <v>1</v>
      </c>
      <c r="AQ183" s="78" t="b">
        <v>0</v>
      </c>
      <c r="AR183" s="78" t="b">
        <v>0</v>
      </c>
      <c r="AS183" s="78"/>
      <c r="AT183" s="78">
        <v>22</v>
      </c>
      <c r="AU183" s="83" t="s">
        <v>2230</v>
      </c>
      <c r="AV183" s="78" t="b">
        <v>0</v>
      </c>
      <c r="AW183" s="78" t="s">
        <v>2331</v>
      </c>
      <c r="AX183" s="83" t="s">
        <v>2512</v>
      </c>
      <c r="AY183" s="78" t="s">
        <v>66</v>
      </c>
      <c r="AZ183" s="78" t="str">
        <f>REPLACE(INDEX(GroupVertices[Group],MATCH(Vertices[[#This Row],[Vertex]],GroupVertices[Vertex],0)),1,1,"")</f>
        <v>1</v>
      </c>
      <c r="BA183" s="48" t="s">
        <v>608</v>
      </c>
      <c r="BB183" s="48" t="s">
        <v>608</v>
      </c>
      <c r="BC183" s="48" t="s">
        <v>625</v>
      </c>
      <c r="BD183" s="48" t="s">
        <v>625</v>
      </c>
      <c r="BE183" s="48"/>
      <c r="BF183" s="48"/>
      <c r="BG183" s="116" t="s">
        <v>3391</v>
      </c>
      <c r="BH183" s="116" t="s">
        <v>3391</v>
      </c>
      <c r="BI183" s="116" t="s">
        <v>3500</v>
      </c>
      <c r="BJ183" s="116" t="s">
        <v>3500</v>
      </c>
      <c r="BK183" s="116">
        <v>1</v>
      </c>
      <c r="BL183" s="120">
        <v>4.545454545454546</v>
      </c>
      <c r="BM183" s="116">
        <v>2</v>
      </c>
      <c r="BN183" s="120">
        <v>9.090909090909092</v>
      </c>
      <c r="BO183" s="116">
        <v>0</v>
      </c>
      <c r="BP183" s="120">
        <v>0</v>
      </c>
      <c r="BQ183" s="116">
        <v>19</v>
      </c>
      <c r="BR183" s="120">
        <v>86.36363636363636</v>
      </c>
      <c r="BS183" s="116">
        <v>22</v>
      </c>
      <c r="BT183" s="2"/>
      <c r="BU183" s="3"/>
      <c r="BV183" s="3"/>
      <c r="BW183" s="3"/>
      <c r="BX183" s="3"/>
    </row>
    <row r="184" spans="1:76" ht="15">
      <c r="A184" s="64" t="s">
        <v>325</v>
      </c>
      <c r="B184" s="65"/>
      <c r="C184" s="65" t="s">
        <v>64</v>
      </c>
      <c r="D184" s="66">
        <v>167.75574643541322</v>
      </c>
      <c r="E184" s="68"/>
      <c r="F184" s="100" t="s">
        <v>836</v>
      </c>
      <c r="G184" s="65"/>
      <c r="H184" s="69" t="s">
        <v>325</v>
      </c>
      <c r="I184" s="70"/>
      <c r="J184" s="70"/>
      <c r="K184" s="69" t="s">
        <v>2732</v>
      </c>
      <c r="L184" s="73">
        <v>1</v>
      </c>
      <c r="M184" s="74">
        <v>943.3462524414062</v>
      </c>
      <c r="N184" s="74">
        <v>1425.907958984375</v>
      </c>
      <c r="O184" s="75"/>
      <c r="P184" s="76"/>
      <c r="Q184" s="76"/>
      <c r="R184" s="86"/>
      <c r="S184" s="48">
        <v>0</v>
      </c>
      <c r="T184" s="48">
        <v>2</v>
      </c>
      <c r="U184" s="49">
        <v>0</v>
      </c>
      <c r="V184" s="49">
        <v>0.022727</v>
      </c>
      <c r="W184" s="49">
        <v>0.04304</v>
      </c>
      <c r="X184" s="49">
        <v>0.617251</v>
      </c>
      <c r="Y184" s="49">
        <v>0.5</v>
      </c>
      <c r="Z184" s="49">
        <v>0</v>
      </c>
      <c r="AA184" s="71">
        <v>184</v>
      </c>
      <c r="AB184" s="71"/>
      <c r="AC184" s="72"/>
      <c r="AD184" s="78" t="s">
        <v>1515</v>
      </c>
      <c r="AE184" s="78">
        <v>4803</v>
      </c>
      <c r="AF184" s="78">
        <v>2542</v>
      </c>
      <c r="AG184" s="78">
        <v>12432</v>
      </c>
      <c r="AH184" s="78">
        <v>13971</v>
      </c>
      <c r="AI184" s="78"/>
      <c r="AJ184" s="78" t="s">
        <v>1719</v>
      </c>
      <c r="AK184" s="78" t="s">
        <v>1875</v>
      </c>
      <c r="AL184" s="78"/>
      <c r="AM184" s="78"/>
      <c r="AN184" s="80">
        <v>41439.01025462963</v>
      </c>
      <c r="AO184" s="83" t="s">
        <v>2195</v>
      </c>
      <c r="AP184" s="78" t="b">
        <v>1</v>
      </c>
      <c r="AQ184" s="78" t="b">
        <v>0</v>
      </c>
      <c r="AR184" s="78" t="b">
        <v>0</v>
      </c>
      <c r="AS184" s="78"/>
      <c r="AT184" s="78">
        <v>2</v>
      </c>
      <c r="AU184" s="83" t="s">
        <v>2230</v>
      </c>
      <c r="AV184" s="78" t="b">
        <v>0</v>
      </c>
      <c r="AW184" s="78" t="s">
        <v>2331</v>
      </c>
      <c r="AX184" s="83" t="s">
        <v>2513</v>
      </c>
      <c r="AY184" s="78" t="s">
        <v>66</v>
      </c>
      <c r="AZ184" s="78" t="str">
        <f>REPLACE(INDEX(GroupVertices[Group],MATCH(Vertices[[#This Row],[Vertex]],GroupVertices[Vertex],0)),1,1,"")</f>
        <v>2</v>
      </c>
      <c r="BA184" s="48"/>
      <c r="BB184" s="48"/>
      <c r="BC184" s="48"/>
      <c r="BD184" s="48"/>
      <c r="BE184" s="48" t="s">
        <v>653</v>
      </c>
      <c r="BF184" s="48" t="s">
        <v>653</v>
      </c>
      <c r="BG184" s="116" t="s">
        <v>3330</v>
      </c>
      <c r="BH184" s="116" t="s">
        <v>3330</v>
      </c>
      <c r="BI184" s="116" t="s">
        <v>3441</v>
      </c>
      <c r="BJ184" s="116" t="s">
        <v>3441</v>
      </c>
      <c r="BK184" s="116">
        <v>2</v>
      </c>
      <c r="BL184" s="120">
        <v>8</v>
      </c>
      <c r="BM184" s="116">
        <v>1</v>
      </c>
      <c r="BN184" s="120">
        <v>4</v>
      </c>
      <c r="BO184" s="116">
        <v>0</v>
      </c>
      <c r="BP184" s="120">
        <v>0</v>
      </c>
      <c r="BQ184" s="116">
        <v>22</v>
      </c>
      <c r="BR184" s="120">
        <v>88</v>
      </c>
      <c r="BS184" s="116">
        <v>25</v>
      </c>
      <c r="BT184" s="2"/>
      <c r="BU184" s="3"/>
      <c r="BV184" s="3"/>
      <c r="BW184" s="3"/>
      <c r="BX184" s="3"/>
    </row>
    <row r="185" spans="1:76" ht="15">
      <c r="A185" s="64" t="s">
        <v>326</v>
      </c>
      <c r="B185" s="65"/>
      <c r="C185" s="65" t="s">
        <v>64</v>
      </c>
      <c r="D185" s="66">
        <v>162.12000572819704</v>
      </c>
      <c r="E185" s="68"/>
      <c r="F185" s="100" t="s">
        <v>837</v>
      </c>
      <c r="G185" s="65"/>
      <c r="H185" s="69" t="s">
        <v>326</v>
      </c>
      <c r="I185" s="70"/>
      <c r="J185" s="70"/>
      <c r="K185" s="69" t="s">
        <v>2733</v>
      </c>
      <c r="L185" s="73">
        <v>1</v>
      </c>
      <c r="M185" s="74">
        <v>915.8281860351562</v>
      </c>
      <c r="N185" s="74">
        <v>3373.40380859375</v>
      </c>
      <c r="O185" s="75"/>
      <c r="P185" s="76"/>
      <c r="Q185" s="76"/>
      <c r="R185" s="86"/>
      <c r="S185" s="48">
        <v>0</v>
      </c>
      <c r="T185" s="48">
        <v>2</v>
      </c>
      <c r="U185" s="49">
        <v>0</v>
      </c>
      <c r="V185" s="49">
        <v>0.022727</v>
      </c>
      <c r="W185" s="49">
        <v>0.04304</v>
      </c>
      <c r="X185" s="49">
        <v>0.617251</v>
      </c>
      <c r="Y185" s="49">
        <v>0.5</v>
      </c>
      <c r="Z185" s="49">
        <v>0</v>
      </c>
      <c r="AA185" s="71">
        <v>185</v>
      </c>
      <c r="AB185" s="71"/>
      <c r="AC185" s="72"/>
      <c r="AD185" s="78" t="s">
        <v>1516</v>
      </c>
      <c r="AE185" s="78">
        <v>73</v>
      </c>
      <c r="AF185" s="78">
        <v>53</v>
      </c>
      <c r="AG185" s="78">
        <v>2363</v>
      </c>
      <c r="AH185" s="78">
        <v>6042</v>
      </c>
      <c r="AI185" s="78"/>
      <c r="AJ185" s="78"/>
      <c r="AK185" s="78" t="s">
        <v>1876</v>
      </c>
      <c r="AL185" s="78"/>
      <c r="AM185" s="78"/>
      <c r="AN185" s="80">
        <v>40391.73</v>
      </c>
      <c r="AO185" s="78"/>
      <c r="AP185" s="78" t="b">
        <v>1</v>
      </c>
      <c r="AQ185" s="78" t="b">
        <v>0</v>
      </c>
      <c r="AR185" s="78" t="b">
        <v>0</v>
      </c>
      <c r="AS185" s="78"/>
      <c r="AT185" s="78">
        <v>1</v>
      </c>
      <c r="AU185" s="83" t="s">
        <v>2230</v>
      </c>
      <c r="AV185" s="78" t="b">
        <v>0</v>
      </c>
      <c r="AW185" s="78" t="s">
        <v>2331</v>
      </c>
      <c r="AX185" s="83" t="s">
        <v>2514</v>
      </c>
      <c r="AY185" s="78" t="s">
        <v>66</v>
      </c>
      <c r="AZ185" s="78" t="str">
        <f>REPLACE(INDEX(GroupVertices[Group],MATCH(Vertices[[#This Row],[Vertex]],GroupVertices[Vertex],0)),1,1,"")</f>
        <v>2</v>
      </c>
      <c r="BA185" s="48"/>
      <c r="BB185" s="48"/>
      <c r="BC185" s="48"/>
      <c r="BD185" s="48"/>
      <c r="BE185" s="48" t="s">
        <v>653</v>
      </c>
      <c r="BF185" s="48" t="s">
        <v>653</v>
      </c>
      <c r="BG185" s="116" t="s">
        <v>3330</v>
      </c>
      <c r="BH185" s="116" t="s">
        <v>3330</v>
      </c>
      <c r="BI185" s="116" t="s">
        <v>3441</v>
      </c>
      <c r="BJ185" s="116" t="s">
        <v>3441</v>
      </c>
      <c r="BK185" s="116">
        <v>2</v>
      </c>
      <c r="BL185" s="120">
        <v>8</v>
      </c>
      <c r="BM185" s="116">
        <v>1</v>
      </c>
      <c r="BN185" s="120">
        <v>4</v>
      </c>
      <c r="BO185" s="116">
        <v>0</v>
      </c>
      <c r="BP185" s="120">
        <v>0</v>
      </c>
      <c r="BQ185" s="116">
        <v>22</v>
      </c>
      <c r="BR185" s="120">
        <v>88</v>
      </c>
      <c r="BS185" s="116">
        <v>25</v>
      </c>
      <c r="BT185" s="2"/>
      <c r="BU185" s="3"/>
      <c r="BV185" s="3"/>
      <c r="BW185" s="3"/>
      <c r="BX185" s="3"/>
    </row>
    <row r="186" spans="1:76" ht="15">
      <c r="A186" s="64" t="s">
        <v>327</v>
      </c>
      <c r="B186" s="65"/>
      <c r="C186" s="65" t="s">
        <v>64</v>
      </c>
      <c r="D186" s="66">
        <v>163.27024931167065</v>
      </c>
      <c r="E186" s="68"/>
      <c r="F186" s="100" t="s">
        <v>838</v>
      </c>
      <c r="G186" s="65"/>
      <c r="H186" s="69" t="s">
        <v>327</v>
      </c>
      <c r="I186" s="70"/>
      <c r="J186" s="70"/>
      <c r="K186" s="69" t="s">
        <v>2734</v>
      </c>
      <c r="L186" s="73">
        <v>1</v>
      </c>
      <c r="M186" s="74">
        <v>710.0260009765625</v>
      </c>
      <c r="N186" s="74">
        <v>2730.89501953125</v>
      </c>
      <c r="O186" s="75"/>
      <c r="P186" s="76"/>
      <c r="Q186" s="76"/>
      <c r="R186" s="86"/>
      <c r="S186" s="48">
        <v>0</v>
      </c>
      <c r="T186" s="48">
        <v>2</v>
      </c>
      <c r="U186" s="49">
        <v>0</v>
      </c>
      <c r="V186" s="49">
        <v>0.022727</v>
      </c>
      <c r="W186" s="49">
        <v>0.04304</v>
      </c>
      <c r="X186" s="49">
        <v>0.617251</v>
      </c>
      <c r="Y186" s="49">
        <v>0.5</v>
      </c>
      <c r="Z186" s="49">
        <v>0</v>
      </c>
      <c r="AA186" s="71">
        <v>186</v>
      </c>
      <c r="AB186" s="71"/>
      <c r="AC186" s="72"/>
      <c r="AD186" s="78" t="s">
        <v>1517</v>
      </c>
      <c r="AE186" s="78">
        <v>1361</v>
      </c>
      <c r="AF186" s="78">
        <v>561</v>
      </c>
      <c r="AG186" s="78">
        <v>8584</v>
      </c>
      <c r="AH186" s="78">
        <v>15796</v>
      </c>
      <c r="AI186" s="78"/>
      <c r="AJ186" s="78" t="s">
        <v>1720</v>
      </c>
      <c r="AK186" s="78" t="s">
        <v>1877</v>
      </c>
      <c r="AL186" s="78"/>
      <c r="AM186" s="78"/>
      <c r="AN186" s="80">
        <v>40369.685208333336</v>
      </c>
      <c r="AO186" s="83" t="s">
        <v>2196</v>
      </c>
      <c r="AP186" s="78" t="b">
        <v>1</v>
      </c>
      <c r="AQ186" s="78" t="b">
        <v>0</v>
      </c>
      <c r="AR186" s="78" t="b">
        <v>1</v>
      </c>
      <c r="AS186" s="78"/>
      <c r="AT186" s="78">
        <v>11</v>
      </c>
      <c r="AU186" s="83" t="s">
        <v>2230</v>
      </c>
      <c r="AV186" s="78" t="b">
        <v>0</v>
      </c>
      <c r="AW186" s="78" t="s">
        <v>2331</v>
      </c>
      <c r="AX186" s="83" t="s">
        <v>2515</v>
      </c>
      <c r="AY186" s="78" t="s">
        <v>66</v>
      </c>
      <c r="AZ186" s="78" t="str">
        <f>REPLACE(INDEX(GroupVertices[Group],MATCH(Vertices[[#This Row],[Vertex]],GroupVertices[Vertex],0)),1,1,"")</f>
        <v>2</v>
      </c>
      <c r="BA186" s="48"/>
      <c r="BB186" s="48"/>
      <c r="BC186" s="48"/>
      <c r="BD186" s="48"/>
      <c r="BE186" s="48" t="s">
        <v>653</v>
      </c>
      <c r="BF186" s="48" t="s">
        <v>653</v>
      </c>
      <c r="BG186" s="116" t="s">
        <v>3330</v>
      </c>
      <c r="BH186" s="116" t="s">
        <v>3330</v>
      </c>
      <c r="BI186" s="116" t="s">
        <v>3441</v>
      </c>
      <c r="BJ186" s="116" t="s">
        <v>3441</v>
      </c>
      <c r="BK186" s="116">
        <v>2</v>
      </c>
      <c r="BL186" s="120">
        <v>8</v>
      </c>
      <c r="BM186" s="116">
        <v>1</v>
      </c>
      <c r="BN186" s="120">
        <v>4</v>
      </c>
      <c r="BO186" s="116">
        <v>0</v>
      </c>
      <c r="BP186" s="120">
        <v>0</v>
      </c>
      <c r="BQ186" s="116">
        <v>22</v>
      </c>
      <c r="BR186" s="120">
        <v>88</v>
      </c>
      <c r="BS186" s="116">
        <v>25</v>
      </c>
      <c r="BT186" s="2"/>
      <c r="BU186" s="3"/>
      <c r="BV186" s="3"/>
      <c r="BW186" s="3"/>
      <c r="BX186" s="3"/>
    </row>
    <row r="187" spans="1:76" ht="15">
      <c r="A187" s="64" t="s">
        <v>328</v>
      </c>
      <c r="B187" s="65"/>
      <c r="C187" s="65" t="s">
        <v>64</v>
      </c>
      <c r="D187" s="66">
        <v>165.68394942974717</v>
      </c>
      <c r="E187" s="68"/>
      <c r="F187" s="100" t="s">
        <v>839</v>
      </c>
      <c r="G187" s="65"/>
      <c r="H187" s="69" t="s">
        <v>328</v>
      </c>
      <c r="I187" s="70"/>
      <c r="J187" s="70"/>
      <c r="K187" s="69" t="s">
        <v>2735</v>
      </c>
      <c r="L187" s="73">
        <v>1</v>
      </c>
      <c r="M187" s="74">
        <v>1372.4525146484375</v>
      </c>
      <c r="N187" s="74">
        <v>3327.6240234375</v>
      </c>
      <c r="O187" s="75"/>
      <c r="P187" s="76"/>
      <c r="Q187" s="76"/>
      <c r="R187" s="86"/>
      <c r="S187" s="48">
        <v>0</v>
      </c>
      <c r="T187" s="48">
        <v>2</v>
      </c>
      <c r="U187" s="49">
        <v>0</v>
      </c>
      <c r="V187" s="49">
        <v>0.022727</v>
      </c>
      <c r="W187" s="49">
        <v>0.04304</v>
      </c>
      <c r="X187" s="49">
        <v>0.617251</v>
      </c>
      <c r="Y187" s="49">
        <v>0.5</v>
      </c>
      <c r="Z187" s="49">
        <v>0</v>
      </c>
      <c r="AA187" s="71">
        <v>187</v>
      </c>
      <c r="AB187" s="71"/>
      <c r="AC187" s="72"/>
      <c r="AD187" s="78" t="s">
        <v>1518</v>
      </c>
      <c r="AE187" s="78">
        <v>2106</v>
      </c>
      <c r="AF187" s="78">
        <v>1627</v>
      </c>
      <c r="AG187" s="78">
        <v>2791</v>
      </c>
      <c r="AH187" s="78">
        <v>11224</v>
      </c>
      <c r="AI187" s="78"/>
      <c r="AJ187" s="78" t="s">
        <v>1721</v>
      </c>
      <c r="AK187" s="78" t="s">
        <v>1878</v>
      </c>
      <c r="AL187" s="83" t="s">
        <v>2014</v>
      </c>
      <c r="AM187" s="78"/>
      <c r="AN187" s="80">
        <v>39299.75299768519</v>
      </c>
      <c r="AO187" s="83" t="s">
        <v>2197</v>
      </c>
      <c r="AP187" s="78" t="b">
        <v>0</v>
      </c>
      <c r="AQ187" s="78" t="b">
        <v>0</v>
      </c>
      <c r="AR187" s="78" t="b">
        <v>1</v>
      </c>
      <c r="AS187" s="78"/>
      <c r="AT187" s="78">
        <v>7</v>
      </c>
      <c r="AU187" s="83" t="s">
        <v>2230</v>
      </c>
      <c r="AV187" s="78" t="b">
        <v>0</v>
      </c>
      <c r="AW187" s="78" t="s">
        <v>2331</v>
      </c>
      <c r="AX187" s="83" t="s">
        <v>2516</v>
      </c>
      <c r="AY187" s="78" t="s">
        <v>66</v>
      </c>
      <c r="AZ187" s="78" t="str">
        <f>REPLACE(INDEX(GroupVertices[Group],MATCH(Vertices[[#This Row],[Vertex]],GroupVertices[Vertex],0)),1,1,"")</f>
        <v>2</v>
      </c>
      <c r="BA187" s="48"/>
      <c r="BB187" s="48"/>
      <c r="BC187" s="48"/>
      <c r="BD187" s="48"/>
      <c r="BE187" s="48" t="s">
        <v>653</v>
      </c>
      <c r="BF187" s="48" t="s">
        <v>653</v>
      </c>
      <c r="BG187" s="116" t="s">
        <v>3330</v>
      </c>
      <c r="BH187" s="116" t="s">
        <v>3330</v>
      </c>
      <c r="BI187" s="116" t="s">
        <v>3441</v>
      </c>
      <c r="BJ187" s="116" t="s">
        <v>3441</v>
      </c>
      <c r="BK187" s="116">
        <v>2</v>
      </c>
      <c r="BL187" s="120">
        <v>8</v>
      </c>
      <c r="BM187" s="116">
        <v>1</v>
      </c>
      <c r="BN187" s="120">
        <v>4</v>
      </c>
      <c r="BO187" s="116">
        <v>0</v>
      </c>
      <c r="BP187" s="120">
        <v>0</v>
      </c>
      <c r="BQ187" s="116">
        <v>22</v>
      </c>
      <c r="BR187" s="120">
        <v>88</v>
      </c>
      <c r="BS187" s="116">
        <v>25</v>
      </c>
      <c r="BT187" s="2"/>
      <c r="BU187" s="3"/>
      <c r="BV187" s="3"/>
      <c r="BW187" s="3"/>
      <c r="BX187" s="3"/>
    </row>
    <row r="188" spans="1:76" ht="15">
      <c r="A188" s="64" t="s">
        <v>329</v>
      </c>
      <c r="B188" s="65"/>
      <c r="C188" s="65" t="s">
        <v>64</v>
      </c>
      <c r="D188" s="66">
        <v>162.60229290000782</v>
      </c>
      <c r="E188" s="68"/>
      <c r="F188" s="100" t="s">
        <v>840</v>
      </c>
      <c r="G188" s="65"/>
      <c r="H188" s="69" t="s">
        <v>329</v>
      </c>
      <c r="I188" s="70"/>
      <c r="J188" s="70"/>
      <c r="K188" s="69" t="s">
        <v>2736</v>
      </c>
      <c r="L188" s="73">
        <v>1</v>
      </c>
      <c r="M188" s="74">
        <v>1621.84326171875</v>
      </c>
      <c r="N188" s="74">
        <v>1674.8878173828125</v>
      </c>
      <c r="O188" s="75"/>
      <c r="P188" s="76"/>
      <c r="Q188" s="76"/>
      <c r="R188" s="86"/>
      <c r="S188" s="48">
        <v>0</v>
      </c>
      <c r="T188" s="48">
        <v>2</v>
      </c>
      <c r="U188" s="49">
        <v>0</v>
      </c>
      <c r="V188" s="49">
        <v>0.022727</v>
      </c>
      <c r="W188" s="49">
        <v>0.04304</v>
      </c>
      <c r="X188" s="49">
        <v>0.617251</v>
      </c>
      <c r="Y188" s="49">
        <v>0.5</v>
      </c>
      <c r="Z188" s="49">
        <v>0</v>
      </c>
      <c r="AA188" s="71">
        <v>188</v>
      </c>
      <c r="AB188" s="71"/>
      <c r="AC188" s="72"/>
      <c r="AD188" s="78" t="s">
        <v>1519</v>
      </c>
      <c r="AE188" s="78">
        <v>336</v>
      </c>
      <c r="AF188" s="78">
        <v>266</v>
      </c>
      <c r="AG188" s="78">
        <v>5606</v>
      </c>
      <c r="AH188" s="78">
        <v>10020</v>
      </c>
      <c r="AI188" s="78"/>
      <c r="AJ188" s="78" t="s">
        <v>1722</v>
      </c>
      <c r="AK188" s="78"/>
      <c r="AL188" s="78"/>
      <c r="AM188" s="78"/>
      <c r="AN188" s="80">
        <v>41584.52777777778</v>
      </c>
      <c r="AO188" s="83" t="s">
        <v>2198</v>
      </c>
      <c r="AP188" s="78" t="b">
        <v>1</v>
      </c>
      <c r="AQ188" s="78" t="b">
        <v>0</v>
      </c>
      <c r="AR188" s="78" t="b">
        <v>0</v>
      </c>
      <c r="AS188" s="78"/>
      <c r="AT188" s="78">
        <v>4</v>
      </c>
      <c r="AU188" s="83" t="s">
        <v>2230</v>
      </c>
      <c r="AV188" s="78" t="b">
        <v>0</v>
      </c>
      <c r="AW188" s="78" t="s">
        <v>2331</v>
      </c>
      <c r="AX188" s="83" t="s">
        <v>2517</v>
      </c>
      <c r="AY188" s="78" t="s">
        <v>66</v>
      </c>
      <c r="AZ188" s="78" t="str">
        <f>REPLACE(INDEX(GroupVertices[Group],MATCH(Vertices[[#This Row],[Vertex]],GroupVertices[Vertex],0)),1,1,"")</f>
        <v>2</v>
      </c>
      <c r="BA188" s="48"/>
      <c r="BB188" s="48"/>
      <c r="BC188" s="48"/>
      <c r="BD188" s="48"/>
      <c r="BE188" s="48" t="s">
        <v>653</v>
      </c>
      <c r="BF188" s="48" t="s">
        <v>653</v>
      </c>
      <c r="BG188" s="116" t="s">
        <v>3330</v>
      </c>
      <c r="BH188" s="116" t="s">
        <v>3330</v>
      </c>
      <c r="BI188" s="116" t="s">
        <v>3441</v>
      </c>
      <c r="BJ188" s="116" t="s">
        <v>3441</v>
      </c>
      <c r="BK188" s="116">
        <v>2</v>
      </c>
      <c r="BL188" s="120">
        <v>8</v>
      </c>
      <c r="BM188" s="116">
        <v>1</v>
      </c>
      <c r="BN188" s="120">
        <v>4</v>
      </c>
      <c r="BO188" s="116">
        <v>0</v>
      </c>
      <c r="BP188" s="120">
        <v>0</v>
      </c>
      <c r="BQ188" s="116">
        <v>22</v>
      </c>
      <c r="BR188" s="120">
        <v>88</v>
      </c>
      <c r="BS188" s="116">
        <v>25</v>
      </c>
      <c r="BT188" s="2"/>
      <c r="BU188" s="3"/>
      <c r="BV188" s="3"/>
      <c r="BW188" s="3"/>
      <c r="BX188" s="3"/>
    </row>
    <row r="189" spans="1:76" ht="15">
      <c r="A189" s="64" t="s">
        <v>330</v>
      </c>
      <c r="B189" s="65"/>
      <c r="C189" s="65" t="s">
        <v>64</v>
      </c>
      <c r="D189" s="66">
        <v>170.70154742379742</v>
      </c>
      <c r="E189" s="68"/>
      <c r="F189" s="100" t="s">
        <v>841</v>
      </c>
      <c r="G189" s="65"/>
      <c r="H189" s="69" t="s">
        <v>330</v>
      </c>
      <c r="I189" s="70"/>
      <c r="J189" s="70"/>
      <c r="K189" s="69" t="s">
        <v>2737</v>
      </c>
      <c r="L189" s="73">
        <v>1</v>
      </c>
      <c r="M189" s="74">
        <v>646.9805908203125</v>
      </c>
      <c r="N189" s="74">
        <v>1685.7933349609375</v>
      </c>
      <c r="O189" s="75"/>
      <c r="P189" s="76"/>
      <c r="Q189" s="76"/>
      <c r="R189" s="86"/>
      <c r="S189" s="48">
        <v>0</v>
      </c>
      <c r="T189" s="48">
        <v>2</v>
      </c>
      <c r="U189" s="49">
        <v>0</v>
      </c>
      <c r="V189" s="49">
        <v>0.022727</v>
      </c>
      <c r="W189" s="49">
        <v>0.04304</v>
      </c>
      <c r="X189" s="49">
        <v>0.617251</v>
      </c>
      <c r="Y189" s="49">
        <v>0.5</v>
      </c>
      <c r="Z189" s="49">
        <v>0</v>
      </c>
      <c r="AA189" s="71">
        <v>189</v>
      </c>
      <c r="AB189" s="71"/>
      <c r="AC189" s="72"/>
      <c r="AD189" s="78" t="s">
        <v>1520</v>
      </c>
      <c r="AE189" s="78">
        <v>285</v>
      </c>
      <c r="AF189" s="78">
        <v>3843</v>
      </c>
      <c r="AG189" s="78">
        <v>199143</v>
      </c>
      <c r="AH189" s="78">
        <v>347538</v>
      </c>
      <c r="AI189" s="78"/>
      <c r="AJ189" s="78" t="s">
        <v>1723</v>
      </c>
      <c r="AK189" s="78" t="s">
        <v>1879</v>
      </c>
      <c r="AL189" s="83" t="s">
        <v>2015</v>
      </c>
      <c r="AM189" s="78"/>
      <c r="AN189" s="80">
        <v>40498.554247685184</v>
      </c>
      <c r="AO189" s="83" t="s">
        <v>2199</v>
      </c>
      <c r="AP189" s="78" t="b">
        <v>0</v>
      </c>
      <c r="AQ189" s="78" t="b">
        <v>0</v>
      </c>
      <c r="AR189" s="78" t="b">
        <v>0</v>
      </c>
      <c r="AS189" s="78"/>
      <c r="AT189" s="78">
        <v>253</v>
      </c>
      <c r="AU189" s="83" t="s">
        <v>2242</v>
      </c>
      <c r="AV189" s="78" t="b">
        <v>0</v>
      </c>
      <c r="AW189" s="78" t="s">
        <v>2331</v>
      </c>
      <c r="AX189" s="83" t="s">
        <v>2518</v>
      </c>
      <c r="AY189" s="78" t="s">
        <v>66</v>
      </c>
      <c r="AZ189" s="78" t="str">
        <f>REPLACE(INDEX(GroupVertices[Group],MATCH(Vertices[[#This Row],[Vertex]],GroupVertices[Vertex],0)),1,1,"")</f>
        <v>2</v>
      </c>
      <c r="BA189" s="48"/>
      <c r="BB189" s="48"/>
      <c r="BC189" s="48"/>
      <c r="BD189" s="48"/>
      <c r="BE189" s="48" t="s">
        <v>653</v>
      </c>
      <c r="BF189" s="48" t="s">
        <v>653</v>
      </c>
      <c r="BG189" s="116" t="s">
        <v>3330</v>
      </c>
      <c r="BH189" s="116" t="s">
        <v>3330</v>
      </c>
      <c r="BI189" s="116" t="s">
        <v>3441</v>
      </c>
      <c r="BJ189" s="116" t="s">
        <v>3441</v>
      </c>
      <c r="BK189" s="116">
        <v>2</v>
      </c>
      <c r="BL189" s="120">
        <v>8</v>
      </c>
      <c r="BM189" s="116">
        <v>1</v>
      </c>
      <c r="BN189" s="120">
        <v>4</v>
      </c>
      <c r="BO189" s="116">
        <v>0</v>
      </c>
      <c r="BP189" s="120">
        <v>0</v>
      </c>
      <c r="BQ189" s="116">
        <v>22</v>
      </c>
      <c r="BR189" s="120">
        <v>88</v>
      </c>
      <c r="BS189" s="116">
        <v>25</v>
      </c>
      <c r="BT189" s="2"/>
      <c r="BU189" s="3"/>
      <c r="BV189" s="3"/>
      <c r="BW189" s="3"/>
      <c r="BX189" s="3"/>
    </row>
    <row r="190" spans="1:76" ht="15">
      <c r="A190" s="64" t="s">
        <v>331</v>
      </c>
      <c r="B190" s="65"/>
      <c r="C190" s="65" t="s">
        <v>64</v>
      </c>
      <c r="D190" s="66">
        <v>167.07873298766006</v>
      </c>
      <c r="E190" s="68"/>
      <c r="F190" s="100" t="s">
        <v>842</v>
      </c>
      <c r="G190" s="65"/>
      <c r="H190" s="69" t="s">
        <v>331</v>
      </c>
      <c r="I190" s="70"/>
      <c r="J190" s="70"/>
      <c r="K190" s="69" t="s">
        <v>2738</v>
      </c>
      <c r="L190" s="73">
        <v>1</v>
      </c>
      <c r="M190" s="74">
        <v>9547.453125</v>
      </c>
      <c r="N190" s="74">
        <v>3017.34521484375</v>
      </c>
      <c r="O190" s="75"/>
      <c r="P190" s="76"/>
      <c r="Q190" s="76"/>
      <c r="R190" s="86"/>
      <c r="S190" s="48">
        <v>0</v>
      </c>
      <c r="T190" s="48">
        <v>1</v>
      </c>
      <c r="U190" s="49">
        <v>0</v>
      </c>
      <c r="V190" s="49">
        <v>1</v>
      </c>
      <c r="W190" s="49">
        <v>0</v>
      </c>
      <c r="X190" s="49">
        <v>0.999998</v>
      </c>
      <c r="Y190" s="49">
        <v>0</v>
      </c>
      <c r="Z190" s="49">
        <v>0</v>
      </c>
      <c r="AA190" s="71">
        <v>190</v>
      </c>
      <c r="AB190" s="71"/>
      <c r="AC190" s="72"/>
      <c r="AD190" s="78" t="s">
        <v>1521</v>
      </c>
      <c r="AE190" s="78">
        <v>182</v>
      </c>
      <c r="AF190" s="78">
        <v>2243</v>
      </c>
      <c r="AG190" s="78">
        <v>105672</v>
      </c>
      <c r="AH190" s="78">
        <v>176762</v>
      </c>
      <c r="AI190" s="78"/>
      <c r="AJ190" s="78" t="s">
        <v>1724</v>
      </c>
      <c r="AK190" s="78"/>
      <c r="AL190" s="78"/>
      <c r="AM190" s="78"/>
      <c r="AN190" s="80">
        <v>41941.85229166667</v>
      </c>
      <c r="AO190" s="83" t="s">
        <v>2200</v>
      </c>
      <c r="AP190" s="78" t="b">
        <v>0</v>
      </c>
      <c r="AQ190" s="78" t="b">
        <v>0</v>
      </c>
      <c r="AR190" s="78" t="b">
        <v>0</v>
      </c>
      <c r="AS190" s="78"/>
      <c r="AT190" s="78">
        <v>44</v>
      </c>
      <c r="AU190" s="83" t="s">
        <v>2241</v>
      </c>
      <c r="AV190" s="78" t="b">
        <v>0</v>
      </c>
      <c r="AW190" s="78" t="s">
        <v>2331</v>
      </c>
      <c r="AX190" s="83" t="s">
        <v>2519</v>
      </c>
      <c r="AY190" s="78" t="s">
        <v>66</v>
      </c>
      <c r="AZ190" s="78" t="str">
        <f>REPLACE(INDEX(GroupVertices[Group],MATCH(Vertices[[#This Row],[Vertex]],GroupVertices[Vertex],0)),1,1,"")</f>
        <v>29</v>
      </c>
      <c r="BA190" s="48"/>
      <c r="BB190" s="48"/>
      <c r="BC190" s="48"/>
      <c r="BD190" s="48"/>
      <c r="BE190" s="48" t="s">
        <v>653</v>
      </c>
      <c r="BF190" s="48" t="s">
        <v>653</v>
      </c>
      <c r="BG190" s="116" t="s">
        <v>3392</v>
      </c>
      <c r="BH190" s="116" t="s">
        <v>3392</v>
      </c>
      <c r="BI190" s="116" t="s">
        <v>3501</v>
      </c>
      <c r="BJ190" s="116" t="s">
        <v>3501</v>
      </c>
      <c r="BK190" s="116">
        <v>0</v>
      </c>
      <c r="BL190" s="120">
        <v>0</v>
      </c>
      <c r="BM190" s="116">
        <v>0</v>
      </c>
      <c r="BN190" s="120">
        <v>0</v>
      </c>
      <c r="BO190" s="116">
        <v>0</v>
      </c>
      <c r="BP190" s="120">
        <v>0</v>
      </c>
      <c r="BQ190" s="116">
        <v>7</v>
      </c>
      <c r="BR190" s="120">
        <v>100</v>
      </c>
      <c r="BS190" s="116">
        <v>7</v>
      </c>
      <c r="BT190" s="2"/>
      <c r="BU190" s="3"/>
      <c r="BV190" s="3"/>
      <c r="BW190" s="3"/>
      <c r="BX190" s="3"/>
    </row>
    <row r="191" spans="1:76" ht="15">
      <c r="A191" s="64" t="s">
        <v>425</v>
      </c>
      <c r="B191" s="65"/>
      <c r="C191" s="65" t="s">
        <v>64</v>
      </c>
      <c r="D191" s="66">
        <v>163.57139576167458</v>
      </c>
      <c r="E191" s="68"/>
      <c r="F191" s="100" t="s">
        <v>2324</v>
      </c>
      <c r="G191" s="65"/>
      <c r="H191" s="69" t="s">
        <v>425</v>
      </c>
      <c r="I191" s="70"/>
      <c r="J191" s="70"/>
      <c r="K191" s="69" t="s">
        <v>2739</v>
      </c>
      <c r="L191" s="73">
        <v>1</v>
      </c>
      <c r="M191" s="74">
        <v>9547.453125</v>
      </c>
      <c r="N191" s="74">
        <v>3452.595947265625</v>
      </c>
      <c r="O191" s="75"/>
      <c r="P191" s="76"/>
      <c r="Q191" s="76"/>
      <c r="R191" s="86"/>
      <c r="S191" s="48">
        <v>1</v>
      </c>
      <c r="T191" s="48">
        <v>0</v>
      </c>
      <c r="U191" s="49">
        <v>0</v>
      </c>
      <c r="V191" s="49">
        <v>1</v>
      </c>
      <c r="W191" s="49">
        <v>0</v>
      </c>
      <c r="X191" s="49">
        <v>0.999998</v>
      </c>
      <c r="Y191" s="49">
        <v>0</v>
      </c>
      <c r="Z191" s="49">
        <v>0</v>
      </c>
      <c r="AA191" s="71">
        <v>191</v>
      </c>
      <c r="AB191" s="71"/>
      <c r="AC191" s="72"/>
      <c r="AD191" s="78" t="s">
        <v>1522</v>
      </c>
      <c r="AE191" s="78">
        <v>156</v>
      </c>
      <c r="AF191" s="78">
        <v>694</v>
      </c>
      <c r="AG191" s="78">
        <v>3344</v>
      </c>
      <c r="AH191" s="78">
        <v>7573</v>
      </c>
      <c r="AI191" s="78"/>
      <c r="AJ191" s="78" t="s">
        <v>1725</v>
      </c>
      <c r="AK191" s="78" t="s">
        <v>1880</v>
      </c>
      <c r="AL191" s="78"/>
      <c r="AM191" s="78"/>
      <c r="AN191" s="80">
        <v>43369.37123842593</v>
      </c>
      <c r="AO191" s="83" t="s">
        <v>2201</v>
      </c>
      <c r="AP191" s="78" t="b">
        <v>1</v>
      </c>
      <c r="AQ191" s="78" t="b">
        <v>0</v>
      </c>
      <c r="AR191" s="78" t="b">
        <v>1</v>
      </c>
      <c r="AS191" s="78"/>
      <c r="AT191" s="78">
        <v>0</v>
      </c>
      <c r="AU191" s="78"/>
      <c r="AV191" s="78" t="b">
        <v>0</v>
      </c>
      <c r="AW191" s="78" t="s">
        <v>2331</v>
      </c>
      <c r="AX191" s="83" t="s">
        <v>2520</v>
      </c>
      <c r="AY191" s="78" t="s">
        <v>65</v>
      </c>
      <c r="AZ191" s="78" t="str">
        <f>REPLACE(INDEX(GroupVertices[Group],MATCH(Vertices[[#This Row],[Vertex]],GroupVertices[Vertex],0)),1,1,"")</f>
        <v>29</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332</v>
      </c>
      <c r="B192" s="65"/>
      <c r="C192" s="65" t="s">
        <v>64</v>
      </c>
      <c r="D192" s="66">
        <v>162.4958727259463</v>
      </c>
      <c r="E192" s="68"/>
      <c r="F192" s="100" t="s">
        <v>843</v>
      </c>
      <c r="G192" s="65"/>
      <c r="H192" s="69" t="s">
        <v>332</v>
      </c>
      <c r="I192" s="70"/>
      <c r="J192" s="70"/>
      <c r="K192" s="69" t="s">
        <v>2740</v>
      </c>
      <c r="L192" s="73">
        <v>1</v>
      </c>
      <c r="M192" s="74">
        <v>1485.24853515625</v>
      </c>
      <c r="N192" s="74">
        <v>2891.511962890625</v>
      </c>
      <c r="O192" s="75"/>
      <c r="P192" s="76"/>
      <c r="Q192" s="76"/>
      <c r="R192" s="86"/>
      <c r="S192" s="48">
        <v>0</v>
      </c>
      <c r="T192" s="48">
        <v>2</v>
      </c>
      <c r="U192" s="49">
        <v>0</v>
      </c>
      <c r="V192" s="49">
        <v>0.022727</v>
      </c>
      <c r="W192" s="49">
        <v>0.04304</v>
      </c>
      <c r="X192" s="49">
        <v>0.617251</v>
      </c>
      <c r="Y192" s="49">
        <v>0.5</v>
      </c>
      <c r="Z192" s="49">
        <v>0</v>
      </c>
      <c r="AA192" s="71">
        <v>192</v>
      </c>
      <c r="AB192" s="71"/>
      <c r="AC192" s="72"/>
      <c r="AD192" s="78" t="s">
        <v>1523</v>
      </c>
      <c r="AE192" s="78">
        <v>718</v>
      </c>
      <c r="AF192" s="78">
        <v>219</v>
      </c>
      <c r="AG192" s="78">
        <v>10429</v>
      </c>
      <c r="AH192" s="78">
        <v>9286</v>
      </c>
      <c r="AI192" s="78"/>
      <c r="AJ192" s="78" t="s">
        <v>1726</v>
      </c>
      <c r="AK192" s="78" t="s">
        <v>1881</v>
      </c>
      <c r="AL192" s="78"/>
      <c r="AM192" s="78"/>
      <c r="AN192" s="80">
        <v>40020.38327546296</v>
      </c>
      <c r="AO192" s="83" t="s">
        <v>2202</v>
      </c>
      <c r="AP192" s="78" t="b">
        <v>1</v>
      </c>
      <c r="AQ192" s="78" t="b">
        <v>0</v>
      </c>
      <c r="AR192" s="78" t="b">
        <v>1</v>
      </c>
      <c r="AS192" s="78"/>
      <c r="AT192" s="78">
        <v>2</v>
      </c>
      <c r="AU192" s="83" t="s">
        <v>2230</v>
      </c>
      <c r="AV192" s="78" t="b">
        <v>0</v>
      </c>
      <c r="AW192" s="78" t="s">
        <v>2331</v>
      </c>
      <c r="AX192" s="83" t="s">
        <v>2521</v>
      </c>
      <c r="AY192" s="78" t="s">
        <v>66</v>
      </c>
      <c r="AZ192" s="78" t="str">
        <f>REPLACE(INDEX(GroupVertices[Group],MATCH(Vertices[[#This Row],[Vertex]],GroupVertices[Vertex],0)),1,1,"")</f>
        <v>2</v>
      </c>
      <c r="BA192" s="48"/>
      <c r="BB192" s="48"/>
      <c r="BC192" s="48"/>
      <c r="BD192" s="48"/>
      <c r="BE192" s="48" t="s">
        <v>653</v>
      </c>
      <c r="BF192" s="48" t="s">
        <v>653</v>
      </c>
      <c r="BG192" s="116" t="s">
        <v>3330</v>
      </c>
      <c r="BH192" s="116" t="s">
        <v>3330</v>
      </c>
      <c r="BI192" s="116" t="s">
        <v>3441</v>
      </c>
      <c r="BJ192" s="116" t="s">
        <v>3441</v>
      </c>
      <c r="BK192" s="116">
        <v>2</v>
      </c>
      <c r="BL192" s="120">
        <v>8</v>
      </c>
      <c r="BM192" s="116">
        <v>1</v>
      </c>
      <c r="BN192" s="120">
        <v>4</v>
      </c>
      <c r="BO192" s="116">
        <v>0</v>
      </c>
      <c r="BP192" s="120">
        <v>0</v>
      </c>
      <c r="BQ192" s="116">
        <v>22</v>
      </c>
      <c r="BR192" s="120">
        <v>88</v>
      </c>
      <c r="BS192" s="116">
        <v>25</v>
      </c>
      <c r="BT192" s="2"/>
      <c r="BU192" s="3"/>
      <c r="BV192" s="3"/>
      <c r="BW192" s="3"/>
      <c r="BX192" s="3"/>
    </row>
    <row r="193" spans="1:76" ht="15">
      <c r="A193" s="64" t="s">
        <v>333</v>
      </c>
      <c r="B193" s="65"/>
      <c r="C193" s="65" t="s">
        <v>64</v>
      </c>
      <c r="D193" s="66">
        <v>163.42648318422908</v>
      </c>
      <c r="E193" s="68"/>
      <c r="F193" s="100" t="s">
        <v>844</v>
      </c>
      <c r="G193" s="65"/>
      <c r="H193" s="69" t="s">
        <v>333</v>
      </c>
      <c r="I193" s="70"/>
      <c r="J193" s="70"/>
      <c r="K193" s="69" t="s">
        <v>2741</v>
      </c>
      <c r="L193" s="73">
        <v>1</v>
      </c>
      <c r="M193" s="74">
        <v>206.31666564941406</v>
      </c>
      <c r="N193" s="74">
        <v>2603.311279296875</v>
      </c>
      <c r="O193" s="75"/>
      <c r="P193" s="76"/>
      <c r="Q193" s="76"/>
      <c r="R193" s="86"/>
      <c r="S193" s="48">
        <v>0</v>
      </c>
      <c r="T193" s="48">
        <v>2</v>
      </c>
      <c r="U193" s="49">
        <v>0</v>
      </c>
      <c r="V193" s="49">
        <v>0.022727</v>
      </c>
      <c r="W193" s="49">
        <v>0.04304</v>
      </c>
      <c r="X193" s="49">
        <v>0.617251</v>
      </c>
      <c r="Y193" s="49">
        <v>0.5</v>
      </c>
      <c r="Z193" s="49">
        <v>0</v>
      </c>
      <c r="AA193" s="71">
        <v>193</v>
      </c>
      <c r="AB193" s="71"/>
      <c r="AC193" s="72"/>
      <c r="AD193" s="78" t="s">
        <v>1524</v>
      </c>
      <c r="AE193" s="78">
        <v>576</v>
      </c>
      <c r="AF193" s="78">
        <v>630</v>
      </c>
      <c r="AG193" s="78">
        <v>7258</v>
      </c>
      <c r="AH193" s="78">
        <v>5342</v>
      </c>
      <c r="AI193" s="78"/>
      <c r="AJ193" s="78" t="s">
        <v>1727</v>
      </c>
      <c r="AK193" s="78" t="s">
        <v>1882</v>
      </c>
      <c r="AL193" s="78"/>
      <c r="AM193" s="78"/>
      <c r="AN193" s="80">
        <v>42055.52442129629</v>
      </c>
      <c r="AO193" s="83" t="s">
        <v>2203</v>
      </c>
      <c r="AP193" s="78" t="b">
        <v>1</v>
      </c>
      <c r="AQ193" s="78" t="b">
        <v>0</v>
      </c>
      <c r="AR193" s="78" t="b">
        <v>1</v>
      </c>
      <c r="AS193" s="78"/>
      <c r="AT193" s="78">
        <v>4</v>
      </c>
      <c r="AU193" s="83" t="s">
        <v>2230</v>
      </c>
      <c r="AV193" s="78" t="b">
        <v>0</v>
      </c>
      <c r="AW193" s="78" t="s">
        <v>2331</v>
      </c>
      <c r="AX193" s="83" t="s">
        <v>2522</v>
      </c>
      <c r="AY193" s="78" t="s">
        <v>66</v>
      </c>
      <c r="AZ193" s="78" t="str">
        <f>REPLACE(INDEX(GroupVertices[Group],MATCH(Vertices[[#This Row],[Vertex]],GroupVertices[Vertex],0)),1,1,"")</f>
        <v>2</v>
      </c>
      <c r="BA193" s="48"/>
      <c r="BB193" s="48"/>
      <c r="BC193" s="48"/>
      <c r="BD193" s="48"/>
      <c r="BE193" s="48" t="s">
        <v>653</v>
      </c>
      <c r="BF193" s="48" t="s">
        <v>653</v>
      </c>
      <c r="BG193" s="116" t="s">
        <v>3330</v>
      </c>
      <c r="BH193" s="116" t="s">
        <v>3330</v>
      </c>
      <c r="BI193" s="116" t="s">
        <v>3441</v>
      </c>
      <c r="BJ193" s="116" t="s">
        <v>3441</v>
      </c>
      <c r="BK193" s="116">
        <v>2</v>
      </c>
      <c r="BL193" s="120">
        <v>8</v>
      </c>
      <c r="BM193" s="116">
        <v>1</v>
      </c>
      <c r="BN193" s="120">
        <v>4</v>
      </c>
      <c r="BO193" s="116">
        <v>0</v>
      </c>
      <c r="BP193" s="120">
        <v>0</v>
      </c>
      <c r="BQ193" s="116">
        <v>22</v>
      </c>
      <c r="BR193" s="120">
        <v>88</v>
      </c>
      <c r="BS193" s="116">
        <v>25</v>
      </c>
      <c r="BT193" s="2"/>
      <c r="BU193" s="3"/>
      <c r="BV193" s="3"/>
      <c r="BW193" s="3"/>
      <c r="BX193" s="3"/>
    </row>
    <row r="194" spans="1:76" ht="15">
      <c r="A194" s="64" t="s">
        <v>334</v>
      </c>
      <c r="B194" s="65"/>
      <c r="C194" s="65" t="s">
        <v>64</v>
      </c>
      <c r="D194" s="66">
        <v>162.33963885338787</v>
      </c>
      <c r="E194" s="68"/>
      <c r="F194" s="100" t="s">
        <v>845</v>
      </c>
      <c r="G194" s="65"/>
      <c r="H194" s="69" t="s">
        <v>334</v>
      </c>
      <c r="I194" s="70"/>
      <c r="J194" s="70"/>
      <c r="K194" s="69" t="s">
        <v>2742</v>
      </c>
      <c r="L194" s="73">
        <v>1</v>
      </c>
      <c r="M194" s="74">
        <v>438.1937255859375</v>
      </c>
      <c r="N194" s="74">
        <v>2036.9969482421875</v>
      </c>
      <c r="O194" s="75"/>
      <c r="P194" s="76"/>
      <c r="Q194" s="76"/>
      <c r="R194" s="86"/>
      <c r="S194" s="48">
        <v>0</v>
      </c>
      <c r="T194" s="48">
        <v>2</v>
      </c>
      <c r="U194" s="49">
        <v>0</v>
      </c>
      <c r="V194" s="49">
        <v>0.022727</v>
      </c>
      <c r="W194" s="49">
        <v>0.04304</v>
      </c>
      <c r="X194" s="49">
        <v>0.617251</v>
      </c>
      <c r="Y194" s="49">
        <v>0.5</v>
      </c>
      <c r="Z194" s="49">
        <v>0</v>
      </c>
      <c r="AA194" s="71">
        <v>194</v>
      </c>
      <c r="AB194" s="71"/>
      <c r="AC194" s="72"/>
      <c r="AD194" s="78" t="s">
        <v>1525</v>
      </c>
      <c r="AE194" s="78">
        <v>192</v>
      </c>
      <c r="AF194" s="78">
        <v>150</v>
      </c>
      <c r="AG194" s="78">
        <v>891</v>
      </c>
      <c r="AH194" s="78">
        <v>50</v>
      </c>
      <c r="AI194" s="78"/>
      <c r="AJ194" s="78" t="s">
        <v>1728</v>
      </c>
      <c r="AK194" s="78" t="s">
        <v>1764</v>
      </c>
      <c r="AL194" s="83" t="s">
        <v>2016</v>
      </c>
      <c r="AM194" s="78"/>
      <c r="AN194" s="80">
        <v>42311.083287037036</v>
      </c>
      <c r="AO194" s="83" t="s">
        <v>2204</v>
      </c>
      <c r="AP194" s="78" t="b">
        <v>0</v>
      </c>
      <c r="AQ194" s="78" t="b">
        <v>0</v>
      </c>
      <c r="AR194" s="78" t="b">
        <v>0</v>
      </c>
      <c r="AS194" s="78"/>
      <c r="AT194" s="78">
        <v>0</v>
      </c>
      <c r="AU194" s="83" t="s">
        <v>2230</v>
      </c>
      <c r="AV194" s="78" t="b">
        <v>0</v>
      </c>
      <c r="AW194" s="78" t="s">
        <v>2331</v>
      </c>
      <c r="AX194" s="83" t="s">
        <v>2523</v>
      </c>
      <c r="AY194" s="78" t="s">
        <v>66</v>
      </c>
      <c r="AZ194" s="78" t="str">
        <f>REPLACE(INDEX(GroupVertices[Group],MATCH(Vertices[[#This Row],[Vertex]],GroupVertices[Vertex],0)),1,1,"")</f>
        <v>2</v>
      </c>
      <c r="BA194" s="48"/>
      <c r="BB194" s="48"/>
      <c r="BC194" s="48"/>
      <c r="BD194" s="48"/>
      <c r="BE194" s="48" t="s">
        <v>653</v>
      </c>
      <c r="BF194" s="48" t="s">
        <v>653</v>
      </c>
      <c r="BG194" s="116" t="s">
        <v>3330</v>
      </c>
      <c r="BH194" s="116" t="s">
        <v>3330</v>
      </c>
      <c r="BI194" s="116" t="s">
        <v>3441</v>
      </c>
      <c r="BJ194" s="116" t="s">
        <v>3441</v>
      </c>
      <c r="BK194" s="116">
        <v>2</v>
      </c>
      <c r="BL194" s="120">
        <v>8</v>
      </c>
      <c r="BM194" s="116">
        <v>1</v>
      </c>
      <c r="BN194" s="120">
        <v>4</v>
      </c>
      <c r="BO194" s="116">
        <v>0</v>
      </c>
      <c r="BP194" s="120">
        <v>0</v>
      </c>
      <c r="BQ194" s="116">
        <v>22</v>
      </c>
      <c r="BR194" s="120">
        <v>88</v>
      </c>
      <c r="BS194" s="116">
        <v>25</v>
      </c>
      <c r="BT194" s="2"/>
      <c r="BU194" s="3"/>
      <c r="BV194" s="3"/>
      <c r="BW194" s="3"/>
      <c r="BX194" s="3"/>
    </row>
    <row r="195" spans="1:76" ht="15">
      <c r="A195" s="64" t="s">
        <v>335</v>
      </c>
      <c r="B195" s="65"/>
      <c r="C195" s="65" t="s">
        <v>64</v>
      </c>
      <c r="D195" s="66">
        <v>165.5050729669629</v>
      </c>
      <c r="E195" s="68"/>
      <c r="F195" s="100" t="s">
        <v>846</v>
      </c>
      <c r="G195" s="65"/>
      <c r="H195" s="69" t="s">
        <v>335</v>
      </c>
      <c r="I195" s="70"/>
      <c r="J195" s="70"/>
      <c r="K195" s="69" t="s">
        <v>2743</v>
      </c>
      <c r="L195" s="73">
        <v>1</v>
      </c>
      <c r="M195" s="74">
        <v>8137.587890625</v>
      </c>
      <c r="N195" s="74">
        <v>1793.938232421875</v>
      </c>
      <c r="O195" s="75"/>
      <c r="P195" s="76"/>
      <c r="Q195" s="76"/>
      <c r="R195" s="86"/>
      <c r="S195" s="48">
        <v>0</v>
      </c>
      <c r="T195" s="48">
        <v>1</v>
      </c>
      <c r="U195" s="49">
        <v>0</v>
      </c>
      <c r="V195" s="49">
        <v>1</v>
      </c>
      <c r="W195" s="49">
        <v>0</v>
      </c>
      <c r="X195" s="49">
        <v>0.999998</v>
      </c>
      <c r="Y195" s="49">
        <v>0</v>
      </c>
      <c r="Z195" s="49">
        <v>0</v>
      </c>
      <c r="AA195" s="71">
        <v>195</v>
      </c>
      <c r="AB195" s="71"/>
      <c r="AC195" s="72"/>
      <c r="AD195" s="78" t="s">
        <v>1526</v>
      </c>
      <c r="AE195" s="78">
        <v>1014</v>
      </c>
      <c r="AF195" s="78">
        <v>1548</v>
      </c>
      <c r="AG195" s="78">
        <v>26015</v>
      </c>
      <c r="AH195" s="78">
        <v>6619</v>
      </c>
      <c r="AI195" s="78"/>
      <c r="AJ195" s="78" t="s">
        <v>1729</v>
      </c>
      <c r="AK195" s="78"/>
      <c r="AL195" s="78"/>
      <c r="AM195" s="78"/>
      <c r="AN195" s="80">
        <v>41188.154074074075</v>
      </c>
      <c r="AO195" s="83" t="s">
        <v>2205</v>
      </c>
      <c r="AP195" s="78" t="b">
        <v>1</v>
      </c>
      <c r="AQ195" s="78" t="b">
        <v>0</v>
      </c>
      <c r="AR195" s="78" t="b">
        <v>1</v>
      </c>
      <c r="AS195" s="78"/>
      <c r="AT195" s="78">
        <v>15</v>
      </c>
      <c r="AU195" s="83" t="s">
        <v>2230</v>
      </c>
      <c r="AV195" s="78" t="b">
        <v>0</v>
      </c>
      <c r="AW195" s="78" t="s">
        <v>2331</v>
      </c>
      <c r="AX195" s="83" t="s">
        <v>2524</v>
      </c>
      <c r="AY195" s="78" t="s">
        <v>66</v>
      </c>
      <c r="AZ195" s="78" t="str">
        <f>REPLACE(INDEX(GroupVertices[Group],MATCH(Vertices[[#This Row],[Vertex]],GroupVertices[Vertex],0)),1,1,"")</f>
        <v>28</v>
      </c>
      <c r="BA195" s="48" t="s">
        <v>609</v>
      </c>
      <c r="BB195" s="48" t="s">
        <v>609</v>
      </c>
      <c r="BC195" s="48" t="s">
        <v>625</v>
      </c>
      <c r="BD195" s="48" t="s">
        <v>625</v>
      </c>
      <c r="BE195" s="48" t="s">
        <v>653</v>
      </c>
      <c r="BF195" s="48" t="s">
        <v>653</v>
      </c>
      <c r="BG195" s="116" t="s">
        <v>3393</v>
      </c>
      <c r="BH195" s="116" t="s">
        <v>3393</v>
      </c>
      <c r="BI195" s="116" t="s">
        <v>3502</v>
      </c>
      <c r="BJ195" s="116" t="s">
        <v>3502</v>
      </c>
      <c r="BK195" s="116">
        <v>1</v>
      </c>
      <c r="BL195" s="120">
        <v>4.3478260869565215</v>
      </c>
      <c r="BM195" s="116">
        <v>3</v>
      </c>
      <c r="BN195" s="120">
        <v>13.043478260869565</v>
      </c>
      <c r="BO195" s="116">
        <v>0</v>
      </c>
      <c r="BP195" s="120">
        <v>0</v>
      </c>
      <c r="BQ195" s="116">
        <v>19</v>
      </c>
      <c r="BR195" s="120">
        <v>82.6086956521739</v>
      </c>
      <c r="BS195" s="116">
        <v>23</v>
      </c>
      <c r="BT195" s="2"/>
      <c r="BU195" s="3"/>
      <c r="BV195" s="3"/>
      <c r="BW195" s="3"/>
      <c r="BX195" s="3"/>
    </row>
    <row r="196" spans="1:76" ht="15">
      <c r="A196" s="64" t="s">
        <v>426</v>
      </c>
      <c r="B196" s="65"/>
      <c r="C196" s="65" t="s">
        <v>64</v>
      </c>
      <c r="D196" s="66">
        <v>169.76867270649205</v>
      </c>
      <c r="E196" s="68"/>
      <c r="F196" s="100" t="s">
        <v>2325</v>
      </c>
      <c r="G196" s="65"/>
      <c r="H196" s="69" t="s">
        <v>426</v>
      </c>
      <c r="I196" s="70"/>
      <c r="J196" s="70"/>
      <c r="K196" s="69" t="s">
        <v>2744</v>
      </c>
      <c r="L196" s="73">
        <v>1</v>
      </c>
      <c r="M196" s="74">
        <v>8137.587890625</v>
      </c>
      <c r="N196" s="74">
        <v>2229.188720703125</v>
      </c>
      <c r="O196" s="75"/>
      <c r="P196" s="76"/>
      <c r="Q196" s="76"/>
      <c r="R196" s="86"/>
      <c r="S196" s="48">
        <v>1</v>
      </c>
      <c r="T196" s="48">
        <v>0</v>
      </c>
      <c r="U196" s="49">
        <v>0</v>
      </c>
      <c r="V196" s="49">
        <v>1</v>
      </c>
      <c r="W196" s="49">
        <v>0</v>
      </c>
      <c r="X196" s="49">
        <v>0.999998</v>
      </c>
      <c r="Y196" s="49">
        <v>0</v>
      </c>
      <c r="Z196" s="49">
        <v>0</v>
      </c>
      <c r="AA196" s="71">
        <v>196</v>
      </c>
      <c r="AB196" s="71"/>
      <c r="AC196" s="72"/>
      <c r="AD196" s="78" t="s">
        <v>1527</v>
      </c>
      <c r="AE196" s="78">
        <v>3364</v>
      </c>
      <c r="AF196" s="78">
        <v>3431</v>
      </c>
      <c r="AG196" s="78">
        <v>12502</v>
      </c>
      <c r="AH196" s="78">
        <v>16982</v>
      </c>
      <c r="AI196" s="78"/>
      <c r="AJ196" s="78" t="s">
        <v>1730</v>
      </c>
      <c r="AK196" s="78" t="s">
        <v>1883</v>
      </c>
      <c r="AL196" s="83" t="s">
        <v>2017</v>
      </c>
      <c r="AM196" s="78"/>
      <c r="AN196" s="80">
        <v>41046.511030092595</v>
      </c>
      <c r="AO196" s="83" t="s">
        <v>2206</v>
      </c>
      <c r="AP196" s="78" t="b">
        <v>1</v>
      </c>
      <c r="AQ196" s="78" t="b">
        <v>0</v>
      </c>
      <c r="AR196" s="78" t="b">
        <v>1</v>
      </c>
      <c r="AS196" s="78"/>
      <c r="AT196" s="78">
        <v>9</v>
      </c>
      <c r="AU196" s="83" t="s">
        <v>2230</v>
      </c>
      <c r="AV196" s="78" t="b">
        <v>0</v>
      </c>
      <c r="AW196" s="78" t="s">
        <v>2331</v>
      </c>
      <c r="AX196" s="83" t="s">
        <v>2525</v>
      </c>
      <c r="AY196" s="78" t="s">
        <v>65</v>
      </c>
      <c r="AZ196" s="78" t="str">
        <f>REPLACE(INDEX(GroupVertices[Group],MATCH(Vertices[[#This Row],[Vertex]],GroupVertices[Vertex],0)),1,1,"")</f>
        <v>28</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336</v>
      </c>
      <c r="B197" s="65"/>
      <c r="C197" s="65" t="s">
        <v>64</v>
      </c>
      <c r="D197" s="66">
        <v>162.93061045828279</v>
      </c>
      <c r="E197" s="68"/>
      <c r="F197" s="100" t="s">
        <v>847</v>
      </c>
      <c r="G197" s="65"/>
      <c r="H197" s="69" t="s">
        <v>336</v>
      </c>
      <c r="I197" s="70"/>
      <c r="J197" s="70"/>
      <c r="K197" s="69" t="s">
        <v>2745</v>
      </c>
      <c r="L197" s="73">
        <v>1</v>
      </c>
      <c r="M197" s="74">
        <v>2028.679443359375</v>
      </c>
      <c r="N197" s="74">
        <v>1967.6312255859375</v>
      </c>
      <c r="O197" s="75"/>
      <c r="P197" s="76"/>
      <c r="Q197" s="76"/>
      <c r="R197" s="86"/>
      <c r="S197" s="48">
        <v>0</v>
      </c>
      <c r="T197" s="48">
        <v>2</v>
      </c>
      <c r="U197" s="49">
        <v>0</v>
      </c>
      <c r="V197" s="49">
        <v>0.022727</v>
      </c>
      <c r="W197" s="49">
        <v>0.04304</v>
      </c>
      <c r="X197" s="49">
        <v>0.617251</v>
      </c>
      <c r="Y197" s="49">
        <v>0.5</v>
      </c>
      <c r="Z197" s="49">
        <v>0</v>
      </c>
      <c r="AA197" s="71">
        <v>197</v>
      </c>
      <c r="AB197" s="71"/>
      <c r="AC197" s="72"/>
      <c r="AD197" s="78" t="s">
        <v>1528</v>
      </c>
      <c r="AE197" s="78">
        <v>1294</v>
      </c>
      <c r="AF197" s="78">
        <v>411</v>
      </c>
      <c r="AG197" s="78">
        <v>23284</v>
      </c>
      <c r="AH197" s="78">
        <v>25395</v>
      </c>
      <c r="AI197" s="78"/>
      <c r="AJ197" s="78" t="s">
        <v>1731</v>
      </c>
      <c r="AK197" s="78" t="s">
        <v>1779</v>
      </c>
      <c r="AL197" s="78"/>
      <c r="AM197" s="78"/>
      <c r="AN197" s="80">
        <v>40613.91013888889</v>
      </c>
      <c r="AO197" s="83" t="s">
        <v>2207</v>
      </c>
      <c r="AP197" s="78" t="b">
        <v>1</v>
      </c>
      <c r="AQ197" s="78" t="b">
        <v>0</v>
      </c>
      <c r="AR197" s="78" t="b">
        <v>0</v>
      </c>
      <c r="AS197" s="78"/>
      <c r="AT197" s="78">
        <v>11</v>
      </c>
      <c r="AU197" s="83" t="s">
        <v>2230</v>
      </c>
      <c r="AV197" s="78" t="b">
        <v>0</v>
      </c>
      <c r="AW197" s="78" t="s">
        <v>2331</v>
      </c>
      <c r="AX197" s="83" t="s">
        <v>2526</v>
      </c>
      <c r="AY197" s="78" t="s">
        <v>66</v>
      </c>
      <c r="AZ197" s="78" t="str">
        <f>REPLACE(INDEX(GroupVertices[Group],MATCH(Vertices[[#This Row],[Vertex]],GroupVertices[Vertex],0)),1,1,"")</f>
        <v>2</v>
      </c>
      <c r="BA197" s="48"/>
      <c r="BB197" s="48"/>
      <c r="BC197" s="48"/>
      <c r="BD197" s="48"/>
      <c r="BE197" s="48" t="s">
        <v>653</v>
      </c>
      <c r="BF197" s="48" t="s">
        <v>653</v>
      </c>
      <c r="BG197" s="116" t="s">
        <v>3330</v>
      </c>
      <c r="BH197" s="116" t="s">
        <v>3330</v>
      </c>
      <c r="BI197" s="116" t="s">
        <v>3441</v>
      </c>
      <c r="BJ197" s="116" t="s">
        <v>3441</v>
      </c>
      <c r="BK197" s="116">
        <v>2</v>
      </c>
      <c r="BL197" s="120">
        <v>8</v>
      </c>
      <c r="BM197" s="116">
        <v>1</v>
      </c>
      <c r="BN197" s="120">
        <v>4</v>
      </c>
      <c r="BO197" s="116">
        <v>0</v>
      </c>
      <c r="BP197" s="120">
        <v>0</v>
      </c>
      <c r="BQ197" s="116">
        <v>22</v>
      </c>
      <c r="BR197" s="120">
        <v>88</v>
      </c>
      <c r="BS197" s="116">
        <v>25</v>
      </c>
      <c r="BT197" s="2"/>
      <c r="BU197" s="3"/>
      <c r="BV197" s="3"/>
      <c r="BW197" s="3"/>
      <c r="BX197" s="3"/>
    </row>
    <row r="198" spans="1:76" ht="15">
      <c r="A198" s="64" t="s">
        <v>337</v>
      </c>
      <c r="B198" s="65"/>
      <c r="C198" s="65" t="s">
        <v>64</v>
      </c>
      <c r="D198" s="66">
        <v>165.11109189703296</v>
      </c>
      <c r="E198" s="68"/>
      <c r="F198" s="100" t="s">
        <v>848</v>
      </c>
      <c r="G198" s="65"/>
      <c r="H198" s="69" t="s">
        <v>337</v>
      </c>
      <c r="I198" s="70"/>
      <c r="J198" s="70"/>
      <c r="K198" s="69" t="s">
        <v>2746</v>
      </c>
      <c r="L198" s="73">
        <v>1</v>
      </c>
      <c r="M198" s="74">
        <v>2276.575439453125</v>
      </c>
      <c r="N198" s="74">
        <v>7742.9228515625</v>
      </c>
      <c r="O198" s="75"/>
      <c r="P198" s="76"/>
      <c r="Q198" s="76"/>
      <c r="R198" s="86"/>
      <c r="S198" s="48">
        <v>1</v>
      </c>
      <c r="T198" s="48">
        <v>1</v>
      </c>
      <c r="U198" s="49">
        <v>0</v>
      </c>
      <c r="V198" s="49">
        <v>0</v>
      </c>
      <c r="W198" s="49">
        <v>0</v>
      </c>
      <c r="X198" s="49">
        <v>0.999998</v>
      </c>
      <c r="Y198" s="49">
        <v>0</v>
      </c>
      <c r="Z198" s="49" t="s">
        <v>2866</v>
      </c>
      <c r="AA198" s="71">
        <v>198</v>
      </c>
      <c r="AB198" s="71"/>
      <c r="AC198" s="72"/>
      <c r="AD198" s="78" t="s">
        <v>1529</v>
      </c>
      <c r="AE198" s="78">
        <v>2673</v>
      </c>
      <c r="AF198" s="78">
        <v>1374</v>
      </c>
      <c r="AG198" s="78">
        <v>246</v>
      </c>
      <c r="AH198" s="78">
        <v>5</v>
      </c>
      <c r="AI198" s="78"/>
      <c r="AJ198" s="78" t="s">
        <v>1732</v>
      </c>
      <c r="AK198" s="78"/>
      <c r="AL198" s="83" t="s">
        <v>2018</v>
      </c>
      <c r="AM198" s="78"/>
      <c r="AN198" s="80">
        <v>41845.42334490741</v>
      </c>
      <c r="AO198" s="83" t="s">
        <v>2208</v>
      </c>
      <c r="AP198" s="78" t="b">
        <v>1</v>
      </c>
      <c r="AQ198" s="78" t="b">
        <v>0</v>
      </c>
      <c r="AR198" s="78" t="b">
        <v>1</v>
      </c>
      <c r="AS198" s="78"/>
      <c r="AT198" s="78">
        <v>8</v>
      </c>
      <c r="AU198" s="83" t="s">
        <v>2230</v>
      </c>
      <c r="AV198" s="78" t="b">
        <v>0</v>
      </c>
      <c r="AW198" s="78" t="s">
        <v>2331</v>
      </c>
      <c r="AX198" s="83" t="s">
        <v>2527</v>
      </c>
      <c r="AY198" s="78" t="s">
        <v>66</v>
      </c>
      <c r="AZ198" s="78" t="str">
        <f>REPLACE(INDEX(GroupVertices[Group],MATCH(Vertices[[#This Row],[Vertex]],GroupVertices[Vertex],0)),1,1,"")</f>
        <v>1</v>
      </c>
      <c r="BA198" s="48" t="s">
        <v>610</v>
      </c>
      <c r="BB198" s="48" t="s">
        <v>610</v>
      </c>
      <c r="BC198" s="48" t="s">
        <v>648</v>
      </c>
      <c r="BD198" s="48" t="s">
        <v>648</v>
      </c>
      <c r="BE198" s="48" t="s">
        <v>705</v>
      </c>
      <c r="BF198" s="48" t="s">
        <v>705</v>
      </c>
      <c r="BG198" s="116" t="s">
        <v>3394</v>
      </c>
      <c r="BH198" s="116" t="s">
        <v>3394</v>
      </c>
      <c r="BI198" s="116" t="s">
        <v>3503</v>
      </c>
      <c r="BJ198" s="116" t="s">
        <v>3503</v>
      </c>
      <c r="BK198" s="116">
        <v>0</v>
      </c>
      <c r="BL198" s="120">
        <v>0</v>
      </c>
      <c r="BM198" s="116">
        <v>0</v>
      </c>
      <c r="BN198" s="120">
        <v>0</v>
      </c>
      <c r="BO198" s="116">
        <v>0</v>
      </c>
      <c r="BP198" s="120">
        <v>0</v>
      </c>
      <c r="BQ198" s="116">
        <v>12</v>
      </c>
      <c r="BR198" s="120">
        <v>100</v>
      </c>
      <c r="BS198" s="116">
        <v>12</v>
      </c>
      <c r="BT198" s="2"/>
      <c r="BU198" s="3"/>
      <c r="BV198" s="3"/>
      <c r="BW198" s="3"/>
      <c r="BX198" s="3"/>
    </row>
    <row r="199" spans="1:76" ht="15">
      <c r="A199" s="64" t="s">
        <v>338</v>
      </c>
      <c r="B199" s="65"/>
      <c r="C199" s="65" t="s">
        <v>64</v>
      </c>
      <c r="D199" s="66">
        <v>162.00452851804516</v>
      </c>
      <c r="E199" s="68"/>
      <c r="F199" s="100" t="s">
        <v>849</v>
      </c>
      <c r="G199" s="65"/>
      <c r="H199" s="69" t="s">
        <v>338</v>
      </c>
      <c r="I199" s="70"/>
      <c r="J199" s="70"/>
      <c r="K199" s="69" t="s">
        <v>2747</v>
      </c>
      <c r="L199" s="73">
        <v>1</v>
      </c>
      <c r="M199" s="74">
        <v>2276.575439453125</v>
      </c>
      <c r="N199" s="74">
        <v>8504.19140625</v>
      </c>
      <c r="O199" s="75"/>
      <c r="P199" s="76"/>
      <c r="Q199" s="76"/>
      <c r="R199" s="86"/>
      <c r="S199" s="48">
        <v>1</v>
      </c>
      <c r="T199" s="48">
        <v>1</v>
      </c>
      <c r="U199" s="49">
        <v>0</v>
      </c>
      <c r="V199" s="49">
        <v>0</v>
      </c>
      <c r="W199" s="49">
        <v>0</v>
      </c>
      <c r="X199" s="49">
        <v>0.999998</v>
      </c>
      <c r="Y199" s="49">
        <v>0</v>
      </c>
      <c r="Z199" s="49" t="s">
        <v>2866</v>
      </c>
      <c r="AA199" s="71">
        <v>199</v>
      </c>
      <c r="AB199" s="71"/>
      <c r="AC199" s="72"/>
      <c r="AD199" s="78" t="s">
        <v>338</v>
      </c>
      <c r="AE199" s="78">
        <v>0</v>
      </c>
      <c r="AF199" s="78">
        <v>2</v>
      </c>
      <c r="AG199" s="78">
        <v>27184</v>
      </c>
      <c r="AH199" s="78">
        <v>6851</v>
      </c>
      <c r="AI199" s="78"/>
      <c r="AJ199" s="78" t="s">
        <v>1733</v>
      </c>
      <c r="AK199" s="78"/>
      <c r="AL199" s="83" t="s">
        <v>2019</v>
      </c>
      <c r="AM199" s="78"/>
      <c r="AN199" s="80">
        <v>41100.50649305555</v>
      </c>
      <c r="AO199" s="83" t="s">
        <v>2209</v>
      </c>
      <c r="AP199" s="78" t="b">
        <v>0</v>
      </c>
      <c r="AQ199" s="78" t="b">
        <v>0</v>
      </c>
      <c r="AR199" s="78" t="b">
        <v>0</v>
      </c>
      <c r="AS199" s="78"/>
      <c r="AT199" s="78">
        <v>6</v>
      </c>
      <c r="AU199" s="83" t="s">
        <v>2230</v>
      </c>
      <c r="AV199" s="78" t="b">
        <v>0</v>
      </c>
      <c r="AW199" s="78" t="s">
        <v>2331</v>
      </c>
      <c r="AX199" s="83" t="s">
        <v>2528</v>
      </c>
      <c r="AY199" s="78" t="s">
        <v>66</v>
      </c>
      <c r="AZ199" s="78" t="str">
        <f>REPLACE(INDEX(GroupVertices[Group],MATCH(Vertices[[#This Row],[Vertex]],GroupVertices[Vertex],0)),1,1,"")</f>
        <v>1</v>
      </c>
      <c r="BA199" s="48" t="s">
        <v>611</v>
      </c>
      <c r="BB199" s="48" t="s">
        <v>611</v>
      </c>
      <c r="BC199" s="48" t="s">
        <v>649</v>
      </c>
      <c r="BD199" s="48" t="s">
        <v>649</v>
      </c>
      <c r="BE199" s="48" t="s">
        <v>706</v>
      </c>
      <c r="BF199" s="48" t="s">
        <v>706</v>
      </c>
      <c r="BG199" s="116" t="s">
        <v>3395</v>
      </c>
      <c r="BH199" s="116" t="s">
        <v>3395</v>
      </c>
      <c r="BI199" s="116" t="s">
        <v>3504</v>
      </c>
      <c r="BJ199" s="116" t="s">
        <v>3504</v>
      </c>
      <c r="BK199" s="116">
        <v>0</v>
      </c>
      <c r="BL199" s="120">
        <v>0</v>
      </c>
      <c r="BM199" s="116">
        <v>2</v>
      </c>
      <c r="BN199" s="120">
        <v>15.384615384615385</v>
      </c>
      <c r="BO199" s="116">
        <v>0</v>
      </c>
      <c r="BP199" s="120">
        <v>0</v>
      </c>
      <c r="BQ199" s="116">
        <v>11</v>
      </c>
      <c r="BR199" s="120">
        <v>84.61538461538461</v>
      </c>
      <c r="BS199" s="116">
        <v>13</v>
      </c>
      <c r="BT199" s="2"/>
      <c r="BU199" s="3"/>
      <c r="BV199" s="3"/>
      <c r="BW199" s="3"/>
      <c r="BX199" s="3"/>
    </row>
    <row r="200" spans="1:76" ht="15">
      <c r="A200" s="64" t="s">
        <v>339</v>
      </c>
      <c r="B200" s="65"/>
      <c r="C200" s="65" t="s">
        <v>64</v>
      </c>
      <c r="D200" s="66">
        <v>163.8272570312268</v>
      </c>
      <c r="E200" s="68"/>
      <c r="F200" s="100" t="s">
        <v>850</v>
      </c>
      <c r="G200" s="65"/>
      <c r="H200" s="69" t="s">
        <v>339</v>
      </c>
      <c r="I200" s="70"/>
      <c r="J200" s="70"/>
      <c r="K200" s="69" t="s">
        <v>2748</v>
      </c>
      <c r="L200" s="73">
        <v>1</v>
      </c>
      <c r="M200" s="74">
        <v>5897.720703125</v>
      </c>
      <c r="N200" s="74">
        <v>2887.946533203125</v>
      </c>
      <c r="O200" s="75"/>
      <c r="P200" s="76"/>
      <c r="Q200" s="76"/>
      <c r="R200" s="86"/>
      <c r="S200" s="48">
        <v>0</v>
      </c>
      <c r="T200" s="48">
        <v>1</v>
      </c>
      <c r="U200" s="49">
        <v>0</v>
      </c>
      <c r="V200" s="49">
        <v>0.333333</v>
      </c>
      <c r="W200" s="49">
        <v>0</v>
      </c>
      <c r="X200" s="49">
        <v>0.638297</v>
      </c>
      <c r="Y200" s="49">
        <v>0</v>
      </c>
      <c r="Z200" s="49">
        <v>0</v>
      </c>
      <c r="AA200" s="71">
        <v>200</v>
      </c>
      <c r="AB200" s="71"/>
      <c r="AC200" s="72"/>
      <c r="AD200" s="78" t="s">
        <v>1530</v>
      </c>
      <c r="AE200" s="78">
        <v>943</v>
      </c>
      <c r="AF200" s="78">
        <v>807</v>
      </c>
      <c r="AG200" s="78">
        <v>60095</v>
      </c>
      <c r="AH200" s="78">
        <v>6704</v>
      </c>
      <c r="AI200" s="78"/>
      <c r="AJ200" s="78" t="s">
        <v>1734</v>
      </c>
      <c r="AK200" s="78" t="s">
        <v>1765</v>
      </c>
      <c r="AL200" s="78"/>
      <c r="AM200" s="78"/>
      <c r="AN200" s="80">
        <v>40959.91509259259</v>
      </c>
      <c r="AO200" s="83" t="s">
        <v>2210</v>
      </c>
      <c r="AP200" s="78" t="b">
        <v>0</v>
      </c>
      <c r="AQ200" s="78" t="b">
        <v>0</v>
      </c>
      <c r="AR200" s="78" t="b">
        <v>1</v>
      </c>
      <c r="AS200" s="78"/>
      <c r="AT200" s="78">
        <v>15</v>
      </c>
      <c r="AU200" s="83" t="s">
        <v>2230</v>
      </c>
      <c r="AV200" s="78" t="b">
        <v>0</v>
      </c>
      <c r="AW200" s="78" t="s">
        <v>2331</v>
      </c>
      <c r="AX200" s="83" t="s">
        <v>2529</v>
      </c>
      <c r="AY200" s="78" t="s">
        <v>66</v>
      </c>
      <c r="AZ200" s="78" t="str">
        <f>REPLACE(INDEX(GroupVertices[Group],MATCH(Vertices[[#This Row],[Vertex]],GroupVertices[Vertex],0)),1,1,"")</f>
        <v>13</v>
      </c>
      <c r="BA200" s="48"/>
      <c r="BB200" s="48"/>
      <c r="BC200" s="48"/>
      <c r="BD200" s="48"/>
      <c r="BE200" s="48"/>
      <c r="BF200" s="48"/>
      <c r="BG200" s="116" t="s">
        <v>3396</v>
      </c>
      <c r="BH200" s="116" t="s">
        <v>3396</v>
      </c>
      <c r="BI200" s="116" t="s">
        <v>3505</v>
      </c>
      <c r="BJ200" s="116" t="s">
        <v>3505</v>
      </c>
      <c r="BK200" s="116">
        <v>0</v>
      </c>
      <c r="BL200" s="120">
        <v>0</v>
      </c>
      <c r="BM200" s="116">
        <v>0</v>
      </c>
      <c r="BN200" s="120">
        <v>0</v>
      </c>
      <c r="BO200" s="116">
        <v>0</v>
      </c>
      <c r="BP200" s="120">
        <v>0</v>
      </c>
      <c r="BQ200" s="116">
        <v>12</v>
      </c>
      <c r="BR200" s="120">
        <v>100</v>
      </c>
      <c r="BS200" s="116">
        <v>12</v>
      </c>
      <c r="BT200" s="2"/>
      <c r="BU200" s="3"/>
      <c r="BV200" s="3"/>
      <c r="BW200" s="3"/>
      <c r="BX200" s="3"/>
    </row>
    <row r="201" spans="1:76" ht="15">
      <c r="A201" s="64" t="s">
        <v>342</v>
      </c>
      <c r="B201" s="65"/>
      <c r="C201" s="65" t="s">
        <v>64</v>
      </c>
      <c r="D201" s="66">
        <v>169.48111181062364</v>
      </c>
      <c r="E201" s="68"/>
      <c r="F201" s="100" t="s">
        <v>853</v>
      </c>
      <c r="G201" s="65"/>
      <c r="H201" s="69" t="s">
        <v>342</v>
      </c>
      <c r="I201" s="70"/>
      <c r="J201" s="70"/>
      <c r="K201" s="69" t="s">
        <v>2749</v>
      </c>
      <c r="L201" s="73">
        <v>24.414519906323186</v>
      </c>
      <c r="M201" s="74">
        <v>5897.720703125</v>
      </c>
      <c r="N201" s="74">
        <v>2264.4794921875</v>
      </c>
      <c r="O201" s="75"/>
      <c r="P201" s="76"/>
      <c r="Q201" s="76"/>
      <c r="R201" s="86"/>
      <c r="S201" s="48">
        <v>3</v>
      </c>
      <c r="T201" s="48">
        <v>1</v>
      </c>
      <c r="U201" s="49">
        <v>2</v>
      </c>
      <c r="V201" s="49">
        <v>0.5</v>
      </c>
      <c r="W201" s="49">
        <v>0</v>
      </c>
      <c r="X201" s="49">
        <v>1.7234</v>
      </c>
      <c r="Y201" s="49">
        <v>0</v>
      </c>
      <c r="Z201" s="49">
        <v>0</v>
      </c>
      <c r="AA201" s="71">
        <v>201</v>
      </c>
      <c r="AB201" s="71"/>
      <c r="AC201" s="72"/>
      <c r="AD201" s="78" t="s">
        <v>1531</v>
      </c>
      <c r="AE201" s="78">
        <v>842</v>
      </c>
      <c r="AF201" s="78">
        <v>3304</v>
      </c>
      <c r="AG201" s="78">
        <v>84498</v>
      </c>
      <c r="AH201" s="78">
        <v>38980</v>
      </c>
      <c r="AI201" s="78"/>
      <c r="AJ201" s="78" t="s">
        <v>1735</v>
      </c>
      <c r="AK201" s="78" t="s">
        <v>1884</v>
      </c>
      <c r="AL201" s="78"/>
      <c r="AM201" s="78"/>
      <c r="AN201" s="80">
        <v>41124.76484953704</v>
      </c>
      <c r="AO201" s="83" t="s">
        <v>2211</v>
      </c>
      <c r="AP201" s="78" t="b">
        <v>0</v>
      </c>
      <c r="AQ201" s="78" t="b">
        <v>0</v>
      </c>
      <c r="AR201" s="78" t="b">
        <v>1</v>
      </c>
      <c r="AS201" s="78"/>
      <c r="AT201" s="78">
        <v>49</v>
      </c>
      <c r="AU201" s="83" t="s">
        <v>2230</v>
      </c>
      <c r="AV201" s="78" t="b">
        <v>0</v>
      </c>
      <c r="AW201" s="78" t="s">
        <v>2331</v>
      </c>
      <c r="AX201" s="83" t="s">
        <v>2530</v>
      </c>
      <c r="AY201" s="78" t="s">
        <v>66</v>
      </c>
      <c r="AZ201" s="78" t="str">
        <f>REPLACE(INDEX(GroupVertices[Group],MATCH(Vertices[[#This Row],[Vertex]],GroupVertices[Vertex],0)),1,1,"")</f>
        <v>13</v>
      </c>
      <c r="BA201" s="48"/>
      <c r="BB201" s="48"/>
      <c r="BC201" s="48"/>
      <c r="BD201" s="48"/>
      <c r="BE201" s="48"/>
      <c r="BF201" s="48"/>
      <c r="BG201" s="116" t="s">
        <v>3397</v>
      </c>
      <c r="BH201" s="116" t="s">
        <v>3397</v>
      </c>
      <c r="BI201" s="116" t="s">
        <v>3506</v>
      </c>
      <c r="BJ201" s="116" t="s">
        <v>3506</v>
      </c>
      <c r="BK201" s="116">
        <v>0</v>
      </c>
      <c r="BL201" s="120">
        <v>0</v>
      </c>
      <c r="BM201" s="116">
        <v>0</v>
      </c>
      <c r="BN201" s="120">
        <v>0</v>
      </c>
      <c r="BO201" s="116">
        <v>0</v>
      </c>
      <c r="BP201" s="120">
        <v>0</v>
      </c>
      <c r="BQ201" s="116">
        <v>10</v>
      </c>
      <c r="BR201" s="120">
        <v>100</v>
      </c>
      <c r="BS201" s="116">
        <v>10</v>
      </c>
      <c r="BT201" s="2"/>
      <c r="BU201" s="3"/>
      <c r="BV201" s="3"/>
      <c r="BW201" s="3"/>
      <c r="BX201" s="3"/>
    </row>
    <row r="202" spans="1:76" ht="15">
      <c r="A202" s="64" t="s">
        <v>340</v>
      </c>
      <c r="B202" s="65"/>
      <c r="C202" s="65" t="s">
        <v>64</v>
      </c>
      <c r="D202" s="66">
        <v>164.88693025379695</v>
      </c>
      <c r="E202" s="68"/>
      <c r="F202" s="100" t="s">
        <v>851</v>
      </c>
      <c r="G202" s="65"/>
      <c r="H202" s="69" t="s">
        <v>340</v>
      </c>
      <c r="I202" s="70"/>
      <c r="J202" s="70"/>
      <c r="K202" s="69" t="s">
        <v>2750</v>
      </c>
      <c r="L202" s="73">
        <v>1</v>
      </c>
      <c r="M202" s="74">
        <v>1163.275634765625</v>
      </c>
      <c r="N202" s="74">
        <v>684.1902465820312</v>
      </c>
      <c r="O202" s="75"/>
      <c r="P202" s="76"/>
      <c r="Q202" s="76"/>
      <c r="R202" s="86"/>
      <c r="S202" s="48">
        <v>1</v>
      </c>
      <c r="T202" s="48">
        <v>1</v>
      </c>
      <c r="U202" s="49">
        <v>0</v>
      </c>
      <c r="V202" s="49">
        <v>0.022727</v>
      </c>
      <c r="W202" s="49">
        <v>0.028201</v>
      </c>
      <c r="X202" s="49">
        <v>0.672552</v>
      </c>
      <c r="Y202" s="49">
        <v>0.5</v>
      </c>
      <c r="Z202" s="49">
        <v>0</v>
      </c>
      <c r="AA202" s="71">
        <v>202</v>
      </c>
      <c r="AB202" s="71"/>
      <c r="AC202" s="72"/>
      <c r="AD202" s="78" t="s">
        <v>1532</v>
      </c>
      <c r="AE202" s="78">
        <v>621</v>
      </c>
      <c r="AF202" s="78">
        <v>1275</v>
      </c>
      <c r="AG202" s="78">
        <v>3342</v>
      </c>
      <c r="AH202" s="78">
        <v>1402</v>
      </c>
      <c r="AI202" s="78"/>
      <c r="AJ202" s="78" t="s">
        <v>1736</v>
      </c>
      <c r="AK202" s="78" t="s">
        <v>1885</v>
      </c>
      <c r="AL202" s="83" t="s">
        <v>2020</v>
      </c>
      <c r="AM202" s="78"/>
      <c r="AN202" s="80">
        <v>40764.836064814815</v>
      </c>
      <c r="AO202" s="83" t="s">
        <v>2212</v>
      </c>
      <c r="AP202" s="78" t="b">
        <v>0</v>
      </c>
      <c r="AQ202" s="78" t="b">
        <v>0</v>
      </c>
      <c r="AR202" s="78" t="b">
        <v>0</v>
      </c>
      <c r="AS202" s="78"/>
      <c r="AT202" s="78">
        <v>24</v>
      </c>
      <c r="AU202" s="83" t="s">
        <v>2230</v>
      </c>
      <c r="AV202" s="78" t="b">
        <v>0</v>
      </c>
      <c r="AW202" s="78" t="s">
        <v>2331</v>
      </c>
      <c r="AX202" s="83" t="s">
        <v>2531</v>
      </c>
      <c r="AY202" s="78" t="s">
        <v>66</v>
      </c>
      <c r="AZ202" s="78" t="str">
        <f>REPLACE(INDEX(GroupVertices[Group],MATCH(Vertices[[#This Row],[Vertex]],GroupVertices[Vertex],0)),1,1,"")</f>
        <v>2</v>
      </c>
      <c r="BA202" s="48" t="s">
        <v>572</v>
      </c>
      <c r="BB202" s="48" t="s">
        <v>572</v>
      </c>
      <c r="BC202" s="48" t="s">
        <v>627</v>
      </c>
      <c r="BD202" s="48" t="s">
        <v>627</v>
      </c>
      <c r="BE202" s="48" t="s">
        <v>653</v>
      </c>
      <c r="BF202" s="48" t="s">
        <v>653</v>
      </c>
      <c r="BG202" s="116" t="s">
        <v>3398</v>
      </c>
      <c r="BH202" s="116" t="s">
        <v>3398</v>
      </c>
      <c r="BI202" s="116" t="s">
        <v>3507</v>
      </c>
      <c r="BJ202" s="116" t="s">
        <v>3507</v>
      </c>
      <c r="BK202" s="116">
        <v>1</v>
      </c>
      <c r="BL202" s="120">
        <v>2.380952380952381</v>
      </c>
      <c r="BM202" s="116">
        <v>2</v>
      </c>
      <c r="BN202" s="120">
        <v>4.761904761904762</v>
      </c>
      <c r="BO202" s="116">
        <v>0</v>
      </c>
      <c r="BP202" s="120">
        <v>0</v>
      </c>
      <c r="BQ202" s="116">
        <v>39</v>
      </c>
      <c r="BR202" s="120">
        <v>92.85714285714286</v>
      </c>
      <c r="BS202" s="116">
        <v>42</v>
      </c>
      <c r="BT202" s="2"/>
      <c r="BU202" s="3"/>
      <c r="BV202" s="3"/>
      <c r="BW202" s="3"/>
      <c r="BX202" s="3"/>
    </row>
    <row r="203" spans="1:76" ht="15">
      <c r="A203" s="64" t="s">
        <v>341</v>
      </c>
      <c r="B203" s="65"/>
      <c r="C203" s="65" t="s">
        <v>64</v>
      </c>
      <c r="D203" s="66">
        <v>163.8838635067914</v>
      </c>
      <c r="E203" s="68"/>
      <c r="F203" s="100" t="s">
        <v>852</v>
      </c>
      <c r="G203" s="65"/>
      <c r="H203" s="69" t="s">
        <v>341</v>
      </c>
      <c r="I203" s="70"/>
      <c r="J203" s="70"/>
      <c r="K203" s="69" t="s">
        <v>2751</v>
      </c>
      <c r="L203" s="73">
        <v>1</v>
      </c>
      <c r="M203" s="74">
        <v>841.0263061523438</v>
      </c>
      <c r="N203" s="74">
        <v>862.85888671875</v>
      </c>
      <c r="O203" s="75"/>
      <c r="P203" s="76"/>
      <c r="Q203" s="76"/>
      <c r="R203" s="86"/>
      <c r="S203" s="48">
        <v>0</v>
      </c>
      <c r="T203" s="48">
        <v>2</v>
      </c>
      <c r="U203" s="49">
        <v>0</v>
      </c>
      <c r="V203" s="49">
        <v>0.022727</v>
      </c>
      <c r="W203" s="49">
        <v>0.028201</v>
      </c>
      <c r="X203" s="49">
        <v>0.672552</v>
      </c>
      <c r="Y203" s="49">
        <v>0.5</v>
      </c>
      <c r="Z203" s="49">
        <v>0</v>
      </c>
      <c r="AA203" s="71">
        <v>203</v>
      </c>
      <c r="AB203" s="71"/>
      <c r="AC203" s="72"/>
      <c r="AD203" s="78" t="s">
        <v>1533</v>
      </c>
      <c r="AE203" s="78">
        <v>742</v>
      </c>
      <c r="AF203" s="78">
        <v>832</v>
      </c>
      <c r="AG203" s="78">
        <v>12610</v>
      </c>
      <c r="AH203" s="78">
        <v>17366</v>
      </c>
      <c r="AI203" s="78"/>
      <c r="AJ203" s="78" t="s">
        <v>1737</v>
      </c>
      <c r="AK203" s="78" t="s">
        <v>1886</v>
      </c>
      <c r="AL203" s="83" t="s">
        <v>2021</v>
      </c>
      <c r="AM203" s="78"/>
      <c r="AN203" s="80">
        <v>43373.382418981484</v>
      </c>
      <c r="AO203" s="83" t="s">
        <v>2213</v>
      </c>
      <c r="AP203" s="78" t="b">
        <v>1</v>
      </c>
      <c r="AQ203" s="78" t="b">
        <v>0</v>
      </c>
      <c r="AR203" s="78" t="b">
        <v>0</v>
      </c>
      <c r="AS203" s="78"/>
      <c r="AT203" s="78">
        <v>0</v>
      </c>
      <c r="AU203" s="78"/>
      <c r="AV203" s="78" t="b">
        <v>0</v>
      </c>
      <c r="AW203" s="78" t="s">
        <v>2331</v>
      </c>
      <c r="AX203" s="83" t="s">
        <v>2532</v>
      </c>
      <c r="AY203" s="78" t="s">
        <v>66</v>
      </c>
      <c r="AZ203" s="78" t="str">
        <f>REPLACE(INDEX(GroupVertices[Group],MATCH(Vertices[[#This Row],[Vertex]],GroupVertices[Vertex],0)),1,1,"")</f>
        <v>2</v>
      </c>
      <c r="BA203" s="48"/>
      <c r="BB203" s="48"/>
      <c r="BC203" s="48"/>
      <c r="BD203" s="48"/>
      <c r="BE203" s="48"/>
      <c r="BF203" s="48"/>
      <c r="BG203" s="116" t="s">
        <v>3399</v>
      </c>
      <c r="BH203" s="116" t="s">
        <v>3399</v>
      </c>
      <c r="BI203" s="116" t="s">
        <v>3508</v>
      </c>
      <c r="BJ203" s="116" t="s">
        <v>3508</v>
      </c>
      <c r="BK203" s="116">
        <v>0</v>
      </c>
      <c r="BL203" s="120">
        <v>0</v>
      </c>
      <c r="BM203" s="116">
        <v>2</v>
      </c>
      <c r="BN203" s="120">
        <v>8.695652173913043</v>
      </c>
      <c r="BO203" s="116">
        <v>0</v>
      </c>
      <c r="BP203" s="120">
        <v>0</v>
      </c>
      <c r="BQ203" s="116">
        <v>21</v>
      </c>
      <c r="BR203" s="120">
        <v>91.30434782608695</v>
      </c>
      <c r="BS203" s="116">
        <v>23</v>
      </c>
      <c r="BT203" s="2"/>
      <c r="BU203" s="3"/>
      <c r="BV203" s="3"/>
      <c r="BW203" s="3"/>
      <c r="BX203" s="3"/>
    </row>
    <row r="204" spans="1:76" ht="15">
      <c r="A204" s="64" t="s">
        <v>343</v>
      </c>
      <c r="B204" s="65"/>
      <c r="C204" s="65" t="s">
        <v>64</v>
      </c>
      <c r="D204" s="66">
        <v>164.71711082710303</v>
      </c>
      <c r="E204" s="68"/>
      <c r="F204" s="100" t="s">
        <v>854</v>
      </c>
      <c r="G204" s="65"/>
      <c r="H204" s="69" t="s">
        <v>343</v>
      </c>
      <c r="I204" s="70"/>
      <c r="J204" s="70"/>
      <c r="K204" s="69" t="s">
        <v>2752</v>
      </c>
      <c r="L204" s="73">
        <v>1</v>
      </c>
      <c r="M204" s="74">
        <v>6206.33203125</v>
      </c>
      <c r="N204" s="74">
        <v>2887.946533203125</v>
      </c>
      <c r="O204" s="75"/>
      <c r="P204" s="76"/>
      <c r="Q204" s="76"/>
      <c r="R204" s="86"/>
      <c r="S204" s="48">
        <v>0</v>
      </c>
      <c r="T204" s="48">
        <v>1</v>
      </c>
      <c r="U204" s="49">
        <v>0</v>
      </c>
      <c r="V204" s="49">
        <v>0.333333</v>
      </c>
      <c r="W204" s="49">
        <v>0</v>
      </c>
      <c r="X204" s="49">
        <v>0.638297</v>
      </c>
      <c r="Y204" s="49">
        <v>0</v>
      </c>
      <c r="Z204" s="49">
        <v>0</v>
      </c>
      <c r="AA204" s="71">
        <v>204</v>
      </c>
      <c r="AB204" s="71"/>
      <c r="AC204" s="72"/>
      <c r="AD204" s="78" t="s">
        <v>1534</v>
      </c>
      <c r="AE204" s="78">
        <v>576</v>
      </c>
      <c r="AF204" s="78">
        <v>1200</v>
      </c>
      <c r="AG204" s="78">
        <v>20458</v>
      </c>
      <c r="AH204" s="78">
        <v>56152</v>
      </c>
      <c r="AI204" s="78"/>
      <c r="AJ204" s="78" t="s">
        <v>1738</v>
      </c>
      <c r="AK204" s="78" t="s">
        <v>1887</v>
      </c>
      <c r="AL204" s="78"/>
      <c r="AM204" s="78"/>
      <c r="AN204" s="80">
        <v>40909.57528935185</v>
      </c>
      <c r="AO204" s="83" t="s">
        <v>2214</v>
      </c>
      <c r="AP204" s="78" t="b">
        <v>0</v>
      </c>
      <c r="AQ204" s="78" t="b">
        <v>0</v>
      </c>
      <c r="AR204" s="78" t="b">
        <v>1</v>
      </c>
      <c r="AS204" s="78"/>
      <c r="AT204" s="78">
        <v>10</v>
      </c>
      <c r="AU204" s="83" t="s">
        <v>2230</v>
      </c>
      <c r="AV204" s="78" t="b">
        <v>0</v>
      </c>
      <c r="AW204" s="78" t="s">
        <v>2331</v>
      </c>
      <c r="AX204" s="83" t="s">
        <v>2533</v>
      </c>
      <c r="AY204" s="78" t="s">
        <v>66</v>
      </c>
      <c r="AZ204" s="78" t="str">
        <f>REPLACE(INDEX(GroupVertices[Group],MATCH(Vertices[[#This Row],[Vertex]],GroupVertices[Vertex],0)),1,1,"")</f>
        <v>13</v>
      </c>
      <c r="BA204" s="48"/>
      <c r="BB204" s="48"/>
      <c r="BC204" s="48"/>
      <c r="BD204" s="48"/>
      <c r="BE204" s="48"/>
      <c r="BF204" s="48"/>
      <c r="BG204" s="116" t="s">
        <v>3396</v>
      </c>
      <c r="BH204" s="116" t="s">
        <v>3396</v>
      </c>
      <c r="BI204" s="116" t="s">
        <v>3505</v>
      </c>
      <c r="BJ204" s="116" t="s">
        <v>3505</v>
      </c>
      <c r="BK204" s="116">
        <v>0</v>
      </c>
      <c r="BL204" s="120">
        <v>0</v>
      </c>
      <c r="BM204" s="116">
        <v>0</v>
      </c>
      <c r="BN204" s="120">
        <v>0</v>
      </c>
      <c r="BO204" s="116">
        <v>0</v>
      </c>
      <c r="BP204" s="120">
        <v>0</v>
      </c>
      <c r="BQ204" s="116">
        <v>12</v>
      </c>
      <c r="BR204" s="120">
        <v>100</v>
      </c>
      <c r="BS204" s="116">
        <v>12</v>
      </c>
      <c r="BT204" s="2"/>
      <c r="BU204" s="3"/>
      <c r="BV204" s="3"/>
      <c r="BW204" s="3"/>
      <c r="BX204" s="3"/>
    </row>
    <row r="205" spans="1:76" ht="15">
      <c r="A205" s="64" t="s">
        <v>345</v>
      </c>
      <c r="B205" s="65"/>
      <c r="C205" s="65" t="s">
        <v>64</v>
      </c>
      <c r="D205" s="66">
        <v>162.2218973842134</v>
      </c>
      <c r="E205" s="68"/>
      <c r="F205" s="100" t="s">
        <v>856</v>
      </c>
      <c r="G205" s="65"/>
      <c r="H205" s="69" t="s">
        <v>345</v>
      </c>
      <c r="I205" s="70"/>
      <c r="J205" s="70"/>
      <c r="K205" s="69" t="s">
        <v>2753</v>
      </c>
      <c r="L205" s="73">
        <v>1</v>
      </c>
      <c r="M205" s="74">
        <v>8137.587890625</v>
      </c>
      <c r="N205" s="74">
        <v>3017.34521484375</v>
      </c>
      <c r="O205" s="75"/>
      <c r="P205" s="76"/>
      <c r="Q205" s="76"/>
      <c r="R205" s="86"/>
      <c r="S205" s="48">
        <v>0</v>
      </c>
      <c r="T205" s="48">
        <v>1</v>
      </c>
      <c r="U205" s="49">
        <v>0</v>
      </c>
      <c r="V205" s="49">
        <v>1</v>
      </c>
      <c r="W205" s="49">
        <v>0</v>
      </c>
      <c r="X205" s="49">
        <v>0.999998</v>
      </c>
      <c r="Y205" s="49">
        <v>0</v>
      </c>
      <c r="Z205" s="49">
        <v>0</v>
      </c>
      <c r="AA205" s="71">
        <v>205</v>
      </c>
      <c r="AB205" s="71"/>
      <c r="AC205" s="72"/>
      <c r="AD205" s="78" t="s">
        <v>1535</v>
      </c>
      <c r="AE205" s="78">
        <v>245</v>
      </c>
      <c r="AF205" s="78">
        <v>98</v>
      </c>
      <c r="AG205" s="78">
        <v>728</v>
      </c>
      <c r="AH205" s="78">
        <v>677</v>
      </c>
      <c r="AI205" s="78"/>
      <c r="AJ205" s="78"/>
      <c r="AK205" s="78" t="s">
        <v>1888</v>
      </c>
      <c r="AL205" s="83" t="s">
        <v>2022</v>
      </c>
      <c r="AM205" s="78"/>
      <c r="AN205" s="80">
        <v>42240.61</v>
      </c>
      <c r="AO205" s="83" t="s">
        <v>2215</v>
      </c>
      <c r="AP205" s="78" t="b">
        <v>0</v>
      </c>
      <c r="AQ205" s="78" t="b">
        <v>0</v>
      </c>
      <c r="AR205" s="78" t="b">
        <v>1</v>
      </c>
      <c r="AS205" s="78"/>
      <c r="AT205" s="78">
        <v>1</v>
      </c>
      <c r="AU205" s="83" t="s">
        <v>2230</v>
      </c>
      <c r="AV205" s="78" t="b">
        <v>0</v>
      </c>
      <c r="AW205" s="78" t="s">
        <v>2331</v>
      </c>
      <c r="AX205" s="83" t="s">
        <v>2534</v>
      </c>
      <c r="AY205" s="78" t="s">
        <v>66</v>
      </c>
      <c r="AZ205" s="78" t="str">
        <f>REPLACE(INDEX(GroupVertices[Group],MATCH(Vertices[[#This Row],[Vertex]],GroupVertices[Vertex],0)),1,1,"")</f>
        <v>27</v>
      </c>
      <c r="BA205" s="48"/>
      <c r="BB205" s="48"/>
      <c r="BC205" s="48"/>
      <c r="BD205" s="48"/>
      <c r="BE205" s="48" t="s">
        <v>707</v>
      </c>
      <c r="BF205" s="48" t="s">
        <v>707</v>
      </c>
      <c r="BG205" s="116" t="s">
        <v>3400</v>
      </c>
      <c r="BH205" s="116" t="s">
        <v>3400</v>
      </c>
      <c r="BI205" s="116" t="s">
        <v>3509</v>
      </c>
      <c r="BJ205" s="116" t="s">
        <v>3509</v>
      </c>
      <c r="BK205" s="116">
        <v>0</v>
      </c>
      <c r="BL205" s="120">
        <v>0</v>
      </c>
      <c r="BM205" s="116">
        <v>0</v>
      </c>
      <c r="BN205" s="120">
        <v>0</v>
      </c>
      <c r="BO205" s="116">
        <v>0</v>
      </c>
      <c r="BP205" s="120">
        <v>0</v>
      </c>
      <c r="BQ205" s="116">
        <v>21</v>
      </c>
      <c r="BR205" s="120">
        <v>100</v>
      </c>
      <c r="BS205" s="116">
        <v>21</v>
      </c>
      <c r="BT205" s="2"/>
      <c r="BU205" s="3"/>
      <c r="BV205" s="3"/>
      <c r="BW205" s="3"/>
      <c r="BX205" s="3"/>
    </row>
    <row r="206" spans="1:76" ht="15">
      <c r="A206" s="64" t="s">
        <v>427</v>
      </c>
      <c r="B206" s="65"/>
      <c r="C206" s="65" t="s">
        <v>64</v>
      </c>
      <c r="D206" s="66">
        <v>164.04689015641762</v>
      </c>
      <c r="E206" s="68"/>
      <c r="F206" s="100" t="s">
        <v>2326</v>
      </c>
      <c r="G206" s="65"/>
      <c r="H206" s="69" t="s">
        <v>427</v>
      </c>
      <c r="I206" s="70"/>
      <c r="J206" s="70"/>
      <c r="K206" s="69" t="s">
        <v>2754</v>
      </c>
      <c r="L206" s="73">
        <v>1</v>
      </c>
      <c r="M206" s="74">
        <v>8137.587890625</v>
      </c>
      <c r="N206" s="74">
        <v>3452.595947265625</v>
      </c>
      <c r="O206" s="75"/>
      <c r="P206" s="76"/>
      <c r="Q206" s="76"/>
      <c r="R206" s="86"/>
      <c r="S206" s="48">
        <v>1</v>
      </c>
      <c r="T206" s="48">
        <v>0</v>
      </c>
      <c r="U206" s="49">
        <v>0</v>
      </c>
      <c r="V206" s="49">
        <v>1</v>
      </c>
      <c r="W206" s="49">
        <v>0</v>
      </c>
      <c r="X206" s="49">
        <v>0.999998</v>
      </c>
      <c r="Y206" s="49">
        <v>0</v>
      </c>
      <c r="Z206" s="49">
        <v>0</v>
      </c>
      <c r="AA206" s="71">
        <v>206</v>
      </c>
      <c r="AB206" s="71"/>
      <c r="AC206" s="72"/>
      <c r="AD206" s="78" t="s">
        <v>1536</v>
      </c>
      <c r="AE206" s="78">
        <v>276</v>
      </c>
      <c r="AF206" s="78">
        <v>904</v>
      </c>
      <c r="AG206" s="78">
        <v>12697</v>
      </c>
      <c r="AH206" s="78">
        <v>25779</v>
      </c>
      <c r="AI206" s="78"/>
      <c r="AJ206" s="78" t="s">
        <v>1739</v>
      </c>
      <c r="AK206" s="78"/>
      <c r="AL206" s="78"/>
      <c r="AM206" s="78"/>
      <c r="AN206" s="80">
        <v>43262.49864583334</v>
      </c>
      <c r="AO206" s="83" t="s">
        <v>2216</v>
      </c>
      <c r="AP206" s="78" t="b">
        <v>1</v>
      </c>
      <c r="AQ206" s="78" t="b">
        <v>0</v>
      </c>
      <c r="AR206" s="78" t="b">
        <v>1</v>
      </c>
      <c r="AS206" s="78"/>
      <c r="AT206" s="78">
        <v>1</v>
      </c>
      <c r="AU206" s="78"/>
      <c r="AV206" s="78" t="b">
        <v>0</v>
      </c>
      <c r="AW206" s="78" t="s">
        <v>2331</v>
      </c>
      <c r="AX206" s="83" t="s">
        <v>2535</v>
      </c>
      <c r="AY206" s="78" t="s">
        <v>65</v>
      </c>
      <c r="AZ206" s="78" t="str">
        <f>REPLACE(INDEX(GroupVertices[Group],MATCH(Vertices[[#This Row],[Vertex]],GroupVertices[Vertex],0)),1,1,"")</f>
        <v>27</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349</v>
      </c>
      <c r="B207" s="65"/>
      <c r="C207" s="65" t="s">
        <v>64</v>
      </c>
      <c r="D207" s="66">
        <v>162.44605902744942</v>
      </c>
      <c r="E207" s="68"/>
      <c r="F207" s="100" t="s">
        <v>860</v>
      </c>
      <c r="G207" s="65"/>
      <c r="H207" s="69" t="s">
        <v>349</v>
      </c>
      <c r="I207" s="70"/>
      <c r="J207" s="70"/>
      <c r="K207" s="69" t="s">
        <v>2755</v>
      </c>
      <c r="L207" s="73">
        <v>1</v>
      </c>
      <c r="M207" s="74">
        <v>3686.80908203125</v>
      </c>
      <c r="N207" s="74">
        <v>2404.775146484375</v>
      </c>
      <c r="O207" s="75"/>
      <c r="P207" s="76"/>
      <c r="Q207" s="76"/>
      <c r="R207" s="86"/>
      <c r="S207" s="48">
        <v>0</v>
      </c>
      <c r="T207" s="48">
        <v>2</v>
      </c>
      <c r="U207" s="49">
        <v>0</v>
      </c>
      <c r="V207" s="49">
        <v>0.009091</v>
      </c>
      <c r="W207" s="49">
        <v>8E-06</v>
      </c>
      <c r="X207" s="49">
        <v>0.819749</v>
      </c>
      <c r="Y207" s="49">
        <v>0.5</v>
      </c>
      <c r="Z207" s="49">
        <v>0</v>
      </c>
      <c r="AA207" s="71">
        <v>207</v>
      </c>
      <c r="AB207" s="71"/>
      <c r="AC207" s="72"/>
      <c r="AD207" s="78" t="s">
        <v>1537</v>
      </c>
      <c r="AE207" s="78">
        <v>168</v>
      </c>
      <c r="AF207" s="78">
        <v>197</v>
      </c>
      <c r="AG207" s="78">
        <v>3761</v>
      </c>
      <c r="AH207" s="78">
        <v>8243</v>
      </c>
      <c r="AI207" s="78"/>
      <c r="AJ207" s="78" t="s">
        <v>1740</v>
      </c>
      <c r="AK207" s="78" t="s">
        <v>1889</v>
      </c>
      <c r="AL207" s="78"/>
      <c r="AM207" s="78"/>
      <c r="AN207" s="80">
        <v>41903.38650462963</v>
      </c>
      <c r="AO207" s="78"/>
      <c r="AP207" s="78" t="b">
        <v>1</v>
      </c>
      <c r="AQ207" s="78" t="b">
        <v>0</v>
      </c>
      <c r="AR207" s="78" t="b">
        <v>0</v>
      </c>
      <c r="AS207" s="78"/>
      <c r="AT207" s="78">
        <v>1</v>
      </c>
      <c r="AU207" s="83" t="s">
        <v>2230</v>
      </c>
      <c r="AV207" s="78" t="b">
        <v>0</v>
      </c>
      <c r="AW207" s="78" t="s">
        <v>2331</v>
      </c>
      <c r="AX207" s="83" t="s">
        <v>2536</v>
      </c>
      <c r="AY207" s="78" t="s">
        <v>66</v>
      </c>
      <c r="AZ207" s="78" t="str">
        <f>REPLACE(INDEX(GroupVertices[Group],MATCH(Vertices[[#This Row],[Vertex]],GroupVertices[Vertex],0)),1,1,"")</f>
        <v>4</v>
      </c>
      <c r="BA207" s="48"/>
      <c r="BB207" s="48"/>
      <c r="BC207" s="48"/>
      <c r="BD207" s="48"/>
      <c r="BE207" s="48" t="s">
        <v>664</v>
      </c>
      <c r="BF207" s="48" t="s">
        <v>664</v>
      </c>
      <c r="BG207" s="116" t="s">
        <v>3401</v>
      </c>
      <c r="BH207" s="116" t="s">
        <v>3401</v>
      </c>
      <c r="BI207" s="116" t="s">
        <v>3438</v>
      </c>
      <c r="BJ207" s="116" t="s">
        <v>3438</v>
      </c>
      <c r="BK207" s="116">
        <v>1</v>
      </c>
      <c r="BL207" s="120">
        <v>2.0833333333333335</v>
      </c>
      <c r="BM207" s="116">
        <v>1</v>
      </c>
      <c r="BN207" s="120">
        <v>2.0833333333333335</v>
      </c>
      <c r="BO207" s="116">
        <v>0</v>
      </c>
      <c r="BP207" s="120">
        <v>0</v>
      </c>
      <c r="BQ207" s="116">
        <v>46</v>
      </c>
      <c r="BR207" s="120">
        <v>95.83333333333333</v>
      </c>
      <c r="BS207" s="116">
        <v>48</v>
      </c>
      <c r="BT207" s="2"/>
      <c r="BU207" s="3"/>
      <c r="BV207" s="3"/>
      <c r="BW207" s="3"/>
      <c r="BX207" s="3"/>
    </row>
    <row r="208" spans="1:76" ht="15">
      <c r="A208" s="64" t="s">
        <v>350</v>
      </c>
      <c r="B208" s="65"/>
      <c r="C208" s="65" t="s">
        <v>64</v>
      </c>
      <c r="D208" s="66">
        <v>177.19317804155105</v>
      </c>
      <c r="E208" s="68"/>
      <c r="F208" s="100" t="s">
        <v>861</v>
      </c>
      <c r="G208" s="65"/>
      <c r="H208" s="69" t="s">
        <v>350</v>
      </c>
      <c r="I208" s="70"/>
      <c r="J208" s="70"/>
      <c r="K208" s="69" t="s">
        <v>2756</v>
      </c>
      <c r="L208" s="73">
        <v>1</v>
      </c>
      <c r="M208" s="74">
        <v>6722.84912109375</v>
      </c>
      <c r="N208" s="74">
        <v>6111.1533203125</v>
      </c>
      <c r="O208" s="75"/>
      <c r="P208" s="76"/>
      <c r="Q208" s="76"/>
      <c r="R208" s="86"/>
      <c r="S208" s="48">
        <v>0</v>
      </c>
      <c r="T208" s="48">
        <v>1</v>
      </c>
      <c r="U208" s="49">
        <v>0</v>
      </c>
      <c r="V208" s="49">
        <v>0.333333</v>
      </c>
      <c r="W208" s="49">
        <v>0</v>
      </c>
      <c r="X208" s="49">
        <v>0.638297</v>
      </c>
      <c r="Y208" s="49">
        <v>0</v>
      </c>
      <c r="Z208" s="49">
        <v>0</v>
      </c>
      <c r="AA208" s="71">
        <v>208</v>
      </c>
      <c r="AB208" s="71"/>
      <c r="AC208" s="72"/>
      <c r="AD208" s="78" t="s">
        <v>1538</v>
      </c>
      <c r="AE208" s="78">
        <v>851</v>
      </c>
      <c r="AF208" s="78">
        <v>6710</v>
      </c>
      <c r="AG208" s="78">
        <v>66088</v>
      </c>
      <c r="AH208" s="78">
        <v>292</v>
      </c>
      <c r="AI208" s="78"/>
      <c r="AJ208" s="78" t="s">
        <v>1741</v>
      </c>
      <c r="AK208" s="78"/>
      <c r="AL208" s="78"/>
      <c r="AM208" s="78"/>
      <c r="AN208" s="80">
        <v>40869.285104166665</v>
      </c>
      <c r="AO208" s="83" t="s">
        <v>2217</v>
      </c>
      <c r="AP208" s="78" t="b">
        <v>1</v>
      </c>
      <c r="AQ208" s="78" t="b">
        <v>0</v>
      </c>
      <c r="AR208" s="78" t="b">
        <v>1</v>
      </c>
      <c r="AS208" s="78"/>
      <c r="AT208" s="78">
        <v>206</v>
      </c>
      <c r="AU208" s="83" t="s">
        <v>2230</v>
      </c>
      <c r="AV208" s="78" t="b">
        <v>0</v>
      </c>
      <c r="AW208" s="78" t="s">
        <v>2331</v>
      </c>
      <c r="AX208" s="83" t="s">
        <v>2537</v>
      </c>
      <c r="AY208" s="78" t="s">
        <v>66</v>
      </c>
      <c r="AZ208" s="78" t="str">
        <f>REPLACE(INDEX(GroupVertices[Group],MATCH(Vertices[[#This Row],[Vertex]],GroupVertices[Vertex],0)),1,1,"")</f>
        <v>11</v>
      </c>
      <c r="BA208" s="48"/>
      <c r="BB208" s="48"/>
      <c r="BC208" s="48"/>
      <c r="BD208" s="48"/>
      <c r="BE208" s="48" t="s">
        <v>653</v>
      </c>
      <c r="BF208" s="48" t="s">
        <v>653</v>
      </c>
      <c r="BG208" s="116" t="s">
        <v>3402</v>
      </c>
      <c r="BH208" s="116" t="s">
        <v>3402</v>
      </c>
      <c r="BI208" s="116" t="s">
        <v>3510</v>
      </c>
      <c r="BJ208" s="116" t="s">
        <v>3510</v>
      </c>
      <c r="BK208" s="116">
        <v>0</v>
      </c>
      <c r="BL208" s="120">
        <v>0</v>
      </c>
      <c r="BM208" s="116">
        <v>0</v>
      </c>
      <c r="BN208" s="120">
        <v>0</v>
      </c>
      <c r="BO208" s="116">
        <v>0</v>
      </c>
      <c r="BP208" s="120">
        <v>0</v>
      </c>
      <c r="BQ208" s="116">
        <v>25</v>
      </c>
      <c r="BR208" s="120">
        <v>100</v>
      </c>
      <c r="BS208" s="116">
        <v>25</v>
      </c>
      <c r="BT208" s="2"/>
      <c r="BU208" s="3"/>
      <c r="BV208" s="3"/>
      <c r="BW208" s="3"/>
      <c r="BX208" s="3"/>
    </row>
    <row r="209" spans="1:76" ht="15">
      <c r="A209" s="64" t="s">
        <v>360</v>
      </c>
      <c r="B209" s="65"/>
      <c r="C209" s="65" t="s">
        <v>64</v>
      </c>
      <c r="D209" s="66">
        <v>169.94302065123117</v>
      </c>
      <c r="E209" s="68"/>
      <c r="F209" s="100" t="s">
        <v>870</v>
      </c>
      <c r="G209" s="65"/>
      <c r="H209" s="69" t="s">
        <v>360</v>
      </c>
      <c r="I209" s="70"/>
      <c r="J209" s="70"/>
      <c r="K209" s="69" t="s">
        <v>2757</v>
      </c>
      <c r="L209" s="73">
        <v>24.414519906323186</v>
      </c>
      <c r="M209" s="74">
        <v>6722.84912109375</v>
      </c>
      <c r="N209" s="74">
        <v>5534.74072265625</v>
      </c>
      <c r="O209" s="75"/>
      <c r="P209" s="76"/>
      <c r="Q209" s="76"/>
      <c r="R209" s="86"/>
      <c r="S209" s="48">
        <v>3</v>
      </c>
      <c r="T209" s="48">
        <v>1</v>
      </c>
      <c r="U209" s="49">
        <v>2</v>
      </c>
      <c r="V209" s="49">
        <v>0.5</v>
      </c>
      <c r="W209" s="49">
        <v>0</v>
      </c>
      <c r="X209" s="49">
        <v>1.7234</v>
      </c>
      <c r="Y209" s="49">
        <v>0</v>
      </c>
      <c r="Z209" s="49">
        <v>0</v>
      </c>
      <c r="AA209" s="71">
        <v>209</v>
      </c>
      <c r="AB209" s="71"/>
      <c r="AC209" s="72"/>
      <c r="AD209" s="78" t="s">
        <v>1539</v>
      </c>
      <c r="AE209" s="78">
        <v>945</v>
      </c>
      <c r="AF209" s="78">
        <v>3508</v>
      </c>
      <c r="AG209" s="78">
        <v>17219</v>
      </c>
      <c r="AH209" s="78">
        <v>22710</v>
      </c>
      <c r="AI209" s="78"/>
      <c r="AJ209" s="78" t="s">
        <v>1742</v>
      </c>
      <c r="AK209" s="78"/>
      <c r="AL209" s="83" t="s">
        <v>2023</v>
      </c>
      <c r="AM209" s="78"/>
      <c r="AN209" s="80">
        <v>42639.43685185185</v>
      </c>
      <c r="AO209" s="83" t="s">
        <v>2218</v>
      </c>
      <c r="AP209" s="78" t="b">
        <v>0</v>
      </c>
      <c r="AQ209" s="78" t="b">
        <v>0</v>
      </c>
      <c r="AR209" s="78" t="b">
        <v>0</v>
      </c>
      <c r="AS209" s="78"/>
      <c r="AT209" s="78">
        <v>79</v>
      </c>
      <c r="AU209" s="83" t="s">
        <v>2230</v>
      </c>
      <c r="AV209" s="78" t="b">
        <v>0</v>
      </c>
      <c r="AW209" s="78" t="s">
        <v>2331</v>
      </c>
      <c r="AX209" s="83" t="s">
        <v>2538</v>
      </c>
      <c r="AY209" s="78" t="s">
        <v>66</v>
      </c>
      <c r="AZ209" s="78" t="str">
        <f>REPLACE(INDEX(GroupVertices[Group],MATCH(Vertices[[#This Row],[Vertex]],GroupVertices[Vertex],0)),1,1,"")</f>
        <v>11</v>
      </c>
      <c r="BA209" s="48" t="s">
        <v>624</v>
      </c>
      <c r="BB209" s="48" t="s">
        <v>624</v>
      </c>
      <c r="BC209" s="48" t="s">
        <v>625</v>
      </c>
      <c r="BD209" s="48" t="s">
        <v>625</v>
      </c>
      <c r="BE209" s="48" t="s">
        <v>653</v>
      </c>
      <c r="BF209" s="48" t="s">
        <v>653</v>
      </c>
      <c r="BG209" s="116" t="s">
        <v>3403</v>
      </c>
      <c r="BH209" s="116" t="s">
        <v>3403</v>
      </c>
      <c r="BI209" s="116" t="s">
        <v>3511</v>
      </c>
      <c r="BJ209" s="116" t="s">
        <v>3511</v>
      </c>
      <c r="BK209" s="116">
        <v>0</v>
      </c>
      <c r="BL209" s="120">
        <v>0</v>
      </c>
      <c r="BM209" s="116">
        <v>0</v>
      </c>
      <c r="BN209" s="120">
        <v>0</v>
      </c>
      <c r="BO209" s="116">
        <v>0</v>
      </c>
      <c r="BP209" s="120">
        <v>0</v>
      </c>
      <c r="BQ209" s="116">
        <v>22</v>
      </c>
      <c r="BR209" s="120">
        <v>100</v>
      </c>
      <c r="BS209" s="116">
        <v>22</v>
      </c>
      <c r="BT209" s="2"/>
      <c r="BU209" s="3"/>
      <c r="BV209" s="3"/>
      <c r="BW209" s="3"/>
      <c r="BX209" s="3"/>
    </row>
    <row r="210" spans="1:76" ht="15">
      <c r="A210" s="64" t="s">
        <v>351</v>
      </c>
      <c r="B210" s="65"/>
      <c r="C210" s="65" t="s">
        <v>64</v>
      </c>
      <c r="D210" s="66">
        <v>168.01160770496543</v>
      </c>
      <c r="E210" s="68"/>
      <c r="F210" s="100" t="s">
        <v>862</v>
      </c>
      <c r="G210" s="65"/>
      <c r="H210" s="69" t="s">
        <v>351</v>
      </c>
      <c r="I210" s="70"/>
      <c r="J210" s="70"/>
      <c r="K210" s="69" t="s">
        <v>2758</v>
      </c>
      <c r="L210" s="73">
        <v>1</v>
      </c>
      <c r="M210" s="74">
        <v>8842.5205078125</v>
      </c>
      <c r="N210" s="74">
        <v>3017.34521484375</v>
      </c>
      <c r="O210" s="75"/>
      <c r="P210" s="76"/>
      <c r="Q210" s="76"/>
      <c r="R210" s="86"/>
      <c r="S210" s="48">
        <v>0</v>
      </c>
      <c r="T210" s="48">
        <v>1</v>
      </c>
      <c r="U210" s="49">
        <v>0</v>
      </c>
      <c r="V210" s="49">
        <v>1</v>
      </c>
      <c r="W210" s="49">
        <v>0</v>
      </c>
      <c r="X210" s="49">
        <v>0.999998</v>
      </c>
      <c r="Y210" s="49">
        <v>0</v>
      </c>
      <c r="Z210" s="49">
        <v>0</v>
      </c>
      <c r="AA210" s="71">
        <v>210</v>
      </c>
      <c r="AB210" s="71"/>
      <c r="AC210" s="72"/>
      <c r="AD210" s="78" t="s">
        <v>1540</v>
      </c>
      <c r="AE210" s="78">
        <v>5000</v>
      </c>
      <c r="AF210" s="78">
        <v>2655</v>
      </c>
      <c r="AG210" s="78">
        <v>160158</v>
      </c>
      <c r="AH210" s="78">
        <v>1030</v>
      </c>
      <c r="AI210" s="78"/>
      <c r="AJ210" s="78" t="s">
        <v>1743</v>
      </c>
      <c r="AK210" s="78"/>
      <c r="AL210" s="83" t="s">
        <v>2024</v>
      </c>
      <c r="AM210" s="78"/>
      <c r="AN210" s="80">
        <v>39219.56329861111</v>
      </c>
      <c r="AO210" s="78"/>
      <c r="AP210" s="78" t="b">
        <v>0</v>
      </c>
      <c r="AQ210" s="78" t="b">
        <v>0</v>
      </c>
      <c r="AR210" s="78" t="b">
        <v>0</v>
      </c>
      <c r="AS210" s="78"/>
      <c r="AT210" s="78">
        <v>418</v>
      </c>
      <c r="AU210" s="83" t="s">
        <v>2239</v>
      </c>
      <c r="AV210" s="78" t="b">
        <v>0</v>
      </c>
      <c r="AW210" s="78" t="s">
        <v>2331</v>
      </c>
      <c r="AX210" s="83" t="s">
        <v>2539</v>
      </c>
      <c r="AY210" s="78" t="s">
        <v>66</v>
      </c>
      <c r="AZ210" s="78" t="str">
        <f>REPLACE(INDEX(GroupVertices[Group],MATCH(Vertices[[#This Row],[Vertex]],GroupVertices[Vertex],0)),1,1,"")</f>
        <v>26</v>
      </c>
      <c r="BA210" s="48" t="s">
        <v>617</v>
      </c>
      <c r="BB210" s="48" t="s">
        <v>617</v>
      </c>
      <c r="BC210" s="48" t="s">
        <v>625</v>
      </c>
      <c r="BD210" s="48" t="s">
        <v>625</v>
      </c>
      <c r="BE210" s="48" t="s">
        <v>653</v>
      </c>
      <c r="BF210" s="48" t="s">
        <v>653</v>
      </c>
      <c r="BG210" s="116" t="s">
        <v>3404</v>
      </c>
      <c r="BH210" s="116" t="s">
        <v>3404</v>
      </c>
      <c r="BI210" s="116" t="s">
        <v>3512</v>
      </c>
      <c r="BJ210" s="116" t="s">
        <v>3512</v>
      </c>
      <c r="BK210" s="116">
        <v>1</v>
      </c>
      <c r="BL210" s="120">
        <v>7.6923076923076925</v>
      </c>
      <c r="BM210" s="116">
        <v>0</v>
      </c>
      <c r="BN210" s="120">
        <v>0</v>
      </c>
      <c r="BO210" s="116">
        <v>0</v>
      </c>
      <c r="BP210" s="120">
        <v>0</v>
      </c>
      <c r="BQ210" s="116">
        <v>12</v>
      </c>
      <c r="BR210" s="120">
        <v>92.3076923076923</v>
      </c>
      <c r="BS210" s="116">
        <v>13</v>
      </c>
      <c r="BT210" s="2"/>
      <c r="BU210" s="3"/>
      <c r="BV210" s="3"/>
      <c r="BW210" s="3"/>
      <c r="BX210" s="3"/>
    </row>
    <row r="211" spans="1:76" ht="15">
      <c r="A211" s="64" t="s">
        <v>428</v>
      </c>
      <c r="B211" s="65"/>
      <c r="C211" s="65" t="s">
        <v>64</v>
      </c>
      <c r="D211" s="66">
        <v>162.2377471973715</v>
      </c>
      <c r="E211" s="68"/>
      <c r="F211" s="100" t="s">
        <v>2327</v>
      </c>
      <c r="G211" s="65"/>
      <c r="H211" s="69" t="s">
        <v>428</v>
      </c>
      <c r="I211" s="70"/>
      <c r="J211" s="70"/>
      <c r="K211" s="69" t="s">
        <v>2759</v>
      </c>
      <c r="L211" s="73">
        <v>1</v>
      </c>
      <c r="M211" s="74">
        <v>8842.5205078125</v>
      </c>
      <c r="N211" s="74">
        <v>3452.595947265625</v>
      </c>
      <c r="O211" s="75"/>
      <c r="P211" s="76"/>
      <c r="Q211" s="76"/>
      <c r="R211" s="86"/>
      <c r="S211" s="48">
        <v>1</v>
      </c>
      <c r="T211" s="48">
        <v>0</v>
      </c>
      <c r="U211" s="49">
        <v>0</v>
      </c>
      <c r="V211" s="49">
        <v>1</v>
      </c>
      <c r="W211" s="49">
        <v>0</v>
      </c>
      <c r="X211" s="49">
        <v>0.999998</v>
      </c>
      <c r="Y211" s="49">
        <v>0</v>
      </c>
      <c r="Z211" s="49">
        <v>0</v>
      </c>
      <c r="AA211" s="71">
        <v>211</v>
      </c>
      <c r="AB211" s="71"/>
      <c r="AC211" s="72"/>
      <c r="AD211" s="78" t="s">
        <v>1541</v>
      </c>
      <c r="AE211" s="78">
        <v>86</v>
      </c>
      <c r="AF211" s="78">
        <v>105</v>
      </c>
      <c r="AG211" s="78">
        <v>245</v>
      </c>
      <c r="AH211" s="78">
        <v>225</v>
      </c>
      <c r="AI211" s="78"/>
      <c r="AJ211" s="78" t="s">
        <v>1744</v>
      </c>
      <c r="AK211" s="78" t="s">
        <v>1890</v>
      </c>
      <c r="AL211" s="78"/>
      <c r="AM211" s="78"/>
      <c r="AN211" s="80">
        <v>40497.275300925925</v>
      </c>
      <c r="AO211" s="83" t="s">
        <v>2219</v>
      </c>
      <c r="AP211" s="78" t="b">
        <v>1</v>
      </c>
      <c r="AQ211" s="78" t="b">
        <v>0</v>
      </c>
      <c r="AR211" s="78" t="b">
        <v>1</v>
      </c>
      <c r="AS211" s="78"/>
      <c r="AT211" s="78">
        <v>5</v>
      </c>
      <c r="AU211" s="83" t="s">
        <v>2230</v>
      </c>
      <c r="AV211" s="78" t="b">
        <v>0</v>
      </c>
      <c r="AW211" s="78" t="s">
        <v>2331</v>
      </c>
      <c r="AX211" s="83" t="s">
        <v>2540</v>
      </c>
      <c r="AY211" s="78" t="s">
        <v>65</v>
      </c>
      <c r="AZ211" s="78" t="str">
        <f>REPLACE(INDEX(GroupVertices[Group],MATCH(Vertices[[#This Row],[Vertex]],GroupVertices[Vertex],0)),1,1,"")</f>
        <v>26</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352</v>
      </c>
      <c r="B212" s="65"/>
      <c r="C212" s="65" t="s">
        <v>64</v>
      </c>
      <c r="D212" s="66">
        <v>167.12401816811177</v>
      </c>
      <c r="E212" s="68"/>
      <c r="F212" s="100" t="s">
        <v>863</v>
      </c>
      <c r="G212" s="65"/>
      <c r="H212" s="69" t="s">
        <v>352</v>
      </c>
      <c r="I212" s="70"/>
      <c r="J212" s="70"/>
      <c r="K212" s="69" t="s">
        <v>2760</v>
      </c>
      <c r="L212" s="73">
        <v>1</v>
      </c>
      <c r="M212" s="74">
        <v>8137.587890625</v>
      </c>
      <c r="N212" s="74">
        <v>570.5311889648438</v>
      </c>
      <c r="O212" s="75"/>
      <c r="P212" s="76"/>
      <c r="Q212" s="76"/>
      <c r="R212" s="86"/>
      <c r="S212" s="48">
        <v>0</v>
      </c>
      <c r="T212" s="48">
        <v>1</v>
      </c>
      <c r="U212" s="49">
        <v>0</v>
      </c>
      <c r="V212" s="49">
        <v>1</v>
      </c>
      <c r="W212" s="49">
        <v>0</v>
      </c>
      <c r="X212" s="49">
        <v>0.999998</v>
      </c>
      <c r="Y212" s="49">
        <v>0</v>
      </c>
      <c r="Z212" s="49">
        <v>0</v>
      </c>
      <c r="AA212" s="71">
        <v>212</v>
      </c>
      <c r="AB212" s="71"/>
      <c r="AC212" s="72"/>
      <c r="AD212" s="78" t="s">
        <v>1542</v>
      </c>
      <c r="AE212" s="78">
        <v>1515</v>
      </c>
      <c r="AF212" s="78">
        <v>2263</v>
      </c>
      <c r="AG212" s="78">
        <v>19068</v>
      </c>
      <c r="AH212" s="78">
        <v>5715</v>
      </c>
      <c r="AI212" s="78"/>
      <c r="AJ212" s="78" t="s">
        <v>1745</v>
      </c>
      <c r="AK212" s="78" t="s">
        <v>1780</v>
      </c>
      <c r="AL212" s="83" t="s">
        <v>2025</v>
      </c>
      <c r="AM212" s="78"/>
      <c r="AN212" s="80">
        <v>39976.64603009259</v>
      </c>
      <c r="AO212" s="83" t="s">
        <v>2220</v>
      </c>
      <c r="AP212" s="78" t="b">
        <v>1</v>
      </c>
      <c r="AQ212" s="78" t="b">
        <v>0</v>
      </c>
      <c r="AR212" s="78" t="b">
        <v>1</v>
      </c>
      <c r="AS212" s="78"/>
      <c r="AT212" s="78">
        <v>109</v>
      </c>
      <c r="AU212" s="83" t="s">
        <v>2230</v>
      </c>
      <c r="AV212" s="78" t="b">
        <v>1</v>
      </c>
      <c r="AW212" s="78" t="s">
        <v>2331</v>
      </c>
      <c r="AX212" s="83" t="s">
        <v>2541</v>
      </c>
      <c r="AY212" s="78" t="s">
        <v>66</v>
      </c>
      <c r="AZ212" s="78" t="str">
        <f>REPLACE(INDEX(GroupVertices[Group],MATCH(Vertices[[#This Row],[Vertex]],GroupVertices[Vertex],0)),1,1,"")</f>
        <v>25</v>
      </c>
      <c r="BA212" s="48" t="s">
        <v>618</v>
      </c>
      <c r="BB212" s="48" t="s">
        <v>618</v>
      </c>
      <c r="BC212" s="48" t="s">
        <v>651</v>
      </c>
      <c r="BD212" s="48" t="s">
        <v>651</v>
      </c>
      <c r="BE212" s="48" t="s">
        <v>711</v>
      </c>
      <c r="BF212" s="48" t="s">
        <v>711</v>
      </c>
      <c r="BG212" s="116" t="s">
        <v>3405</v>
      </c>
      <c r="BH212" s="116" t="s">
        <v>3405</v>
      </c>
      <c r="BI212" s="116" t="s">
        <v>3513</v>
      </c>
      <c r="BJ212" s="116" t="s">
        <v>3513</v>
      </c>
      <c r="BK212" s="116">
        <v>2</v>
      </c>
      <c r="BL212" s="120">
        <v>6.25</v>
      </c>
      <c r="BM212" s="116">
        <v>3</v>
      </c>
      <c r="BN212" s="120">
        <v>9.375</v>
      </c>
      <c r="BO212" s="116">
        <v>0</v>
      </c>
      <c r="BP212" s="120">
        <v>0</v>
      </c>
      <c r="BQ212" s="116">
        <v>27</v>
      </c>
      <c r="BR212" s="120">
        <v>84.375</v>
      </c>
      <c r="BS212" s="116">
        <v>32</v>
      </c>
      <c r="BT212" s="2"/>
      <c r="BU212" s="3"/>
      <c r="BV212" s="3"/>
      <c r="BW212" s="3"/>
      <c r="BX212" s="3"/>
    </row>
    <row r="213" spans="1:76" ht="15">
      <c r="A213" s="64" t="s">
        <v>429</v>
      </c>
      <c r="B213" s="65"/>
      <c r="C213" s="65" t="s">
        <v>64</v>
      </c>
      <c r="D213" s="66">
        <v>162.5434221654206</v>
      </c>
      <c r="E213" s="68"/>
      <c r="F213" s="100" t="s">
        <v>2328</v>
      </c>
      <c r="G213" s="65"/>
      <c r="H213" s="69" t="s">
        <v>429</v>
      </c>
      <c r="I213" s="70"/>
      <c r="J213" s="70"/>
      <c r="K213" s="69" t="s">
        <v>2761</v>
      </c>
      <c r="L213" s="73">
        <v>1</v>
      </c>
      <c r="M213" s="74">
        <v>8137.587890625</v>
      </c>
      <c r="N213" s="74">
        <v>1005.78173828125</v>
      </c>
      <c r="O213" s="75"/>
      <c r="P213" s="76"/>
      <c r="Q213" s="76"/>
      <c r="R213" s="86"/>
      <c r="S213" s="48">
        <v>1</v>
      </c>
      <c r="T213" s="48">
        <v>0</v>
      </c>
      <c r="U213" s="49">
        <v>0</v>
      </c>
      <c r="V213" s="49">
        <v>1</v>
      </c>
      <c r="W213" s="49">
        <v>0</v>
      </c>
      <c r="X213" s="49">
        <v>0.999998</v>
      </c>
      <c r="Y213" s="49">
        <v>0</v>
      </c>
      <c r="Z213" s="49">
        <v>0</v>
      </c>
      <c r="AA213" s="71">
        <v>213</v>
      </c>
      <c r="AB213" s="71"/>
      <c r="AC213" s="72"/>
      <c r="AD213" s="78" t="s">
        <v>1543</v>
      </c>
      <c r="AE213" s="78">
        <v>79</v>
      </c>
      <c r="AF213" s="78">
        <v>240</v>
      </c>
      <c r="AG213" s="78">
        <v>95</v>
      </c>
      <c r="AH213" s="78">
        <v>45</v>
      </c>
      <c r="AI213" s="78">
        <v>-25200</v>
      </c>
      <c r="AJ213" s="78" t="s">
        <v>1746</v>
      </c>
      <c r="AK213" s="78"/>
      <c r="AL213" s="78"/>
      <c r="AM213" s="78" t="s">
        <v>2034</v>
      </c>
      <c r="AN213" s="80">
        <v>42182.096354166664</v>
      </c>
      <c r="AO213" s="83" t="s">
        <v>2221</v>
      </c>
      <c r="AP213" s="78" t="b">
        <v>1</v>
      </c>
      <c r="AQ213" s="78" t="b">
        <v>0</v>
      </c>
      <c r="AR213" s="78" t="b">
        <v>1</v>
      </c>
      <c r="AS213" s="78" t="s">
        <v>1274</v>
      </c>
      <c r="AT213" s="78">
        <v>3</v>
      </c>
      <c r="AU213" s="83" t="s">
        <v>2230</v>
      </c>
      <c r="AV213" s="78" t="b">
        <v>0</v>
      </c>
      <c r="AW213" s="78" t="s">
        <v>2331</v>
      </c>
      <c r="AX213" s="83" t="s">
        <v>2542</v>
      </c>
      <c r="AY213" s="78" t="s">
        <v>65</v>
      </c>
      <c r="AZ213" s="78" t="str">
        <f>REPLACE(INDEX(GroupVertices[Group],MATCH(Vertices[[#This Row],[Vertex]],GroupVertices[Vertex],0)),1,1,"")</f>
        <v>25</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353</v>
      </c>
      <c r="B214" s="65"/>
      <c r="C214" s="65" t="s">
        <v>64</v>
      </c>
      <c r="D214" s="66">
        <v>164.0650042285983</v>
      </c>
      <c r="E214" s="68"/>
      <c r="F214" s="100" t="s">
        <v>2329</v>
      </c>
      <c r="G214" s="65"/>
      <c r="H214" s="69" t="s">
        <v>353</v>
      </c>
      <c r="I214" s="70"/>
      <c r="J214" s="70"/>
      <c r="K214" s="69" t="s">
        <v>2762</v>
      </c>
      <c r="L214" s="73">
        <v>1</v>
      </c>
      <c r="M214" s="74">
        <v>1813.9837646484375</v>
      </c>
      <c r="N214" s="74">
        <v>8504.19140625</v>
      </c>
      <c r="O214" s="75"/>
      <c r="P214" s="76"/>
      <c r="Q214" s="76"/>
      <c r="R214" s="86"/>
      <c r="S214" s="48">
        <v>1</v>
      </c>
      <c r="T214" s="48">
        <v>1</v>
      </c>
      <c r="U214" s="49">
        <v>0</v>
      </c>
      <c r="V214" s="49">
        <v>0</v>
      </c>
      <c r="W214" s="49">
        <v>0</v>
      </c>
      <c r="X214" s="49">
        <v>0.999998</v>
      </c>
      <c r="Y214" s="49">
        <v>0</v>
      </c>
      <c r="Z214" s="49" t="s">
        <v>2866</v>
      </c>
      <c r="AA214" s="71">
        <v>214</v>
      </c>
      <c r="AB214" s="71"/>
      <c r="AC214" s="72"/>
      <c r="AD214" s="78" t="s">
        <v>1544</v>
      </c>
      <c r="AE214" s="78">
        <v>296</v>
      </c>
      <c r="AF214" s="78">
        <v>912</v>
      </c>
      <c r="AG214" s="78">
        <v>5089</v>
      </c>
      <c r="AH214" s="78">
        <v>2833</v>
      </c>
      <c r="AI214" s="78"/>
      <c r="AJ214" s="78" t="s">
        <v>1747</v>
      </c>
      <c r="AK214" s="78" t="s">
        <v>1891</v>
      </c>
      <c r="AL214" s="83" t="s">
        <v>2026</v>
      </c>
      <c r="AM214" s="78"/>
      <c r="AN214" s="80">
        <v>41326.82962962963</v>
      </c>
      <c r="AO214" s="83" t="s">
        <v>2222</v>
      </c>
      <c r="AP214" s="78" t="b">
        <v>1</v>
      </c>
      <c r="AQ214" s="78" t="b">
        <v>0</v>
      </c>
      <c r="AR214" s="78" t="b">
        <v>1</v>
      </c>
      <c r="AS214" s="78"/>
      <c r="AT214" s="78">
        <v>26</v>
      </c>
      <c r="AU214" s="83" t="s">
        <v>2230</v>
      </c>
      <c r="AV214" s="78" t="b">
        <v>0</v>
      </c>
      <c r="AW214" s="78" t="s">
        <v>2331</v>
      </c>
      <c r="AX214" s="83" t="s">
        <v>2543</v>
      </c>
      <c r="AY214" s="78" t="s">
        <v>66</v>
      </c>
      <c r="AZ214" s="78" t="str">
        <f>REPLACE(INDEX(GroupVertices[Group],MATCH(Vertices[[#This Row],[Vertex]],GroupVertices[Vertex],0)),1,1,"")</f>
        <v>1</v>
      </c>
      <c r="BA214" s="48"/>
      <c r="BB214" s="48"/>
      <c r="BC214" s="48"/>
      <c r="BD214" s="48"/>
      <c r="BE214" s="48" t="s">
        <v>712</v>
      </c>
      <c r="BF214" s="48" t="s">
        <v>712</v>
      </c>
      <c r="BG214" s="116" t="s">
        <v>3406</v>
      </c>
      <c r="BH214" s="116" t="s">
        <v>3420</v>
      </c>
      <c r="BI214" s="116" t="s">
        <v>3514</v>
      </c>
      <c r="BJ214" s="116" t="s">
        <v>3522</v>
      </c>
      <c r="BK214" s="116">
        <v>1</v>
      </c>
      <c r="BL214" s="120">
        <v>4</v>
      </c>
      <c r="BM214" s="116">
        <v>2</v>
      </c>
      <c r="BN214" s="120">
        <v>8</v>
      </c>
      <c r="BO214" s="116">
        <v>0</v>
      </c>
      <c r="BP214" s="120">
        <v>0</v>
      </c>
      <c r="BQ214" s="116">
        <v>22</v>
      </c>
      <c r="BR214" s="120">
        <v>88</v>
      </c>
      <c r="BS214" s="116">
        <v>25</v>
      </c>
      <c r="BT214" s="2"/>
      <c r="BU214" s="3"/>
      <c r="BV214" s="3"/>
      <c r="BW214" s="3"/>
      <c r="BX214" s="3"/>
    </row>
    <row r="215" spans="1:76" ht="15">
      <c r="A215" s="64" t="s">
        <v>354</v>
      </c>
      <c r="B215" s="65"/>
      <c r="C215" s="65" t="s">
        <v>64</v>
      </c>
      <c r="D215" s="66">
        <v>162.96683860264415</v>
      </c>
      <c r="E215" s="68"/>
      <c r="F215" s="100" t="s">
        <v>864</v>
      </c>
      <c r="G215" s="65"/>
      <c r="H215" s="69" t="s">
        <v>354</v>
      </c>
      <c r="I215" s="70"/>
      <c r="J215" s="70"/>
      <c r="K215" s="69" t="s">
        <v>2763</v>
      </c>
      <c r="L215" s="73">
        <v>1</v>
      </c>
      <c r="M215" s="74">
        <v>888.800048828125</v>
      </c>
      <c r="N215" s="74">
        <v>7742.9228515625</v>
      </c>
      <c r="O215" s="75"/>
      <c r="P215" s="76"/>
      <c r="Q215" s="76"/>
      <c r="R215" s="86"/>
      <c r="S215" s="48">
        <v>1</v>
      </c>
      <c r="T215" s="48">
        <v>1</v>
      </c>
      <c r="U215" s="49">
        <v>0</v>
      </c>
      <c r="V215" s="49">
        <v>0</v>
      </c>
      <c r="W215" s="49">
        <v>0</v>
      </c>
      <c r="X215" s="49">
        <v>0.999998</v>
      </c>
      <c r="Y215" s="49">
        <v>0</v>
      </c>
      <c r="Z215" s="49" t="s">
        <v>2866</v>
      </c>
      <c r="AA215" s="71">
        <v>215</v>
      </c>
      <c r="AB215" s="71"/>
      <c r="AC215" s="72"/>
      <c r="AD215" s="78" t="s">
        <v>1545</v>
      </c>
      <c r="AE215" s="78">
        <v>735</v>
      </c>
      <c r="AF215" s="78">
        <v>427</v>
      </c>
      <c r="AG215" s="78">
        <v>1233</v>
      </c>
      <c r="AH215" s="78">
        <v>201</v>
      </c>
      <c r="AI215" s="78"/>
      <c r="AJ215" s="78" t="s">
        <v>1748</v>
      </c>
      <c r="AK215" s="78" t="s">
        <v>1892</v>
      </c>
      <c r="AL215" s="83" t="s">
        <v>2027</v>
      </c>
      <c r="AM215" s="78"/>
      <c r="AN215" s="80">
        <v>41091.768171296295</v>
      </c>
      <c r="AO215" s="83" t="s">
        <v>2223</v>
      </c>
      <c r="AP215" s="78" t="b">
        <v>0</v>
      </c>
      <c r="AQ215" s="78" t="b">
        <v>0</v>
      </c>
      <c r="AR215" s="78" t="b">
        <v>0</v>
      </c>
      <c r="AS215" s="78"/>
      <c r="AT215" s="78">
        <v>4</v>
      </c>
      <c r="AU215" s="83" t="s">
        <v>2245</v>
      </c>
      <c r="AV215" s="78" t="b">
        <v>0</v>
      </c>
      <c r="AW215" s="78" t="s">
        <v>2331</v>
      </c>
      <c r="AX215" s="83" t="s">
        <v>2544</v>
      </c>
      <c r="AY215" s="78" t="s">
        <v>66</v>
      </c>
      <c r="AZ215" s="78" t="str">
        <f>REPLACE(INDEX(GroupVertices[Group],MATCH(Vertices[[#This Row],[Vertex]],GroupVertices[Vertex],0)),1,1,"")</f>
        <v>1</v>
      </c>
      <c r="BA215" s="48" t="s">
        <v>619</v>
      </c>
      <c r="BB215" s="48" t="s">
        <v>619</v>
      </c>
      <c r="BC215" s="48" t="s">
        <v>625</v>
      </c>
      <c r="BD215" s="48" t="s">
        <v>625</v>
      </c>
      <c r="BE215" s="48" t="s">
        <v>713</v>
      </c>
      <c r="BF215" s="48" t="s">
        <v>713</v>
      </c>
      <c r="BG215" s="116" t="s">
        <v>3407</v>
      </c>
      <c r="BH215" s="116" t="s">
        <v>3407</v>
      </c>
      <c r="BI215" s="116" t="s">
        <v>3515</v>
      </c>
      <c r="BJ215" s="116" t="s">
        <v>3515</v>
      </c>
      <c r="BK215" s="116">
        <v>0</v>
      </c>
      <c r="BL215" s="120">
        <v>0</v>
      </c>
      <c r="BM215" s="116">
        <v>1</v>
      </c>
      <c r="BN215" s="120">
        <v>5.882352941176471</v>
      </c>
      <c r="BO215" s="116">
        <v>0</v>
      </c>
      <c r="BP215" s="120">
        <v>0</v>
      </c>
      <c r="BQ215" s="116">
        <v>16</v>
      </c>
      <c r="BR215" s="120">
        <v>94.11764705882354</v>
      </c>
      <c r="BS215" s="116">
        <v>17</v>
      </c>
      <c r="BT215" s="2"/>
      <c r="BU215" s="3"/>
      <c r="BV215" s="3"/>
      <c r="BW215" s="3"/>
      <c r="BX215" s="3"/>
    </row>
    <row r="216" spans="1:76" ht="15">
      <c r="A216" s="64" t="s">
        <v>355</v>
      </c>
      <c r="B216" s="65"/>
      <c r="C216" s="65" t="s">
        <v>64</v>
      </c>
      <c r="D216" s="66">
        <v>177.49658875057756</v>
      </c>
      <c r="E216" s="68"/>
      <c r="F216" s="100" t="s">
        <v>865</v>
      </c>
      <c r="G216" s="65"/>
      <c r="H216" s="69" t="s">
        <v>355</v>
      </c>
      <c r="I216" s="70"/>
      <c r="J216" s="70"/>
      <c r="K216" s="69" t="s">
        <v>2764</v>
      </c>
      <c r="L216" s="73">
        <v>1</v>
      </c>
      <c r="M216" s="74">
        <v>426.2081604003906</v>
      </c>
      <c r="N216" s="74">
        <v>7742.9228515625</v>
      </c>
      <c r="O216" s="75"/>
      <c r="P216" s="76"/>
      <c r="Q216" s="76"/>
      <c r="R216" s="86"/>
      <c r="S216" s="48">
        <v>1</v>
      </c>
      <c r="T216" s="48">
        <v>1</v>
      </c>
      <c r="U216" s="49">
        <v>0</v>
      </c>
      <c r="V216" s="49">
        <v>0</v>
      </c>
      <c r="W216" s="49">
        <v>0</v>
      </c>
      <c r="X216" s="49">
        <v>0.999998</v>
      </c>
      <c r="Y216" s="49">
        <v>0</v>
      </c>
      <c r="Z216" s="49" t="s">
        <v>2866</v>
      </c>
      <c r="AA216" s="71">
        <v>216</v>
      </c>
      <c r="AB216" s="71"/>
      <c r="AC216" s="72"/>
      <c r="AD216" s="78" t="s">
        <v>1546</v>
      </c>
      <c r="AE216" s="78">
        <v>6831</v>
      </c>
      <c r="AF216" s="78">
        <v>6844</v>
      </c>
      <c r="AG216" s="78">
        <v>51923</v>
      </c>
      <c r="AH216" s="78">
        <v>50910</v>
      </c>
      <c r="AI216" s="78"/>
      <c r="AJ216" s="78" t="s">
        <v>1749</v>
      </c>
      <c r="AK216" s="78" t="s">
        <v>1893</v>
      </c>
      <c r="AL216" s="83" t="s">
        <v>2028</v>
      </c>
      <c r="AM216" s="78"/>
      <c r="AN216" s="80">
        <v>40891.87359953704</v>
      </c>
      <c r="AO216" s="83" t="s">
        <v>2224</v>
      </c>
      <c r="AP216" s="78" t="b">
        <v>0</v>
      </c>
      <c r="AQ216" s="78" t="b">
        <v>0</v>
      </c>
      <c r="AR216" s="78" t="b">
        <v>1</v>
      </c>
      <c r="AS216" s="78"/>
      <c r="AT216" s="78">
        <v>336</v>
      </c>
      <c r="AU216" s="83" t="s">
        <v>2230</v>
      </c>
      <c r="AV216" s="78" t="b">
        <v>0</v>
      </c>
      <c r="AW216" s="78" t="s">
        <v>2331</v>
      </c>
      <c r="AX216" s="83" t="s">
        <v>2545</v>
      </c>
      <c r="AY216" s="78" t="s">
        <v>66</v>
      </c>
      <c r="AZ216" s="78" t="str">
        <f>REPLACE(INDEX(GroupVertices[Group],MATCH(Vertices[[#This Row],[Vertex]],GroupVertices[Vertex],0)),1,1,"")</f>
        <v>1</v>
      </c>
      <c r="BA216" s="48" t="s">
        <v>620</v>
      </c>
      <c r="BB216" s="48" t="s">
        <v>620</v>
      </c>
      <c r="BC216" s="48" t="s">
        <v>625</v>
      </c>
      <c r="BD216" s="48" t="s">
        <v>625</v>
      </c>
      <c r="BE216" s="48"/>
      <c r="BF216" s="48"/>
      <c r="BG216" s="116" t="s">
        <v>3408</v>
      </c>
      <c r="BH216" s="116" t="s">
        <v>3408</v>
      </c>
      <c r="BI216" s="116" t="s">
        <v>3516</v>
      </c>
      <c r="BJ216" s="116" t="s">
        <v>3516</v>
      </c>
      <c r="BK216" s="116">
        <v>1</v>
      </c>
      <c r="BL216" s="120">
        <v>4.761904761904762</v>
      </c>
      <c r="BM216" s="116">
        <v>0</v>
      </c>
      <c r="BN216" s="120">
        <v>0</v>
      </c>
      <c r="BO216" s="116">
        <v>0</v>
      </c>
      <c r="BP216" s="120">
        <v>0</v>
      </c>
      <c r="BQ216" s="116">
        <v>20</v>
      </c>
      <c r="BR216" s="120">
        <v>95.23809523809524</v>
      </c>
      <c r="BS216" s="116">
        <v>21</v>
      </c>
      <c r="BT216" s="2"/>
      <c r="BU216" s="3"/>
      <c r="BV216" s="3"/>
      <c r="BW216" s="3"/>
      <c r="BX216" s="3"/>
    </row>
    <row r="217" spans="1:76" ht="15">
      <c r="A217" s="64" t="s">
        <v>357</v>
      </c>
      <c r="B217" s="65"/>
      <c r="C217" s="65" t="s">
        <v>64</v>
      </c>
      <c r="D217" s="66">
        <v>171.5529088162897</v>
      </c>
      <c r="E217" s="68"/>
      <c r="F217" s="100" t="s">
        <v>867</v>
      </c>
      <c r="G217" s="65"/>
      <c r="H217" s="69" t="s">
        <v>357</v>
      </c>
      <c r="I217" s="70"/>
      <c r="J217" s="70"/>
      <c r="K217" s="69" t="s">
        <v>2765</v>
      </c>
      <c r="L217" s="73">
        <v>1</v>
      </c>
      <c r="M217" s="74">
        <v>489.8162841796875</v>
      </c>
      <c r="N217" s="74">
        <v>3118.996826171875</v>
      </c>
      <c r="O217" s="75"/>
      <c r="P217" s="76"/>
      <c r="Q217" s="76"/>
      <c r="R217" s="86"/>
      <c r="S217" s="48">
        <v>0</v>
      </c>
      <c r="T217" s="48">
        <v>2</v>
      </c>
      <c r="U217" s="49">
        <v>0</v>
      </c>
      <c r="V217" s="49">
        <v>0.022727</v>
      </c>
      <c r="W217" s="49">
        <v>0.04304</v>
      </c>
      <c r="X217" s="49">
        <v>0.617251</v>
      </c>
      <c r="Y217" s="49">
        <v>0.5</v>
      </c>
      <c r="Z217" s="49">
        <v>0</v>
      </c>
      <c r="AA217" s="71">
        <v>217</v>
      </c>
      <c r="AB217" s="71"/>
      <c r="AC217" s="72"/>
      <c r="AD217" s="78" t="s">
        <v>1547</v>
      </c>
      <c r="AE217" s="78">
        <v>4751</v>
      </c>
      <c r="AF217" s="78">
        <v>4219</v>
      </c>
      <c r="AG217" s="78">
        <v>327586</v>
      </c>
      <c r="AH217" s="78">
        <v>277219</v>
      </c>
      <c r="AI217" s="78"/>
      <c r="AJ217" s="78" t="s">
        <v>1750</v>
      </c>
      <c r="AK217" s="78"/>
      <c r="AL217" s="78"/>
      <c r="AM217" s="78"/>
      <c r="AN217" s="80">
        <v>41773.61387731481</v>
      </c>
      <c r="AO217" s="83" t="s">
        <v>2225</v>
      </c>
      <c r="AP217" s="78" t="b">
        <v>1</v>
      </c>
      <c r="AQ217" s="78" t="b">
        <v>0</v>
      </c>
      <c r="AR217" s="78" t="b">
        <v>0</v>
      </c>
      <c r="AS217" s="78"/>
      <c r="AT217" s="78">
        <v>246</v>
      </c>
      <c r="AU217" s="83" t="s">
        <v>2230</v>
      </c>
      <c r="AV217" s="78" t="b">
        <v>0</v>
      </c>
      <c r="AW217" s="78" t="s">
        <v>2331</v>
      </c>
      <c r="AX217" s="83" t="s">
        <v>2546</v>
      </c>
      <c r="AY217" s="78" t="s">
        <v>66</v>
      </c>
      <c r="AZ217" s="78" t="str">
        <f>REPLACE(INDEX(GroupVertices[Group],MATCH(Vertices[[#This Row],[Vertex]],GroupVertices[Vertex],0)),1,1,"")</f>
        <v>2</v>
      </c>
      <c r="BA217" s="48"/>
      <c r="BB217" s="48"/>
      <c r="BC217" s="48"/>
      <c r="BD217" s="48"/>
      <c r="BE217" s="48" t="s">
        <v>653</v>
      </c>
      <c r="BF217" s="48" t="s">
        <v>653</v>
      </c>
      <c r="BG217" s="116" t="s">
        <v>3330</v>
      </c>
      <c r="BH217" s="116" t="s">
        <v>3330</v>
      </c>
      <c r="BI217" s="116" t="s">
        <v>3441</v>
      </c>
      <c r="BJ217" s="116" t="s">
        <v>3441</v>
      </c>
      <c r="BK217" s="116">
        <v>2</v>
      </c>
      <c r="BL217" s="120">
        <v>8</v>
      </c>
      <c r="BM217" s="116">
        <v>1</v>
      </c>
      <c r="BN217" s="120">
        <v>4</v>
      </c>
      <c r="BO217" s="116">
        <v>0</v>
      </c>
      <c r="BP217" s="120">
        <v>0</v>
      </c>
      <c r="BQ217" s="116">
        <v>22</v>
      </c>
      <c r="BR217" s="120">
        <v>88</v>
      </c>
      <c r="BS217" s="116">
        <v>25</v>
      </c>
      <c r="BT217" s="2"/>
      <c r="BU217" s="3"/>
      <c r="BV217" s="3"/>
      <c r="BW217" s="3"/>
      <c r="BX217" s="3"/>
    </row>
    <row r="218" spans="1:76" ht="15">
      <c r="A218" s="64" t="s">
        <v>358</v>
      </c>
      <c r="B218" s="65"/>
      <c r="C218" s="65" t="s">
        <v>64</v>
      </c>
      <c r="D218" s="66">
        <v>162.33963885338787</v>
      </c>
      <c r="E218" s="68"/>
      <c r="F218" s="100" t="s">
        <v>868</v>
      </c>
      <c r="G218" s="65"/>
      <c r="H218" s="69" t="s">
        <v>358</v>
      </c>
      <c r="I218" s="70"/>
      <c r="J218" s="70"/>
      <c r="K218" s="69" t="s">
        <v>2766</v>
      </c>
      <c r="L218" s="73">
        <v>1</v>
      </c>
      <c r="M218" s="74">
        <v>5897.720703125</v>
      </c>
      <c r="N218" s="74">
        <v>1288.1064453125</v>
      </c>
      <c r="O218" s="75"/>
      <c r="P218" s="76"/>
      <c r="Q218" s="76"/>
      <c r="R218" s="86"/>
      <c r="S218" s="48">
        <v>0</v>
      </c>
      <c r="T218" s="48">
        <v>1</v>
      </c>
      <c r="U218" s="49">
        <v>0</v>
      </c>
      <c r="V218" s="49">
        <v>0.333333</v>
      </c>
      <c r="W218" s="49">
        <v>0</v>
      </c>
      <c r="X218" s="49">
        <v>0.770269</v>
      </c>
      <c r="Y218" s="49">
        <v>0</v>
      </c>
      <c r="Z218" s="49">
        <v>0</v>
      </c>
      <c r="AA218" s="71">
        <v>218</v>
      </c>
      <c r="AB218" s="71"/>
      <c r="AC218" s="72"/>
      <c r="AD218" s="78" t="s">
        <v>1548</v>
      </c>
      <c r="AE218" s="78">
        <v>169</v>
      </c>
      <c r="AF218" s="78">
        <v>150</v>
      </c>
      <c r="AG218" s="78">
        <v>171</v>
      </c>
      <c r="AH218" s="78">
        <v>3</v>
      </c>
      <c r="AI218" s="78"/>
      <c r="AJ218" s="78" t="s">
        <v>1751</v>
      </c>
      <c r="AK218" s="78"/>
      <c r="AL218" s="83" t="s">
        <v>2029</v>
      </c>
      <c r="AM218" s="78"/>
      <c r="AN218" s="80">
        <v>40813.89671296296</v>
      </c>
      <c r="AO218" s="78"/>
      <c r="AP218" s="78" t="b">
        <v>0</v>
      </c>
      <c r="AQ218" s="78" t="b">
        <v>0</v>
      </c>
      <c r="AR218" s="78" t="b">
        <v>1</v>
      </c>
      <c r="AS218" s="78"/>
      <c r="AT218" s="78">
        <v>8</v>
      </c>
      <c r="AU218" s="83" t="s">
        <v>2230</v>
      </c>
      <c r="AV218" s="78" t="b">
        <v>0</v>
      </c>
      <c r="AW218" s="78" t="s">
        <v>2331</v>
      </c>
      <c r="AX218" s="83" t="s">
        <v>2547</v>
      </c>
      <c r="AY218" s="78" t="s">
        <v>66</v>
      </c>
      <c r="AZ218" s="78" t="str">
        <f>REPLACE(INDEX(GroupVertices[Group],MATCH(Vertices[[#This Row],[Vertex]],GroupVertices[Vertex],0)),1,1,"")</f>
        <v>12</v>
      </c>
      <c r="BA218" s="48" t="s">
        <v>622</v>
      </c>
      <c r="BB218" s="48" t="s">
        <v>622</v>
      </c>
      <c r="BC218" s="48" t="s">
        <v>652</v>
      </c>
      <c r="BD218" s="48" t="s">
        <v>652</v>
      </c>
      <c r="BE218" s="48" t="s">
        <v>714</v>
      </c>
      <c r="BF218" s="48" t="s">
        <v>714</v>
      </c>
      <c r="BG218" s="116" t="s">
        <v>3054</v>
      </c>
      <c r="BH218" s="116" t="s">
        <v>3054</v>
      </c>
      <c r="BI218" s="116" t="s">
        <v>3172</v>
      </c>
      <c r="BJ218" s="116" t="s">
        <v>3172</v>
      </c>
      <c r="BK218" s="116">
        <v>0</v>
      </c>
      <c r="BL218" s="120">
        <v>0</v>
      </c>
      <c r="BM218" s="116">
        <v>0</v>
      </c>
      <c r="BN218" s="120">
        <v>0</v>
      </c>
      <c r="BO218" s="116">
        <v>0</v>
      </c>
      <c r="BP218" s="120">
        <v>0</v>
      </c>
      <c r="BQ218" s="116">
        <v>7</v>
      </c>
      <c r="BR218" s="120">
        <v>100</v>
      </c>
      <c r="BS218" s="116">
        <v>7</v>
      </c>
      <c r="BT218" s="2"/>
      <c r="BU218" s="3"/>
      <c r="BV218" s="3"/>
      <c r="BW218" s="3"/>
      <c r="BX218" s="3"/>
    </row>
    <row r="219" spans="1:76" ht="15">
      <c r="A219" s="64" t="s">
        <v>430</v>
      </c>
      <c r="B219" s="65"/>
      <c r="C219" s="65" t="s">
        <v>64</v>
      </c>
      <c r="D219" s="66">
        <v>182.85156133899306</v>
      </c>
      <c r="E219" s="68"/>
      <c r="F219" s="100" t="s">
        <v>2330</v>
      </c>
      <c r="G219" s="65"/>
      <c r="H219" s="69" t="s">
        <v>430</v>
      </c>
      <c r="I219" s="70"/>
      <c r="J219" s="70"/>
      <c r="K219" s="69" t="s">
        <v>2767</v>
      </c>
      <c r="L219" s="73">
        <v>24.414519906323186</v>
      </c>
      <c r="M219" s="74">
        <v>5897.720703125</v>
      </c>
      <c r="N219" s="74">
        <v>664.639404296875</v>
      </c>
      <c r="O219" s="75"/>
      <c r="P219" s="76"/>
      <c r="Q219" s="76"/>
      <c r="R219" s="86"/>
      <c r="S219" s="48">
        <v>2</v>
      </c>
      <c r="T219" s="48">
        <v>0</v>
      </c>
      <c r="U219" s="49">
        <v>2</v>
      </c>
      <c r="V219" s="49">
        <v>0.5</v>
      </c>
      <c r="W219" s="49">
        <v>0</v>
      </c>
      <c r="X219" s="49">
        <v>1.459456</v>
      </c>
      <c r="Y219" s="49">
        <v>0</v>
      </c>
      <c r="Z219" s="49">
        <v>0</v>
      </c>
      <c r="AA219" s="71">
        <v>219</v>
      </c>
      <c r="AB219" s="71"/>
      <c r="AC219" s="72"/>
      <c r="AD219" s="78" t="s">
        <v>1549</v>
      </c>
      <c r="AE219" s="78">
        <v>196</v>
      </c>
      <c r="AF219" s="78">
        <v>9209</v>
      </c>
      <c r="AG219" s="78">
        <v>5814</v>
      </c>
      <c r="AH219" s="78">
        <v>24</v>
      </c>
      <c r="AI219" s="78"/>
      <c r="AJ219" s="78" t="s">
        <v>1752</v>
      </c>
      <c r="AK219" s="78" t="s">
        <v>1894</v>
      </c>
      <c r="AL219" s="83" t="s">
        <v>2030</v>
      </c>
      <c r="AM219" s="78"/>
      <c r="AN219" s="80">
        <v>40636.80336805555</v>
      </c>
      <c r="AO219" s="83" t="s">
        <v>2226</v>
      </c>
      <c r="AP219" s="78" t="b">
        <v>0</v>
      </c>
      <c r="AQ219" s="78" t="b">
        <v>0</v>
      </c>
      <c r="AR219" s="78" t="b">
        <v>1</v>
      </c>
      <c r="AS219" s="78"/>
      <c r="AT219" s="78">
        <v>259</v>
      </c>
      <c r="AU219" s="83" t="s">
        <v>2242</v>
      </c>
      <c r="AV219" s="78" t="b">
        <v>0</v>
      </c>
      <c r="AW219" s="78" t="s">
        <v>2331</v>
      </c>
      <c r="AX219" s="83" t="s">
        <v>2548</v>
      </c>
      <c r="AY219" s="78" t="s">
        <v>65</v>
      </c>
      <c r="AZ219" s="78" t="str">
        <f>REPLACE(INDEX(GroupVertices[Group],MATCH(Vertices[[#This Row],[Vertex]],GroupVertices[Vertex],0)),1,1,"")</f>
        <v>12</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359</v>
      </c>
      <c r="B220" s="65"/>
      <c r="C220" s="65" t="s">
        <v>64</v>
      </c>
      <c r="D220" s="66">
        <v>169.38374867265244</v>
      </c>
      <c r="E220" s="68"/>
      <c r="F220" s="100" t="s">
        <v>869</v>
      </c>
      <c r="G220" s="65"/>
      <c r="H220" s="69" t="s">
        <v>359</v>
      </c>
      <c r="I220" s="70"/>
      <c r="J220" s="70"/>
      <c r="K220" s="69" t="s">
        <v>2768</v>
      </c>
      <c r="L220" s="73">
        <v>1</v>
      </c>
      <c r="M220" s="74">
        <v>6206.33203125</v>
      </c>
      <c r="N220" s="74">
        <v>1288.1064453125</v>
      </c>
      <c r="O220" s="75"/>
      <c r="P220" s="76"/>
      <c r="Q220" s="76"/>
      <c r="R220" s="86"/>
      <c r="S220" s="48">
        <v>0</v>
      </c>
      <c r="T220" s="48">
        <v>1</v>
      </c>
      <c r="U220" s="49">
        <v>0</v>
      </c>
      <c r="V220" s="49">
        <v>0.333333</v>
      </c>
      <c r="W220" s="49">
        <v>0</v>
      </c>
      <c r="X220" s="49">
        <v>0.770269</v>
      </c>
      <c r="Y220" s="49">
        <v>0</v>
      </c>
      <c r="Z220" s="49">
        <v>0</v>
      </c>
      <c r="AA220" s="71">
        <v>220</v>
      </c>
      <c r="AB220" s="71"/>
      <c r="AC220" s="72"/>
      <c r="AD220" s="78" t="s">
        <v>1550</v>
      </c>
      <c r="AE220" s="78">
        <v>1252</v>
      </c>
      <c r="AF220" s="78">
        <v>3261</v>
      </c>
      <c r="AG220" s="78">
        <v>7663</v>
      </c>
      <c r="AH220" s="78">
        <v>1904</v>
      </c>
      <c r="AI220" s="78"/>
      <c r="AJ220" s="78" t="s">
        <v>1753</v>
      </c>
      <c r="AK220" s="78" t="s">
        <v>1895</v>
      </c>
      <c r="AL220" s="83" t="s">
        <v>2031</v>
      </c>
      <c r="AM220" s="78"/>
      <c r="AN220" s="80">
        <v>40235.09918981481</v>
      </c>
      <c r="AO220" s="83" t="s">
        <v>2227</v>
      </c>
      <c r="AP220" s="78" t="b">
        <v>0</v>
      </c>
      <c r="AQ220" s="78" t="b">
        <v>0</v>
      </c>
      <c r="AR220" s="78" t="b">
        <v>1</v>
      </c>
      <c r="AS220" s="78"/>
      <c r="AT220" s="78">
        <v>116</v>
      </c>
      <c r="AU220" s="83" t="s">
        <v>2230</v>
      </c>
      <c r="AV220" s="78" t="b">
        <v>0</v>
      </c>
      <c r="AW220" s="78" t="s">
        <v>2331</v>
      </c>
      <c r="AX220" s="83" t="s">
        <v>2549</v>
      </c>
      <c r="AY220" s="78" t="s">
        <v>66</v>
      </c>
      <c r="AZ220" s="78" t="str">
        <f>REPLACE(INDEX(GroupVertices[Group],MATCH(Vertices[[#This Row],[Vertex]],GroupVertices[Vertex],0)),1,1,"")</f>
        <v>12</v>
      </c>
      <c r="BA220" s="48" t="s">
        <v>623</v>
      </c>
      <c r="BB220" s="48" t="s">
        <v>623</v>
      </c>
      <c r="BC220" s="48" t="s">
        <v>652</v>
      </c>
      <c r="BD220" s="48" t="s">
        <v>652</v>
      </c>
      <c r="BE220" s="48" t="s">
        <v>714</v>
      </c>
      <c r="BF220" s="48" t="s">
        <v>714</v>
      </c>
      <c r="BG220" s="116" t="s">
        <v>3054</v>
      </c>
      <c r="BH220" s="116" t="s">
        <v>3054</v>
      </c>
      <c r="BI220" s="116" t="s">
        <v>3172</v>
      </c>
      <c r="BJ220" s="116" t="s">
        <v>3172</v>
      </c>
      <c r="BK220" s="116">
        <v>0</v>
      </c>
      <c r="BL220" s="120">
        <v>0</v>
      </c>
      <c r="BM220" s="116">
        <v>0</v>
      </c>
      <c r="BN220" s="120">
        <v>0</v>
      </c>
      <c r="BO220" s="116">
        <v>0</v>
      </c>
      <c r="BP220" s="120">
        <v>0</v>
      </c>
      <c r="BQ220" s="116">
        <v>7</v>
      </c>
      <c r="BR220" s="120">
        <v>100</v>
      </c>
      <c r="BS220" s="116">
        <v>7</v>
      </c>
      <c r="BT220" s="2"/>
      <c r="BU220" s="3"/>
      <c r="BV220" s="3"/>
      <c r="BW220" s="3"/>
      <c r="BX220" s="3"/>
    </row>
    <row r="221" spans="1:76" ht="15">
      <c r="A221" s="87" t="s">
        <v>361</v>
      </c>
      <c r="B221" s="88"/>
      <c r="C221" s="88" t="s">
        <v>64</v>
      </c>
      <c r="D221" s="89">
        <v>162.53436512933027</v>
      </c>
      <c r="E221" s="90"/>
      <c r="F221" s="101" t="s">
        <v>871</v>
      </c>
      <c r="G221" s="88"/>
      <c r="H221" s="91" t="s">
        <v>361</v>
      </c>
      <c r="I221" s="92"/>
      <c r="J221" s="92"/>
      <c r="K221" s="91" t="s">
        <v>2769</v>
      </c>
      <c r="L221" s="93">
        <v>1</v>
      </c>
      <c r="M221" s="94">
        <v>7057.44921875</v>
      </c>
      <c r="N221" s="94">
        <v>6111.1533203125</v>
      </c>
      <c r="O221" s="95"/>
      <c r="P221" s="96"/>
      <c r="Q221" s="96"/>
      <c r="R221" s="97"/>
      <c r="S221" s="48">
        <v>0</v>
      </c>
      <c r="T221" s="48">
        <v>1</v>
      </c>
      <c r="U221" s="49">
        <v>0</v>
      </c>
      <c r="V221" s="49">
        <v>0.333333</v>
      </c>
      <c r="W221" s="49">
        <v>0</v>
      </c>
      <c r="X221" s="49">
        <v>0.638297</v>
      </c>
      <c r="Y221" s="49">
        <v>0</v>
      </c>
      <c r="Z221" s="49">
        <v>0</v>
      </c>
      <c r="AA221" s="98">
        <v>221</v>
      </c>
      <c r="AB221" s="98"/>
      <c r="AC221" s="99"/>
      <c r="AD221" s="78" t="s">
        <v>1551</v>
      </c>
      <c r="AE221" s="78">
        <v>197</v>
      </c>
      <c r="AF221" s="78">
        <v>236</v>
      </c>
      <c r="AG221" s="78">
        <v>9682</v>
      </c>
      <c r="AH221" s="78">
        <v>8623</v>
      </c>
      <c r="AI221" s="78"/>
      <c r="AJ221" s="78" t="s">
        <v>1754</v>
      </c>
      <c r="AK221" s="78" t="s">
        <v>1896</v>
      </c>
      <c r="AL221" s="78"/>
      <c r="AM221" s="78"/>
      <c r="AN221" s="80">
        <v>39921.245104166665</v>
      </c>
      <c r="AO221" s="83" t="s">
        <v>2228</v>
      </c>
      <c r="AP221" s="78" t="b">
        <v>0</v>
      </c>
      <c r="AQ221" s="78" t="b">
        <v>0</v>
      </c>
      <c r="AR221" s="78" t="b">
        <v>1</v>
      </c>
      <c r="AS221" s="78"/>
      <c r="AT221" s="78">
        <v>5</v>
      </c>
      <c r="AU221" s="83" t="s">
        <v>2246</v>
      </c>
      <c r="AV221" s="78" t="b">
        <v>0</v>
      </c>
      <c r="AW221" s="78" t="s">
        <v>2331</v>
      </c>
      <c r="AX221" s="83" t="s">
        <v>2550</v>
      </c>
      <c r="AY221" s="78" t="s">
        <v>66</v>
      </c>
      <c r="AZ221" s="78" t="str">
        <f>REPLACE(INDEX(GroupVertices[Group],MATCH(Vertices[[#This Row],[Vertex]],GroupVertices[Vertex],0)),1,1,"")</f>
        <v>11</v>
      </c>
      <c r="BA221" s="48"/>
      <c r="BB221" s="48"/>
      <c r="BC221" s="48"/>
      <c r="BD221" s="48"/>
      <c r="BE221" s="48" t="s">
        <v>653</v>
      </c>
      <c r="BF221" s="48" t="s">
        <v>653</v>
      </c>
      <c r="BG221" s="116" t="s">
        <v>3402</v>
      </c>
      <c r="BH221" s="116" t="s">
        <v>3402</v>
      </c>
      <c r="BI221" s="116" t="s">
        <v>3510</v>
      </c>
      <c r="BJ221" s="116" t="s">
        <v>3510</v>
      </c>
      <c r="BK221" s="116">
        <v>0</v>
      </c>
      <c r="BL221" s="120">
        <v>0</v>
      </c>
      <c r="BM221" s="116">
        <v>0</v>
      </c>
      <c r="BN221" s="120">
        <v>0</v>
      </c>
      <c r="BO221" s="116">
        <v>0</v>
      </c>
      <c r="BP221" s="120">
        <v>0</v>
      </c>
      <c r="BQ221" s="116">
        <v>25</v>
      </c>
      <c r="BR221" s="120">
        <v>100</v>
      </c>
      <c r="BS221" s="116">
        <v>25</v>
      </c>
      <c r="BT221" s="2"/>
      <c r="BU221" s="3"/>
      <c r="BV221" s="3"/>
      <c r="BW221" s="3"/>
      <c r="BX2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1"/>
    <dataValidation allowBlank="1" showInputMessage="1" promptTitle="Vertex Tooltip" prompt="Enter optional text that will pop up when the mouse is hovered over the vertex." errorTitle="Invalid Vertex Image Key" sqref="K3:K2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1"/>
    <dataValidation allowBlank="1" showInputMessage="1" promptTitle="Vertex Label Fill Color" prompt="To select an optional fill color for the Label shape, right-click and select Select Color on the right-click menu." sqref="I3:I221"/>
    <dataValidation allowBlank="1" showInputMessage="1" promptTitle="Vertex Image File" prompt="Enter the path to an image file.  Hover over the column header for examples." errorTitle="Invalid Vertex Image Key" sqref="F3:F221"/>
    <dataValidation allowBlank="1" showInputMessage="1" promptTitle="Vertex Color" prompt="To select an optional vertex color, right-click and select Select Color on the right-click menu." sqref="B3:B221"/>
    <dataValidation allowBlank="1" showInputMessage="1" promptTitle="Vertex Opacity" prompt="Enter an optional vertex opacity between 0 (transparent) and 100 (opaque)." errorTitle="Invalid Vertex Opacity" error="The optional vertex opacity must be a whole number between 0 and 10." sqref="E3:E221"/>
    <dataValidation type="list" allowBlank="1" showInputMessage="1" showErrorMessage="1" promptTitle="Vertex Shape" prompt="Select an optional vertex shape." errorTitle="Invalid Vertex Shape" error="You have entered an invalid vertex shape.  Try selecting from the drop-down list instead." sqref="C3:C2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1">
      <formula1>ValidVertexLabelPositions</formula1>
    </dataValidation>
    <dataValidation allowBlank="1" showInputMessage="1" showErrorMessage="1" promptTitle="Vertex Name" prompt="Enter the name of the vertex." sqref="A3:A221"/>
  </dataValidations>
  <hyperlinks>
    <hyperlink ref="AL3" r:id="rId1" display="https://t.co/x7RC4lBX7Z"/>
    <hyperlink ref="AL6" r:id="rId2" display="https://t.co/YwwXbCDABl"/>
    <hyperlink ref="AL7" r:id="rId3" display="http://ama.com.au/"/>
    <hyperlink ref="AL8" r:id="rId4" display="https://t.co/QmAuW6vutI"/>
    <hyperlink ref="AL9" r:id="rId5" display="https://t.co/SFPtnMae4n"/>
    <hyperlink ref="AL10" r:id="rId6" display="http://www.sabc.co.za/news"/>
    <hyperlink ref="AL11" r:id="rId7" display="https://t.co/kzYsQCD3mN"/>
    <hyperlink ref="AL12" r:id="rId8" display="https://t.co/e5y5bRotVK"/>
    <hyperlink ref="AL13" r:id="rId9" display="https://t.co/em7DF5haZH"/>
    <hyperlink ref="AL14" r:id="rId10" display="http://www.newchapter.co.uk/"/>
    <hyperlink ref="AL15" r:id="rId11" display="https://about.me/michaelmantell"/>
    <hyperlink ref="AL16" r:id="rId12" display="https://t.co/OlLFGHp2l5"/>
    <hyperlink ref="AL17" r:id="rId13" display="http://conservatives.com/join"/>
    <hyperlink ref="AL19" r:id="rId14" display="https://t.co/XfrWGXbwLG"/>
    <hyperlink ref="AL22" r:id="rId15" display="https://www.nestle.co.uk/privacypolicy/privacypolicy"/>
    <hyperlink ref="AL23" r:id="rId16" display="https://t.co/ckHRm27Xgw"/>
    <hyperlink ref="AL25" r:id="rId17" display="http://nottsdj.co.uk/"/>
    <hyperlink ref="AL27" r:id="rId18" display="http://t.co/2Wzu964khk"/>
    <hyperlink ref="AL29" r:id="rId19" display="http://research.brown.edu/myresearch/James_Morone"/>
    <hyperlink ref="AL30" r:id="rId20" display="http://t.co/3eTGMpZpdA"/>
    <hyperlink ref="AL32" r:id="rId21" display="https://t.co/Dt6dw0ZJpd"/>
    <hyperlink ref="AL33" r:id="rId22" display="https://t.co/Ax0Erpn6k2"/>
    <hyperlink ref="AL34" r:id="rId23" display="https://t.co/6ajlIp9JwL"/>
    <hyperlink ref="AL36" r:id="rId24" display="http://t.co/18Az4K7FyF"/>
    <hyperlink ref="AL37" r:id="rId25" display="http://www.thetimes.co.uk/"/>
    <hyperlink ref="AL39" r:id="rId26" display="https://t.co/F4HpcCsMBS"/>
    <hyperlink ref="AL40" r:id="rId27" display="https://t.co/Dwbr8ywUdz"/>
    <hyperlink ref="AL41" r:id="rId28" display="http://www.ifpri.org/profile/stuart-gillespie"/>
    <hyperlink ref="AL42" r:id="rId29" display="https://t.co/sEc0LwwbsP"/>
    <hyperlink ref="AL43" r:id="rId30" display="https://t.co/S0MoijkSzx"/>
    <hyperlink ref="AL44" r:id="rId31" display="https://t.co/cvzvrOX7Kd"/>
    <hyperlink ref="AL46" r:id="rId32" display="http://jogg.nl/"/>
    <hyperlink ref="AL47" r:id="rId33" display="http://rijksoverheid.nl/ministeries/vws"/>
    <hyperlink ref="AL48" r:id="rId34" display="https://www.tagesspiegel.de/"/>
    <hyperlink ref="AL50" r:id="rId35" display="http://www.louisehaigh.org.uk/"/>
    <hyperlink ref="AL53" r:id="rId36" display="https://t.co/EsTrSJfv0c"/>
    <hyperlink ref="AL58" r:id="rId37" display="http://t.co/GDJzS1yuT3"/>
    <hyperlink ref="AL59" r:id="rId38" display="https://t.co/yuropTp7Y8"/>
    <hyperlink ref="AL60" r:id="rId39" display="https://t.co/JSzwHVs9xW"/>
    <hyperlink ref="AL61" r:id="rId40" display="https://t.co/NQvl3D9cxl"/>
    <hyperlink ref="AL62" r:id="rId41" display="https://t.co/eVcqAGZlTu"/>
    <hyperlink ref="AL63" r:id="rId42" display="https://t.co/OTczgKlG9A"/>
    <hyperlink ref="AL64" r:id="rId43" display="https://t.co/AfYh0OjzaU"/>
    <hyperlink ref="AL67" r:id="rId44" display="https://t.co/ORrhw5VBjS"/>
    <hyperlink ref="AL68" r:id="rId45" display="http://www.otago.ac.nz/"/>
    <hyperlink ref="AL69" r:id="rId46" display="http://t.co/D4fnN0Ug72"/>
    <hyperlink ref="AL70" r:id="rId47" display="https://t.co/sSuSwsuxdN"/>
    <hyperlink ref="AL71" r:id="rId48" display="http://t.co/AbpoNeEtSL"/>
    <hyperlink ref="AL72" r:id="rId49" display="http://t.co/GnKCT51s3a"/>
    <hyperlink ref="AL73" r:id="rId50" display="https://t.co/9YgnFN42LS"/>
    <hyperlink ref="AL76" r:id="rId51" display="http://aconservatives.blogspot.com/"/>
    <hyperlink ref="AL78" r:id="rId52" display="https://t.co/8d5rsSfQlM"/>
    <hyperlink ref="AL82" r:id="rId53" display="http://www.instagram.com/riteoffittage"/>
    <hyperlink ref="AL87" r:id="rId54" display="https://t.co/LBuf4cvudl"/>
    <hyperlink ref="AL90" r:id="rId55" display="https://t.co/zTLQ7WF61w"/>
    <hyperlink ref="AL91" r:id="rId56" display="https://t.co/tQ8VVsf0cK"/>
    <hyperlink ref="AL95" r:id="rId57" display="https://t.co/TtYBoyVfjC"/>
    <hyperlink ref="AL96" r:id="rId58" display="https://t.co/qiBw6Gn5z0"/>
    <hyperlink ref="AL97" r:id="rId59" display="http://t.co/ftFOtnLqUV"/>
    <hyperlink ref="AL99" r:id="rId60" display="https://t.co/KoQTui90ZC"/>
    <hyperlink ref="AL101" r:id="rId61" display="https://t.co/RRgvv0T9Aq"/>
    <hyperlink ref="AL102" r:id="rId62" display="http://t.co/jMrTLd88eB"/>
    <hyperlink ref="AL103" r:id="rId63" display="https://scholar.google.de/scholar?as_ylo=2014&amp;q=pathak+atul&amp;hl=de&amp;as_sdt=0,5"/>
    <hyperlink ref="AL106" r:id="rId64" display="https://t.co/a19Y8rOFAD"/>
    <hyperlink ref="AL107" r:id="rId65" display="https://t.co/r3sO7dgZLo"/>
    <hyperlink ref="AL108" r:id="rId66" display="https://t.co/TAmI74Ysl3"/>
    <hyperlink ref="AL109" r:id="rId67" display="https://t.co/x1xogy4txj"/>
    <hyperlink ref="AL111" r:id="rId68" display="https://t.co/OlguZ5L4vT"/>
    <hyperlink ref="AL114" r:id="rId69" display="https://www.paypal.me/pennybphd"/>
    <hyperlink ref="AL116" r:id="rId70" display="http://www.fizz.org.nz/"/>
    <hyperlink ref="AL117" r:id="rId71" display="http://www.agilechilli.com/"/>
    <hyperlink ref="AL118" r:id="rId72" display="http://t.co/kcrDbwLDCn"/>
    <hyperlink ref="AL120" r:id="rId73" display="https://t.co/zvYdN6knTf"/>
    <hyperlink ref="AL121" r:id="rId74" display="https://t.co/oEBVr2TB8M"/>
    <hyperlink ref="AL122" r:id="rId75" display="https://t.co/JYU4cXjRst"/>
    <hyperlink ref="AL124" r:id="rId76" display="https://t.co/kGdeW6NgSB"/>
    <hyperlink ref="AL125" r:id="rId77" display="http://www.havasjust.com/"/>
    <hyperlink ref="AL127" r:id="rId78" display="https://t.co/yxyS9rMbbR"/>
    <hyperlink ref="AL128" r:id="rId79" display="http://www.linkedin.com/pub/daniel-%C5%9Bli%C5%BC/31/555/737"/>
    <hyperlink ref="AL129" r:id="rId80" display="https://t.co/6NwE2Vd3vS"/>
    <hyperlink ref="AL130" r:id="rId81" display="https://t.co/2Ndy1lkIE7"/>
    <hyperlink ref="AL131" r:id="rId82" display="http://www.gov.uk/phe"/>
    <hyperlink ref="AL132" r:id="rId83" display="http://www.qmul.ac.uk/media/index.html"/>
    <hyperlink ref="AL133" r:id="rId84" display="https://t.co/SmjbQw5INP"/>
    <hyperlink ref="AL134" r:id="rId85" display="http://www.qmul.ac.uk/"/>
    <hyperlink ref="AL135" r:id="rId86" display="http://www.qmul.ac.uk/media/"/>
    <hyperlink ref="AL137" r:id="rId87" display="http://t.co/3ZRj7hag0Q"/>
    <hyperlink ref="AL138" r:id="rId88" display="https://t.co/xhosgyUSD3"/>
    <hyperlink ref="AL139" r:id="rId89" display="https://t.co/r06eUSMUDh"/>
    <hyperlink ref="AL140" r:id="rId90" display="http://caramelandparsley.ca/"/>
    <hyperlink ref="AL141" r:id="rId91" display="http://www.the-probe.co.uk/"/>
    <hyperlink ref="AL142" r:id="rId92" display="https://t.co/Oqk2hdhQpS"/>
    <hyperlink ref="AL143" r:id="rId93" display="https://t.co/Xj3eP8c1hT"/>
    <hyperlink ref="AL144" r:id="rId94" display="http://oolong.co.uk/"/>
    <hyperlink ref="AL145" r:id="rId95" display="https://t.co/aUbtYqlG3Y"/>
    <hyperlink ref="AL147" r:id="rId96" display="https://t.co/LwtT9WrMr1"/>
    <hyperlink ref="AL148" r:id="rId97" display="https://t.co/QUF9EEIgDC"/>
    <hyperlink ref="AL150" r:id="rId98" display="https://t.co/gMvQWb00lG"/>
    <hyperlink ref="AL154" r:id="rId99" display="http://backtoploughlane.tumblr.com/"/>
    <hyperlink ref="AL155" r:id="rId100" display="http://www.ukonward.com/"/>
    <hyperlink ref="AL156" r:id="rId101" display="https://t.co/jiqm6eiHZW"/>
    <hyperlink ref="AL158" r:id="rId102" display="http://pubcurmudgeon.blogspot.com/"/>
    <hyperlink ref="AL159" r:id="rId103" display="http://www.calcivis.com/"/>
    <hyperlink ref="AL160" r:id="rId104" display="http://t.co/FdUAjSjOV7"/>
    <hyperlink ref="AL161" r:id="rId105" display="https://t.co/Ac1IVrQutI"/>
    <hyperlink ref="AL164" r:id="rId106" display="http://sputniknews.com/"/>
    <hyperlink ref="AL165" r:id="rId107" display="http://teethteam.org.uk/"/>
    <hyperlink ref="AL166" r:id="rId108" display="http://www.kantar.com/worldpanel"/>
    <hyperlink ref="AL167" r:id="rId109" display="https://t.co/OeUm1TAqze"/>
    <hyperlink ref="AL168" r:id="rId110" display="https://t.co/zrUPgzUdpx"/>
    <hyperlink ref="AL170" r:id="rId111" display="https://t.co/srkJpRlCpm"/>
    <hyperlink ref="AL171" r:id="rId112" display="https://t.co/srkJpRlCpm"/>
    <hyperlink ref="AL172" r:id="rId113" display="http://t.co/eAVgUdyxVe"/>
    <hyperlink ref="AL173" r:id="rId114" display="http://www.confectioneryproduction.com/"/>
    <hyperlink ref="AL174" r:id="rId115" display="https://t.co/7QUMDn2964"/>
    <hyperlink ref="AL176" r:id="rId116" display="http://t.co/KoZlxQTSX8"/>
    <hyperlink ref="AL178" r:id="rId117" display="https://t.co/Z1ySgrjXMg"/>
    <hyperlink ref="AL181" r:id="rId118" display="https://twitter.com/deezergermany/status/642295520703172608"/>
    <hyperlink ref="AL187" r:id="rId119" display="http://drawntopixels.co.uk/"/>
    <hyperlink ref="AL189" r:id="rId120" display="http://www.linkedin.com/in/hrterry/"/>
    <hyperlink ref="AL194" r:id="rId121" display="https://www.facebook.com/tlifeuk/"/>
    <hyperlink ref="AL196" r:id="rId122" display="http://instagram.com/adam_matts"/>
    <hyperlink ref="AL198" r:id="rId123" display="http://tinyurl.com/SugarBeatBook"/>
    <hyperlink ref="AL199" r:id="rId124" display="http://passerbybloggingfun.blogspot.com/"/>
    <hyperlink ref="AL202" r:id="rId125" display="https://t.co/hxYu7veG8m"/>
    <hyperlink ref="AL203" r:id="rId126" display="http://banislam.co.uk/"/>
    <hyperlink ref="AL205" r:id="rId127" display="http://t.co/gKJmFQJgIr"/>
    <hyperlink ref="AL209" r:id="rId128" display="https://t.co/Hawm3XVIH5"/>
    <hyperlink ref="AL210" r:id="rId129" display="https://t.co/P06UiRTjNK"/>
    <hyperlink ref="AL212" r:id="rId130" display="https://t.co/e1TkqtywUM"/>
    <hyperlink ref="AL214" r:id="rId131" display="https://t.co/4nuq9WaRWn"/>
    <hyperlink ref="AL215" r:id="rId132" display="http://blackandwhiteaccounting.co.uk/"/>
    <hyperlink ref="AL216" r:id="rId133" display="https://t.co/Djdmmm8k51"/>
    <hyperlink ref="AL218" r:id="rId134" display="http://t.co/CXajiqN8K4"/>
    <hyperlink ref="AL219" r:id="rId135" display="http://t.co/xXNszOYudl"/>
    <hyperlink ref="AL220" r:id="rId136" display="https://t.co/qQoTEUjvXA"/>
    <hyperlink ref="AO3" r:id="rId137" display="https://pbs.twimg.com/profile_banners/41243878/1560315041"/>
    <hyperlink ref="AO4" r:id="rId138" display="https://pbs.twimg.com/profile_banners/22833508/1434620587"/>
    <hyperlink ref="AO5" r:id="rId139" display="https://pbs.twimg.com/profile_banners/702890599/1495914478"/>
    <hyperlink ref="AO6" r:id="rId140" display="https://pbs.twimg.com/profile_banners/783201609421643776/1504103412"/>
    <hyperlink ref="AO7" r:id="rId141" display="https://pbs.twimg.com/profile_banners/59024550/1508130649"/>
    <hyperlink ref="AO8" r:id="rId142" display="https://pbs.twimg.com/profile_banners/2334516109/1483769281"/>
    <hyperlink ref="AO9" r:id="rId143" display="https://pbs.twimg.com/profile_banners/25088746/1544513536"/>
    <hyperlink ref="AO10" r:id="rId144" display="https://pbs.twimg.com/profile_banners/53121957/1496943249"/>
    <hyperlink ref="AO11" r:id="rId145" display="https://pbs.twimg.com/profile_banners/797326789504811009/1551077281"/>
    <hyperlink ref="AO12" r:id="rId146" display="https://pbs.twimg.com/profile_banners/834005671246958592/1548762370"/>
    <hyperlink ref="AO13" r:id="rId147" display="https://pbs.twimg.com/profile_banners/752856282558763008/1520266018"/>
    <hyperlink ref="AO14" r:id="rId148" display="https://pbs.twimg.com/profile_banners/242687221/1477993851"/>
    <hyperlink ref="AO15" r:id="rId149" display="https://pbs.twimg.com/profile_banners/259365796/1457321132"/>
    <hyperlink ref="AO16" r:id="rId150" display="https://pbs.twimg.com/profile_banners/2831785538/1564331682"/>
    <hyperlink ref="AO17" r:id="rId151" display="https://pbs.twimg.com/profile_banners/3131144855/1565026741"/>
    <hyperlink ref="AO19" r:id="rId152" display="https://pbs.twimg.com/profile_banners/994230229613924353/1528899012"/>
    <hyperlink ref="AO20" r:id="rId153" display="https://pbs.twimg.com/profile_banners/855312103481028608/1517310636"/>
    <hyperlink ref="AO22" r:id="rId154" display="https://pbs.twimg.com/profile_banners/961874259818692608/1518448151"/>
    <hyperlink ref="AO23" r:id="rId155" display="https://pbs.twimg.com/profile_banners/2325796716/1490489607"/>
    <hyperlink ref="AO24" r:id="rId156" display="https://pbs.twimg.com/profile_banners/22168568/1536134003"/>
    <hyperlink ref="AO25" r:id="rId157" display="https://pbs.twimg.com/profile_banners/17874694/1539603887"/>
    <hyperlink ref="AO26" r:id="rId158" display="https://pbs.twimg.com/profile_banners/957969588301557760/1517821453"/>
    <hyperlink ref="AO27" r:id="rId159" display="https://pbs.twimg.com/profile_banners/615037421/1519300759"/>
    <hyperlink ref="AO28" r:id="rId160" display="https://pbs.twimg.com/profile_banners/28910621/1452397857"/>
    <hyperlink ref="AO29" r:id="rId161" display="https://pbs.twimg.com/profile_banners/746543024/1386780718"/>
    <hyperlink ref="AO30" r:id="rId162" display="https://pbs.twimg.com/profile_banners/296823373/1560779962"/>
    <hyperlink ref="AO31" r:id="rId163" display="https://pbs.twimg.com/profile_banners/16864209/1563794436"/>
    <hyperlink ref="AO33" r:id="rId164" display="https://pbs.twimg.com/profile_banners/755624683513479172/1488942984"/>
    <hyperlink ref="AO34" r:id="rId165" display="https://pbs.twimg.com/profile_banners/3262139751/1488875276"/>
    <hyperlink ref="AO35" r:id="rId166" display="https://pbs.twimg.com/profile_banners/32339805/1557931318"/>
    <hyperlink ref="AO36" r:id="rId167" display="https://pbs.twimg.com/profile_banners/130778462/1365534734"/>
    <hyperlink ref="AO37" r:id="rId168" display="https://pbs.twimg.com/profile_banners/6107422/1510341891"/>
    <hyperlink ref="AO39" r:id="rId169" display="https://pbs.twimg.com/profile_banners/214326508/1463199733"/>
    <hyperlink ref="AO40" r:id="rId170" display="https://pbs.twimg.com/profile_banners/116813523/1414913695"/>
    <hyperlink ref="AO41" r:id="rId171" display="https://pbs.twimg.com/profile_banners/1080772865132191744/1558598699"/>
    <hyperlink ref="AO42" r:id="rId172" display="https://pbs.twimg.com/profile_banners/2221655131/1542633505"/>
    <hyperlink ref="AO43" r:id="rId173" display="https://pbs.twimg.com/profile_banners/36646877/1523801899"/>
    <hyperlink ref="AO44" r:id="rId174" display="https://pbs.twimg.com/profile_banners/18139619/1546454643"/>
    <hyperlink ref="AO46" r:id="rId175" display="https://pbs.twimg.com/profile_banners/256437280/1520930320"/>
    <hyperlink ref="AO47" r:id="rId176" display="https://pbs.twimg.com/profile_banners/15581273/1552569130"/>
    <hyperlink ref="AO48" r:id="rId177" display="https://pbs.twimg.com/profile_banners/22926365/1527165587"/>
    <hyperlink ref="AO49" r:id="rId178" display="https://pbs.twimg.com/profile_banners/127289951/1459377187"/>
    <hyperlink ref="AO50" r:id="rId179" display="https://pbs.twimg.com/profile_banners/143508762/1552146278"/>
    <hyperlink ref="AO51" r:id="rId180" display="https://pbs.twimg.com/profile_banners/1111688248512921600/1559582400"/>
    <hyperlink ref="AO52" r:id="rId181" display="https://pbs.twimg.com/profile_banners/81484701/1437771490"/>
    <hyperlink ref="AO53" r:id="rId182" display="https://pbs.twimg.com/profile_banners/191849753/1398606409"/>
    <hyperlink ref="AO54" r:id="rId183" display="https://pbs.twimg.com/profile_banners/408759323/1551993176"/>
    <hyperlink ref="AO55" r:id="rId184" display="https://pbs.twimg.com/profile_banners/554158607/1537912282"/>
    <hyperlink ref="AO57" r:id="rId185" display="https://pbs.twimg.com/profile_banners/939812042/1547878095"/>
    <hyperlink ref="AO58" r:id="rId186" display="https://pbs.twimg.com/profile_banners/1864453417/1547434453"/>
    <hyperlink ref="AO59" r:id="rId187" display="https://pbs.twimg.com/profile_banners/869664096471220224/1549764067"/>
    <hyperlink ref="AO60" r:id="rId188" display="https://pbs.twimg.com/profile_banners/397144289/1394097862"/>
    <hyperlink ref="AO61" r:id="rId189" display="https://pbs.twimg.com/profile_banners/626588035/1511973565"/>
    <hyperlink ref="AO62" r:id="rId190" display="https://pbs.twimg.com/profile_banners/60322656/1564267754"/>
    <hyperlink ref="AO63" r:id="rId191" display="https://pbs.twimg.com/profile_banners/610178685/1555593293"/>
    <hyperlink ref="AO65" r:id="rId192" display="https://pbs.twimg.com/profile_banners/150218740/1365189392"/>
    <hyperlink ref="AO66" r:id="rId193" display="https://pbs.twimg.com/profile_banners/480820558/1498556460"/>
    <hyperlink ref="AO67" r:id="rId194" display="https://pbs.twimg.com/profile_banners/854333500396371968/1552301954"/>
    <hyperlink ref="AO68" r:id="rId195" display="https://pbs.twimg.com/profile_banners/19513912/1452745301"/>
    <hyperlink ref="AO69" r:id="rId196" display="https://pbs.twimg.com/profile_banners/21146176/1534468395"/>
    <hyperlink ref="AO70" r:id="rId197" display="https://pbs.twimg.com/profile_banners/125403342/1525161231"/>
    <hyperlink ref="AO71" r:id="rId198" display="https://pbs.twimg.com/profile_banners/105079480/1526550805"/>
    <hyperlink ref="AO72" r:id="rId199" display="https://pbs.twimg.com/profile_banners/283961189/1519753930"/>
    <hyperlink ref="AO73" r:id="rId200" display="https://pbs.twimg.com/profile_banners/394581961/1552900994"/>
    <hyperlink ref="AO74" r:id="rId201" display="https://pbs.twimg.com/profile_banners/43057465/1424655157"/>
    <hyperlink ref="AO75" r:id="rId202" display="https://pbs.twimg.com/profile_banners/869220299002216448/1564516750"/>
    <hyperlink ref="AO77" r:id="rId203" display="https://pbs.twimg.com/profile_banners/3368977745/1557905274"/>
    <hyperlink ref="AO78" r:id="rId204" display="https://pbs.twimg.com/profile_banners/958282071776120832/1517417789"/>
    <hyperlink ref="AO79" r:id="rId205" display="https://pbs.twimg.com/profile_banners/740283451983548416/1500377515"/>
    <hyperlink ref="AO80" r:id="rId206" display="https://pbs.twimg.com/profile_banners/54517726/1476217276"/>
    <hyperlink ref="AO82" r:id="rId207" display="https://pbs.twimg.com/profile_banners/269658334/1564879596"/>
    <hyperlink ref="AO84" r:id="rId208" display="https://pbs.twimg.com/profile_banners/1278288708/1493607812"/>
    <hyperlink ref="AO85" r:id="rId209" display="https://pbs.twimg.com/profile_banners/390365505/1557706795"/>
    <hyperlink ref="AO87" r:id="rId210" display="https://pbs.twimg.com/profile_banners/279729628/1392063932"/>
    <hyperlink ref="AO88" r:id="rId211" display="https://pbs.twimg.com/profile_banners/188472864/1550921872"/>
    <hyperlink ref="AO89" r:id="rId212" display="https://pbs.twimg.com/profile_banners/4700114665/1537862830"/>
    <hyperlink ref="AO90" r:id="rId213" display="https://pbs.twimg.com/profile_banners/315057334/1397433665"/>
    <hyperlink ref="AO91" r:id="rId214" display="https://pbs.twimg.com/profile_banners/315024285/1563589302"/>
    <hyperlink ref="AO92" r:id="rId215" display="https://pbs.twimg.com/profile_banners/1510470294/1524320220"/>
    <hyperlink ref="AO94" r:id="rId216" display="https://pbs.twimg.com/profile_banners/743067736453074944/1532279903"/>
    <hyperlink ref="AO95" r:id="rId217" display="https://pbs.twimg.com/profile_banners/2474661493/1495671294"/>
    <hyperlink ref="AO96" r:id="rId218" display="https://pbs.twimg.com/profile_banners/270935050/1539877270"/>
    <hyperlink ref="AO97" r:id="rId219" display="https://pbs.twimg.com/profile_banners/566972092/1560899529"/>
    <hyperlink ref="AO99" r:id="rId220" display="https://pbs.twimg.com/profile_banners/23789628/1558482492"/>
    <hyperlink ref="AO100" r:id="rId221" display="https://pbs.twimg.com/profile_banners/4923977745/1534091664"/>
    <hyperlink ref="AO101" r:id="rId222" display="https://pbs.twimg.com/profile_banners/706948744730820608/1519799210"/>
    <hyperlink ref="AO102" r:id="rId223" display="https://pbs.twimg.com/profile_banners/3387419920/1449861430"/>
    <hyperlink ref="AO104" r:id="rId224" display="https://pbs.twimg.com/profile_banners/222583346/1560204354"/>
    <hyperlink ref="AO105" r:id="rId225" display="https://pbs.twimg.com/profile_banners/1013015420763328512/1530372177"/>
    <hyperlink ref="AO106" r:id="rId226" display="https://pbs.twimg.com/profile_banners/173829764/1562912761"/>
    <hyperlink ref="AO107" r:id="rId227" display="https://pbs.twimg.com/profile_banners/1151122960415150082/1563351559"/>
    <hyperlink ref="AO108" r:id="rId228" display="https://pbs.twimg.com/profile_banners/782973913/1560436049"/>
    <hyperlink ref="AO109" r:id="rId229" display="https://pbs.twimg.com/profile_banners/4306757596/1448711385"/>
    <hyperlink ref="AO110" r:id="rId230" display="https://pbs.twimg.com/profile_banners/3430385889/1557592102"/>
    <hyperlink ref="AO111" r:id="rId231" display="https://pbs.twimg.com/profile_banners/3001389222/1460981361"/>
    <hyperlink ref="AO113" r:id="rId232" display="https://pbs.twimg.com/profile_banners/17825106/1502954086"/>
    <hyperlink ref="AO114" r:id="rId233" display="https://pbs.twimg.com/profile_banners/6069772/1532803850"/>
    <hyperlink ref="AO115" r:id="rId234" display="https://pbs.twimg.com/profile_banners/3262774291/1467405862"/>
    <hyperlink ref="AO116" r:id="rId235" display="https://pbs.twimg.com/profile_banners/1156334121926287360/1564529672"/>
    <hyperlink ref="AO117" r:id="rId236" display="https://pbs.twimg.com/profile_banners/773158798626349057/1524667834"/>
    <hyperlink ref="AO118" r:id="rId237" display="https://pbs.twimg.com/profile_banners/1735079407/1553619926"/>
    <hyperlink ref="AO119" r:id="rId238" display="https://pbs.twimg.com/profile_banners/1245805556/1362570540"/>
    <hyperlink ref="AO120" r:id="rId239" display="https://pbs.twimg.com/profile_banners/892758998503620609/1519311203"/>
    <hyperlink ref="AO121" r:id="rId240" display="https://pbs.twimg.com/profile_banners/30862829/1565633637"/>
    <hyperlink ref="AO122" r:id="rId241" display="https://pbs.twimg.com/profile_banners/26787673/1562779745"/>
    <hyperlink ref="AO123" r:id="rId242" display="https://pbs.twimg.com/profile_banners/46364708/1474570884"/>
    <hyperlink ref="AO124" r:id="rId243" display="https://pbs.twimg.com/profile_banners/3843592217/1565002951"/>
    <hyperlink ref="AO125" r:id="rId244" display="https://pbs.twimg.com/profile_banners/462818774/1553014721"/>
    <hyperlink ref="AO127" r:id="rId245" display="https://pbs.twimg.com/profile_banners/550156790/1550347194"/>
    <hyperlink ref="AO129" r:id="rId246" display="https://pbs.twimg.com/profile_banners/4881853245/1548186260"/>
    <hyperlink ref="AO130" r:id="rId247" display="https://pbs.twimg.com/profile_banners/710019200719450112/1550151304"/>
    <hyperlink ref="AO131" r:id="rId248" display="https://pbs.twimg.com/profile_banners/41822696/1564043062"/>
    <hyperlink ref="AO132" r:id="rId249" display="https://pbs.twimg.com/profile_banners/2375343258/1556812884"/>
    <hyperlink ref="AO133" r:id="rId250" display="https://pbs.twimg.com/profile_banners/1647456630/1463753075"/>
    <hyperlink ref="AO134" r:id="rId251" display="https://pbs.twimg.com/profile_banners/19401276/1565801414"/>
    <hyperlink ref="AO135" r:id="rId252" display="https://pbs.twimg.com/profile_banners/27204101/1402477275"/>
    <hyperlink ref="AO136" r:id="rId253" display="https://pbs.twimg.com/profile_banners/885760813285462016/1502002080"/>
    <hyperlink ref="AO137" r:id="rId254" display="https://pbs.twimg.com/profile_banners/74728012/1565862098"/>
    <hyperlink ref="AO138" r:id="rId255" display="https://pbs.twimg.com/profile_banners/57911224/1480582124"/>
    <hyperlink ref="AO139" r:id="rId256" display="https://pbs.twimg.com/profile_banners/49936945/1462362204"/>
    <hyperlink ref="AO141" r:id="rId257" display="https://pbs.twimg.com/profile_banners/409859480/1509622182"/>
    <hyperlink ref="AO142" r:id="rId258" display="https://pbs.twimg.com/profile_banners/248392236/1439875982"/>
    <hyperlink ref="AO143" r:id="rId259" display="https://pbs.twimg.com/profile_banners/1031528454/1392805047"/>
    <hyperlink ref="AO144" r:id="rId260" display="https://pbs.twimg.com/profile_banners/53032206/1540236375"/>
    <hyperlink ref="AO145" r:id="rId261" display="https://pbs.twimg.com/profile_banners/90665957/1551362486"/>
    <hyperlink ref="AO146" r:id="rId262" display="https://pbs.twimg.com/profile_banners/780823986611494912/1558970917"/>
    <hyperlink ref="AO147" r:id="rId263" display="https://pbs.twimg.com/profile_banners/461621596/1532697428"/>
    <hyperlink ref="AO148" r:id="rId264" display="https://pbs.twimg.com/profile_banners/1055207416659369984/1542838336"/>
    <hyperlink ref="AO149" r:id="rId265" display="https://pbs.twimg.com/profile_banners/25980607/1565632044"/>
    <hyperlink ref="AO150" r:id="rId266" display="https://pbs.twimg.com/profile_banners/21340686/1525380167"/>
    <hyperlink ref="AO151" r:id="rId267" display="https://pbs.twimg.com/profile_banners/4243814472/1531819162"/>
    <hyperlink ref="AO153" r:id="rId268" display="https://pbs.twimg.com/profile_banners/737774128380272641/1565072670"/>
    <hyperlink ref="AO154" r:id="rId269" display="https://pbs.twimg.com/profile_banners/1593300036/1513032594"/>
    <hyperlink ref="AO155" r:id="rId270" display="https://pbs.twimg.com/profile_banners/913018418839900160/1523782195"/>
    <hyperlink ref="AO156" r:id="rId271" display="https://pbs.twimg.com/profile_banners/12991842/1531803324"/>
    <hyperlink ref="AO157" r:id="rId272" display="https://pbs.twimg.com/profile_banners/226767939/1556475219"/>
    <hyperlink ref="AO158" r:id="rId273" display="https://pbs.twimg.com/profile_banners/923521177/1470890022"/>
    <hyperlink ref="AO159" r:id="rId274" display="https://pbs.twimg.com/profile_banners/3748246575/1555603738"/>
    <hyperlink ref="AO160" r:id="rId275" display="https://pbs.twimg.com/profile_banners/319477370/1380840531"/>
    <hyperlink ref="AO161" r:id="rId276" display="https://pbs.twimg.com/profile_banners/1085400406098919425/1551735215"/>
    <hyperlink ref="AO162" r:id="rId277" display="https://pbs.twimg.com/profile_banners/214091935/1403118219"/>
    <hyperlink ref="AO163" r:id="rId278" display="https://pbs.twimg.com/profile_banners/490729044/1558464136"/>
    <hyperlink ref="AO164" r:id="rId279" display="https://pbs.twimg.com/profile_banners/538058680/1462880991"/>
    <hyperlink ref="AO165" r:id="rId280" display="https://pbs.twimg.com/profile_banners/838765322761039873/1489687078"/>
    <hyperlink ref="AO166" r:id="rId281" display="https://pbs.twimg.com/profile_banners/407757254/1553686990"/>
    <hyperlink ref="AO167" r:id="rId282" display="https://pbs.twimg.com/profile_banners/25481623/1539684843"/>
    <hyperlink ref="AO168" r:id="rId283" display="https://pbs.twimg.com/profile_banners/101805057/1557567427"/>
    <hyperlink ref="AO170" r:id="rId284" display="https://pbs.twimg.com/profile_banners/38930686/1531981604"/>
    <hyperlink ref="AO171" r:id="rId285" display="https://pbs.twimg.com/profile_banners/4626811575/1536034414"/>
    <hyperlink ref="AO173" r:id="rId286" display="https://pbs.twimg.com/profile_banners/348377300/1418310339"/>
    <hyperlink ref="AO174" r:id="rId287" display="https://pbs.twimg.com/profile_banners/2283548605/1462438543"/>
    <hyperlink ref="AO175" r:id="rId288" display="https://pbs.twimg.com/profile_banners/558592551/1529687294"/>
    <hyperlink ref="AO176" r:id="rId289" display="https://pbs.twimg.com/profile_banners/37926315/1426519117"/>
    <hyperlink ref="AO177" r:id="rId290" display="https://pbs.twimg.com/profile_banners/375830508/1558246902"/>
    <hyperlink ref="AO178" r:id="rId291" display="https://pbs.twimg.com/profile_banners/2841966747/1415618242"/>
    <hyperlink ref="AO179" r:id="rId292" display="https://pbs.twimg.com/profile_banners/983243742034280449/1543313900"/>
    <hyperlink ref="AO180" r:id="rId293" display="https://pbs.twimg.com/profile_banners/21195986/1524919208"/>
    <hyperlink ref="AO181" r:id="rId294" display="https://pbs.twimg.com/profile_banners/105523412/1547572533"/>
    <hyperlink ref="AO182" r:id="rId295" display="https://pbs.twimg.com/profile_banners/1514101699/1559493585"/>
    <hyperlink ref="AO183" r:id="rId296" display="https://pbs.twimg.com/profile_banners/255178477/1352760130"/>
    <hyperlink ref="AO184" r:id="rId297" display="https://pbs.twimg.com/profile_banners/1514835529/1530374825"/>
    <hyperlink ref="AO186" r:id="rId298" display="https://pbs.twimg.com/profile_banners/165106191/1471712065"/>
    <hyperlink ref="AO187" r:id="rId299" display="https://pbs.twimg.com/profile_banners/7976132/1401280420"/>
    <hyperlink ref="AO188" r:id="rId300" display="https://pbs.twimg.com/profile_banners/2177995087/1520683980"/>
    <hyperlink ref="AO189" r:id="rId301" display="https://pbs.twimg.com/profile_banners/216346234/1565342804"/>
    <hyperlink ref="AO190" r:id="rId302" display="https://pbs.twimg.com/profile_banners/2850386698/1558353586"/>
    <hyperlink ref="AO191" r:id="rId303" display="https://pbs.twimg.com/profile_banners/1044872853823393792/1563848947"/>
    <hyperlink ref="AO192" r:id="rId304" display="https://pbs.twimg.com/profile_banners/60270639/1553188466"/>
    <hyperlink ref="AO193" r:id="rId305" display="https://pbs.twimg.com/profile_banners/3046615419/1562795820"/>
    <hyperlink ref="AO194" r:id="rId306" display="https://pbs.twimg.com/profile_banners/4101330261/1524587174"/>
    <hyperlink ref="AO195" r:id="rId307" display="https://pbs.twimg.com/profile_banners/864086989/1464104830"/>
    <hyperlink ref="AO196" r:id="rId308" display="https://pbs.twimg.com/profile_banners/582721240/1564473923"/>
    <hyperlink ref="AO197" r:id="rId309" display="https://pbs.twimg.com/profile_banners/264418876/1470214940"/>
    <hyperlink ref="AO198" r:id="rId310" display="https://pbs.twimg.com/profile_banners/2723995041/1406294420"/>
    <hyperlink ref="AO199" r:id="rId311" display="https://pbs.twimg.com/profile_banners/631932457/1552315750"/>
    <hyperlink ref="AO200" r:id="rId312" display="https://pbs.twimg.com/profile_banners/498290974/1483390673"/>
    <hyperlink ref="AO201" r:id="rId313" display="https://pbs.twimg.com/profile_banners/735315552/1522927515"/>
    <hyperlink ref="AO202" r:id="rId314" display="https://pbs.twimg.com/profile_banners/351836064/1478108018"/>
    <hyperlink ref="AO203" r:id="rId315" display="https://pbs.twimg.com/profile_banners/1046326453795803136/1557156586"/>
    <hyperlink ref="AO204" r:id="rId316" display="https://pbs.twimg.com/profile_banners/452152873/1559964105"/>
    <hyperlink ref="AO205" r:id="rId317" display="https://pbs.twimg.com/profile_banners/3438087160/1553795328"/>
    <hyperlink ref="AO206" r:id="rId318" display="https://pbs.twimg.com/profile_banners/1006143522184007680/1545594571"/>
    <hyperlink ref="AO208" r:id="rId319" display="https://pbs.twimg.com/profile_banners/418476335/1530607978"/>
    <hyperlink ref="AO209" r:id="rId320" display="https://pbs.twimg.com/profile_banners/780353487192240128/1508296094"/>
    <hyperlink ref="AO211" r:id="rId321" display="https://pbs.twimg.com/profile_banners/215898559/1550225419"/>
    <hyperlink ref="AO212" r:id="rId322" display="https://pbs.twimg.com/profile_banners/46675294/1546886796"/>
    <hyperlink ref="AO213" r:id="rId323" display="https://pbs.twimg.com/profile_banners/3347224120/1461818149"/>
    <hyperlink ref="AO214" r:id="rId324" display="https://pbs.twimg.com/profile_banners/1205868217/1455655472"/>
    <hyperlink ref="AO215" r:id="rId325" display="https://pbs.twimg.com/profile_banners/624054003/1529660931"/>
    <hyperlink ref="AO216" r:id="rId326" display="https://pbs.twimg.com/profile_banners/436998967/1534501154"/>
    <hyperlink ref="AO217" r:id="rId327" display="https://pbs.twimg.com/profile_banners/2547505012/1564383042"/>
    <hyperlink ref="AO219" r:id="rId328" display="https://pbs.twimg.com/profile_banners/276631250/1559137436"/>
    <hyperlink ref="AO220" r:id="rId329" display="https://pbs.twimg.com/profile_banners/117612526/1532543978"/>
    <hyperlink ref="AO221" r:id="rId330" display="https://pbs.twimg.com/profile_banners/32808034/1488034114"/>
    <hyperlink ref="AU3" r:id="rId331" display="http://abs.twimg.com/images/themes/theme1/bg.png"/>
    <hyperlink ref="AU4" r:id="rId332" display="http://abs.twimg.com/images/themes/theme6/bg.gif"/>
    <hyperlink ref="AU5" r:id="rId333" display="http://abs.twimg.com/images/themes/theme10/bg.gif"/>
    <hyperlink ref="AU6" r:id="rId334" display="http://abs.twimg.com/images/themes/theme1/bg.png"/>
    <hyperlink ref="AU7" r:id="rId335" display="http://abs.twimg.com/images/themes/theme1/bg.png"/>
    <hyperlink ref="AU8" r:id="rId336" display="http://abs.twimg.com/images/themes/theme1/bg.png"/>
    <hyperlink ref="AU9" r:id="rId337" display="http://abs.twimg.com/images/themes/theme1/bg.png"/>
    <hyperlink ref="AU10" r:id="rId338" display="http://abs.twimg.com/images/themes/theme4/bg.gif"/>
    <hyperlink ref="AU11" r:id="rId339" display="http://abs.twimg.com/images/themes/theme1/bg.png"/>
    <hyperlink ref="AU12" r:id="rId340" display="http://abs.twimg.com/images/themes/theme1/bg.png"/>
    <hyperlink ref="AU13" r:id="rId341" display="http://abs.twimg.com/images/themes/theme1/bg.png"/>
    <hyperlink ref="AU14" r:id="rId342" display="http://abs.twimg.com/images/themes/theme15/bg.png"/>
    <hyperlink ref="AU15" r:id="rId343" display="http://abs.twimg.com/images/themes/theme1/bg.png"/>
    <hyperlink ref="AU16" r:id="rId344" display="http://abs.twimg.com/images/themes/theme1/bg.png"/>
    <hyperlink ref="AU17" r:id="rId345" display="http://abs.twimg.com/images/themes/theme1/bg.png"/>
    <hyperlink ref="AU18" r:id="rId346" display="http://abs.twimg.com/images/themes/theme1/bg.png"/>
    <hyperlink ref="AU19" r:id="rId347" display="http://abs.twimg.com/images/themes/theme1/bg.png"/>
    <hyperlink ref="AU21" r:id="rId348" display="http://abs.twimg.com/images/themes/theme1/bg.png"/>
    <hyperlink ref="AU23" r:id="rId349" display="http://abs.twimg.com/images/themes/theme1/bg.png"/>
    <hyperlink ref="AU24" r:id="rId350" display="http://abs.twimg.com/images/themes/theme1/bg.png"/>
    <hyperlink ref="AU25" r:id="rId351" display="http://abs.twimg.com/images/themes/theme1/bg.png"/>
    <hyperlink ref="AU26" r:id="rId352" display="http://abs.twimg.com/images/themes/theme1/bg.png"/>
    <hyperlink ref="AU27" r:id="rId353" display="http://abs.twimg.com/images/themes/theme1/bg.png"/>
    <hyperlink ref="AU28" r:id="rId354" display="http://abs.twimg.com/images/themes/theme1/bg.png"/>
    <hyperlink ref="AU29" r:id="rId355" display="http://abs.twimg.com/images/themes/theme1/bg.png"/>
    <hyperlink ref="AU30" r:id="rId356" display="http://abs.twimg.com/images/themes/theme16/bg.gif"/>
    <hyperlink ref="AU31" r:id="rId357" display="http://abs.twimg.com/images/themes/theme11/bg.gif"/>
    <hyperlink ref="AU34" r:id="rId358" display="http://abs.twimg.com/images/themes/theme1/bg.png"/>
    <hyperlink ref="AU35" r:id="rId359" display="http://abs.twimg.com/images/themes/theme7/bg.gif"/>
    <hyperlink ref="AU36" r:id="rId360" display="http://abs.twimg.com/images/themes/theme1/bg.png"/>
    <hyperlink ref="AU37" r:id="rId361" display="http://abs.twimg.com/images/themes/theme1/bg.png"/>
    <hyperlink ref="AU38" r:id="rId362" display="http://abs.twimg.com/images/themes/theme1/bg.png"/>
    <hyperlink ref="AU39" r:id="rId363" display="http://abs.twimg.com/images/themes/theme1/bg.png"/>
    <hyperlink ref="AU40" r:id="rId364" display="http://abs.twimg.com/images/themes/theme1/bg.png"/>
    <hyperlink ref="AU41" r:id="rId365" display="http://abs.twimg.com/images/themes/theme1/bg.png"/>
    <hyperlink ref="AU42" r:id="rId366" display="http://abs.twimg.com/images/themes/theme1/bg.png"/>
    <hyperlink ref="AU43" r:id="rId367" display="http://abs.twimg.com/images/themes/theme1/bg.png"/>
    <hyperlink ref="AU44" r:id="rId368" display="http://abs.twimg.com/images/themes/theme1/bg.png"/>
    <hyperlink ref="AU45" r:id="rId369" display="http://abs.twimg.com/images/themes/theme1/bg.png"/>
    <hyperlink ref="AU46" r:id="rId370" display="http://abs.twimg.com/images/themes/theme1/bg.png"/>
    <hyperlink ref="AU47" r:id="rId371" display="http://abs.twimg.com/images/themes/theme1/bg.png"/>
    <hyperlink ref="AU48" r:id="rId372" display="http://abs.twimg.com/images/themes/theme1/bg.png"/>
    <hyperlink ref="AU49" r:id="rId373" display="http://abs.twimg.com/images/themes/theme1/bg.png"/>
    <hyperlink ref="AU50" r:id="rId374" display="http://abs.twimg.com/images/themes/theme1/bg.png"/>
    <hyperlink ref="AU52" r:id="rId375" display="http://abs.twimg.com/images/themes/theme15/bg.png"/>
    <hyperlink ref="AU53" r:id="rId376" display="http://abs.twimg.com/images/themes/theme1/bg.png"/>
    <hyperlink ref="AU54" r:id="rId377" display="http://abs.twimg.com/images/themes/theme2/bg.gif"/>
    <hyperlink ref="AU55" r:id="rId378" display="http://abs.twimg.com/images/themes/theme1/bg.png"/>
    <hyperlink ref="AU57" r:id="rId379" display="http://abs.twimg.com/images/themes/theme18/bg.gif"/>
    <hyperlink ref="AU58" r:id="rId380" display="http://abs.twimg.com/images/themes/theme1/bg.png"/>
    <hyperlink ref="AU60" r:id="rId381" display="http://abs.twimg.com/images/themes/theme1/bg.png"/>
    <hyperlink ref="AU61" r:id="rId382" display="http://abs.twimg.com/images/themes/theme1/bg.png"/>
    <hyperlink ref="AU62" r:id="rId383" display="http://abs.twimg.com/images/themes/theme5/bg.gif"/>
    <hyperlink ref="AU63" r:id="rId384" display="http://abs.twimg.com/images/themes/theme15/bg.png"/>
    <hyperlink ref="AU64" r:id="rId385" display="http://abs.twimg.com/images/themes/theme1/bg.png"/>
    <hyperlink ref="AU65" r:id="rId386" display="http://abs.twimg.com/images/themes/theme15/bg.png"/>
    <hyperlink ref="AU66" r:id="rId387" display="http://abs.twimg.com/images/themes/theme1/bg.png"/>
    <hyperlink ref="AU68" r:id="rId388" display="http://abs.twimg.com/images/themes/theme1/bg.png"/>
    <hyperlink ref="AU69" r:id="rId389" display="http://abs.twimg.com/images/themes/theme1/bg.png"/>
    <hyperlink ref="AU70" r:id="rId390" display="http://abs.twimg.com/images/themes/theme1/bg.png"/>
    <hyperlink ref="AU71" r:id="rId391" display="http://abs.twimg.com/images/themes/theme1/bg.png"/>
    <hyperlink ref="AU72" r:id="rId392" display="http://abs.twimg.com/images/themes/theme2/bg.gif"/>
    <hyperlink ref="AU73" r:id="rId393" display="http://abs.twimg.com/images/themes/theme18/bg.gif"/>
    <hyperlink ref="AU74" r:id="rId394" display="http://abs.twimg.com/images/themes/theme2/bg.gif"/>
    <hyperlink ref="AU76" r:id="rId395" display="http://abs.twimg.com/images/themes/theme1/bg.png"/>
    <hyperlink ref="AU77" r:id="rId396" display="http://abs.twimg.com/images/themes/theme1/bg.png"/>
    <hyperlink ref="AU78" r:id="rId397" display="http://abs.twimg.com/images/themes/theme1/bg.png"/>
    <hyperlink ref="AU80" r:id="rId398" display="http://abs.twimg.com/images/themes/theme4/bg.gif"/>
    <hyperlink ref="AU82" r:id="rId399" display="http://abs.twimg.com/images/themes/theme1/bg.png"/>
    <hyperlink ref="AU83" r:id="rId400" display="http://abs.twimg.com/images/themes/theme1/bg.png"/>
    <hyperlink ref="AU84" r:id="rId401" display="http://abs.twimg.com/images/themes/theme1/bg.png"/>
    <hyperlink ref="AU85" r:id="rId402" display="http://abs.twimg.com/images/themes/theme1/bg.png"/>
    <hyperlink ref="AU86" r:id="rId403" display="http://abs.twimg.com/images/themes/theme1/bg.png"/>
    <hyperlink ref="AU87" r:id="rId404" display="http://abs.twimg.com/images/themes/theme10/bg.gif"/>
    <hyperlink ref="AU88" r:id="rId405" display="http://abs.twimg.com/images/themes/theme7/bg.gif"/>
    <hyperlink ref="AU89" r:id="rId406" display="http://abs.twimg.com/images/themes/theme1/bg.png"/>
    <hyperlink ref="AU90" r:id="rId407" display="http://abs.twimg.com/images/themes/theme1/bg.png"/>
    <hyperlink ref="AU91" r:id="rId408" display="http://abs.twimg.com/images/themes/theme1/bg.png"/>
    <hyperlink ref="AU92" r:id="rId409" display="http://abs.twimg.com/images/themes/theme1/bg.png"/>
    <hyperlink ref="AU93" r:id="rId410" display="http://abs.twimg.com/images/themes/theme1/bg.png"/>
    <hyperlink ref="AU95" r:id="rId411" display="http://abs.twimg.com/images/themes/theme1/bg.png"/>
    <hyperlink ref="AU96" r:id="rId412" display="http://abs.twimg.com/images/themes/theme17/bg.gif"/>
    <hyperlink ref="AU97" r:id="rId413" display="http://abs.twimg.com/images/themes/theme1/bg.png"/>
    <hyperlink ref="AU98" r:id="rId414" display="http://abs.twimg.com/images/themes/theme1/bg.png"/>
    <hyperlink ref="AU99" r:id="rId415" display="http://abs.twimg.com/images/themes/theme1/bg.png"/>
    <hyperlink ref="AU100" r:id="rId416" display="http://abs.twimg.com/images/themes/theme1/bg.png"/>
    <hyperlink ref="AU101" r:id="rId417" display="http://abs.twimg.com/images/themes/theme1/bg.png"/>
    <hyperlink ref="AU102" r:id="rId418" display="http://abs.twimg.com/images/themes/theme1/bg.png"/>
    <hyperlink ref="AU103" r:id="rId419" display="http://abs.twimg.com/images/themes/theme1/bg.png"/>
    <hyperlink ref="AU104" r:id="rId420" display="http://abs.twimg.com/images/themes/theme1/bg.png"/>
    <hyperlink ref="AU106" r:id="rId421" display="http://abs.twimg.com/images/themes/theme1/bg.png"/>
    <hyperlink ref="AU107" r:id="rId422" display="http://abs.twimg.com/images/themes/theme1/bg.png"/>
    <hyperlink ref="AU108" r:id="rId423" display="http://abs.twimg.com/images/themes/theme1/bg.png"/>
    <hyperlink ref="AU109" r:id="rId424" display="http://abs.twimg.com/images/themes/theme1/bg.png"/>
    <hyperlink ref="AU110" r:id="rId425" display="http://abs.twimg.com/images/themes/theme1/bg.png"/>
    <hyperlink ref="AU111" r:id="rId426" display="http://abs.twimg.com/images/themes/theme1/bg.png"/>
    <hyperlink ref="AU112" r:id="rId427" display="http://abs.twimg.com/images/themes/theme15/bg.png"/>
    <hyperlink ref="AU113" r:id="rId428" display="http://abs.twimg.com/images/themes/theme1/bg.png"/>
    <hyperlink ref="AU114" r:id="rId429" display="http://abs.twimg.com/images/themes/theme2/bg.gif"/>
    <hyperlink ref="AU115" r:id="rId430" display="http://abs.twimg.com/images/themes/theme1/bg.png"/>
    <hyperlink ref="AU117" r:id="rId431" display="http://abs.twimg.com/images/themes/theme1/bg.png"/>
    <hyperlink ref="AU118" r:id="rId432" display="http://abs.twimg.com/images/themes/theme1/bg.png"/>
    <hyperlink ref="AU119" r:id="rId433" display="http://abs.twimg.com/images/themes/theme1/bg.png"/>
    <hyperlink ref="AU120" r:id="rId434" display="http://abs.twimg.com/images/themes/theme1/bg.png"/>
    <hyperlink ref="AU121" r:id="rId435" display="http://abs.twimg.com/images/themes/theme1/bg.png"/>
    <hyperlink ref="AU122" r:id="rId436" display="http://abs.twimg.com/images/themes/theme1/bg.png"/>
    <hyperlink ref="AU123" r:id="rId437" display="http://abs.twimg.com/images/themes/theme1/bg.png"/>
    <hyperlink ref="AU124" r:id="rId438" display="http://abs.twimg.com/images/themes/theme1/bg.png"/>
    <hyperlink ref="AU125" r:id="rId439" display="http://abs.twimg.com/images/themes/theme1/bg.png"/>
    <hyperlink ref="AU126" r:id="rId440" display="http://abs.twimg.com/images/themes/theme1/bg.png"/>
    <hyperlink ref="AU127" r:id="rId441" display="http://abs.twimg.com/images/themes/theme1/bg.png"/>
    <hyperlink ref="AU128" r:id="rId442" display="http://abs.twimg.com/images/themes/theme14/bg.gif"/>
    <hyperlink ref="AU129" r:id="rId443" display="http://abs.twimg.com/images/themes/theme1/bg.png"/>
    <hyperlink ref="AU130" r:id="rId444" display="http://abs.twimg.com/images/themes/theme1/bg.png"/>
    <hyperlink ref="AU131" r:id="rId445" display="http://abs.twimg.com/images/themes/theme1/bg.png"/>
    <hyperlink ref="AU132" r:id="rId446" display="http://abs.twimg.com/images/themes/theme1/bg.png"/>
    <hyperlink ref="AU133" r:id="rId447" display="http://abs.twimg.com/images/themes/theme1/bg.png"/>
    <hyperlink ref="AU134" r:id="rId448" display="http://abs.twimg.com/images/themes/theme1/bg.png"/>
    <hyperlink ref="AU135" r:id="rId449" display="http://abs.twimg.com/images/themes/theme1/bg.png"/>
    <hyperlink ref="AU137" r:id="rId450" display="http://abs.twimg.com/images/themes/theme18/bg.gif"/>
    <hyperlink ref="AU138" r:id="rId451" display="http://abs.twimg.com/images/themes/theme15/bg.png"/>
    <hyperlink ref="AU139" r:id="rId452" display="http://abs.twimg.com/images/themes/theme1/bg.png"/>
    <hyperlink ref="AU140" r:id="rId453" display="http://abs.twimg.com/images/themes/theme3/bg.gif"/>
    <hyperlink ref="AU141" r:id="rId454" display="http://abs.twimg.com/images/themes/theme1/bg.png"/>
    <hyperlink ref="AU142" r:id="rId455" display="http://abs.twimg.com/images/themes/theme1/bg.png"/>
    <hyperlink ref="AU143" r:id="rId456" display="http://abs.twimg.com/images/themes/theme1/bg.png"/>
    <hyperlink ref="AU144" r:id="rId457" display="http://abs.twimg.com/images/themes/theme1/bg.png"/>
    <hyperlink ref="AU145" r:id="rId458" display="http://abs.twimg.com/images/themes/theme1/bg.png"/>
    <hyperlink ref="AU147" r:id="rId459" display="http://abs.twimg.com/images/themes/theme1/bg.png"/>
    <hyperlink ref="AU149" r:id="rId460" display="http://abs.twimg.com/images/themes/theme1/bg.png"/>
    <hyperlink ref="AU150" r:id="rId461" display="http://abs.twimg.com/images/themes/theme14/bg.gif"/>
    <hyperlink ref="AU151" r:id="rId462" display="http://abs.twimg.com/images/themes/theme1/bg.png"/>
    <hyperlink ref="AU154" r:id="rId463" display="http://abs.twimg.com/images/themes/theme11/bg.gif"/>
    <hyperlink ref="AU156" r:id="rId464" display="http://abs.twimg.com/images/themes/theme1/bg.png"/>
    <hyperlink ref="AU157" r:id="rId465" display="http://abs.twimg.com/images/themes/theme1/bg.png"/>
    <hyperlink ref="AU158" r:id="rId466" display="http://abs.twimg.com/images/themes/theme1/bg.png"/>
    <hyperlink ref="AU159" r:id="rId467" display="http://abs.twimg.com/images/themes/theme1/bg.png"/>
    <hyperlink ref="AU160" r:id="rId468" display="http://abs.twimg.com/images/themes/theme1/bg.png"/>
    <hyperlink ref="AU162" r:id="rId469" display="http://abs.twimg.com/images/themes/theme18/bg.gif"/>
    <hyperlink ref="AU163" r:id="rId470" display="http://abs.twimg.com/images/themes/theme1/bg.png"/>
    <hyperlink ref="AU164" r:id="rId471" display="http://abs.twimg.com/images/themes/theme1/bg.png"/>
    <hyperlink ref="AU166" r:id="rId472" display="http://abs.twimg.com/images/themes/theme1/bg.png"/>
    <hyperlink ref="AU167" r:id="rId473" display="http://abs.twimg.com/images/themes/theme3/bg.gif"/>
    <hyperlink ref="AU168" r:id="rId474" display="http://abs.twimg.com/images/themes/theme14/bg.gif"/>
    <hyperlink ref="AU169" r:id="rId475" display="http://abs.twimg.com/images/themes/theme1/bg.png"/>
    <hyperlink ref="AU170" r:id="rId476" display="http://abs.twimg.com/images/themes/theme1/bg.png"/>
    <hyperlink ref="AU172" r:id="rId477" display="http://abs.twimg.com/images/themes/theme1/bg.png"/>
    <hyperlink ref="AU173" r:id="rId478" display="http://abs.twimg.com/images/themes/theme1/bg.png"/>
    <hyperlink ref="AU174" r:id="rId479" display="http://abs.twimg.com/images/themes/theme1/bg.png"/>
    <hyperlink ref="AU175" r:id="rId480" display="http://abs.twimg.com/images/themes/theme5/bg.gif"/>
    <hyperlink ref="AU176" r:id="rId481" display="http://abs.twimg.com/images/themes/theme3/bg.gif"/>
    <hyperlink ref="AU177" r:id="rId482" display="http://abs.twimg.com/images/themes/theme1/bg.png"/>
    <hyperlink ref="AU178" r:id="rId483" display="http://abs.twimg.com/images/themes/theme1/bg.png"/>
    <hyperlink ref="AU180" r:id="rId484" display="http://abs.twimg.com/images/themes/theme12/bg.gif"/>
    <hyperlink ref="AU181" r:id="rId485" display="http://abs.twimg.com/images/themes/theme17/bg.gif"/>
    <hyperlink ref="AU182" r:id="rId486" display="http://abs.twimg.com/images/themes/theme1/bg.png"/>
    <hyperlink ref="AU183" r:id="rId487" display="http://abs.twimg.com/images/themes/theme1/bg.png"/>
    <hyperlink ref="AU184" r:id="rId488" display="http://abs.twimg.com/images/themes/theme1/bg.png"/>
    <hyperlink ref="AU185" r:id="rId489" display="http://abs.twimg.com/images/themes/theme1/bg.png"/>
    <hyperlink ref="AU186" r:id="rId490" display="http://abs.twimg.com/images/themes/theme1/bg.png"/>
    <hyperlink ref="AU187" r:id="rId491" display="http://abs.twimg.com/images/themes/theme1/bg.png"/>
    <hyperlink ref="AU188" r:id="rId492" display="http://abs.twimg.com/images/themes/theme1/bg.png"/>
    <hyperlink ref="AU189" r:id="rId493" display="http://abs.twimg.com/images/themes/theme14/bg.gif"/>
    <hyperlink ref="AU190" r:id="rId494" display="http://abs.twimg.com/images/themes/theme17/bg.gif"/>
    <hyperlink ref="AU192" r:id="rId495" display="http://abs.twimg.com/images/themes/theme1/bg.png"/>
    <hyperlink ref="AU193" r:id="rId496" display="http://abs.twimg.com/images/themes/theme1/bg.png"/>
    <hyperlink ref="AU194" r:id="rId497" display="http://abs.twimg.com/images/themes/theme1/bg.png"/>
    <hyperlink ref="AU195" r:id="rId498" display="http://abs.twimg.com/images/themes/theme1/bg.png"/>
    <hyperlink ref="AU196" r:id="rId499" display="http://abs.twimg.com/images/themes/theme1/bg.png"/>
    <hyperlink ref="AU197" r:id="rId500" display="http://abs.twimg.com/images/themes/theme1/bg.png"/>
    <hyperlink ref="AU198" r:id="rId501" display="http://abs.twimg.com/images/themes/theme1/bg.png"/>
    <hyperlink ref="AU199" r:id="rId502" display="http://abs.twimg.com/images/themes/theme1/bg.png"/>
    <hyperlink ref="AU200" r:id="rId503" display="http://abs.twimg.com/images/themes/theme1/bg.png"/>
    <hyperlink ref="AU201" r:id="rId504" display="http://abs.twimg.com/images/themes/theme1/bg.png"/>
    <hyperlink ref="AU202" r:id="rId505" display="http://abs.twimg.com/images/themes/theme1/bg.png"/>
    <hyperlink ref="AU204" r:id="rId506" display="http://abs.twimg.com/images/themes/theme1/bg.png"/>
    <hyperlink ref="AU205" r:id="rId507" display="http://abs.twimg.com/images/themes/theme1/bg.png"/>
    <hyperlink ref="AU207" r:id="rId508" display="http://abs.twimg.com/images/themes/theme1/bg.png"/>
    <hyperlink ref="AU208" r:id="rId509" display="http://abs.twimg.com/images/themes/theme1/bg.png"/>
    <hyperlink ref="AU209" r:id="rId510" display="http://abs.twimg.com/images/themes/theme1/bg.png"/>
    <hyperlink ref="AU210" r:id="rId511" display="http://abs.twimg.com/images/themes/theme18/bg.gif"/>
    <hyperlink ref="AU211" r:id="rId512" display="http://abs.twimg.com/images/themes/theme1/bg.png"/>
    <hyperlink ref="AU212" r:id="rId513" display="http://abs.twimg.com/images/themes/theme1/bg.png"/>
    <hyperlink ref="AU213" r:id="rId514" display="http://abs.twimg.com/images/themes/theme1/bg.png"/>
    <hyperlink ref="AU214" r:id="rId515" display="http://abs.twimg.com/images/themes/theme1/bg.png"/>
    <hyperlink ref="AU215" r:id="rId516" display="http://abs.twimg.com/images/themes/theme9/bg.gif"/>
    <hyperlink ref="AU216" r:id="rId517" display="http://abs.twimg.com/images/themes/theme1/bg.png"/>
    <hyperlink ref="AU217" r:id="rId518" display="http://abs.twimg.com/images/themes/theme1/bg.png"/>
    <hyperlink ref="AU218" r:id="rId519" display="http://abs.twimg.com/images/themes/theme1/bg.png"/>
    <hyperlink ref="AU219" r:id="rId520" display="http://abs.twimg.com/images/themes/theme14/bg.gif"/>
    <hyperlink ref="AU220" r:id="rId521" display="http://abs.twimg.com/images/themes/theme1/bg.png"/>
    <hyperlink ref="AU221" r:id="rId522" display="http://abs.twimg.com/images/themes/theme13/bg.gif"/>
    <hyperlink ref="F3" r:id="rId523" display="http://pbs.twimg.com/profile_images/706685819340222464/R4HfVPqX_normal.jpg"/>
    <hyperlink ref="F4" r:id="rId524" display="http://pbs.twimg.com/profile_images/1100656637612675073/CNUis0Gd_normal.png"/>
    <hyperlink ref="F5" r:id="rId525" display="http://pbs.twimg.com/profile_images/1039093396718190592/qCjk9_pm_normal.jpg"/>
    <hyperlink ref="F6" r:id="rId526" display="http://pbs.twimg.com/profile_images/886952901247205377/jwvg1Tf6_normal.jpg"/>
    <hyperlink ref="F7" r:id="rId527" display="http://pbs.twimg.com/profile_images/759918121666785280/ccuwWgmi_normal.jpg"/>
    <hyperlink ref="F8" r:id="rId528" display="http://pbs.twimg.com/profile_images/432368855818571777/yLCJ-DsV_normal.jpeg"/>
    <hyperlink ref="F9" r:id="rId529" display="http://pbs.twimg.com/profile_images/1003486786520313857/GFvO5TTB_normal.jpg"/>
    <hyperlink ref="F10" r:id="rId530" display="http://pbs.twimg.com/profile_images/1125745059901726722/45LGwTc1_normal.jpg"/>
    <hyperlink ref="F11" r:id="rId531" display="http://pbs.twimg.com/profile_images/1006557404627009536/764bE_L1_normal.jpg"/>
    <hyperlink ref="F12" r:id="rId532" display="http://pbs.twimg.com/profile_images/1100341529875542017/CetwEhHT_normal.png"/>
    <hyperlink ref="F13" r:id="rId533" display="http://pbs.twimg.com/profile_images/875708555801894914/Md0akJB7_normal.jpg"/>
    <hyperlink ref="F14" r:id="rId534" display="http://pbs.twimg.com/profile_images/544832623059546112/RQC1kAju_normal.png"/>
    <hyperlink ref="F15" r:id="rId535" display="http://pbs.twimg.com/profile_images/1097962577106210821/eZsBr_Tr_normal.jpg"/>
    <hyperlink ref="F16" r:id="rId536" display="http://pbs.twimg.com/profile_images/1155516935452409856/kcq4AymL_normal.jpg"/>
    <hyperlink ref="F17" r:id="rId537" display="http://pbs.twimg.com/profile_images/1154124878024458240/jvxgPCmU_normal.jpg"/>
    <hyperlink ref="F18" r:id="rId538" display="http://abs.twimg.com/sticky/default_profile_images/default_profile_normal.png"/>
    <hyperlink ref="F19" r:id="rId539" display="http://pbs.twimg.com/profile_images/994231437783166976/MNNofd-F_normal.jpg"/>
    <hyperlink ref="F20" r:id="rId540" display="http://pbs.twimg.com/profile_images/989052143440220161/0_pRUX2H_normal.jpg"/>
    <hyperlink ref="F21" r:id="rId541" display="http://abs.twimg.com/sticky/default_profile_images/default_profile_normal.png"/>
    <hyperlink ref="F22" r:id="rId542" display="http://pbs.twimg.com/profile_images/963067209261121537/sfOhD6Qz_normal.jpg"/>
    <hyperlink ref="F23" r:id="rId543" display="http://pbs.twimg.com/profile_images/638694424189403136/tIHqFLUB_normal.jpg"/>
    <hyperlink ref="F24" r:id="rId544" display="http://pbs.twimg.com/profile_images/1017062007202336769/V2r4yQum_normal.jpg"/>
    <hyperlink ref="F25" r:id="rId545" display="http://pbs.twimg.com/profile_images/621637473559515136/BPuztyys_normal.jpg"/>
    <hyperlink ref="F26" r:id="rId546" display="http://pbs.twimg.com/profile_images/968973134916476934/bf60Y5uh_normal.jpg"/>
    <hyperlink ref="F27" r:id="rId547" display="http://pbs.twimg.com/profile_images/662569535397101568/QzC84rKy_normal.jpg"/>
    <hyperlink ref="F28" r:id="rId548" display="http://pbs.twimg.com/profile_images/686032452289183744/SqWDnJ4l_normal.jpg"/>
    <hyperlink ref="F29" r:id="rId549" display="http://pbs.twimg.com/profile_images/378800000859240304/PWPbKQa3_normal.jpeg"/>
    <hyperlink ref="F30" r:id="rId550" display="http://pbs.twimg.com/profile_images/1096077518212337664/aaznaRzp_normal.png"/>
    <hyperlink ref="F31" r:id="rId551" display="http://pbs.twimg.com/profile_images/1075711205216567296/VcckLdiO_normal.jpg"/>
    <hyperlink ref="F32" r:id="rId552" display="http://pbs.twimg.com/profile_images/832003909648539650/HMmHABwO_normal.jpg"/>
    <hyperlink ref="F33" r:id="rId553" display="http://pbs.twimg.com/profile_images/839313867876397057/HHkgTsBP_normal.jpg"/>
    <hyperlink ref="F34" r:id="rId554" display="http://pbs.twimg.com/profile_images/1151127980464361473/bImwAwKT_normal.jpg"/>
    <hyperlink ref="F35" r:id="rId555" display="http://pbs.twimg.com/profile_images/1080789983974301696/y0C2Q8bh_normal.jpg"/>
    <hyperlink ref="F36" r:id="rId556" display="http://pbs.twimg.com/profile_images/3499438413/d13cc974b9e75beee3b5d21d2a1203b2_normal.png"/>
    <hyperlink ref="F37" r:id="rId557" display="http://pbs.twimg.com/profile_images/881879546101891073/KoNl5qpa_normal.jpg"/>
    <hyperlink ref="F38" r:id="rId558" display="http://pbs.twimg.com/profile_images/829376575/Photo_73_normal.jpg"/>
    <hyperlink ref="F39" r:id="rId559" display="http://pbs.twimg.com/profile_images/1125755506084073474/tXg5VrIU_normal.jpg"/>
    <hyperlink ref="F40" r:id="rId560" display="http://pbs.twimg.com/profile_images/1156116129854689281/qYculk4b_normal.jpg"/>
    <hyperlink ref="F41" r:id="rId561" display="http://pbs.twimg.com/profile_images/1080776855886544897/4B9SClC7_normal.jpg"/>
    <hyperlink ref="F42" r:id="rId562" display="http://pbs.twimg.com/profile_images/1064508295434698753/E2GjHLh5_normal.jpg"/>
    <hyperlink ref="F43" r:id="rId563" display="http://pbs.twimg.com/profile_images/983013525516939265/0ihZ0fww_normal.jpg"/>
    <hyperlink ref="F44" r:id="rId564" display="http://pbs.twimg.com/profile_images/1080535155985534982/jEKT8Mpe_normal.jpg"/>
    <hyperlink ref="F45" r:id="rId565" display="http://pbs.twimg.com/profile_images/2182246600/Swinburn_Boyd3_normal.jpg"/>
    <hyperlink ref="F46" r:id="rId566" display="http://pbs.twimg.com/profile_images/973480352168710144/njKh1ee4_normal.jpg"/>
    <hyperlink ref="F47" r:id="rId567" display="http://pbs.twimg.com/profile_images/1106181214317305857/eOtQ7t5A_normal.jpg"/>
    <hyperlink ref="F48" r:id="rId568" display="http://pbs.twimg.com/profile_images/989224444152504320/a06BJJ2y_normal.jpg"/>
    <hyperlink ref="F49" r:id="rId569" display="http://pbs.twimg.com/profile_images/806047860/Cropped_Portrait_Sketch_by_Azerisii_v.2_normal.jpg"/>
    <hyperlink ref="F50" r:id="rId570" display="http://pbs.twimg.com/profile_images/1149025544291389441/b418qn1X_normal.jpg"/>
    <hyperlink ref="F51" r:id="rId571" display="http://pbs.twimg.com/profile_images/1135594558992146433/NV8kH2wC_normal.jpg"/>
    <hyperlink ref="F52" r:id="rId572" display="http://pbs.twimg.com/profile_images/806799728205664256/QbAu5jpK_normal.png"/>
    <hyperlink ref="F53" r:id="rId573" display="http://pbs.twimg.com/profile_images/899373833764839426/ccHkoXYV_normal.jpg"/>
    <hyperlink ref="F54" r:id="rId574" display="http://pbs.twimg.com/profile_images/1103765048768380928/Z42yVEr0_normal.png"/>
    <hyperlink ref="F55" r:id="rId575" display="http://pbs.twimg.com/profile_images/1141993751000170496/hh18dgHZ_normal.jpg"/>
    <hyperlink ref="F56" r:id="rId576" display="http://pbs.twimg.com/profile_images/757190088484917248/dtziftS0_normal.jpg"/>
    <hyperlink ref="F57" r:id="rId577" display="http://pbs.twimg.com/profile_images/1141611559673712640/KfwMyqpq_normal.png"/>
    <hyperlink ref="F58" r:id="rId578" display="http://pbs.twimg.com/profile_images/378800000456986279/1ec12389e2eb46ed181bffb2445e69ed_normal.jpeg"/>
    <hyperlink ref="F59" r:id="rId579" display="http://pbs.twimg.com/profile_images/1094415934796619776/GGnnBcec_normal.jpg"/>
    <hyperlink ref="F60" r:id="rId580" display="http://pbs.twimg.com/profile_images/1033704253523677184/VEYk6f6M_normal.jpg"/>
    <hyperlink ref="F61" r:id="rId581" display="http://pbs.twimg.com/profile_images/868013648261894146/SVmZcjPK_normal.jpg"/>
    <hyperlink ref="F62" r:id="rId582" display="http://pbs.twimg.com/profile_images/1155248802170753025/DKAM-Pt-_normal.jpg"/>
    <hyperlink ref="F63" r:id="rId583" display="http://pbs.twimg.com/profile_images/1157003477215825920/40pTrmgh_normal.jpg"/>
    <hyperlink ref="F64" r:id="rId584" display="http://pbs.twimg.com/profile_images/2322420151/q2bumcos3tc38h7sg2zm_normal.jpeg"/>
    <hyperlink ref="F65" r:id="rId585" display="http://pbs.twimg.com/profile_images/1159559161580965888/2ataPzd6_normal.jpg"/>
    <hyperlink ref="F66" r:id="rId586" display="http://pbs.twimg.com/profile_images/1007354044162031616/vq52iftL_normal.jpg"/>
    <hyperlink ref="F67" r:id="rId587" display="http://pbs.twimg.com/profile_images/872392591660257281/PA88HUtM_normal.jpg"/>
    <hyperlink ref="F68" r:id="rId588" display="http://pbs.twimg.com/profile_images/1096268531597856768/5o-GhYHt_normal.png"/>
    <hyperlink ref="F69" r:id="rId589" display="http://pbs.twimg.com/profile_images/969044214288756736/41mG3WRy_normal.jpg"/>
    <hyperlink ref="F70" r:id="rId590" display="http://pbs.twimg.com/profile_images/1146321506902990849/lSWXgLaZ_normal.png"/>
    <hyperlink ref="F71" r:id="rId591" display="http://pbs.twimg.com/profile_images/997052533037248512/f8Bss2mO_normal.jpg"/>
    <hyperlink ref="F72" r:id="rId592" display="http://pbs.twimg.com/profile_images/1420193642/3097_David_Buck_bw_normal.jpg"/>
    <hyperlink ref="F73" r:id="rId593" display="http://pbs.twimg.com/profile_images/1107576117777629184/SKpvZfIv_normal.png"/>
    <hyperlink ref="F74" r:id="rId594" display="http://pbs.twimg.com/profile_images/633104196334518272/-YFl_8Wb_normal.jpg"/>
    <hyperlink ref="F75" r:id="rId595" display="http://pbs.twimg.com/profile_images/1156292822171103232/TRZTZZ-C_normal.jpg"/>
    <hyperlink ref="F76" r:id="rId596" display="http://pbs.twimg.com/profile_images/739542080393863168/iB83B26R_normal.jpg"/>
    <hyperlink ref="F77" r:id="rId597" display="http://pbs.twimg.com/profile_images/1136310771552415744/6o3JQGIx_normal.png"/>
    <hyperlink ref="F78" r:id="rId598" display="http://pbs.twimg.com/profile_images/1012643864174350336/ZBnuT1JK_normal.jpg"/>
    <hyperlink ref="F79" r:id="rId599" display="http://pbs.twimg.com/profile_images/887260370007719936/I60TP32L_normal.jpg"/>
    <hyperlink ref="F80" r:id="rId600" display="http://pbs.twimg.com/profile_images/1160332890284204033/Fga2hNuh_normal.png"/>
    <hyperlink ref="F81" r:id="rId601" display="http://pbs.twimg.com/profile_images/1131675042457235468/2_A4Pmo0_normal.jpg"/>
    <hyperlink ref="F82" r:id="rId602" display="http://pbs.twimg.com/profile_images/1157606067829923840/Msjluh5L_normal.jpg"/>
    <hyperlink ref="F83" r:id="rId603" display="http://pbs.twimg.com/profile_images/1222785144/image_normal.jpg"/>
    <hyperlink ref="F84" r:id="rId604" display="http://pbs.twimg.com/profile_images/1155869310809792516/UXs8AA1s_normal.jpg"/>
    <hyperlink ref="F85" r:id="rId605" display="http://pbs.twimg.com/profile_images/1127730694346637312/2EEWPAUp_normal.jpg"/>
    <hyperlink ref="F86" r:id="rId606" display="http://pbs.twimg.com/profile_images/1018864382300819457/c9XHd5ij_normal.jpg"/>
    <hyperlink ref="F87" r:id="rId607" display="http://pbs.twimg.com/profile_images/929306308196618240/e1sqTUHb_normal.jpg"/>
    <hyperlink ref="F88" r:id="rId608" display="http://pbs.twimg.com/profile_images/1148344225496522754/xnutQT5W_normal.jpg"/>
    <hyperlink ref="F89" r:id="rId609" display="http://pbs.twimg.com/profile_images/1091496447529213952/uf76HTVb_normal.jpg"/>
    <hyperlink ref="F90" r:id="rId610" display="http://pbs.twimg.com/profile_images/919166282699644931/b2YNCa29_normal.jpg"/>
    <hyperlink ref="F91" r:id="rId611" display="http://pbs.twimg.com/profile_images/1137592916937830400/sEdccLrN_normal.jpg"/>
    <hyperlink ref="F92" r:id="rId612" display="http://pbs.twimg.com/profile_images/977636297392230400/Rhq8424i_normal.jpg"/>
    <hyperlink ref="F93" r:id="rId613" display="http://pbs.twimg.com/profile_images/1034332246306697216/-uLcqSOv_normal.jpg"/>
    <hyperlink ref="F94" r:id="rId614" display="http://pbs.twimg.com/profile_images/945634335918641152/e6NivzCA_normal.jpg"/>
    <hyperlink ref="F95" r:id="rId615" display="http://pbs.twimg.com/profile_images/1095124537383968768/q6b9_NjS_normal.jpg"/>
    <hyperlink ref="F96" r:id="rId616" display="http://pbs.twimg.com/profile_images/963065704449740800/4OraqXBe_normal.jpg"/>
    <hyperlink ref="F97" r:id="rId617" display="http://pbs.twimg.com/profile_images/2177908229/HBP-SurveyMonkey_normal.gif"/>
    <hyperlink ref="F98" r:id="rId618" display="http://pbs.twimg.com/profile_images/742023356191408128/xfdSUjGk_normal.jpg"/>
    <hyperlink ref="F99" r:id="rId619" display="http://pbs.twimg.com/profile_images/1095830471135514624/sBmEZmtJ_normal.jpg"/>
    <hyperlink ref="F100" r:id="rId620" display="http://pbs.twimg.com/profile_images/1028680753239023617/w_8LQ6pu_normal.jpg"/>
    <hyperlink ref="F101" r:id="rId621" display="http://pbs.twimg.com/profile_images/1052443684699033601/1mGr2MhJ_normal.jpg"/>
    <hyperlink ref="F102" r:id="rId622" display="http://pbs.twimg.com/profile_images/624223371933265921/Mt_Kiy5Z_normal.jpg"/>
    <hyperlink ref="F103" r:id="rId623" display="http://pbs.twimg.com/profile_images/599981169657118720/pfwTFizb_normal.jpg"/>
    <hyperlink ref="F104" r:id="rId624" display="http://pbs.twimg.com/profile_images/1100870500425682944/P7Ohv-6o_normal.jpg"/>
    <hyperlink ref="F105" r:id="rId625" display="http://pbs.twimg.com/profile_images/1151494030242525184/bd_Z09X-_normal.jpg"/>
    <hyperlink ref="F106" r:id="rId626" display="http://pbs.twimg.com/profile_images/570860086298300416/u5Jou2Dy_normal.png"/>
    <hyperlink ref="F107" r:id="rId627" display="http://pbs.twimg.com/profile_images/1151405890995724288/v9hbAVlE_normal.png"/>
    <hyperlink ref="F108" r:id="rId628" display="http://pbs.twimg.com/profile_images/2546241842/image_normal.jpg"/>
    <hyperlink ref="F109" r:id="rId629" display="http://pbs.twimg.com/profile_images/1020167692236599301/znwZmTHM_normal.jpg"/>
    <hyperlink ref="F110" r:id="rId630" display="http://pbs.twimg.com/profile_images/1123992965570027524/BClWAyAJ_normal.jpg"/>
    <hyperlink ref="F111" r:id="rId631" display="http://pbs.twimg.com/profile_images/1025666807858962432/5W2VOwPL_normal.jpg"/>
    <hyperlink ref="F112" r:id="rId632" display="http://pbs.twimg.com/profile_images/1317810443/198281_140654779335848_100001739801067_247506_206631_n_normal.jpg"/>
    <hyperlink ref="F113" r:id="rId633" display="http://pbs.twimg.com/profile_images/1146739801846091776/4qhOJ69i_normal.jpg"/>
    <hyperlink ref="F114" r:id="rId634" display="http://pbs.twimg.com/profile_images/1155132365032886272/76CvXyKw_normal.jpg"/>
    <hyperlink ref="F115" r:id="rId635" display="http://pbs.twimg.com/profile_images/972341110403227648/ti3fMf_d_normal.jpg"/>
    <hyperlink ref="F116" r:id="rId636" display="http://pbs.twimg.com/profile_images/1156334911826980865/rbIyvyL__normal.jpg"/>
    <hyperlink ref="F117" r:id="rId637" display="http://pbs.twimg.com/profile_images/989152799018668032/Su83f-F6_normal.jpg"/>
    <hyperlink ref="F118" r:id="rId638" display="http://pbs.twimg.com/profile_images/996346887048499200/3YkUS1WQ_normal.jpg"/>
    <hyperlink ref="F119" r:id="rId639" display="http://pbs.twimg.com/profile_images/1131875771662966784/SaQ-ZOQE_normal.png"/>
    <hyperlink ref="F120" r:id="rId640" display="http://pbs.twimg.com/profile_images/966688578418987009/DiTR43D__normal.jpg"/>
    <hyperlink ref="F121" r:id="rId641" display="http://pbs.twimg.com/profile_images/737626984990314497/IeHkfA6C_normal.jpg"/>
    <hyperlink ref="F122" r:id="rId642" display="http://pbs.twimg.com/profile_images/1149007644918784001/b5PBpHkK_normal.jpg"/>
    <hyperlink ref="F123" r:id="rId643" display="http://pbs.twimg.com/profile_images/1043350196665626624/X8YgTZxF_normal.jpg"/>
    <hyperlink ref="F124" r:id="rId644" display="http://pbs.twimg.com/profile_images/1106167993455861766/hYPQthZl_normal.png"/>
    <hyperlink ref="F125" r:id="rId645" display="http://pbs.twimg.com/profile_images/1144220878793842694/gcEKbgMs_normal.png"/>
    <hyperlink ref="F126" r:id="rId646" display="http://pbs.twimg.com/profile_images/907927984253886464/IPfoc5Nj_normal.jpg"/>
    <hyperlink ref="F127" r:id="rId647" display="http://pbs.twimg.com/profile_images/1096861743526174725/6_jSmg9D_normal.jpg"/>
    <hyperlink ref="F128" r:id="rId648" display="http://pbs.twimg.com/profile_images/821858895073263617/yNNs-N3l_normal.jpg"/>
    <hyperlink ref="F129" r:id="rId649" display="http://pbs.twimg.com/profile_images/695992356672241664/VTlMrbbW_normal.png"/>
    <hyperlink ref="F130" r:id="rId650" display="http://pbs.twimg.com/profile_images/710049013966487552/xyQ5j5sJ_normal.jpg"/>
    <hyperlink ref="F131" r:id="rId651" display="http://pbs.twimg.com/profile_images/1146090533418393600/PLpcB6Bh_normal.png"/>
    <hyperlink ref="F132" r:id="rId652" display="http://pbs.twimg.com/profile_images/809039033045254144/66c6aFUg_normal.jpg"/>
    <hyperlink ref="F133" r:id="rId653" display="http://pbs.twimg.com/profile_images/733658106043981825/uJCejYd__normal.jpg"/>
    <hyperlink ref="F134" r:id="rId654" display="http://pbs.twimg.com/profile_images/1514120070/QM_logo_for_social_media_normal.JPG"/>
    <hyperlink ref="F135" r:id="rId655" display="http://pbs.twimg.com/profile_images/1893748873/CrownLogo_normal.jpg"/>
    <hyperlink ref="F136" r:id="rId656" display="http://pbs.twimg.com/profile_images/885764331631243265/D6Ng1RuS_normal.jpg"/>
    <hyperlink ref="F137" r:id="rId657" display="http://pbs.twimg.com/profile_images/1063435487451467777/zicDG6bf_normal.jpg"/>
    <hyperlink ref="F138" r:id="rId658" display="http://pbs.twimg.com/profile_images/464348596729442305/9-vb9iqc_normal.jpeg"/>
    <hyperlink ref="F139" r:id="rId659" display="http://pbs.twimg.com/profile_images/543078806202748928/ueW-0fqQ_normal.png"/>
    <hyperlink ref="F140" r:id="rId660" display="http://pbs.twimg.com/profile_images/1483076168/Parsley-Liz-2010-296-580x435_normal.jpg"/>
    <hyperlink ref="F141" r:id="rId661" display="http://pbs.twimg.com/profile_images/925684852199968768/DYlZF-ol_normal.jpg"/>
    <hyperlink ref="F142" r:id="rId662" display="http://pbs.twimg.com/profile_images/574629247572144128/hGz-A4vB_normal.jpeg"/>
    <hyperlink ref="F143" r:id="rId663" display="http://pbs.twimg.com/profile_images/436081880312471552/edPhioxc_normal.jpeg"/>
    <hyperlink ref="F144" r:id="rId664" display="http://pbs.twimg.com/profile_images/759417800591106049/46CpUYVY_normal.jpg"/>
    <hyperlink ref="F145" r:id="rId665" display="http://pbs.twimg.com/profile_images/1101120129239261184/2kQjhhPD_normal.png"/>
    <hyperlink ref="F146" r:id="rId666" display="http://pbs.twimg.com/profile_images/1157033141061804032/XPvqx0CR_normal.jpg"/>
    <hyperlink ref="F147" r:id="rId667" display="http://pbs.twimg.com/profile_images/1748985727/icon_normal.png"/>
    <hyperlink ref="F148" r:id="rId668" display="http://pbs.twimg.com/profile_images/1057588300163309569/dqS5yL2f_normal.jpg"/>
    <hyperlink ref="F149" r:id="rId669" display="http://pbs.twimg.com/profile_images/1152524355521470464/KPeC-OZH_normal.jpg"/>
    <hyperlink ref="F150" r:id="rId670" display="http://pbs.twimg.com/profile_images/951572832265392130/lLviPO-s_normal.jpg"/>
    <hyperlink ref="F151" r:id="rId671" display="http://pbs.twimg.com/profile_images/1158632615135629312/1FqtJFPB_normal.jpg"/>
    <hyperlink ref="F152" r:id="rId672" display="http://pbs.twimg.com/profile_images/962679440185659392/NjePyPup_normal.jpg"/>
    <hyperlink ref="F153" r:id="rId673" display="http://pbs.twimg.com/profile_images/1158624446040686592/PTuKeDlJ_normal.jpg"/>
    <hyperlink ref="F154" r:id="rId674" display="http://pbs.twimg.com/profile_images/1109762449463480320/E_77MQNg_normal.png"/>
    <hyperlink ref="F155" r:id="rId675" display="http://pbs.twimg.com/profile_images/985434625832030208/HMVKvVBZ_normal.jpg"/>
    <hyperlink ref="F156" r:id="rId676" display="http://pbs.twimg.com/profile_images/1159880868648890370/9FFdvW-__normal.jpg"/>
    <hyperlink ref="F157" r:id="rId677" display="http://pbs.twimg.com/profile_images/1096106570444951554/LJBQN8Az_normal.jpg"/>
    <hyperlink ref="F158" r:id="rId678" display="http://pbs.twimg.com/profile_images/1068922775681884160/504sKo7n_normal.jpg"/>
    <hyperlink ref="F159" r:id="rId679" display="http://pbs.twimg.com/profile_images/798165632512573442/JNgoX5uY_normal.jpg"/>
    <hyperlink ref="F160" r:id="rId680" display="http://pbs.twimg.com/profile_images/3437503375/aad534719456a44f55a04b35bb15ea67_normal.jpeg"/>
    <hyperlink ref="F161" r:id="rId681" display="http://pbs.twimg.com/profile_images/1102683461997944833/79BTWQtE_normal.png"/>
    <hyperlink ref="F162" r:id="rId682" display="http://pbs.twimg.com/profile_images/1018542843504103424/ap3rJlxV_normal.jpg"/>
    <hyperlink ref="F163" r:id="rId683" display="http://pbs.twimg.com/profile_images/785207304253763586/P99xvrgG_normal.jpg"/>
    <hyperlink ref="F164" r:id="rId684" display="http://pbs.twimg.com/profile_images/865141192194891777/jreOf59z_normal.jpg"/>
    <hyperlink ref="F165" r:id="rId685" display="http://pbs.twimg.com/profile_images/838766542468829184/BUSPSPJV_normal.jpg"/>
    <hyperlink ref="F166" r:id="rId686" display="http://pbs.twimg.com/profile_images/1112975350185803777/iMd4uyfW_normal.png"/>
    <hyperlink ref="F167" r:id="rId687" display="http://pbs.twimg.com/profile_images/1052907708012253185/qHPgHEVM_normal.jpg"/>
    <hyperlink ref="F168" r:id="rId688" display="http://pbs.twimg.com/profile_images/1061998307650756608/5zA5Hz18_normal.jpg"/>
    <hyperlink ref="F169" r:id="rId689" display="http://pbs.twimg.com/profile_images/1118604274764845057/q18erTfz_normal.jpg"/>
    <hyperlink ref="F170" r:id="rId690" display="http://pbs.twimg.com/profile_images/793412355849945088/JagjYJ0l_normal.jpg"/>
    <hyperlink ref="F171" r:id="rId691" display="http://pbs.twimg.com/profile_images/692846069701447681/W4268PMG_normal.jpg"/>
    <hyperlink ref="F172" r:id="rId692" display="http://pbs.twimg.com/profile_images/1156109294355517440/vTIZl75e_normal.jpg"/>
    <hyperlink ref="F173" r:id="rId693" display="http://pbs.twimg.com/profile_images/545158063317979136/iwFPYmAH_normal.png"/>
    <hyperlink ref="F174" r:id="rId694" display="http://pbs.twimg.com/profile_images/727856505714782208/vTezbnT9_normal.jpg"/>
    <hyperlink ref="F175" r:id="rId695" display="http://pbs.twimg.com/profile_images/1092092033332903938/Ohw571-T_normal.jpg"/>
    <hyperlink ref="F176" r:id="rId696" display="http://pbs.twimg.com/profile_images/1027191713528512512/i8h6g7Uy_normal.jpg"/>
    <hyperlink ref="F177" r:id="rId697" display="http://pbs.twimg.com/profile_images/1034050543818297344/6w_gf2Fu_normal.jpg"/>
    <hyperlink ref="F178" r:id="rId698" display="http://pbs.twimg.com/profile_images/531767971157250048/wT_FNBUY_normal.jpeg"/>
    <hyperlink ref="F179" r:id="rId699" display="http://pbs.twimg.com/profile_images/1067361784741261312/-8tBjbWR_normal.jpg"/>
    <hyperlink ref="F180" r:id="rId700" display="http://pbs.twimg.com/profile_images/868603527701987329/CrTHH8sB_normal.jpg"/>
    <hyperlink ref="F181" r:id="rId701" display="http://pbs.twimg.com/profile_images/1122234181386420232/D4fn1vbo_normal.jpg"/>
    <hyperlink ref="F182" r:id="rId702" display="http://pbs.twimg.com/profile_images/1139922058450632704/EPIDlzLs_normal.png"/>
    <hyperlink ref="F183" r:id="rId703" display="http://pbs.twimg.com/profile_images/993959766606172160/SI0Pl_M9_normal.jpg"/>
    <hyperlink ref="F184" r:id="rId704" display="http://pbs.twimg.com/profile_images/1087203156277280768/FgmihCxK_normal.jpg"/>
    <hyperlink ref="F185" r:id="rId705" display="http://pbs.twimg.com/profile_images/1039132095334043648/9NazgPPq_normal.jpg"/>
    <hyperlink ref="F186" r:id="rId706" display="http://pbs.twimg.com/profile_images/1145754178029064192/dcADZQ9D_normal.jpg"/>
    <hyperlink ref="F187" r:id="rId707" display="http://pbs.twimg.com/profile_images/497767347797512193/__cei3cK_normal.jpeg"/>
    <hyperlink ref="F188" r:id="rId708" display="http://pbs.twimg.com/profile_images/972445503655960576/pdfwLCqf_normal.jpg"/>
    <hyperlink ref="F189" r:id="rId709" display="http://pbs.twimg.com/profile_images/1138005517132079104/WgpnmV7I_normal.png"/>
    <hyperlink ref="F190" r:id="rId710" display="http://pbs.twimg.com/profile_images/1143777081639280641/2WKhcdOS_normal.jpg"/>
    <hyperlink ref="F191" r:id="rId711" display="http://pbs.twimg.com/profile_images/1153950352770764800/dh441ICk_normal.jpg"/>
    <hyperlink ref="F192" r:id="rId712" display="http://pbs.twimg.com/profile_images/2753549445/9b3e98ac682442cccbe2e7af03509962_normal.jpeg"/>
    <hyperlink ref="F193" r:id="rId713" display="http://pbs.twimg.com/profile_images/1151800029918707712/UjLHb2f6_normal.jpg"/>
    <hyperlink ref="F194" r:id="rId714" display="http://pbs.twimg.com/profile_images/988816927320694784/QWT87n5y_normal.jpg"/>
    <hyperlink ref="F195" r:id="rId715" display="http://pbs.twimg.com/profile_images/854568553143554049/Bp-60kmH_normal.jpg"/>
    <hyperlink ref="F196" r:id="rId716" display="http://pbs.twimg.com/profile_images/1156113536940220418/hEs4A_UZ_normal.jpg"/>
    <hyperlink ref="F197" r:id="rId717" display="http://pbs.twimg.com/profile_images/1159811165503012864/moXuCFKT_normal.jpg"/>
    <hyperlink ref="F198" r:id="rId718" display="http://pbs.twimg.com/profile_images/492660377637752833/IpU8exBw_normal.jpeg"/>
    <hyperlink ref="F199" r:id="rId719" display="http://pbs.twimg.com/profile_images/950323455236304899/AwbXMaNt_normal.jpg"/>
    <hyperlink ref="F200" r:id="rId720" display="http://pbs.twimg.com/profile_images/1150838150736097287/lt8VDRJ-_normal.jpg"/>
    <hyperlink ref="F201" r:id="rId721" display="http://pbs.twimg.com/profile_images/1145975316709552128/AHVM0FzC_normal.jpg"/>
    <hyperlink ref="F202" r:id="rId722" display="http://pbs.twimg.com/profile_images/944746698718547968/ytKCJ256_normal.jpg"/>
    <hyperlink ref="F203" r:id="rId723" display="http://pbs.twimg.com/profile_images/1132745421493813248/tkNXZYYI_normal.jpg"/>
    <hyperlink ref="F204" r:id="rId724" display="http://pbs.twimg.com/profile_images/1158974333345259521/ztWlPY6p_normal.jpg"/>
    <hyperlink ref="F205" r:id="rId725" display="http://pbs.twimg.com/profile_images/635855810887749636/hBeXEbeu_normal.jpg"/>
    <hyperlink ref="F206" r:id="rId726" display="http://pbs.twimg.com/profile_images/1076929467099029506/xvccPLkt_normal.jpg"/>
    <hyperlink ref="F207" r:id="rId727" display="http://pbs.twimg.com/profile_images/1071606507848880129/RS4Row2w_normal.jpg"/>
    <hyperlink ref="F208" r:id="rId728" display="http://pbs.twimg.com/profile_images/1149221105720123392/nP2qARd4_normal.jpg"/>
    <hyperlink ref="F209" r:id="rId729" display="http://pbs.twimg.com/profile_images/847304243816026112/_MiH1OP-_normal.jpg"/>
    <hyperlink ref="F210" r:id="rId730" display="http://pbs.twimg.com/profile_images/565014224716304384/K-ZhJmCx_normal.jpeg"/>
    <hyperlink ref="F211" r:id="rId731" display="http://pbs.twimg.com/profile_images/1058764803408191488/HIkEph9T_normal.jpg"/>
    <hyperlink ref="F212" r:id="rId732" display="http://pbs.twimg.com/profile_images/1082347830792966145/WrsAGiKR_normal.jpg"/>
    <hyperlink ref="F213" r:id="rId733" display="http://pbs.twimg.com/profile_images/614623838840578048/U9i3anAE_normal.jpg"/>
    <hyperlink ref="F214" r:id="rId734" display="http://pbs.twimg.com/profile_images/3288795333/a32ac09374831221fe3a454a24b9c233_normal.jpeg"/>
    <hyperlink ref="F215" r:id="rId735" display="http://pbs.twimg.com/profile_images/899570183202889729/UJ9OJ0_7_normal.jpg"/>
    <hyperlink ref="F216" r:id="rId736" display="http://pbs.twimg.com/profile_images/896056294246952972/BEWpvdiE_normal.jpg"/>
    <hyperlink ref="F217" r:id="rId737" display="http://pbs.twimg.com/profile_images/1145719580188430336/TezBGxR7_normal.jpg"/>
    <hyperlink ref="F218" r:id="rId738" display="http://pbs.twimg.com/profile_images/1562983855/logo_normal.png"/>
    <hyperlink ref="F219" r:id="rId739" display="http://pbs.twimg.com/profile_images/1068115008486289408/e1SidTgm_normal.jpg"/>
    <hyperlink ref="F220" r:id="rId740" display="http://pbs.twimg.com/profile_images/1020010412555681792/VIbkiNdJ_normal.jpg"/>
    <hyperlink ref="F221" r:id="rId741" display="http://pbs.twimg.com/profile_images/644688630527594496/FU5fyCkj_normal.jpg"/>
    <hyperlink ref="AX3" r:id="rId742" display="https://twitter.com/georgeinstitute"/>
    <hyperlink ref="AX4" r:id="rId743" display="https://twitter.com/alikjones"/>
    <hyperlink ref="AX5" r:id="rId744" display="https://twitter.com/hardyramosilei"/>
    <hyperlink ref="AX6" r:id="rId745" display="https://twitter.com/iwisa_no1"/>
    <hyperlink ref="AX7" r:id="rId746" display="https://twitter.com/ama_media"/>
    <hyperlink ref="AX8" r:id="rId747" display="https://twitter.com/pppqld"/>
    <hyperlink ref="AX9" r:id="rId748" display="https://twitter.com/sabcnewsonline"/>
    <hyperlink ref="AX10" r:id="rId749" display="https://twitter.com/thabilestella"/>
    <hyperlink ref="AX11" r:id="rId750" display="https://twitter.com/heala_sa"/>
    <hyperlink ref="AX12" r:id="rId751" display="https://twitter.com/foodchoice_work"/>
    <hyperlink ref="AX13" r:id="rId752" display="https://twitter.com/f_geaney"/>
    <hyperlink ref="AX14" r:id="rId753" display="https://twitter.com/newchapterltd"/>
    <hyperlink ref="AX15" r:id="rId754" display="https://twitter.com/fitnesspsych"/>
    <hyperlink ref="AX16" r:id="rId755" display="https://twitter.com/6hillgrove"/>
    <hyperlink ref="AX17" r:id="rId756" display="https://twitter.com/borisjohnson"/>
    <hyperlink ref="AX18" r:id="rId757" display="https://twitter.com/tobiasthole"/>
    <hyperlink ref="AX19" r:id="rId758" display="https://twitter.com/retailsuite"/>
    <hyperlink ref="AX20" r:id="rId759" display="https://twitter.com/melvynhayes"/>
    <hyperlink ref="AX21" r:id="rId760" display="https://twitter.com/gillianstirton"/>
    <hyperlink ref="AX22" r:id="rId761" display="https://twitter.com/sanpellegrinouk"/>
    <hyperlink ref="AX23" r:id="rId762" display="https://twitter.com/platinumeats"/>
    <hyperlink ref="AX24" r:id="rId763" display="https://twitter.com/incongru"/>
    <hyperlink ref="AX25" r:id="rId764" display="https://twitter.com/spazhammer"/>
    <hyperlink ref="AX26" r:id="rId765" display="https://twitter.com/botnarhtim"/>
    <hyperlink ref="AX27" r:id="rId766" display="https://twitter.com/bsw_info"/>
    <hyperlink ref="AX28" r:id="rId767" display="https://twitter.com/yo_martinez"/>
    <hyperlink ref="AX29" r:id="rId768" display="https://twitter.com/profjimmorone"/>
    <hyperlink ref="AX30" r:id="rId769" display="https://twitter.com/ncds_paho"/>
    <hyperlink ref="AX31" r:id="rId770" display="https://twitter.com/diabetesuk"/>
    <hyperlink ref="AX32" r:id="rId771" display="https://twitter.com/enjoy_diabetes"/>
    <hyperlink ref="AX33" r:id="rId772" display="https://twitter.com/globe_obesity"/>
    <hyperlink ref="AX34" r:id="rId773" display="https://twitter.com/eduardo_j_gomez"/>
    <hyperlink ref="AX35" r:id="rId774" display="https://twitter.com/tijdvooreten"/>
    <hyperlink ref="AX36" r:id="rId775" display="https://twitter.com/brookestimes"/>
    <hyperlink ref="AX37" r:id="rId776" display="https://twitter.com/thetimes"/>
    <hyperlink ref="AX38" r:id="rId777" display="https://twitter.com/ellysiumfields"/>
    <hyperlink ref="AX39" r:id="rId778" display="https://twitter.com/pmenonifpri"/>
    <hyperlink ref="AX40" r:id="rId779" display="https://twitter.com/wwaterlander"/>
    <hyperlink ref="AX41" r:id="rId780" display="https://twitter.com/stuartgillesp16"/>
    <hyperlink ref="AX42" r:id="rId781" display="https://twitter.com/paulblokhuis"/>
    <hyperlink ref="AX43" r:id="rId782" display="https://twitter.com/jaapseidell"/>
    <hyperlink ref="AX44" r:id="rId783" display="https://twitter.com/pepsi"/>
    <hyperlink ref="AX45" r:id="rId784" display="https://twitter.com/boydswinburn"/>
    <hyperlink ref="AX46" r:id="rId785" display="https://twitter.com/joggnl"/>
    <hyperlink ref="AX47" r:id="rId786" display="https://twitter.com/minvws"/>
    <hyperlink ref="AX48" r:id="rId787" display="https://twitter.com/tagesspiegel"/>
    <hyperlink ref="AX49" r:id="rId788" display="https://twitter.com/serendipitysays"/>
    <hyperlink ref="AX50" r:id="rId789" display="https://twitter.com/louhaigh"/>
    <hyperlink ref="AX51" r:id="rId790" display="https://twitter.com/rainoraines"/>
    <hyperlink ref="AX52" r:id="rId791" display="https://twitter.com/matt_ros"/>
    <hyperlink ref="AX53" r:id="rId792" display="https://twitter.com/helenclarknz"/>
    <hyperlink ref="AX54" r:id="rId793" display="https://twitter.com/7_clare"/>
    <hyperlink ref="AX55" r:id="rId794" display="https://twitter.com/lolesaiga"/>
    <hyperlink ref="AX56" r:id="rId795" display="https://twitter.com/jkangwagye"/>
    <hyperlink ref="AX57" r:id="rId796" display="https://twitter.com/transparency_a1"/>
    <hyperlink ref="AX58" r:id="rId797" display="https://twitter.com/unite4diabetes"/>
    <hyperlink ref="AX59" r:id="rId798" display="https://twitter.com/guledwiliq"/>
    <hyperlink ref="AX60" r:id="rId799" display="https://twitter.com/sudhvir"/>
    <hyperlink ref="AX61" r:id="rId800" display="https://twitter.com/annvkeeling"/>
    <hyperlink ref="AX62" r:id="rId801" display="https://twitter.com/jpacaba"/>
    <hyperlink ref="AX63" r:id="rId802" display="https://twitter.com/edwardleodavey"/>
    <hyperlink ref="AX64" r:id="rId803" display="https://twitter.com/remanagarajan"/>
    <hyperlink ref="AX65" r:id="rId804" display="https://twitter.com/siddhagautam"/>
    <hyperlink ref="AX66" r:id="rId805" display="https://twitter.com/kaitiakituturu"/>
    <hyperlink ref="AX67" r:id="rId806" display="https://twitter.com/florasouthey"/>
    <hyperlink ref="AX68" r:id="rId807" display="https://twitter.com/otago"/>
    <hyperlink ref="AX69" r:id="rId808" display="https://twitter.com/aucklanduni"/>
    <hyperlink ref="AX70" r:id="rId809" display="https://twitter.com/who_europe"/>
    <hyperlink ref="AX71" r:id="rId810" display="https://twitter.com/foodnavigator"/>
    <hyperlink ref="AX72" r:id="rId811" display="https://twitter.com/davidjbuck"/>
    <hyperlink ref="AX73" r:id="rId812" display="https://twitter.com/publichealthw"/>
    <hyperlink ref="AX74" r:id="rId813" display="https://twitter.com/deewhydave"/>
    <hyperlink ref="AX75" r:id="rId814" display="https://twitter.com/simon8banter"/>
    <hyperlink ref="AX76" r:id="rId815" display="https://twitter.com/benedictmpwhite"/>
    <hyperlink ref="AX77" r:id="rId816" display="https://twitter.com/thedsggroup"/>
    <hyperlink ref="AX78" r:id="rId817" display="https://twitter.com/ragussugars"/>
    <hyperlink ref="AX79" r:id="rId818" display="https://twitter.com/sheikh_anvakh"/>
    <hyperlink ref="AX80" r:id="rId819" display="https://twitter.com/lin_121"/>
    <hyperlink ref="AX81" r:id="rId820" display="https://twitter.com/michael51846863"/>
    <hyperlink ref="AX82" r:id="rId821" display="https://twitter.com/osx_ail"/>
    <hyperlink ref="AX83" r:id="rId822" display="https://twitter.com/thepkeffect"/>
    <hyperlink ref="AX84" r:id="rId823" display="https://twitter.com/arnold__simon"/>
    <hyperlink ref="AX85" r:id="rId824" display="https://twitter.com/kekenwealth"/>
    <hyperlink ref="AX86" r:id="rId825" display="https://twitter.com/russ_nicol"/>
    <hyperlink ref="AX87" r:id="rId826" display="https://twitter.com/realistspice"/>
    <hyperlink ref="AX88" r:id="rId827" display="https://twitter.com/candi_reighn"/>
    <hyperlink ref="AX89" r:id="rId828" display="https://twitter.com/anastasiasmihai"/>
    <hyperlink ref="AX90" r:id="rId829" display="https://twitter.com/jodieingles27"/>
    <hyperlink ref="AX91" r:id="rId830" display="https://twitter.com/csheartresearch"/>
    <hyperlink ref="AX92" r:id="rId831" display="https://twitter.com/sabouretcardio"/>
    <hyperlink ref="AX93" r:id="rId832" display="https://twitter.com/hragy"/>
    <hyperlink ref="AX94" r:id="rId833" display="https://twitter.com/silcastelletti"/>
    <hyperlink ref="AX95" r:id="rId834" display="https://twitter.com/fzmarques"/>
    <hyperlink ref="AX96" r:id="rId835" display="https://twitter.com/ishbp"/>
    <hyperlink ref="AX97" r:id="rId836" display="https://twitter.com/hbprca"/>
    <hyperlink ref="AX98" r:id="rId837" display="https://twitter.com/kewatson"/>
    <hyperlink ref="AX99" r:id="rId838" display="https://twitter.com/hswapnil"/>
    <hyperlink ref="AX100" r:id="rId839" display="https://twitter.com/brandimwynne"/>
    <hyperlink ref="AX101" r:id="rId840" display="https://twitter.com/alta_schutte"/>
    <hyperlink ref="AX102" r:id="rId841" display="https://twitter.com/sfhta"/>
    <hyperlink ref="AX103" r:id="rId842" display="https://twitter.com/atulpathak31"/>
    <hyperlink ref="AX104" r:id="rId843" display="https://twitter.com/bogdienache"/>
    <hyperlink ref="AX105" r:id="rId844" display="https://twitter.com/msizanosipho"/>
    <hyperlink ref="AX106" r:id="rId845" display="https://twitter.com/healthenews"/>
    <hyperlink ref="AX107" r:id="rId846" display="https://twitter.com/brecondental"/>
    <hyperlink ref="AX108" r:id="rId847" display="https://twitter.com/kulzerphil"/>
    <hyperlink ref="AX109" r:id="rId848" display="https://twitter.com/cyfarthfadental"/>
    <hyperlink ref="AX110" r:id="rId849" display="https://twitter.com/massachewsets"/>
    <hyperlink ref="AX111" r:id="rId850" display="https://twitter.com/ballettr"/>
    <hyperlink ref="AX112" r:id="rId851" display="https://twitter.com/amcgown"/>
    <hyperlink ref="AX113" r:id="rId852" display="https://twitter.com/stephanieboland"/>
    <hyperlink ref="AX114" r:id="rId853" display="https://twitter.com/pennyb"/>
    <hyperlink ref="AX115" r:id="rId854" display="https://twitter.com/viazcanv"/>
    <hyperlink ref="AX116" r:id="rId855" display="https://twitter.com/fizz_nz"/>
    <hyperlink ref="AX117" r:id="rId856" display="https://twitter.com/agilechilli"/>
    <hyperlink ref="AX118" r:id="rId857" display="https://twitter.com/foodmatterslive"/>
    <hyperlink ref="AX119" r:id="rId858" display="https://twitter.com/lisa_dil"/>
    <hyperlink ref="AX120" r:id="rId859" display="https://twitter.com/albertsliving"/>
    <hyperlink ref="AX121" r:id="rId860" display="https://twitter.com/harvardmed"/>
    <hyperlink ref="AX122" r:id="rId861" display="https://twitter.com/cocacola"/>
    <hyperlink ref="AX123" r:id="rId862" display="https://twitter.com/misterjacques"/>
    <hyperlink ref="AX124" r:id="rId863" display="https://twitter.com/cocacola_za"/>
    <hyperlink ref="AX125" r:id="rId864" display="https://twitter.com/havasjust"/>
    <hyperlink ref="AX126" r:id="rId865" display="https://twitter.com/klimkowa1"/>
    <hyperlink ref="AX127" r:id="rId866" display="https://twitter.com/gis_gov"/>
    <hyperlink ref="AX128" r:id="rId867" display="https://twitter.com/danslizmd"/>
    <hyperlink ref="AX129" r:id="rId868" display="https://twitter.com/elmo_org"/>
    <hyperlink ref="AX130" r:id="rId869" display="https://twitter.com/fooding1st"/>
    <hyperlink ref="AX131" r:id="rId870" display="https://twitter.com/phe_uk"/>
    <hyperlink ref="AX132" r:id="rId871" display="https://twitter.com/qmulnews"/>
    <hyperlink ref="AX133" r:id="rId872" display="https://twitter.com/actiononsugar"/>
    <hyperlink ref="AX134" r:id="rId873" display="https://twitter.com/qmul"/>
    <hyperlink ref="AX135" r:id="rId874" display="https://twitter.com/qmulbartsthelon"/>
    <hyperlink ref="AX136" r:id="rId875" display="https://twitter.com/jaffor10"/>
    <hyperlink ref="AX137" r:id="rId876" display="https://twitter.com/actiononsalt"/>
    <hyperlink ref="AX138" r:id="rId877" display="https://twitter.com/dentalhealthorg"/>
    <hyperlink ref="AX139" r:id="rId878" display="https://twitter.com/foodanddrinktec"/>
    <hyperlink ref="AX140" r:id="rId879" display="https://twitter.com/caramelparsley"/>
    <hyperlink ref="AX141" r:id="rId880" display="https://twitter.com/theprobemag"/>
    <hyperlink ref="AX142" r:id="rId881" display="https://twitter.com/jamesdrabble"/>
    <hyperlink ref="AX143" r:id="rId882" display="https://twitter.com/lexalimentaria"/>
    <hyperlink ref="AX144" r:id="rId883" display="https://twitter.com/mxoolong"/>
    <hyperlink ref="AX145" r:id="rId884" display="https://twitter.com/sprite"/>
    <hyperlink ref="AX146" r:id="rId885" display="https://twitter.com/bha___tti"/>
    <hyperlink ref="AX147" r:id="rId886" display="https://twitter.com/drbelgingunay"/>
    <hyperlink ref="AX148" r:id="rId887" display="https://twitter.com/smileohmmag"/>
    <hyperlink ref="AX149" r:id="rId888" display="https://twitter.com/tim_mcnulty"/>
    <hyperlink ref="AX150" r:id="rId889" display="https://twitter.com/cledgerwood"/>
    <hyperlink ref="AX151" r:id="rId890" display="https://twitter.com/atluri31"/>
    <hyperlink ref="AX152" r:id="rId891" display="https://twitter.com/zacroger1"/>
    <hyperlink ref="AX153" r:id="rId892" display="https://twitter.com/realbabyytif"/>
    <hyperlink ref="AX154" r:id="rId893" display="https://twitter.com/sw19_womble"/>
    <hyperlink ref="AX155" r:id="rId894" display="https://twitter.com/ukonward"/>
    <hyperlink ref="AX156" r:id="rId895" display="https://twitter.com/samhooper"/>
    <hyperlink ref="AX157" r:id="rId896" display="https://twitter.com/liveandll"/>
    <hyperlink ref="AX158" r:id="rId897" display="https://twitter.com/oldmudgie"/>
    <hyperlink ref="AX159" r:id="rId898" display="https://twitter.com/calcivis"/>
    <hyperlink ref="AX160" r:id="rId899" display="https://twitter.com/mediawisemelb"/>
    <hyperlink ref="AX161" r:id="rId900" display="https://twitter.com/cocacolaau_co"/>
    <hyperlink ref="AX162" r:id="rId901" display="https://twitter.com/tessatricks"/>
    <hyperlink ref="AX163" r:id="rId902" display="https://twitter.com/holly_gabe"/>
    <hyperlink ref="AX164" r:id="rId903" display="https://twitter.com/sputniknewsuk"/>
    <hyperlink ref="AX165" r:id="rId904" display="https://twitter.com/teethteam"/>
    <hyperlink ref="AX166" r:id="rId905" display="https://twitter.com/k_worldpanel"/>
    <hyperlink ref="AX167" r:id="rId906" display="https://twitter.com/foodanddrinkfed"/>
    <hyperlink ref="AX168" r:id="rId907" display="https://twitter.com/burnout_pt"/>
    <hyperlink ref="AX169" r:id="rId908" display="https://twitter.com/jimmbobs"/>
    <hyperlink ref="AX170" r:id="rId909" display="https://twitter.com/bloodstockfest"/>
    <hyperlink ref="AX171" r:id="rId910" display="https://twitter.com/vickyhungerford"/>
    <hyperlink ref="AX172" r:id="rId911" display="https://twitter.com/bell_publishing"/>
    <hyperlink ref="AX173" r:id="rId912" display="https://twitter.com/confectionprod"/>
    <hyperlink ref="AX174" r:id="rId913" display="https://twitter.com/sweetsnsavoury"/>
    <hyperlink ref="AX175" r:id="rId914" display="https://twitter.com/justint035"/>
    <hyperlink ref="AX176" r:id="rId915" display="https://twitter.com/ifpri"/>
    <hyperlink ref="AX177" r:id="rId916" display="https://twitter.com/corinnahawkes"/>
    <hyperlink ref="AX178" r:id="rId917" display="https://twitter.com/childofourtime"/>
    <hyperlink ref="AX179" r:id="rId918" display="https://twitter.com/worriedmum3"/>
    <hyperlink ref="AX180" r:id="rId919" display="https://twitter.com/wendyj08"/>
    <hyperlink ref="AX181" r:id="rId920" display="https://twitter.com/lovatoletsitgo"/>
    <hyperlink ref="AX182" r:id="rId921" display="https://twitter.com/allcorgis"/>
    <hyperlink ref="AX183" r:id="rId922" display="https://twitter.com/dipbrig11"/>
    <hyperlink ref="AX184" r:id="rId923" display="https://twitter.com/delta9mufc"/>
    <hyperlink ref="AX185" r:id="rId924" display="https://twitter.com/ihaterocket"/>
    <hyperlink ref="AX186" r:id="rId925" display="https://twitter.com/almightypod"/>
    <hyperlink ref="AX187" r:id="rId926" display="https://twitter.com/drawntopixels"/>
    <hyperlink ref="AX188" r:id="rId927" display="https://twitter.com/martsmarts72"/>
    <hyperlink ref="AX189" r:id="rId928" display="https://twitter.com/hugorelly"/>
    <hyperlink ref="AX190" r:id="rId929" display="https://twitter.com/blancogogo"/>
    <hyperlink ref="AX191" r:id="rId930" display="https://twitter.com/aescwine_"/>
    <hyperlink ref="AX192" r:id="rId931" display="https://twitter.com/nickthefiddler"/>
    <hyperlink ref="AX193" r:id="rId932" display="https://twitter.com/edmxonds"/>
    <hyperlink ref="AX194" r:id="rId933" display="https://twitter.com/tlifeuk"/>
    <hyperlink ref="AX195" r:id="rId934" display="https://twitter.com/rogontheleft"/>
    <hyperlink ref="AX196" r:id="rId935" display="https://twitter.com/englishmanadam"/>
    <hyperlink ref="AX197" r:id="rId936" display="https://twitter.com/sue834"/>
    <hyperlink ref="AX198" r:id="rId937" display="https://twitter.com/sugarbeatbook"/>
    <hyperlink ref="AX199" r:id="rId938" display="https://twitter.com/xtremekoool"/>
    <hyperlink ref="AX200" r:id="rId939" display="https://twitter.com/mrkgyamfi"/>
    <hyperlink ref="AX201" r:id="rId940" display="https://twitter.com/jayyangelo"/>
    <hyperlink ref="AX202" r:id="rId941" display="https://twitter.com/admbriggs"/>
    <hyperlink ref="AX203" r:id="rId942" display="https://twitter.com/battleforbrexit"/>
    <hyperlink ref="AX204" r:id="rId943" display="https://twitter.com/tamalam_"/>
    <hyperlink ref="AX205" r:id="rId944" display="https://twitter.com/marcin_medink"/>
    <hyperlink ref="AX206" r:id="rId945" display="https://twitter.com/krzysztoflanda"/>
    <hyperlink ref="AX207" r:id="rId946" display="https://twitter.com/rourouvakautona"/>
    <hyperlink ref="AX208" r:id="rId947" display="https://twitter.com/discostew66"/>
    <hyperlink ref="AX209" r:id="rId948" display="https://twitter.com/louisestephen9"/>
    <hyperlink ref="AX210" r:id="rId949" display="https://twitter.com/syawal"/>
    <hyperlink ref="AX211" r:id="rId950" display="https://twitter.com/foonfong"/>
    <hyperlink ref="AX212" r:id="rId951" display="https://twitter.com/terrahall"/>
    <hyperlink ref="AX213" r:id="rId952" display="https://twitter.com/donnabullock195"/>
    <hyperlink ref="AX214" r:id="rId953" display="https://twitter.com/sammertang"/>
    <hyperlink ref="AX215" r:id="rId954" display="https://twitter.com/bandwaccounting"/>
    <hyperlink ref="AX216" r:id="rId955" display="https://twitter.com/maritahennessy"/>
    <hyperlink ref="AX217" r:id="rId956" display="https://twitter.com/kevthecheff"/>
    <hyperlink ref="AX218" r:id="rId957" display="https://twitter.com/healcities"/>
    <hyperlink ref="AX219" r:id="rId958" display="https://twitter.com/iceland_review"/>
    <hyperlink ref="AX220" r:id="rId959" display="https://twitter.com/wearepha"/>
    <hyperlink ref="AX221" r:id="rId960" display="https://twitter.com/mister_hunt"/>
  </hyperlinks>
  <printOptions/>
  <pageMargins left="0.7" right="0.7" top="0.75" bottom="0.75" header="0.3" footer="0.3"/>
  <pageSetup horizontalDpi="600" verticalDpi="600" orientation="portrait" r:id="rId964"/>
  <legacyDrawing r:id="rId962"/>
  <tableParts>
    <tablePart r:id="rId96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2890</v>
      </c>
      <c r="Z2" s="13" t="s">
        <v>2911</v>
      </c>
      <c r="AA2" s="13" t="s">
        <v>2958</v>
      </c>
      <c r="AB2" s="13" t="s">
        <v>3043</v>
      </c>
      <c r="AC2" s="13" t="s">
        <v>3162</v>
      </c>
      <c r="AD2" s="13" t="s">
        <v>3213</v>
      </c>
      <c r="AE2" s="13" t="s">
        <v>3216</v>
      </c>
      <c r="AF2" s="13" t="s">
        <v>3240</v>
      </c>
      <c r="AG2" s="119" t="s">
        <v>3816</v>
      </c>
      <c r="AH2" s="119" t="s">
        <v>3817</v>
      </c>
      <c r="AI2" s="119" t="s">
        <v>3818</v>
      </c>
      <c r="AJ2" s="119" t="s">
        <v>3819</v>
      </c>
      <c r="AK2" s="119" t="s">
        <v>3820</v>
      </c>
      <c r="AL2" s="119" t="s">
        <v>3821</v>
      </c>
      <c r="AM2" s="119" t="s">
        <v>3822</v>
      </c>
      <c r="AN2" s="119" t="s">
        <v>3823</v>
      </c>
      <c r="AO2" s="119" t="s">
        <v>3826</v>
      </c>
    </row>
    <row r="3" spans="1:41" ht="15">
      <c r="A3" s="87" t="s">
        <v>2809</v>
      </c>
      <c r="B3" s="65" t="s">
        <v>2851</v>
      </c>
      <c r="C3" s="65" t="s">
        <v>56</v>
      </c>
      <c r="D3" s="103"/>
      <c r="E3" s="102"/>
      <c r="F3" s="104" t="s">
        <v>3902</v>
      </c>
      <c r="G3" s="105"/>
      <c r="H3" s="105"/>
      <c r="I3" s="106">
        <v>3</v>
      </c>
      <c r="J3" s="107"/>
      <c r="K3" s="48">
        <v>33</v>
      </c>
      <c r="L3" s="48">
        <v>31</v>
      </c>
      <c r="M3" s="48">
        <v>5</v>
      </c>
      <c r="N3" s="48">
        <v>36</v>
      </c>
      <c r="O3" s="48">
        <v>36</v>
      </c>
      <c r="P3" s="49" t="s">
        <v>2866</v>
      </c>
      <c r="Q3" s="49" t="s">
        <v>2866</v>
      </c>
      <c r="R3" s="48">
        <v>33</v>
      </c>
      <c r="S3" s="48">
        <v>33</v>
      </c>
      <c r="T3" s="48">
        <v>1</v>
      </c>
      <c r="U3" s="48">
        <v>3</v>
      </c>
      <c r="V3" s="48">
        <v>0</v>
      </c>
      <c r="W3" s="49">
        <v>0</v>
      </c>
      <c r="X3" s="49">
        <v>0</v>
      </c>
      <c r="Y3" s="78" t="s">
        <v>2891</v>
      </c>
      <c r="Z3" s="78" t="s">
        <v>2912</v>
      </c>
      <c r="AA3" s="78" t="s">
        <v>2959</v>
      </c>
      <c r="AB3" s="85" t="s">
        <v>3044</v>
      </c>
      <c r="AC3" s="85" t="s">
        <v>3163</v>
      </c>
      <c r="AD3" s="85"/>
      <c r="AE3" s="85" t="s">
        <v>226</v>
      </c>
      <c r="AF3" s="85" t="s">
        <v>3241</v>
      </c>
      <c r="AG3" s="116">
        <v>22</v>
      </c>
      <c r="AH3" s="120">
        <v>2.696078431372549</v>
      </c>
      <c r="AI3" s="116">
        <v>21</v>
      </c>
      <c r="AJ3" s="120">
        <v>2.573529411764706</v>
      </c>
      <c r="AK3" s="116">
        <v>0</v>
      </c>
      <c r="AL3" s="120">
        <v>0</v>
      </c>
      <c r="AM3" s="116">
        <v>773</v>
      </c>
      <c r="AN3" s="120">
        <v>94.73039215686275</v>
      </c>
      <c r="AO3" s="116">
        <v>816</v>
      </c>
    </row>
    <row r="4" spans="1:41" ht="15">
      <c r="A4" s="87" t="s">
        <v>2810</v>
      </c>
      <c r="B4" s="65" t="s">
        <v>2852</v>
      </c>
      <c r="C4" s="65" t="s">
        <v>56</v>
      </c>
      <c r="D4" s="109"/>
      <c r="E4" s="108"/>
      <c r="F4" s="110" t="s">
        <v>3903</v>
      </c>
      <c r="G4" s="111"/>
      <c r="H4" s="111"/>
      <c r="I4" s="112">
        <v>4</v>
      </c>
      <c r="J4" s="113"/>
      <c r="K4" s="48">
        <v>23</v>
      </c>
      <c r="L4" s="48">
        <v>38</v>
      </c>
      <c r="M4" s="48">
        <v>0</v>
      </c>
      <c r="N4" s="48">
        <v>38</v>
      </c>
      <c r="O4" s="48">
        <v>0</v>
      </c>
      <c r="P4" s="49">
        <v>0</v>
      </c>
      <c r="Q4" s="49">
        <v>0</v>
      </c>
      <c r="R4" s="48">
        <v>1</v>
      </c>
      <c r="S4" s="48">
        <v>0</v>
      </c>
      <c r="T4" s="48">
        <v>23</v>
      </c>
      <c r="U4" s="48">
        <v>38</v>
      </c>
      <c r="V4" s="48">
        <v>4</v>
      </c>
      <c r="W4" s="49">
        <v>1.916824</v>
      </c>
      <c r="X4" s="49">
        <v>0.07509881422924901</v>
      </c>
      <c r="Y4" s="78" t="s">
        <v>2892</v>
      </c>
      <c r="Z4" s="78" t="s">
        <v>2913</v>
      </c>
      <c r="AA4" s="78" t="s">
        <v>2960</v>
      </c>
      <c r="AB4" s="85" t="s">
        <v>3045</v>
      </c>
      <c r="AC4" s="85" t="s">
        <v>3164</v>
      </c>
      <c r="AD4" s="85" t="s">
        <v>3214</v>
      </c>
      <c r="AE4" s="85" t="s">
        <v>3217</v>
      </c>
      <c r="AF4" s="85" t="s">
        <v>3242</v>
      </c>
      <c r="AG4" s="116">
        <v>32</v>
      </c>
      <c r="AH4" s="120">
        <v>5.828779599271402</v>
      </c>
      <c r="AI4" s="116">
        <v>29</v>
      </c>
      <c r="AJ4" s="120">
        <v>5.2823315118397085</v>
      </c>
      <c r="AK4" s="116">
        <v>0</v>
      </c>
      <c r="AL4" s="120">
        <v>0</v>
      </c>
      <c r="AM4" s="116">
        <v>488</v>
      </c>
      <c r="AN4" s="120">
        <v>88.88888888888889</v>
      </c>
      <c r="AO4" s="116">
        <v>549</v>
      </c>
    </row>
    <row r="5" spans="1:41" ht="15">
      <c r="A5" s="87" t="s">
        <v>2811</v>
      </c>
      <c r="B5" s="65" t="s">
        <v>2853</v>
      </c>
      <c r="C5" s="65" t="s">
        <v>56</v>
      </c>
      <c r="D5" s="109"/>
      <c r="E5" s="108"/>
      <c r="F5" s="110" t="s">
        <v>3904</v>
      </c>
      <c r="G5" s="111"/>
      <c r="H5" s="111"/>
      <c r="I5" s="112">
        <v>5</v>
      </c>
      <c r="J5" s="113"/>
      <c r="K5" s="48">
        <v>21</v>
      </c>
      <c r="L5" s="48">
        <v>26</v>
      </c>
      <c r="M5" s="48">
        <v>19</v>
      </c>
      <c r="N5" s="48">
        <v>45</v>
      </c>
      <c r="O5" s="48">
        <v>0</v>
      </c>
      <c r="P5" s="49">
        <v>0.03225806451612903</v>
      </c>
      <c r="Q5" s="49">
        <v>0.0625</v>
      </c>
      <c r="R5" s="48">
        <v>1</v>
      </c>
      <c r="S5" s="48">
        <v>0</v>
      </c>
      <c r="T5" s="48">
        <v>21</v>
      </c>
      <c r="U5" s="48">
        <v>45</v>
      </c>
      <c r="V5" s="48">
        <v>4</v>
      </c>
      <c r="W5" s="49">
        <v>2</v>
      </c>
      <c r="X5" s="49">
        <v>0.0761904761904762</v>
      </c>
      <c r="Y5" s="78" t="s">
        <v>2893</v>
      </c>
      <c r="Z5" s="78" t="s">
        <v>631</v>
      </c>
      <c r="AA5" s="78" t="s">
        <v>2961</v>
      </c>
      <c r="AB5" s="85" t="s">
        <v>3046</v>
      </c>
      <c r="AC5" s="85" t="s">
        <v>3165</v>
      </c>
      <c r="AD5" s="85" t="s">
        <v>3215</v>
      </c>
      <c r="AE5" s="85" t="s">
        <v>3218</v>
      </c>
      <c r="AF5" s="85" t="s">
        <v>3243</v>
      </c>
      <c r="AG5" s="116">
        <v>6</v>
      </c>
      <c r="AH5" s="120">
        <v>2.1201413427561837</v>
      </c>
      <c r="AI5" s="116">
        <v>7</v>
      </c>
      <c r="AJ5" s="120">
        <v>2.4734982332155475</v>
      </c>
      <c r="AK5" s="116">
        <v>0</v>
      </c>
      <c r="AL5" s="120">
        <v>0</v>
      </c>
      <c r="AM5" s="116">
        <v>270</v>
      </c>
      <c r="AN5" s="120">
        <v>95.40636042402826</v>
      </c>
      <c r="AO5" s="116">
        <v>283</v>
      </c>
    </row>
    <row r="6" spans="1:41" ht="15">
      <c r="A6" s="87" t="s">
        <v>2812</v>
      </c>
      <c r="B6" s="65" t="s">
        <v>2854</v>
      </c>
      <c r="C6" s="65" t="s">
        <v>56</v>
      </c>
      <c r="D6" s="109"/>
      <c r="E6" s="108"/>
      <c r="F6" s="110" t="s">
        <v>3905</v>
      </c>
      <c r="G6" s="111"/>
      <c r="H6" s="111"/>
      <c r="I6" s="112">
        <v>6</v>
      </c>
      <c r="J6" s="113"/>
      <c r="K6" s="48">
        <v>18</v>
      </c>
      <c r="L6" s="48">
        <v>19</v>
      </c>
      <c r="M6" s="48">
        <v>3</v>
      </c>
      <c r="N6" s="48">
        <v>22</v>
      </c>
      <c r="O6" s="48">
        <v>4</v>
      </c>
      <c r="P6" s="49">
        <v>0</v>
      </c>
      <c r="Q6" s="49">
        <v>0</v>
      </c>
      <c r="R6" s="48">
        <v>1</v>
      </c>
      <c r="S6" s="48">
        <v>0</v>
      </c>
      <c r="T6" s="48">
        <v>18</v>
      </c>
      <c r="U6" s="48">
        <v>22</v>
      </c>
      <c r="V6" s="48">
        <v>3</v>
      </c>
      <c r="W6" s="49">
        <v>1.864198</v>
      </c>
      <c r="X6" s="49">
        <v>0.058823529411764705</v>
      </c>
      <c r="Y6" s="78" t="s">
        <v>2894</v>
      </c>
      <c r="Z6" s="78" t="s">
        <v>2914</v>
      </c>
      <c r="AA6" s="78" t="s">
        <v>2962</v>
      </c>
      <c r="AB6" s="85" t="s">
        <v>3047</v>
      </c>
      <c r="AC6" s="85" t="s">
        <v>3166</v>
      </c>
      <c r="AD6" s="85" t="s">
        <v>347</v>
      </c>
      <c r="AE6" s="85" t="s">
        <v>3219</v>
      </c>
      <c r="AF6" s="85" t="s">
        <v>3244</v>
      </c>
      <c r="AG6" s="116">
        <v>4</v>
      </c>
      <c r="AH6" s="120">
        <v>0.7079646017699115</v>
      </c>
      <c r="AI6" s="116">
        <v>17</v>
      </c>
      <c r="AJ6" s="120">
        <v>3.0088495575221237</v>
      </c>
      <c r="AK6" s="116">
        <v>0</v>
      </c>
      <c r="AL6" s="120">
        <v>0</v>
      </c>
      <c r="AM6" s="116">
        <v>544</v>
      </c>
      <c r="AN6" s="120">
        <v>96.28318584070796</v>
      </c>
      <c r="AO6" s="116">
        <v>565</v>
      </c>
    </row>
    <row r="7" spans="1:41" ht="15">
      <c r="A7" s="87" t="s">
        <v>2813</v>
      </c>
      <c r="B7" s="65" t="s">
        <v>2855</v>
      </c>
      <c r="C7" s="65" t="s">
        <v>56</v>
      </c>
      <c r="D7" s="109"/>
      <c r="E7" s="108"/>
      <c r="F7" s="110" t="s">
        <v>3906</v>
      </c>
      <c r="G7" s="111"/>
      <c r="H7" s="111"/>
      <c r="I7" s="112">
        <v>7</v>
      </c>
      <c r="J7" s="113"/>
      <c r="K7" s="48">
        <v>16</v>
      </c>
      <c r="L7" s="48">
        <v>15</v>
      </c>
      <c r="M7" s="48">
        <v>0</v>
      </c>
      <c r="N7" s="48">
        <v>15</v>
      </c>
      <c r="O7" s="48">
        <v>0</v>
      </c>
      <c r="P7" s="49">
        <v>0</v>
      </c>
      <c r="Q7" s="49">
        <v>0</v>
      </c>
      <c r="R7" s="48">
        <v>1</v>
      </c>
      <c r="S7" s="48">
        <v>0</v>
      </c>
      <c r="T7" s="48">
        <v>16</v>
      </c>
      <c r="U7" s="48">
        <v>15</v>
      </c>
      <c r="V7" s="48">
        <v>2</v>
      </c>
      <c r="W7" s="49">
        <v>1.757813</v>
      </c>
      <c r="X7" s="49">
        <v>0.0625</v>
      </c>
      <c r="Y7" s="78" t="s">
        <v>582</v>
      </c>
      <c r="Z7" s="78" t="s">
        <v>635</v>
      </c>
      <c r="AA7" s="78" t="s">
        <v>653</v>
      </c>
      <c r="AB7" s="85" t="s">
        <v>3048</v>
      </c>
      <c r="AC7" s="85" t="s">
        <v>1246</v>
      </c>
      <c r="AD7" s="85" t="s">
        <v>405</v>
      </c>
      <c r="AE7" s="85" t="s">
        <v>3220</v>
      </c>
      <c r="AF7" s="85" t="s">
        <v>3245</v>
      </c>
      <c r="AG7" s="116">
        <v>1</v>
      </c>
      <c r="AH7" s="120">
        <v>2.272727272727273</v>
      </c>
      <c r="AI7" s="116">
        <v>0</v>
      </c>
      <c r="AJ7" s="120">
        <v>0</v>
      </c>
      <c r="AK7" s="116">
        <v>0</v>
      </c>
      <c r="AL7" s="120">
        <v>0</v>
      </c>
      <c r="AM7" s="116">
        <v>43</v>
      </c>
      <c r="AN7" s="120">
        <v>97.72727272727273</v>
      </c>
      <c r="AO7" s="116">
        <v>44</v>
      </c>
    </row>
    <row r="8" spans="1:41" ht="15">
      <c r="A8" s="87" t="s">
        <v>2814</v>
      </c>
      <c r="B8" s="65" t="s">
        <v>2856</v>
      </c>
      <c r="C8" s="65" t="s">
        <v>56</v>
      </c>
      <c r="D8" s="109"/>
      <c r="E8" s="108"/>
      <c r="F8" s="110" t="s">
        <v>3907</v>
      </c>
      <c r="G8" s="111"/>
      <c r="H8" s="111"/>
      <c r="I8" s="112">
        <v>8</v>
      </c>
      <c r="J8" s="113"/>
      <c r="K8" s="48">
        <v>13</v>
      </c>
      <c r="L8" s="48">
        <v>36</v>
      </c>
      <c r="M8" s="48">
        <v>4</v>
      </c>
      <c r="N8" s="48">
        <v>40</v>
      </c>
      <c r="O8" s="48">
        <v>0</v>
      </c>
      <c r="P8" s="49">
        <v>0.3103448275862069</v>
      </c>
      <c r="Q8" s="49">
        <v>0.47368421052631576</v>
      </c>
      <c r="R8" s="48">
        <v>1</v>
      </c>
      <c r="S8" s="48">
        <v>0</v>
      </c>
      <c r="T8" s="48">
        <v>13</v>
      </c>
      <c r="U8" s="48">
        <v>40</v>
      </c>
      <c r="V8" s="48">
        <v>2</v>
      </c>
      <c r="W8" s="49">
        <v>1.502959</v>
      </c>
      <c r="X8" s="49">
        <v>0.24358974358974358</v>
      </c>
      <c r="Y8" s="78" t="s">
        <v>2895</v>
      </c>
      <c r="Z8" s="78" t="s">
        <v>2915</v>
      </c>
      <c r="AA8" s="78" t="s">
        <v>2963</v>
      </c>
      <c r="AB8" s="85" t="s">
        <v>3049</v>
      </c>
      <c r="AC8" s="85" t="s">
        <v>3167</v>
      </c>
      <c r="AD8" s="85"/>
      <c r="AE8" s="85" t="s">
        <v>3221</v>
      </c>
      <c r="AF8" s="85" t="s">
        <v>3246</v>
      </c>
      <c r="AG8" s="116">
        <v>0</v>
      </c>
      <c r="AH8" s="120">
        <v>0</v>
      </c>
      <c r="AI8" s="116">
        <v>11</v>
      </c>
      <c r="AJ8" s="120">
        <v>3.3333333333333335</v>
      </c>
      <c r="AK8" s="116">
        <v>0</v>
      </c>
      <c r="AL8" s="120">
        <v>0</v>
      </c>
      <c r="AM8" s="116">
        <v>319</v>
      </c>
      <c r="AN8" s="120">
        <v>96.66666666666667</v>
      </c>
      <c r="AO8" s="116">
        <v>330</v>
      </c>
    </row>
    <row r="9" spans="1:41" ht="15">
      <c r="A9" s="87" t="s">
        <v>2815</v>
      </c>
      <c r="B9" s="65" t="s">
        <v>2857</v>
      </c>
      <c r="C9" s="65" t="s">
        <v>56</v>
      </c>
      <c r="D9" s="109"/>
      <c r="E9" s="108"/>
      <c r="F9" s="110" t="s">
        <v>3908</v>
      </c>
      <c r="G9" s="111"/>
      <c r="H9" s="111"/>
      <c r="I9" s="112">
        <v>9</v>
      </c>
      <c r="J9" s="113"/>
      <c r="K9" s="48">
        <v>5</v>
      </c>
      <c r="L9" s="48">
        <v>6</v>
      </c>
      <c r="M9" s="48">
        <v>0</v>
      </c>
      <c r="N9" s="48">
        <v>6</v>
      </c>
      <c r="O9" s="48">
        <v>0</v>
      </c>
      <c r="P9" s="49">
        <v>0</v>
      </c>
      <c r="Q9" s="49">
        <v>0</v>
      </c>
      <c r="R9" s="48">
        <v>1</v>
      </c>
      <c r="S9" s="48">
        <v>0</v>
      </c>
      <c r="T9" s="48">
        <v>5</v>
      </c>
      <c r="U9" s="48">
        <v>6</v>
      </c>
      <c r="V9" s="48">
        <v>2</v>
      </c>
      <c r="W9" s="49">
        <v>1.12</v>
      </c>
      <c r="X9" s="49">
        <v>0.3</v>
      </c>
      <c r="Y9" s="78" t="s">
        <v>578</v>
      </c>
      <c r="Z9" s="78" t="s">
        <v>632</v>
      </c>
      <c r="AA9" s="78" t="s">
        <v>665</v>
      </c>
      <c r="AB9" s="85" t="s">
        <v>3050</v>
      </c>
      <c r="AC9" s="85" t="s">
        <v>3168</v>
      </c>
      <c r="AD9" s="85"/>
      <c r="AE9" s="85" t="s">
        <v>3222</v>
      </c>
      <c r="AF9" s="85" t="s">
        <v>3247</v>
      </c>
      <c r="AG9" s="116">
        <v>0</v>
      </c>
      <c r="AH9" s="120">
        <v>0</v>
      </c>
      <c r="AI9" s="116">
        <v>2</v>
      </c>
      <c r="AJ9" s="120">
        <v>4.761904761904762</v>
      </c>
      <c r="AK9" s="116">
        <v>0</v>
      </c>
      <c r="AL9" s="120">
        <v>0</v>
      </c>
      <c r="AM9" s="116">
        <v>40</v>
      </c>
      <c r="AN9" s="120">
        <v>95.23809523809524</v>
      </c>
      <c r="AO9" s="116">
        <v>42</v>
      </c>
    </row>
    <row r="10" spans="1:41" ht="14.25" customHeight="1">
      <c r="A10" s="87" t="s">
        <v>2816</v>
      </c>
      <c r="B10" s="65" t="s">
        <v>2858</v>
      </c>
      <c r="C10" s="65" t="s">
        <v>56</v>
      </c>
      <c r="D10" s="109"/>
      <c r="E10" s="108"/>
      <c r="F10" s="110" t="s">
        <v>3909</v>
      </c>
      <c r="G10" s="111"/>
      <c r="H10" s="111"/>
      <c r="I10" s="112">
        <v>10</v>
      </c>
      <c r="J10" s="113"/>
      <c r="K10" s="48">
        <v>4</v>
      </c>
      <c r="L10" s="48">
        <v>4</v>
      </c>
      <c r="M10" s="48">
        <v>3</v>
      </c>
      <c r="N10" s="48">
        <v>7</v>
      </c>
      <c r="O10" s="48">
        <v>3</v>
      </c>
      <c r="P10" s="49">
        <v>0.3333333333333333</v>
      </c>
      <c r="Q10" s="49">
        <v>0.5</v>
      </c>
      <c r="R10" s="48">
        <v>1</v>
      </c>
      <c r="S10" s="48">
        <v>0</v>
      </c>
      <c r="T10" s="48">
        <v>4</v>
      </c>
      <c r="U10" s="48">
        <v>7</v>
      </c>
      <c r="V10" s="48">
        <v>2</v>
      </c>
      <c r="W10" s="49">
        <v>1.125</v>
      </c>
      <c r="X10" s="49">
        <v>0.3333333333333333</v>
      </c>
      <c r="Y10" s="78" t="s">
        <v>2896</v>
      </c>
      <c r="Z10" s="78" t="s">
        <v>2916</v>
      </c>
      <c r="AA10" s="78" t="s">
        <v>2964</v>
      </c>
      <c r="AB10" s="85" t="s">
        <v>3051</v>
      </c>
      <c r="AC10" s="85" t="s">
        <v>3169</v>
      </c>
      <c r="AD10" s="85"/>
      <c r="AE10" s="85" t="s">
        <v>3223</v>
      </c>
      <c r="AF10" s="85" t="s">
        <v>3248</v>
      </c>
      <c r="AG10" s="116">
        <v>0</v>
      </c>
      <c r="AH10" s="120">
        <v>0</v>
      </c>
      <c r="AI10" s="116">
        <v>0</v>
      </c>
      <c r="AJ10" s="120">
        <v>0</v>
      </c>
      <c r="AK10" s="116">
        <v>0</v>
      </c>
      <c r="AL10" s="120">
        <v>0</v>
      </c>
      <c r="AM10" s="116">
        <v>117</v>
      </c>
      <c r="AN10" s="120">
        <v>100</v>
      </c>
      <c r="AO10" s="116">
        <v>117</v>
      </c>
    </row>
    <row r="11" spans="1:41" ht="15">
      <c r="A11" s="87" t="s">
        <v>2817</v>
      </c>
      <c r="B11" s="65" t="s">
        <v>2859</v>
      </c>
      <c r="C11" s="65" t="s">
        <v>56</v>
      </c>
      <c r="D11" s="109"/>
      <c r="E11" s="108"/>
      <c r="F11" s="110" t="s">
        <v>3910</v>
      </c>
      <c r="G11" s="111"/>
      <c r="H11" s="111"/>
      <c r="I11" s="112">
        <v>11</v>
      </c>
      <c r="J11" s="113"/>
      <c r="K11" s="48">
        <v>4</v>
      </c>
      <c r="L11" s="48">
        <v>3</v>
      </c>
      <c r="M11" s="48">
        <v>0</v>
      </c>
      <c r="N11" s="48">
        <v>3</v>
      </c>
      <c r="O11" s="48">
        <v>0</v>
      </c>
      <c r="P11" s="49">
        <v>0</v>
      </c>
      <c r="Q11" s="49">
        <v>0</v>
      </c>
      <c r="R11" s="48">
        <v>1</v>
      </c>
      <c r="S11" s="48">
        <v>0</v>
      </c>
      <c r="T11" s="48">
        <v>4</v>
      </c>
      <c r="U11" s="48">
        <v>3</v>
      </c>
      <c r="V11" s="48">
        <v>2</v>
      </c>
      <c r="W11" s="49">
        <v>1.125</v>
      </c>
      <c r="X11" s="49">
        <v>0.25</v>
      </c>
      <c r="Y11" s="78"/>
      <c r="Z11" s="78"/>
      <c r="AA11" s="78" t="s">
        <v>653</v>
      </c>
      <c r="AB11" s="85" t="s">
        <v>3052</v>
      </c>
      <c r="AC11" s="85" t="s">
        <v>3170</v>
      </c>
      <c r="AD11" s="85"/>
      <c r="AE11" s="85" t="s">
        <v>3224</v>
      </c>
      <c r="AF11" s="85" t="s">
        <v>3249</v>
      </c>
      <c r="AG11" s="116">
        <v>3</v>
      </c>
      <c r="AH11" s="120">
        <v>3.7974683544303796</v>
      </c>
      <c r="AI11" s="116">
        <v>6</v>
      </c>
      <c r="AJ11" s="120">
        <v>7.594936708860759</v>
      </c>
      <c r="AK11" s="116">
        <v>0</v>
      </c>
      <c r="AL11" s="120">
        <v>0</v>
      </c>
      <c r="AM11" s="116">
        <v>70</v>
      </c>
      <c r="AN11" s="120">
        <v>88.60759493670886</v>
      </c>
      <c r="AO11" s="116">
        <v>79</v>
      </c>
    </row>
    <row r="12" spans="1:41" ht="15">
      <c r="A12" s="87" t="s">
        <v>2818</v>
      </c>
      <c r="B12" s="65" t="s">
        <v>2860</v>
      </c>
      <c r="C12" s="65" t="s">
        <v>56</v>
      </c>
      <c r="D12" s="109"/>
      <c r="E12" s="108"/>
      <c r="F12" s="110" t="s">
        <v>2818</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78"/>
      <c r="Z12" s="78"/>
      <c r="AA12" s="78" t="s">
        <v>680</v>
      </c>
      <c r="AB12" s="85" t="s">
        <v>1246</v>
      </c>
      <c r="AC12" s="85" t="s">
        <v>1246</v>
      </c>
      <c r="AD12" s="85"/>
      <c r="AE12" s="85" t="s">
        <v>3225</v>
      </c>
      <c r="AF12" s="85" t="s">
        <v>3250</v>
      </c>
      <c r="AG12" s="116">
        <v>1</v>
      </c>
      <c r="AH12" s="120">
        <v>3.5714285714285716</v>
      </c>
      <c r="AI12" s="116">
        <v>0</v>
      </c>
      <c r="AJ12" s="120">
        <v>0</v>
      </c>
      <c r="AK12" s="116">
        <v>0</v>
      </c>
      <c r="AL12" s="120">
        <v>0</v>
      </c>
      <c r="AM12" s="116">
        <v>27</v>
      </c>
      <c r="AN12" s="120">
        <v>96.42857142857143</v>
      </c>
      <c r="AO12" s="116">
        <v>28</v>
      </c>
    </row>
    <row r="13" spans="1:41" ht="15">
      <c r="A13" s="87" t="s">
        <v>2819</v>
      </c>
      <c r="B13" s="65" t="s">
        <v>2861</v>
      </c>
      <c r="C13" s="65" t="s">
        <v>56</v>
      </c>
      <c r="D13" s="109"/>
      <c r="E13" s="108"/>
      <c r="F13" s="110" t="s">
        <v>3911</v>
      </c>
      <c r="G13" s="111"/>
      <c r="H13" s="111"/>
      <c r="I13" s="112">
        <v>13</v>
      </c>
      <c r="J13" s="113"/>
      <c r="K13" s="48">
        <v>3</v>
      </c>
      <c r="L13" s="48">
        <v>3</v>
      </c>
      <c r="M13" s="48">
        <v>0</v>
      </c>
      <c r="N13" s="48">
        <v>3</v>
      </c>
      <c r="O13" s="48">
        <v>1</v>
      </c>
      <c r="P13" s="49">
        <v>0</v>
      </c>
      <c r="Q13" s="49">
        <v>0</v>
      </c>
      <c r="R13" s="48">
        <v>1</v>
      </c>
      <c r="S13" s="48">
        <v>0</v>
      </c>
      <c r="T13" s="48">
        <v>3</v>
      </c>
      <c r="U13" s="48">
        <v>3</v>
      </c>
      <c r="V13" s="48">
        <v>2</v>
      </c>
      <c r="W13" s="49">
        <v>0.888889</v>
      </c>
      <c r="X13" s="49">
        <v>0.3333333333333333</v>
      </c>
      <c r="Y13" s="78" t="s">
        <v>624</v>
      </c>
      <c r="Z13" s="78" t="s">
        <v>625</v>
      </c>
      <c r="AA13" s="78" t="s">
        <v>653</v>
      </c>
      <c r="AB13" s="85" t="s">
        <v>3053</v>
      </c>
      <c r="AC13" s="85" t="s">
        <v>3171</v>
      </c>
      <c r="AD13" s="85"/>
      <c r="AE13" s="85" t="s">
        <v>360</v>
      </c>
      <c r="AF13" s="85" t="s">
        <v>3251</v>
      </c>
      <c r="AG13" s="116">
        <v>0</v>
      </c>
      <c r="AH13" s="120">
        <v>0</v>
      </c>
      <c r="AI13" s="116">
        <v>0</v>
      </c>
      <c r="AJ13" s="120">
        <v>0</v>
      </c>
      <c r="AK13" s="116">
        <v>0</v>
      </c>
      <c r="AL13" s="120">
        <v>0</v>
      </c>
      <c r="AM13" s="116">
        <v>72</v>
      </c>
      <c r="AN13" s="120">
        <v>100</v>
      </c>
      <c r="AO13" s="116">
        <v>72</v>
      </c>
    </row>
    <row r="14" spans="1:41" ht="15">
      <c r="A14" s="87" t="s">
        <v>2820</v>
      </c>
      <c r="B14" s="65" t="s">
        <v>2862</v>
      </c>
      <c r="C14" s="65" t="s">
        <v>56</v>
      </c>
      <c r="D14" s="109"/>
      <c r="E14" s="108"/>
      <c r="F14" s="110" t="s">
        <v>3912</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t="s">
        <v>2897</v>
      </c>
      <c r="Z14" s="78" t="s">
        <v>652</v>
      </c>
      <c r="AA14" s="78" t="s">
        <v>714</v>
      </c>
      <c r="AB14" s="85" t="s">
        <v>3054</v>
      </c>
      <c r="AC14" s="85" t="s">
        <v>3172</v>
      </c>
      <c r="AD14" s="85"/>
      <c r="AE14" s="85" t="s">
        <v>430</v>
      </c>
      <c r="AF14" s="85" t="s">
        <v>3252</v>
      </c>
      <c r="AG14" s="116">
        <v>0</v>
      </c>
      <c r="AH14" s="120">
        <v>0</v>
      </c>
      <c r="AI14" s="116">
        <v>0</v>
      </c>
      <c r="AJ14" s="120">
        <v>0</v>
      </c>
      <c r="AK14" s="116">
        <v>0</v>
      </c>
      <c r="AL14" s="120">
        <v>0</v>
      </c>
      <c r="AM14" s="116">
        <v>14</v>
      </c>
      <c r="AN14" s="120">
        <v>100</v>
      </c>
      <c r="AO14" s="116">
        <v>14</v>
      </c>
    </row>
    <row r="15" spans="1:41" ht="15">
      <c r="A15" s="87" t="s">
        <v>2821</v>
      </c>
      <c r="B15" s="65" t="s">
        <v>2851</v>
      </c>
      <c r="C15" s="65" t="s">
        <v>59</v>
      </c>
      <c r="D15" s="109"/>
      <c r="E15" s="108"/>
      <c r="F15" s="110" t="s">
        <v>3913</v>
      </c>
      <c r="G15" s="111"/>
      <c r="H15" s="111"/>
      <c r="I15" s="112">
        <v>15</v>
      </c>
      <c r="J15" s="113"/>
      <c r="K15" s="48">
        <v>3</v>
      </c>
      <c r="L15" s="48">
        <v>3</v>
      </c>
      <c r="M15" s="48">
        <v>0</v>
      </c>
      <c r="N15" s="48">
        <v>3</v>
      </c>
      <c r="O15" s="48">
        <v>1</v>
      </c>
      <c r="P15" s="49">
        <v>0</v>
      </c>
      <c r="Q15" s="49">
        <v>0</v>
      </c>
      <c r="R15" s="48">
        <v>1</v>
      </c>
      <c r="S15" s="48">
        <v>0</v>
      </c>
      <c r="T15" s="48">
        <v>3</v>
      </c>
      <c r="U15" s="48">
        <v>3</v>
      </c>
      <c r="V15" s="48">
        <v>2</v>
      </c>
      <c r="W15" s="49">
        <v>0.888889</v>
      </c>
      <c r="X15" s="49">
        <v>0.3333333333333333</v>
      </c>
      <c r="Y15" s="78"/>
      <c r="Z15" s="78"/>
      <c r="AA15" s="78"/>
      <c r="AB15" s="85" t="s">
        <v>3055</v>
      </c>
      <c r="AC15" s="85" t="s">
        <v>3173</v>
      </c>
      <c r="AD15" s="85"/>
      <c r="AE15" s="85" t="s">
        <v>342</v>
      </c>
      <c r="AF15" s="85" t="s">
        <v>3253</v>
      </c>
      <c r="AG15" s="116">
        <v>0</v>
      </c>
      <c r="AH15" s="120">
        <v>0</v>
      </c>
      <c r="AI15" s="116">
        <v>0</v>
      </c>
      <c r="AJ15" s="120">
        <v>0</v>
      </c>
      <c r="AK15" s="116">
        <v>0</v>
      </c>
      <c r="AL15" s="120">
        <v>0</v>
      </c>
      <c r="AM15" s="116">
        <v>34</v>
      </c>
      <c r="AN15" s="120">
        <v>100</v>
      </c>
      <c r="AO15" s="116">
        <v>34</v>
      </c>
    </row>
    <row r="16" spans="1:41" ht="15">
      <c r="A16" s="87" t="s">
        <v>2822</v>
      </c>
      <c r="B16" s="65" t="s">
        <v>2852</v>
      </c>
      <c r="C16" s="65" t="s">
        <v>59</v>
      </c>
      <c r="D16" s="109"/>
      <c r="E16" s="108"/>
      <c r="F16" s="110" t="s">
        <v>3914</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c r="Z16" s="78"/>
      <c r="AA16" s="78" t="s">
        <v>653</v>
      </c>
      <c r="AB16" s="85" t="s">
        <v>3056</v>
      </c>
      <c r="AC16" s="85" t="s">
        <v>1246</v>
      </c>
      <c r="AD16" s="85" t="s">
        <v>424</v>
      </c>
      <c r="AE16" s="85" t="s">
        <v>423</v>
      </c>
      <c r="AF16" s="85" t="s">
        <v>3254</v>
      </c>
      <c r="AG16" s="116">
        <v>3</v>
      </c>
      <c r="AH16" s="120">
        <v>6.818181818181818</v>
      </c>
      <c r="AI16" s="116">
        <v>3</v>
      </c>
      <c r="AJ16" s="120">
        <v>6.818181818181818</v>
      </c>
      <c r="AK16" s="116">
        <v>0</v>
      </c>
      <c r="AL16" s="120">
        <v>0</v>
      </c>
      <c r="AM16" s="116">
        <v>38</v>
      </c>
      <c r="AN16" s="120">
        <v>86.36363636363636</v>
      </c>
      <c r="AO16" s="116">
        <v>44</v>
      </c>
    </row>
    <row r="17" spans="1:41" ht="15">
      <c r="A17" s="87" t="s">
        <v>2823</v>
      </c>
      <c r="B17" s="65" t="s">
        <v>2853</v>
      </c>
      <c r="C17" s="65" t="s">
        <v>59</v>
      </c>
      <c r="D17" s="109"/>
      <c r="E17" s="108"/>
      <c r="F17" s="110" t="s">
        <v>3915</v>
      </c>
      <c r="G17" s="111"/>
      <c r="H17" s="111"/>
      <c r="I17" s="112">
        <v>17</v>
      </c>
      <c r="J17" s="113"/>
      <c r="K17" s="48">
        <v>3</v>
      </c>
      <c r="L17" s="48">
        <v>3</v>
      </c>
      <c r="M17" s="48">
        <v>0</v>
      </c>
      <c r="N17" s="48">
        <v>3</v>
      </c>
      <c r="O17" s="48">
        <v>1</v>
      </c>
      <c r="P17" s="49">
        <v>0</v>
      </c>
      <c r="Q17" s="49">
        <v>0</v>
      </c>
      <c r="R17" s="48">
        <v>1</v>
      </c>
      <c r="S17" s="48">
        <v>0</v>
      </c>
      <c r="T17" s="48">
        <v>3</v>
      </c>
      <c r="U17" s="48">
        <v>3</v>
      </c>
      <c r="V17" s="48">
        <v>2</v>
      </c>
      <c r="W17" s="49">
        <v>0.888889</v>
      </c>
      <c r="X17" s="49">
        <v>0.3333333333333333</v>
      </c>
      <c r="Y17" s="78" t="s">
        <v>604</v>
      </c>
      <c r="Z17" s="78" t="s">
        <v>625</v>
      </c>
      <c r="AA17" s="78"/>
      <c r="AB17" s="85" t="s">
        <v>3057</v>
      </c>
      <c r="AC17" s="85" t="s">
        <v>3174</v>
      </c>
      <c r="AD17" s="85"/>
      <c r="AE17" s="85" t="s">
        <v>316</v>
      </c>
      <c r="AF17" s="85" t="s">
        <v>3255</v>
      </c>
      <c r="AG17" s="116">
        <v>0</v>
      </c>
      <c r="AH17" s="120">
        <v>0</v>
      </c>
      <c r="AI17" s="116">
        <v>0</v>
      </c>
      <c r="AJ17" s="120">
        <v>0</v>
      </c>
      <c r="AK17" s="116">
        <v>0</v>
      </c>
      <c r="AL17" s="120">
        <v>0</v>
      </c>
      <c r="AM17" s="116">
        <v>68</v>
      </c>
      <c r="AN17" s="120">
        <v>100</v>
      </c>
      <c r="AO17" s="116">
        <v>68</v>
      </c>
    </row>
    <row r="18" spans="1:41" ht="15">
      <c r="A18" s="87" t="s">
        <v>2824</v>
      </c>
      <c r="B18" s="65" t="s">
        <v>2854</v>
      </c>
      <c r="C18" s="65" t="s">
        <v>59</v>
      </c>
      <c r="D18" s="109"/>
      <c r="E18" s="108"/>
      <c r="F18" s="110" t="s">
        <v>2824</v>
      </c>
      <c r="G18" s="111"/>
      <c r="H18" s="111"/>
      <c r="I18" s="112">
        <v>18</v>
      </c>
      <c r="J18" s="113"/>
      <c r="K18" s="48">
        <v>3</v>
      </c>
      <c r="L18" s="48">
        <v>2</v>
      </c>
      <c r="M18" s="48">
        <v>0</v>
      </c>
      <c r="N18" s="48">
        <v>2</v>
      </c>
      <c r="O18" s="48">
        <v>0</v>
      </c>
      <c r="P18" s="49">
        <v>0</v>
      </c>
      <c r="Q18" s="49">
        <v>0</v>
      </c>
      <c r="R18" s="48">
        <v>1</v>
      </c>
      <c r="S18" s="48">
        <v>0</v>
      </c>
      <c r="T18" s="48">
        <v>3</v>
      </c>
      <c r="U18" s="48">
        <v>2</v>
      </c>
      <c r="V18" s="48">
        <v>2</v>
      </c>
      <c r="W18" s="49">
        <v>0.888889</v>
      </c>
      <c r="X18" s="49">
        <v>0.3333333333333333</v>
      </c>
      <c r="Y18" s="78"/>
      <c r="Z18" s="78"/>
      <c r="AA18" s="78" t="s">
        <v>701</v>
      </c>
      <c r="AB18" s="85" t="s">
        <v>1246</v>
      </c>
      <c r="AC18" s="85" t="s">
        <v>1246</v>
      </c>
      <c r="AD18" s="85" t="s">
        <v>422</v>
      </c>
      <c r="AE18" s="85" t="s">
        <v>421</v>
      </c>
      <c r="AF18" s="85" t="s">
        <v>3256</v>
      </c>
      <c r="AG18" s="116">
        <v>2</v>
      </c>
      <c r="AH18" s="120">
        <v>10.526315789473685</v>
      </c>
      <c r="AI18" s="116">
        <v>1</v>
      </c>
      <c r="AJ18" s="120">
        <v>5.2631578947368425</v>
      </c>
      <c r="AK18" s="116">
        <v>0</v>
      </c>
      <c r="AL18" s="120">
        <v>0</v>
      </c>
      <c r="AM18" s="116">
        <v>16</v>
      </c>
      <c r="AN18" s="120">
        <v>84.21052631578948</v>
      </c>
      <c r="AO18" s="116">
        <v>19</v>
      </c>
    </row>
    <row r="19" spans="1:41" ht="15">
      <c r="A19" s="87" t="s">
        <v>2825</v>
      </c>
      <c r="B19" s="65" t="s">
        <v>2855</v>
      </c>
      <c r="C19" s="65" t="s">
        <v>59</v>
      </c>
      <c r="D19" s="109"/>
      <c r="E19" s="108"/>
      <c r="F19" s="110" t="s">
        <v>2825</v>
      </c>
      <c r="G19" s="111"/>
      <c r="H19" s="111"/>
      <c r="I19" s="112">
        <v>19</v>
      </c>
      <c r="J19" s="113"/>
      <c r="K19" s="48">
        <v>3</v>
      </c>
      <c r="L19" s="48">
        <v>2</v>
      </c>
      <c r="M19" s="48">
        <v>0</v>
      </c>
      <c r="N19" s="48">
        <v>2</v>
      </c>
      <c r="O19" s="48">
        <v>0</v>
      </c>
      <c r="P19" s="49">
        <v>0</v>
      </c>
      <c r="Q19" s="49">
        <v>0</v>
      </c>
      <c r="R19" s="48">
        <v>1</v>
      </c>
      <c r="S19" s="48">
        <v>0</v>
      </c>
      <c r="T19" s="48">
        <v>3</v>
      </c>
      <c r="U19" s="48">
        <v>2</v>
      </c>
      <c r="V19" s="48">
        <v>2</v>
      </c>
      <c r="W19" s="49">
        <v>0.888889</v>
      </c>
      <c r="X19" s="49">
        <v>0.3333333333333333</v>
      </c>
      <c r="Y19" s="78"/>
      <c r="Z19" s="78"/>
      <c r="AA19" s="78" t="s">
        <v>691</v>
      </c>
      <c r="AB19" s="85" t="s">
        <v>1246</v>
      </c>
      <c r="AC19" s="85" t="s">
        <v>1246</v>
      </c>
      <c r="AD19" s="85" t="s">
        <v>418</v>
      </c>
      <c r="AE19" s="85" t="s">
        <v>417</v>
      </c>
      <c r="AF19" s="85" t="s">
        <v>3257</v>
      </c>
      <c r="AG19" s="116">
        <v>0</v>
      </c>
      <c r="AH19" s="120">
        <v>0</v>
      </c>
      <c r="AI19" s="116">
        <v>0</v>
      </c>
      <c r="AJ19" s="120">
        <v>0</v>
      </c>
      <c r="AK19" s="116">
        <v>0</v>
      </c>
      <c r="AL19" s="120">
        <v>0</v>
      </c>
      <c r="AM19" s="116">
        <v>17</v>
      </c>
      <c r="AN19" s="120">
        <v>100</v>
      </c>
      <c r="AO19" s="116">
        <v>17</v>
      </c>
    </row>
    <row r="20" spans="1:41" ht="15">
      <c r="A20" s="87" t="s">
        <v>2826</v>
      </c>
      <c r="B20" s="65" t="s">
        <v>2856</v>
      </c>
      <c r="C20" s="65" t="s">
        <v>59</v>
      </c>
      <c r="D20" s="109"/>
      <c r="E20" s="108"/>
      <c r="F20" s="110" t="s">
        <v>3916</v>
      </c>
      <c r="G20" s="111"/>
      <c r="H20" s="111"/>
      <c r="I20" s="112">
        <v>20</v>
      </c>
      <c r="J20" s="113"/>
      <c r="K20" s="48">
        <v>3</v>
      </c>
      <c r="L20" s="48">
        <v>3</v>
      </c>
      <c r="M20" s="48">
        <v>0</v>
      </c>
      <c r="N20" s="48">
        <v>3</v>
      </c>
      <c r="O20" s="48">
        <v>1</v>
      </c>
      <c r="P20" s="49">
        <v>0</v>
      </c>
      <c r="Q20" s="49">
        <v>0</v>
      </c>
      <c r="R20" s="48">
        <v>1</v>
      </c>
      <c r="S20" s="48">
        <v>0</v>
      </c>
      <c r="T20" s="48">
        <v>3</v>
      </c>
      <c r="U20" s="48">
        <v>3</v>
      </c>
      <c r="V20" s="48">
        <v>2</v>
      </c>
      <c r="W20" s="49">
        <v>0.888889</v>
      </c>
      <c r="X20" s="49">
        <v>0.3333333333333333</v>
      </c>
      <c r="Y20" s="78"/>
      <c r="Z20" s="78"/>
      <c r="AA20" s="78" t="s">
        <v>653</v>
      </c>
      <c r="AB20" s="85" t="s">
        <v>3058</v>
      </c>
      <c r="AC20" s="85" t="s">
        <v>3175</v>
      </c>
      <c r="AD20" s="85"/>
      <c r="AE20" s="85" t="s">
        <v>275</v>
      </c>
      <c r="AF20" s="85" t="s">
        <v>3258</v>
      </c>
      <c r="AG20" s="116">
        <v>9</v>
      </c>
      <c r="AH20" s="120">
        <v>12.162162162162161</v>
      </c>
      <c r="AI20" s="116">
        <v>0</v>
      </c>
      <c r="AJ20" s="120">
        <v>0</v>
      </c>
      <c r="AK20" s="116">
        <v>0</v>
      </c>
      <c r="AL20" s="120">
        <v>0</v>
      </c>
      <c r="AM20" s="116">
        <v>65</v>
      </c>
      <c r="AN20" s="120">
        <v>87.83783783783784</v>
      </c>
      <c r="AO20" s="116">
        <v>74</v>
      </c>
    </row>
    <row r="21" spans="1:41" ht="15">
      <c r="A21" s="87" t="s">
        <v>2827</v>
      </c>
      <c r="B21" s="65" t="s">
        <v>2857</v>
      </c>
      <c r="C21" s="65" t="s">
        <v>59</v>
      </c>
      <c r="D21" s="109"/>
      <c r="E21" s="108"/>
      <c r="F21" s="110" t="s">
        <v>2827</v>
      </c>
      <c r="G21" s="111"/>
      <c r="H21" s="111"/>
      <c r="I21" s="112">
        <v>21</v>
      </c>
      <c r="J21" s="113"/>
      <c r="K21" s="48">
        <v>3</v>
      </c>
      <c r="L21" s="48">
        <v>2</v>
      </c>
      <c r="M21" s="48">
        <v>0</v>
      </c>
      <c r="N21" s="48">
        <v>2</v>
      </c>
      <c r="O21" s="48">
        <v>0</v>
      </c>
      <c r="P21" s="49">
        <v>0</v>
      </c>
      <c r="Q21" s="49">
        <v>0</v>
      </c>
      <c r="R21" s="48">
        <v>1</v>
      </c>
      <c r="S21" s="48">
        <v>0</v>
      </c>
      <c r="T21" s="48">
        <v>3</v>
      </c>
      <c r="U21" s="48">
        <v>2</v>
      </c>
      <c r="V21" s="48">
        <v>2</v>
      </c>
      <c r="W21" s="49">
        <v>0.888889</v>
      </c>
      <c r="X21" s="49">
        <v>0.3333333333333333</v>
      </c>
      <c r="Y21" s="78"/>
      <c r="Z21" s="78"/>
      <c r="AA21" s="78" t="s">
        <v>674</v>
      </c>
      <c r="AB21" s="85" t="s">
        <v>1246</v>
      </c>
      <c r="AC21" s="85" t="s">
        <v>1246</v>
      </c>
      <c r="AD21" s="85" t="s">
        <v>407</v>
      </c>
      <c r="AE21" s="85" t="s">
        <v>406</v>
      </c>
      <c r="AF21" s="85" t="s">
        <v>3259</v>
      </c>
      <c r="AG21" s="116">
        <v>0</v>
      </c>
      <c r="AH21" s="120">
        <v>0</v>
      </c>
      <c r="AI21" s="116">
        <v>2</v>
      </c>
      <c r="AJ21" s="120">
        <v>16.666666666666668</v>
      </c>
      <c r="AK21" s="116">
        <v>0</v>
      </c>
      <c r="AL21" s="120">
        <v>0</v>
      </c>
      <c r="AM21" s="116">
        <v>10</v>
      </c>
      <c r="AN21" s="120">
        <v>83.33333333333333</v>
      </c>
      <c r="AO21" s="116">
        <v>12</v>
      </c>
    </row>
    <row r="22" spans="1:41" ht="15">
      <c r="A22" s="87" t="s">
        <v>2828</v>
      </c>
      <c r="B22" s="65" t="s">
        <v>2858</v>
      </c>
      <c r="C22" s="65" t="s">
        <v>59</v>
      </c>
      <c r="D22" s="109"/>
      <c r="E22" s="108"/>
      <c r="F22" s="110" t="s">
        <v>3917</v>
      </c>
      <c r="G22" s="111"/>
      <c r="H22" s="111"/>
      <c r="I22" s="112">
        <v>22</v>
      </c>
      <c r="J22" s="113"/>
      <c r="K22" s="48">
        <v>3</v>
      </c>
      <c r="L22" s="48">
        <v>3</v>
      </c>
      <c r="M22" s="48">
        <v>0</v>
      </c>
      <c r="N22" s="48">
        <v>3</v>
      </c>
      <c r="O22" s="48">
        <v>1</v>
      </c>
      <c r="P22" s="49">
        <v>0</v>
      </c>
      <c r="Q22" s="49">
        <v>0</v>
      </c>
      <c r="R22" s="48">
        <v>1</v>
      </c>
      <c r="S22" s="48">
        <v>0</v>
      </c>
      <c r="T22" s="48">
        <v>3</v>
      </c>
      <c r="U22" s="48">
        <v>3</v>
      </c>
      <c r="V22" s="48">
        <v>2</v>
      </c>
      <c r="W22" s="49">
        <v>0.888889</v>
      </c>
      <c r="X22" s="49">
        <v>0.3333333333333333</v>
      </c>
      <c r="Y22" s="78"/>
      <c r="Z22" s="78"/>
      <c r="AA22" s="78" t="s">
        <v>673</v>
      </c>
      <c r="AB22" s="85" t="s">
        <v>3059</v>
      </c>
      <c r="AC22" s="85" t="s">
        <v>3176</v>
      </c>
      <c r="AD22" s="85"/>
      <c r="AE22" s="85" t="s">
        <v>270</v>
      </c>
      <c r="AF22" s="85" t="s">
        <v>3260</v>
      </c>
      <c r="AG22" s="116">
        <v>0</v>
      </c>
      <c r="AH22" s="120">
        <v>0</v>
      </c>
      <c r="AI22" s="116">
        <v>1</v>
      </c>
      <c r="AJ22" s="120">
        <v>1.0526315789473684</v>
      </c>
      <c r="AK22" s="116">
        <v>0</v>
      </c>
      <c r="AL22" s="120">
        <v>0</v>
      </c>
      <c r="AM22" s="116">
        <v>94</v>
      </c>
      <c r="AN22" s="120">
        <v>98.94736842105263</v>
      </c>
      <c r="AO22" s="116">
        <v>95</v>
      </c>
    </row>
    <row r="23" spans="1:41" ht="15">
      <c r="A23" s="87" t="s">
        <v>2829</v>
      </c>
      <c r="B23" s="65" t="s">
        <v>2859</v>
      </c>
      <c r="C23" s="65" t="s">
        <v>59</v>
      </c>
      <c r="D23" s="109"/>
      <c r="E23" s="108"/>
      <c r="F23" s="110" t="s">
        <v>3918</v>
      </c>
      <c r="G23" s="111"/>
      <c r="H23" s="111"/>
      <c r="I23" s="112">
        <v>23</v>
      </c>
      <c r="J23" s="113"/>
      <c r="K23" s="48">
        <v>3</v>
      </c>
      <c r="L23" s="48">
        <v>2</v>
      </c>
      <c r="M23" s="48">
        <v>0</v>
      </c>
      <c r="N23" s="48">
        <v>2</v>
      </c>
      <c r="O23" s="48">
        <v>0</v>
      </c>
      <c r="P23" s="49">
        <v>0</v>
      </c>
      <c r="Q23" s="49">
        <v>0</v>
      </c>
      <c r="R23" s="48">
        <v>1</v>
      </c>
      <c r="S23" s="48">
        <v>0</v>
      </c>
      <c r="T23" s="48">
        <v>3</v>
      </c>
      <c r="U23" s="48">
        <v>2</v>
      </c>
      <c r="V23" s="48">
        <v>2</v>
      </c>
      <c r="W23" s="49">
        <v>0.888889</v>
      </c>
      <c r="X23" s="49">
        <v>0.3333333333333333</v>
      </c>
      <c r="Y23" s="78"/>
      <c r="Z23" s="78"/>
      <c r="AA23" s="78" t="s">
        <v>653</v>
      </c>
      <c r="AB23" s="85" t="s">
        <v>2973</v>
      </c>
      <c r="AC23" s="85" t="s">
        <v>3177</v>
      </c>
      <c r="AD23" s="85" t="s">
        <v>387</v>
      </c>
      <c r="AE23" s="85" t="s">
        <v>386</v>
      </c>
      <c r="AF23" s="85" t="s">
        <v>3261</v>
      </c>
      <c r="AG23" s="116">
        <v>0</v>
      </c>
      <c r="AH23" s="120">
        <v>0</v>
      </c>
      <c r="AI23" s="116">
        <v>0</v>
      </c>
      <c r="AJ23" s="120">
        <v>0</v>
      </c>
      <c r="AK23" s="116">
        <v>0</v>
      </c>
      <c r="AL23" s="120">
        <v>0</v>
      </c>
      <c r="AM23" s="116">
        <v>21</v>
      </c>
      <c r="AN23" s="120">
        <v>100</v>
      </c>
      <c r="AO23" s="116">
        <v>21</v>
      </c>
    </row>
    <row r="24" spans="1:41" ht="15">
      <c r="A24" s="87" t="s">
        <v>2830</v>
      </c>
      <c r="B24" s="65" t="s">
        <v>2860</v>
      </c>
      <c r="C24" s="65" t="s">
        <v>59</v>
      </c>
      <c r="D24" s="109"/>
      <c r="E24" s="108"/>
      <c r="F24" s="110" t="s">
        <v>3919</v>
      </c>
      <c r="G24" s="111"/>
      <c r="H24" s="111"/>
      <c r="I24" s="112">
        <v>24</v>
      </c>
      <c r="J24" s="113"/>
      <c r="K24" s="48">
        <v>3</v>
      </c>
      <c r="L24" s="48">
        <v>3</v>
      </c>
      <c r="M24" s="48">
        <v>0</v>
      </c>
      <c r="N24" s="48">
        <v>3</v>
      </c>
      <c r="O24" s="48">
        <v>0</v>
      </c>
      <c r="P24" s="49">
        <v>0</v>
      </c>
      <c r="Q24" s="49">
        <v>0</v>
      </c>
      <c r="R24" s="48">
        <v>1</v>
      </c>
      <c r="S24" s="48">
        <v>0</v>
      </c>
      <c r="T24" s="48">
        <v>3</v>
      </c>
      <c r="U24" s="48">
        <v>3</v>
      </c>
      <c r="V24" s="48">
        <v>1</v>
      </c>
      <c r="W24" s="49">
        <v>0.666667</v>
      </c>
      <c r="X24" s="49">
        <v>0.5</v>
      </c>
      <c r="Y24" s="78"/>
      <c r="Z24" s="78"/>
      <c r="AA24" s="78" t="s">
        <v>660</v>
      </c>
      <c r="AB24" s="85" t="s">
        <v>3060</v>
      </c>
      <c r="AC24" s="85" t="s">
        <v>3178</v>
      </c>
      <c r="AD24" s="85"/>
      <c r="AE24" s="85" t="s">
        <v>3226</v>
      </c>
      <c r="AF24" s="85" t="s">
        <v>3262</v>
      </c>
      <c r="AG24" s="116">
        <v>0</v>
      </c>
      <c r="AH24" s="120">
        <v>0</v>
      </c>
      <c r="AI24" s="116">
        <v>4</v>
      </c>
      <c r="AJ24" s="120">
        <v>12.5</v>
      </c>
      <c r="AK24" s="116">
        <v>0</v>
      </c>
      <c r="AL24" s="120">
        <v>0</v>
      </c>
      <c r="AM24" s="116">
        <v>28</v>
      </c>
      <c r="AN24" s="120">
        <v>87.5</v>
      </c>
      <c r="AO24" s="116">
        <v>32</v>
      </c>
    </row>
    <row r="25" spans="1:41" ht="15">
      <c r="A25" s="87" t="s">
        <v>2831</v>
      </c>
      <c r="B25" s="65" t="s">
        <v>2861</v>
      </c>
      <c r="C25" s="65" t="s">
        <v>59</v>
      </c>
      <c r="D25" s="109"/>
      <c r="E25" s="108"/>
      <c r="F25" s="110" t="s">
        <v>2831</v>
      </c>
      <c r="G25" s="111"/>
      <c r="H25" s="111"/>
      <c r="I25" s="112">
        <v>25</v>
      </c>
      <c r="J25" s="113"/>
      <c r="K25" s="48">
        <v>3</v>
      </c>
      <c r="L25" s="48">
        <v>2</v>
      </c>
      <c r="M25" s="48">
        <v>0</v>
      </c>
      <c r="N25" s="48">
        <v>2</v>
      </c>
      <c r="O25" s="48">
        <v>0</v>
      </c>
      <c r="P25" s="49">
        <v>0</v>
      </c>
      <c r="Q25" s="49">
        <v>0</v>
      </c>
      <c r="R25" s="48">
        <v>1</v>
      </c>
      <c r="S25" s="48">
        <v>0</v>
      </c>
      <c r="T25" s="48">
        <v>3</v>
      </c>
      <c r="U25" s="48">
        <v>2</v>
      </c>
      <c r="V25" s="48">
        <v>2</v>
      </c>
      <c r="W25" s="49">
        <v>0.888889</v>
      </c>
      <c r="X25" s="49">
        <v>0.3333333333333333</v>
      </c>
      <c r="Y25" s="78"/>
      <c r="Z25" s="78"/>
      <c r="AA25" s="78" t="s">
        <v>658</v>
      </c>
      <c r="AB25" s="85" t="s">
        <v>1246</v>
      </c>
      <c r="AC25" s="85" t="s">
        <v>1246</v>
      </c>
      <c r="AD25" s="85" t="s">
        <v>365</v>
      </c>
      <c r="AE25" s="85" t="s">
        <v>364</v>
      </c>
      <c r="AF25" s="85" t="s">
        <v>3263</v>
      </c>
      <c r="AG25" s="116">
        <v>0</v>
      </c>
      <c r="AH25" s="120">
        <v>0</v>
      </c>
      <c r="AI25" s="116">
        <v>1</v>
      </c>
      <c r="AJ25" s="120">
        <v>5.2631578947368425</v>
      </c>
      <c r="AK25" s="116">
        <v>0</v>
      </c>
      <c r="AL25" s="120">
        <v>0</v>
      </c>
      <c r="AM25" s="116">
        <v>18</v>
      </c>
      <c r="AN25" s="120">
        <v>94.73684210526316</v>
      </c>
      <c r="AO25" s="116">
        <v>19</v>
      </c>
    </row>
    <row r="26" spans="1:41" ht="15">
      <c r="A26" s="87" t="s">
        <v>2832</v>
      </c>
      <c r="B26" s="65" t="s">
        <v>2862</v>
      </c>
      <c r="C26" s="65" t="s">
        <v>59</v>
      </c>
      <c r="D26" s="109"/>
      <c r="E26" s="108"/>
      <c r="F26" s="110" t="s">
        <v>3920</v>
      </c>
      <c r="G26" s="111"/>
      <c r="H26" s="111"/>
      <c r="I26" s="112">
        <v>26</v>
      </c>
      <c r="J26" s="113"/>
      <c r="K26" s="48">
        <v>3</v>
      </c>
      <c r="L26" s="48">
        <v>3</v>
      </c>
      <c r="M26" s="48">
        <v>0</v>
      </c>
      <c r="N26" s="48">
        <v>3</v>
      </c>
      <c r="O26" s="48">
        <v>1</v>
      </c>
      <c r="P26" s="49">
        <v>0</v>
      </c>
      <c r="Q26" s="49">
        <v>0</v>
      </c>
      <c r="R26" s="48">
        <v>1</v>
      </c>
      <c r="S26" s="48">
        <v>0</v>
      </c>
      <c r="T26" s="48">
        <v>3</v>
      </c>
      <c r="U26" s="48">
        <v>3</v>
      </c>
      <c r="V26" s="48">
        <v>2</v>
      </c>
      <c r="W26" s="49">
        <v>0.888889</v>
      </c>
      <c r="X26" s="49">
        <v>0.3333333333333333</v>
      </c>
      <c r="Y26" s="78" t="s">
        <v>568</v>
      </c>
      <c r="Z26" s="78" t="s">
        <v>625</v>
      </c>
      <c r="AA26" s="78"/>
      <c r="AB26" s="85" t="s">
        <v>3061</v>
      </c>
      <c r="AC26" s="85" t="s">
        <v>3179</v>
      </c>
      <c r="AD26" s="85"/>
      <c r="AE26" s="85" t="s">
        <v>218</v>
      </c>
      <c r="AF26" s="85" t="s">
        <v>3264</v>
      </c>
      <c r="AG26" s="116">
        <v>6</v>
      </c>
      <c r="AH26" s="120">
        <v>8.695652173913043</v>
      </c>
      <c r="AI26" s="116">
        <v>0</v>
      </c>
      <c r="AJ26" s="120">
        <v>0</v>
      </c>
      <c r="AK26" s="116">
        <v>0</v>
      </c>
      <c r="AL26" s="120">
        <v>0</v>
      </c>
      <c r="AM26" s="116">
        <v>63</v>
      </c>
      <c r="AN26" s="120">
        <v>91.30434782608695</v>
      </c>
      <c r="AO26" s="116">
        <v>69</v>
      </c>
    </row>
    <row r="27" spans="1:41" ht="15">
      <c r="A27" s="87" t="s">
        <v>2833</v>
      </c>
      <c r="B27" s="65" t="s">
        <v>2851</v>
      </c>
      <c r="C27" s="65" t="s">
        <v>61</v>
      </c>
      <c r="D27" s="109"/>
      <c r="E27" s="108"/>
      <c r="F27" s="110" t="s">
        <v>3921</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t="s">
        <v>618</v>
      </c>
      <c r="Z27" s="78" t="s">
        <v>651</v>
      </c>
      <c r="AA27" s="78" t="s">
        <v>711</v>
      </c>
      <c r="AB27" s="85" t="s">
        <v>3062</v>
      </c>
      <c r="AC27" s="85" t="s">
        <v>1246</v>
      </c>
      <c r="AD27" s="85"/>
      <c r="AE27" s="85" t="s">
        <v>429</v>
      </c>
      <c r="AF27" s="85" t="s">
        <v>3265</v>
      </c>
      <c r="AG27" s="116">
        <v>2</v>
      </c>
      <c r="AH27" s="120">
        <v>6.25</v>
      </c>
      <c r="AI27" s="116">
        <v>3</v>
      </c>
      <c r="AJ27" s="120">
        <v>9.375</v>
      </c>
      <c r="AK27" s="116">
        <v>0</v>
      </c>
      <c r="AL27" s="120">
        <v>0</v>
      </c>
      <c r="AM27" s="116">
        <v>27</v>
      </c>
      <c r="AN27" s="120">
        <v>84.375</v>
      </c>
      <c r="AO27" s="116">
        <v>32</v>
      </c>
    </row>
    <row r="28" spans="1:41" ht="15">
      <c r="A28" s="87" t="s">
        <v>2834</v>
      </c>
      <c r="B28" s="65" t="s">
        <v>2852</v>
      </c>
      <c r="C28" s="65" t="s">
        <v>61</v>
      </c>
      <c r="D28" s="109"/>
      <c r="E28" s="108"/>
      <c r="F28" s="110" t="s">
        <v>2834</v>
      </c>
      <c r="G28" s="111"/>
      <c r="H28" s="111"/>
      <c r="I28" s="112">
        <v>28</v>
      </c>
      <c r="J28" s="113"/>
      <c r="K28" s="48">
        <v>2</v>
      </c>
      <c r="L28" s="48">
        <v>1</v>
      </c>
      <c r="M28" s="48">
        <v>0</v>
      </c>
      <c r="N28" s="48">
        <v>1</v>
      </c>
      <c r="O28" s="48">
        <v>0</v>
      </c>
      <c r="P28" s="49">
        <v>0</v>
      </c>
      <c r="Q28" s="49">
        <v>0</v>
      </c>
      <c r="R28" s="48">
        <v>1</v>
      </c>
      <c r="S28" s="48">
        <v>0</v>
      </c>
      <c r="T28" s="48">
        <v>2</v>
      </c>
      <c r="U28" s="48">
        <v>1</v>
      </c>
      <c r="V28" s="48">
        <v>1</v>
      </c>
      <c r="W28" s="49">
        <v>0.5</v>
      </c>
      <c r="X28" s="49">
        <v>0.5</v>
      </c>
      <c r="Y28" s="78" t="s">
        <v>617</v>
      </c>
      <c r="Z28" s="78" t="s">
        <v>625</v>
      </c>
      <c r="AA28" s="78" t="s">
        <v>653</v>
      </c>
      <c r="AB28" s="85" t="s">
        <v>1246</v>
      </c>
      <c r="AC28" s="85" t="s">
        <v>1246</v>
      </c>
      <c r="AD28" s="85" t="s">
        <v>428</v>
      </c>
      <c r="AE28" s="85"/>
      <c r="AF28" s="85" t="s">
        <v>3266</v>
      </c>
      <c r="AG28" s="116">
        <v>1</v>
      </c>
      <c r="AH28" s="120">
        <v>7.6923076923076925</v>
      </c>
      <c r="AI28" s="116">
        <v>0</v>
      </c>
      <c r="AJ28" s="120">
        <v>0</v>
      </c>
      <c r="AK28" s="116">
        <v>0</v>
      </c>
      <c r="AL28" s="120">
        <v>0</v>
      </c>
      <c r="AM28" s="116">
        <v>12</v>
      </c>
      <c r="AN28" s="120">
        <v>92.3076923076923</v>
      </c>
      <c r="AO28" s="116">
        <v>13</v>
      </c>
    </row>
    <row r="29" spans="1:41" ht="15">
      <c r="A29" s="87" t="s">
        <v>2835</v>
      </c>
      <c r="B29" s="65" t="s">
        <v>2853</v>
      </c>
      <c r="C29" s="65" t="s">
        <v>61</v>
      </c>
      <c r="D29" s="109"/>
      <c r="E29" s="108"/>
      <c r="F29" s="110" t="s">
        <v>2835</v>
      </c>
      <c r="G29" s="111"/>
      <c r="H29" s="111"/>
      <c r="I29" s="112">
        <v>29</v>
      </c>
      <c r="J29" s="113"/>
      <c r="K29" s="48">
        <v>2</v>
      </c>
      <c r="L29" s="48">
        <v>1</v>
      </c>
      <c r="M29" s="48">
        <v>0</v>
      </c>
      <c r="N29" s="48">
        <v>1</v>
      </c>
      <c r="O29" s="48">
        <v>0</v>
      </c>
      <c r="P29" s="49">
        <v>0</v>
      </c>
      <c r="Q29" s="49">
        <v>0</v>
      </c>
      <c r="R29" s="48">
        <v>1</v>
      </c>
      <c r="S29" s="48">
        <v>0</v>
      </c>
      <c r="T29" s="48">
        <v>2</v>
      </c>
      <c r="U29" s="48">
        <v>1</v>
      </c>
      <c r="V29" s="48">
        <v>1</v>
      </c>
      <c r="W29" s="49">
        <v>0.5</v>
      </c>
      <c r="X29" s="49">
        <v>0.5</v>
      </c>
      <c r="Y29" s="78"/>
      <c r="Z29" s="78"/>
      <c r="AA29" s="78" t="s">
        <v>707</v>
      </c>
      <c r="AB29" s="85" t="s">
        <v>1246</v>
      </c>
      <c r="AC29" s="85" t="s">
        <v>1246</v>
      </c>
      <c r="AD29" s="85" t="s">
        <v>427</v>
      </c>
      <c r="AE29" s="85"/>
      <c r="AF29" s="85" t="s">
        <v>3267</v>
      </c>
      <c r="AG29" s="116">
        <v>0</v>
      </c>
      <c r="AH29" s="120">
        <v>0</v>
      </c>
      <c r="AI29" s="116">
        <v>0</v>
      </c>
      <c r="AJ29" s="120">
        <v>0</v>
      </c>
      <c r="AK29" s="116">
        <v>0</v>
      </c>
      <c r="AL29" s="120">
        <v>0</v>
      </c>
      <c r="AM29" s="116">
        <v>21</v>
      </c>
      <c r="AN29" s="120">
        <v>100</v>
      </c>
      <c r="AO29" s="116">
        <v>21</v>
      </c>
    </row>
    <row r="30" spans="1:41" ht="15">
      <c r="A30" s="87" t="s">
        <v>2836</v>
      </c>
      <c r="B30" s="65" t="s">
        <v>2854</v>
      </c>
      <c r="C30" s="65" t="s">
        <v>61</v>
      </c>
      <c r="D30" s="109"/>
      <c r="E30" s="108"/>
      <c r="F30" s="110" t="s">
        <v>2836</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t="s">
        <v>609</v>
      </c>
      <c r="Z30" s="78" t="s">
        <v>625</v>
      </c>
      <c r="AA30" s="78" t="s">
        <v>653</v>
      </c>
      <c r="AB30" s="85" t="s">
        <v>1246</v>
      </c>
      <c r="AC30" s="85" t="s">
        <v>1246</v>
      </c>
      <c r="AD30" s="85" t="s">
        <v>426</v>
      </c>
      <c r="AE30" s="85"/>
      <c r="AF30" s="85" t="s">
        <v>3268</v>
      </c>
      <c r="AG30" s="116">
        <v>1</v>
      </c>
      <c r="AH30" s="120">
        <v>4.3478260869565215</v>
      </c>
      <c r="AI30" s="116">
        <v>3</v>
      </c>
      <c r="AJ30" s="120">
        <v>13.043478260869565</v>
      </c>
      <c r="AK30" s="116">
        <v>0</v>
      </c>
      <c r="AL30" s="120">
        <v>0</v>
      </c>
      <c r="AM30" s="116">
        <v>19</v>
      </c>
      <c r="AN30" s="120">
        <v>82.6086956521739</v>
      </c>
      <c r="AO30" s="116">
        <v>23</v>
      </c>
    </row>
    <row r="31" spans="1:41" ht="15">
      <c r="A31" s="87" t="s">
        <v>2837</v>
      </c>
      <c r="B31" s="65" t="s">
        <v>2855</v>
      </c>
      <c r="C31" s="65" t="s">
        <v>61</v>
      </c>
      <c r="D31" s="109"/>
      <c r="E31" s="108"/>
      <c r="F31" s="110" t="s">
        <v>2837</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c r="Z31" s="78"/>
      <c r="AA31" s="78" t="s">
        <v>653</v>
      </c>
      <c r="AB31" s="85" t="s">
        <v>1246</v>
      </c>
      <c r="AC31" s="85" t="s">
        <v>1246</v>
      </c>
      <c r="AD31" s="85" t="s">
        <v>425</v>
      </c>
      <c r="AE31" s="85"/>
      <c r="AF31" s="85" t="s">
        <v>3269</v>
      </c>
      <c r="AG31" s="116">
        <v>0</v>
      </c>
      <c r="AH31" s="120">
        <v>0</v>
      </c>
      <c r="AI31" s="116">
        <v>0</v>
      </c>
      <c r="AJ31" s="120">
        <v>0</v>
      </c>
      <c r="AK31" s="116">
        <v>0</v>
      </c>
      <c r="AL31" s="120">
        <v>0</v>
      </c>
      <c r="AM31" s="116">
        <v>7</v>
      </c>
      <c r="AN31" s="120">
        <v>100</v>
      </c>
      <c r="AO31" s="116">
        <v>7</v>
      </c>
    </row>
    <row r="32" spans="1:41" ht="15">
      <c r="A32" s="87" t="s">
        <v>2838</v>
      </c>
      <c r="B32" s="65" t="s">
        <v>2856</v>
      </c>
      <c r="C32" s="65" t="s">
        <v>61</v>
      </c>
      <c r="D32" s="109"/>
      <c r="E32" s="108"/>
      <c r="F32" s="110" t="s">
        <v>3922</v>
      </c>
      <c r="G32" s="111"/>
      <c r="H32" s="111"/>
      <c r="I32" s="112">
        <v>32</v>
      </c>
      <c r="J32" s="113"/>
      <c r="K32" s="48">
        <v>2</v>
      </c>
      <c r="L32" s="48">
        <v>1</v>
      </c>
      <c r="M32" s="48">
        <v>2</v>
      </c>
      <c r="N32" s="48">
        <v>3</v>
      </c>
      <c r="O32" s="48">
        <v>2</v>
      </c>
      <c r="P32" s="49">
        <v>0</v>
      </c>
      <c r="Q32" s="49">
        <v>0</v>
      </c>
      <c r="R32" s="48">
        <v>1</v>
      </c>
      <c r="S32" s="48">
        <v>0</v>
      </c>
      <c r="T32" s="48">
        <v>2</v>
      </c>
      <c r="U32" s="48">
        <v>3</v>
      </c>
      <c r="V32" s="48">
        <v>1</v>
      </c>
      <c r="W32" s="49">
        <v>0.5</v>
      </c>
      <c r="X32" s="49">
        <v>0.5</v>
      </c>
      <c r="Y32" s="78" t="s">
        <v>605</v>
      </c>
      <c r="Z32" s="78" t="s">
        <v>646</v>
      </c>
      <c r="AA32" s="78" t="s">
        <v>2965</v>
      </c>
      <c r="AB32" s="85" t="s">
        <v>3063</v>
      </c>
      <c r="AC32" s="85" t="s">
        <v>3180</v>
      </c>
      <c r="AD32" s="85"/>
      <c r="AE32" s="85" t="s">
        <v>319</v>
      </c>
      <c r="AF32" s="85" t="s">
        <v>3270</v>
      </c>
      <c r="AG32" s="116">
        <v>0</v>
      </c>
      <c r="AH32" s="120">
        <v>0</v>
      </c>
      <c r="AI32" s="116">
        <v>4</v>
      </c>
      <c r="AJ32" s="120">
        <v>6.25</v>
      </c>
      <c r="AK32" s="116">
        <v>0</v>
      </c>
      <c r="AL32" s="120">
        <v>0</v>
      </c>
      <c r="AM32" s="116">
        <v>60</v>
      </c>
      <c r="AN32" s="120">
        <v>93.75</v>
      </c>
      <c r="AO32" s="116">
        <v>64</v>
      </c>
    </row>
    <row r="33" spans="1:41" ht="15">
      <c r="A33" s="87" t="s">
        <v>2839</v>
      </c>
      <c r="B33" s="65" t="s">
        <v>2857</v>
      </c>
      <c r="C33" s="65" t="s">
        <v>61</v>
      </c>
      <c r="D33" s="109"/>
      <c r="E33" s="108"/>
      <c r="F33" s="110" t="s">
        <v>2839</v>
      </c>
      <c r="G33" s="111"/>
      <c r="H33" s="111"/>
      <c r="I33" s="112">
        <v>33</v>
      </c>
      <c r="J33" s="113"/>
      <c r="K33" s="48">
        <v>2</v>
      </c>
      <c r="L33" s="48">
        <v>1</v>
      </c>
      <c r="M33" s="48">
        <v>0</v>
      </c>
      <c r="N33" s="48">
        <v>1</v>
      </c>
      <c r="O33" s="48">
        <v>0</v>
      </c>
      <c r="P33" s="49">
        <v>0</v>
      </c>
      <c r="Q33" s="49">
        <v>0</v>
      </c>
      <c r="R33" s="48">
        <v>1</v>
      </c>
      <c r="S33" s="48">
        <v>0</v>
      </c>
      <c r="T33" s="48">
        <v>2</v>
      </c>
      <c r="U33" s="48">
        <v>1</v>
      </c>
      <c r="V33" s="48">
        <v>1</v>
      </c>
      <c r="W33" s="49">
        <v>0.5</v>
      </c>
      <c r="X33" s="49">
        <v>0.5</v>
      </c>
      <c r="Y33" s="78"/>
      <c r="Z33" s="78"/>
      <c r="AA33" s="78" t="s">
        <v>653</v>
      </c>
      <c r="AB33" s="85" t="s">
        <v>1246</v>
      </c>
      <c r="AC33" s="85" t="s">
        <v>1246</v>
      </c>
      <c r="AD33" s="85" t="s">
        <v>419</v>
      </c>
      <c r="AE33" s="85"/>
      <c r="AF33" s="85" t="s">
        <v>3271</v>
      </c>
      <c r="AG33" s="116">
        <v>2</v>
      </c>
      <c r="AH33" s="120">
        <v>7.407407407407407</v>
      </c>
      <c r="AI33" s="116">
        <v>0</v>
      </c>
      <c r="AJ33" s="120">
        <v>0</v>
      </c>
      <c r="AK33" s="116">
        <v>0</v>
      </c>
      <c r="AL33" s="120">
        <v>0</v>
      </c>
      <c r="AM33" s="116">
        <v>25</v>
      </c>
      <c r="AN33" s="120">
        <v>92.5925925925926</v>
      </c>
      <c r="AO33" s="116">
        <v>27</v>
      </c>
    </row>
    <row r="34" spans="1:41" ht="15">
      <c r="A34" s="87" t="s">
        <v>2840</v>
      </c>
      <c r="B34" s="65" t="s">
        <v>2858</v>
      </c>
      <c r="C34" s="65" t="s">
        <v>61</v>
      </c>
      <c r="D34" s="109"/>
      <c r="E34" s="108"/>
      <c r="F34" s="110" t="s">
        <v>3923</v>
      </c>
      <c r="G34" s="111"/>
      <c r="H34" s="111"/>
      <c r="I34" s="112">
        <v>34</v>
      </c>
      <c r="J34" s="113"/>
      <c r="K34" s="48">
        <v>2</v>
      </c>
      <c r="L34" s="48">
        <v>2</v>
      </c>
      <c r="M34" s="48">
        <v>0</v>
      </c>
      <c r="N34" s="48">
        <v>2</v>
      </c>
      <c r="O34" s="48">
        <v>1</v>
      </c>
      <c r="P34" s="49">
        <v>0</v>
      </c>
      <c r="Q34" s="49">
        <v>0</v>
      </c>
      <c r="R34" s="48">
        <v>1</v>
      </c>
      <c r="S34" s="48">
        <v>0</v>
      </c>
      <c r="T34" s="48">
        <v>2</v>
      </c>
      <c r="U34" s="48">
        <v>2</v>
      </c>
      <c r="V34" s="48">
        <v>1</v>
      </c>
      <c r="W34" s="49">
        <v>0.5</v>
      </c>
      <c r="X34" s="49">
        <v>0.5</v>
      </c>
      <c r="Y34" s="78"/>
      <c r="Z34" s="78"/>
      <c r="AA34" s="78" t="s">
        <v>689</v>
      </c>
      <c r="AB34" s="85" t="s">
        <v>3064</v>
      </c>
      <c r="AC34" s="85" t="s">
        <v>3181</v>
      </c>
      <c r="AD34" s="85"/>
      <c r="AE34" s="85" t="s">
        <v>296</v>
      </c>
      <c r="AF34" s="85" t="s">
        <v>3272</v>
      </c>
      <c r="AG34" s="116">
        <v>8</v>
      </c>
      <c r="AH34" s="120">
        <v>12.698412698412698</v>
      </c>
      <c r="AI34" s="116">
        <v>4</v>
      </c>
      <c r="AJ34" s="120">
        <v>6.349206349206349</v>
      </c>
      <c r="AK34" s="116">
        <v>0</v>
      </c>
      <c r="AL34" s="120">
        <v>0</v>
      </c>
      <c r="AM34" s="116">
        <v>51</v>
      </c>
      <c r="AN34" s="120">
        <v>80.95238095238095</v>
      </c>
      <c r="AO34" s="116">
        <v>63</v>
      </c>
    </row>
    <row r="35" spans="1:41" ht="15">
      <c r="A35" s="87" t="s">
        <v>2841</v>
      </c>
      <c r="B35" s="65" t="s">
        <v>2859</v>
      </c>
      <c r="C35" s="65" t="s">
        <v>61</v>
      </c>
      <c r="D35" s="109"/>
      <c r="E35" s="108"/>
      <c r="F35" s="110" t="s">
        <v>2841</v>
      </c>
      <c r="G35" s="111"/>
      <c r="H35" s="111"/>
      <c r="I35" s="112">
        <v>35</v>
      </c>
      <c r="J35" s="113"/>
      <c r="K35" s="48">
        <v>2</v>
      </c>
      <c r="L35" s="48">
        <v>1</v>
      </c>
      <c r="M35" s="48">
        <v>0</v>
      </c>
      <c r="N35" s="48">
        <v>1</v>
      </c>
      <c r="O35" s="48">
        <v>0</v>
      </c>
      <c r="P35" s="49">
        <v>0</v>
      </c>
      <c r="Q35" s="49">
        <v>0</v>
      </c>
      <c r="R35" s="48">
        <v>1</v>
      </c>
      <c r="S35" s="48">
        <v>0</v>
      </c>
      <c r="T35" s="48">
        <v>2</v>
      </c>
      <c r="U35" s="48">
        <v>1</v>
      </c>
      <c r="V35" s="48">
        <v>1</v>
      </c>
      <c r="W35" s="49">
        <v>0.5</v>
      </c>
      <c r="X35" s="49">
        <v>0.5</v>
      </c>
      <c r="Y35" s="78" t="s">
        <v>586</v>
      </c>
      <c r="Z35" s="78" t="s">
        <v>638</v>
      </c>
      <c r="AA35" s="78" t="s">
        <v>681</v>
      </c>
      <c r="AB35" s="85" t="s">
        <v>1246</v>
      </c>
      <c r="AC35" s="85" t="s">
        <v>1246</v>
      </c>
      <c r="AD35" s="85"/>
      <c r="AE35" s="85" t="s">
        <v>414</v>
      </c>
      <c r="AF35" s="85" t="s">
        <v>3273</v>
      </c>
      <c r="AG35" s="116">
        <v>1</v>
      </c>
      <c r="AH35" s="120">
        <v>5.555555555555555</v>
      </c>
      <c r="AI35" s="116">
        <v>0</v>
      </c>
      <c r="AJ35" s="120">
        <v>0</v>
      </c>
      <c r="AK35" s="116">
        <v>0</v>
      </c>
      <c r="AL35" s="120">
        <v>0</v>
      </c>
      <c r="AM35" s="116">
        <v>17</v>
      </c>
      <c r="AN35" s="120">
        <v>94.44444444444444</v>
      </c>
      <c r="AO35" s="116">
        <v>18</v>
      </c>
    </row>
    <row r="36" spans="1:41" ht="15">
      <c r="A36" s="87" t="s">
        <v>2842</v>
      </c>
      <c r="B36" s="65" t="s">
        <v>2860</v>
      </c>
      <c r="C36" s="65" t="s">
        <v>61</v>
      </c>
      <c r="D36" s="109"/>
      <c r="E36" s="108"/>
      <c r="F36" s="110" t="s">
        <v>3924</v>
      </c>
      <c r="G36" s="111"/>
      <c r="H36" s="111"/>
      <c r="I36" s="112">
        <v>36</v>
      </c>
      <c r="J36" s="113"/>
      <c r="K36" s="48">
        <v>2</v>
      </c>
      <c r="L36" s="48">
        <v>0</v>
      </c>
      <c r="M36" s="48">
        <v>2</v>
      </c>
      <c r="N36" s="48">
        <v>2</v>
      </c>
      <c r="O36" s="48">
        <v>0</v>
      </c>
      <c r="P36" s="49">
        <v>0</v>
      </c>
      <c r="Q36" s="49">
        <v>0</v>
      </c>
      <c r="R36" s="48">
        <v>1</v>
      </c>
      <c r="S36" s="48">
        <v>0</v>
      </c>
      <c r="T36" s="48">
        <v>2</v>
      </c>
      <c r="U36" s="48">
        <v>2</v>
      </c>
      <c r="V36" s="48">
        <v>1</v>
      </c>
      <c r="W36" s="49">
        <v>0.5</v>
      </c>
      <c r="X36" s="49">
        <v>0.5</v>
      </c>
      <c r="Y36" s="78" t="s">
        <v>584</v>
      </c>
      <c r="Z36" s="78" t="s">
        <v>637</v>
      </c>
      <c r="AA36" s="78" t="s">
        <v>676</v>
      </c>
      <c r="AB36" s="85" t="s">
        <v>3065</v>
      </c>
      <c r="AC36" s="85" t="s">
        <v>3182</v>
      </c>
      <c r="AD36" s="85"/>
      <c r="AE36" s="85" t="s">
        <v>3227</v>
      </c>
      <c r="AF36" s="85" t="s">
        <v>3227</v>
      </c>
      <c r="AG36" s="116">
        <v>0</v>
      </c>
      <c r="AH36" s="120">
        <v>0</v>
      </c>
      <c r="AI36" s="116">
        <v>0</v>
      </c>
      <c r="AJ36" s="120">
        <v>0</v>
      </c>
      <c r="AK36" s="116">
        <v>0</v>
      </c>
      <c r="AL36" s="120">
        <v>0</v>
      </c>
      <c r="AM36" s="116">
        <v>29</v>
      </c>
      <c r="AN36" s="120">
        <v>100</v>
      </c>
      <c r="AO36" s="116">
        <v>29</v>
      </c>
    </row>
    <row r="37" spans="1:41" ht="15">
      <c r="A37" s="87" t="s">
        <v>2843</v>
      </c>
      <c r="B37" s="65" t="s">
        <v>2861</v>
      </c>
      <c r="C37" s="65" t="s">
        <v>61</v>
      </c>
      <c r="D37" s="109"/>
      <c r="E37" s="108"/>
      <c r="F37" s="110" t="s">
        <v>3925</v>
      </c>
      <c r="G37" s="111"/>
      <c r="H37" s="111"/>
      <c r="I37" s="112">
        <v>37</v>
      </c>
      <c r="J37" s="113"/>
      <c r="K37" s="48">
        <v>2</v>
      </c>
      <c r="L37" s="48">
        <v>1</v>
      </c>
      <c r="M37" s="48">
        <v>4</v>
      </c>
      <c r="N37" s="48">
        <v>5</v>
      </c>
      <c r="O37" s="48">
        <v>4</v>
      </c>
      <c r="P37" s="49">
        <v>0</v>
      </c>
      <c r="Q37" s="49">
        <v>0</v>
      </c>
      <c r="R37" s="48">
        <v>1</v>
      </c>
      <c r="S37" s="48">
        <v>0</v>
      </c>
      <c r="T37" s="48">
        <v>2</v>
      </c>
      <c r="U37" s="48">
        <v>5</v>
      </c>
      <c r="V37" s="48">
        <v>1</v>
      </c>
      <c r="W37" s="49">
        <v>0.5</v>
      </c>
      <c r="X37" s="49">
        <v>0.5</v>
      </c>
      <c r="Y37" s="78" t="s">
        <v>2898</v>
      </c>
      <c r="Z37" s="78" t="s">
        <v>2917</v>
      </c>
      <c r="AA37" s="78" t="s">
        <v>653</v>
      </c>
      <c r="AB37" s="85" t="s">
        <v>3066</v>
      </c>
      <c r="AC37" s="85" t="s">
        <v>3183</v>
      </c>
      <c r="AD37" s="85"/>
      <c r="AE37" s="85" t="s">
        <v>344</v>
      </c>
      <c r="AF37" s="85" t="s">
        <v>3274</v>
      </c>
      <c r="AG37" s="116">
        <v>0</v>
      </c>
      <c r="AH37" s="120">
        <v>0</v>
      </c>
      <c r="AI37" s="116">
        <v>4</v>
      </c>
      <c r="AJ37" s="120">
        <v>4.166666666666667</v>
      </c>
      <c r="AK37" s="116">
        <v>0</v>
      </c>
      <c r="AL37" s="120">
        <v>0</v>
      </c>
      <c r="AM37" s="116">
        <v>92</v>
      </c>
      <c r="AN37" s="120">
        <v>95.83333333333333</v>
      </c>
      <c r="AO37" s="116">
        <v>96</v>
      </c>
    </row>
    <row r="38" spans="1:41" ht="15">
      <c r="A38" s="87" t="s">
        <v>2844</v>
      </c>
      <c r="B38" s="65" t="s">
        <v>2862</v>
      </c>
      <c r="C38" s="65" t="s">
        <v>61</v>
      </c>
      <c r="D38" s="109"/>
      <c r="E38" s="108"/>
      <c r="F38" s="110" t="s">
        <v>3926</v>
      </c>
      <c r="G38" s="111"/>
      <c r="H38" s="111"/>
      <c r="I38" s="112">
        <v>38</v>
      </c>
      <c r="J38" s="113"/>
      <c r="K38" s="48">
        <v>2</v>
      </c>
      <c r="L38" s="48">
        <v>1</v>
      </c>
      <c r="M38" s="48">
        <v>0</v>
      </c>
      <c r="N38" s="48">
        <v>1</v>
      </c>
      <c r="O38" s="48">
        <v>0</v>
      </c>
      <c r="P38" s="49">
        <v>0</v>
      </c>
      <c r="Q38" s="49">
        <v>0</v>
      </c>
      <c r="R38" s="48">
        <v>1</v>
      </c>
      <c r="S38" s="48">
        <v>0</v>
      </c>
      <c r="T38" s="48">
        <v>2</v>
      </c>
      <c r="U38" s="48">
        <v>1</v>
      </c>
      <c r="V38" s="48">
        <v>1</v>
      </c>
      <c r="W38" s="49">
        <v>0.5</v>
      </c>
      <c r="X38" s="49">
        <v>0.5</v>
      </c>
      <c r="Y38" s="78"/>
      <c r="Z38" s="78"/>
      <c r="AA38" s="78" t="s">
        <v>653</v>
      </c>
      <c r="AB38" s="85" t="s">
        <v>3067</v>
      </c>
      <c r="AC38" s="85" t="s">
        <v>3184</v>
      </c>
      <c r="AD38" s="85" t="s">
        <v>390</v>
      </c>
      <c r="AE38" s="85"/>
      <c r="AF38" s="85" t="s">
        <v>3275</v>
      </c>
      <c r="AG38" s="116">
        <v>0</v>
      </c>
      <c r="AH38" s="120">
        <v>0</v>
      </c>
      <c r="AI38" s="116">
        <v>0</v>
      </c>
      <c r="AJ38" s="120">
        <v>0</v>
      </c>
      <c r="AK38" s="116">
        <v>0</v>
      </c>
      <c r="AL38" s="120">
        <v>0</v>
      </c>
      <c r="AM38" s="116">
        <v>13</v>
      </c>
      <c r="AN38" s="120">
        <v>100</v>
      </c>
      <c r="AO38" s="116">
        <v>13</v>
      </c>
    </row>
    <row r="39" spans="1:41" ht="15">
      <c r="A39" s="87" t="s">
        <v>2845</v>
      </c>
      <c r="B39" s="65" t="s">
        <v>2851</v>
      </c>
      <c r="C39" s="65" t="s">
        <v>63</v>
      </c>
      <c r="D39" s="109"/>
      <c r="E39" s="108"/>
      <c r="F39" s="110" t="s">
        <v>2845</v>
      </c>
      <c r="G39" s="111"/>
      <c r="H39" s="111"/>
      <c r="I39" s="112">
        <v>39</v>
      </c>
      <c r="J39" s="113"/>
      <c r="K39" s="48">
        <v>2</v>
      </c>
      <c r="L39" s="48">
        <v>1</v>
      </c>
      <c r="M39" s="48">
        <v>0</v>
      </c>
      <c r="N39" s="48">
        <v>1</v>
      </c>
      <c r="O39" s="48">
        <v>0</v>
      </c>
      <c r="P39" s="49">
        <v>0</v>
      </c>
      <c r="Q39" s="49">
        <v>0</v>
      </c>
      <c r="R39" s="48">
        <v>1</v>
      </c>
      <c r="S39" s="48">
        <v>0</v>
      </c>
      <c r="T39" s="48">
        <v>2</v>
      </c>
      <c r="U39" s="48">
        <v>1</v>
      </c>
      <c r="V39" s="48">
        <v>1</v>
      </c>
      <c r="W39" s="49">
        <v>0.5</v>
      </c>
      <c r="X39" s="49">
        <v>0.5</v>
      </c>
      <c r="Y39" s="78"/>
      <c r="Z39" s="78"/>
      <c r="AA39" s="78" t="s">
        <v>653</v>
      </c>
      <c r="AB39" s="85" t="s">
        <v>1246</v>
      </c>
      <c r="AC39" s="85" t="s">
        <v>1246</v>
      </c>
      <c r="AD39" s="85" t="s">
        <v>389</v>
      </c>
      <c r="AE39" s="85"/>
      <c r="AF39" s="85" t="s">
        <v>3276</v>
      </c>
      <c r="AG39" s="116">
        <v>0</v>
      </c>
      <c r="AH39" s="120">
        <v>0</v>
      </c>
      <c r="AI39" s="116">
        <v>1</v>
      </c>
      <c r="AJ39" s="120">
        <v>2.9411764705882355</v>
      </c>
      <c r="AK39" s="116">
        <v>0</v>
      </c>
      <c r="AL39" s="120">
        <v>0</v>
      </c>
      <c r="AM39" s="116">
        <v>33</v>
      </c>
      <c r="AN39" s="120">
        <v>97.05882352941177</v>
      </c>
      <c r="AO39" s="116">
        <v>34</v>
      </c>
    </row>
    <row r="40" spans="1:41" ht="15">
      <c r="A40" s="87" t="s">
        <v>2846</v>
      </c>
      <c r="B40" s="65" t="s">
        <v>2852</v>
      </c>
      <c r="C40" s="65" t="s">
        <v>63</v>
      </c>
      <c r="D40" s="109"/>
      <c r="E40" s="108"/>
      <c r="F40" s="110" t="s">
        <v>2846</v>
      </c>
      <c r="G40" s="111"/>
      <c r="H40" s="111"/>
      <c r="I40" s="112">
        <v>40</v>
      </c>
      <c r="J40" s="113"/>
      <c r="K40" s="48">
        <v>2</v>
      </c>
      <c r="L40" s="48">
        <v>1</v>
      </c>
      <c r="M40" s="48">
        <v>0</v>
      </c>
      <c r="N40" s="48">
        <v>1</v>
      </c>
      <c r="O40" s="48">
        <v>0</v>
      </c>
      <c r="P40" s="49">
        <v>0</v>
      </c>
      <c r="Q40" s="49">
        <v>0</v>
      </c>
      <c r="R40" s="48">
        <v>1</v>
      </c>
      <c r="S40" s="48">
        <v>0</v>
      </c>
      <c r="T40" s="48">
        <v>2</v>
      </c>
      <c r="U40" s="48">
        <v>1</v>
      </c>
      <c r="V40" s="48">
        <v>1</v>
      </c>
      <c r="W40" s="49">
        <v>0.5</v>
      </c>
      <c r="X40" s="49">
        <v>0.5</v>
      </c>
      <c r="Y40" s="78"/>
      <c r="Z40" s="78"/>
      <c r="AA40" s="78" t="s">
        <v>653</v>
      </c>
      <c r="AB40" s="85" t="s">
        <v>1246</v>
      </c>
      <c r="AC40" s="85" t="s">
        <v>1246</v>
      </c>
      <c r="AD40" s="85" t="s">
        <v>366</v>
      </c>
      <c r="AE40" s="85"/>
      <c r="AF40" s="85" t="s">
        <v>3277</v>
      </c>
      <c r="AG40" s="116">
        <v>0</v>
      </c>
      <c r="AH40" s="120">
        <v>0</v>
      </c>
      <c r="AI40" s="116">
        <v>0</v>
      </c>
      <c r="AJ40" s="120">
        <v>0</v>
      </c>
      <c r="AK40" s="116">
        <v>0</v>
      </c>
      <c r="AL40" s="120">
        <v>0</v>
      </c>
      <c r="AM40" s="116">
        <v>2</v>
      </c>
      <c r="AN40" s="120">
        <v>100</v>
      </c>
      <c r="AO40" s="116">
        <v>2</v>
      </c>
    </row>
    <row r="41" spans="1:41" ht="15">
      <c r="A41" s="87" t="s">
        <v>2847</v>
      </c>
      <c r="B41" s="65" t="s">
        <v>2853</v>
      </c>
      <c r="C41" s="65" t="s">
        <v>63</v>
      </c>
      <c r="D41" s="109"/>
      <c r="E41" s="108"/>
      <c r="F41" s="110" t="s">
        <v>3927</v>
      </c>
      <c r="G41" s="111"/>
      <c r="H41" s="111"/>
      <c r="I41" s="112">
        <v>41</v>
      </c>
      <c r="J41" s="113"/>
      <c r="K41" s="48">
        <v>2</v>
      </c>
      <c r="L41" s="48">
        <v>2</v>
      </c>
      <c r="M41" s="48">
        <v>0</v>
      </c>
      <c r="N41" s="48">
        <v>2</v>
      </c>
      <c r="O41" s="48">
        <v>1</v>
      </c>
      <c r="P41" s="49">
        <v>0</v>
      </c>
      <c r="Q41" s="49">
        <v>0</v>
      </c>
      <c r="R41" s="48">
        <v>1</v>
      </c>
      <c r="S41" s="48">
        <v>0</v>
      </c>
      <c r="T41" s="48">
        <v>2</v>
      </c>
      <c r="U41" s="48">
        <v>2</v>
      </c>
      <c r="V41" s="48">
        <v>1</v>
      </c>
      <c r="W41" s="49">
        <v>0.5</v>
      </c>
      <c r="X41" s="49">
        <v>0.5</v>
      </c>
      <c r="Y41" s="78" t="s">
        <v>569</v>
      </c>
      <c r="Z41" s="78" t="s">
        <v>625</v>
      </c>
      <c r="AA41" s="78"/>
      <c r="AB41" s="85" t="s">
        <v>3068</v>
      </c>
      <c r="AC41" s="85" t="s">
        <v>3185</v>
      </c>
      <c r="AD41" s="85"/>
      <c r="AE41" s="85" t="s">
        <v>220</v>
      </c>
      <c r="AF41" s="85" t="s">
        <v>3278</v>
      </c>
      <c r="AG41" s="116">
        <v>0</v>
      </c>
      <c r="AH41" s="120">
        <v>0</v>
      </c>
      <c r="AI41" s="116">
        <v>2</v>
      </c>
      <c r="AJ41" s="120">
        <v>4.545454545454546</v>
      </c>
      <c r="AK41" s="116">
        <v>0</v>
      </c>
      <c r="AL41" s="120">
        <v>0</v>
      </c>
      <c r="AM41" s="116">
        <v>42</v>
      </c>
      <c r="AN41" s="120">
        <v>95.45454545454545</v>
      </c>
      <c r="AO41" s="116">
        <v>44</v>
      </c>
    </row>
    <row r="42" spans="1:41" ht="15">
      <c r="A42" s="87" t="s">
        <v>2848</v>
      </c>
      <c r="B42" s="65" t="s">
        <v>2854</v>
      </c>
      <c r="C42" s="65" t="s">
        <v>63</v>
      </c>
      <c r="D42" s="109"/>
      <c r="E42" s="108"/>
      <c r="F42" s="110" t="s">
        <v>3928</v>
      </c>
      <c r="G42" s="111"/>
      <c r="H42" s="111"/>
      <c r="I42" s="112">
        <v>42</v>
      </c>
      <c r="J42" s="113"/>
      <c r="K42" s="48">
        <v>2</v>
      </c>
      <c r="L42" s="48">
        <v>2</v>
      </c>
      <c r="M42" s="48">
        <v>0</v>
      </c>
      <c r="N42" s="48">
        <v>2</v>
      </c>
      <c r="O42" s="48">
        <v>1</v>
      </c>
      <c r="P42" s="49">
        <v>0</v>
      </c>
      <c r="Q42" s="49">
        <v>0</v>
      </c>
      <c r="R42" s="48">
        <v>1</v>
      </c>
      <c r="S42" s="48">
        <v>0</v>
      </c>
      <c r="T42" s="48">
        <v>2</v>
      </c>
      <c r="U42" s="48">
        <v>2</v>
      </c>
      <c r="V42" s="48">
        <v>1</v>
      </c>
      <c r="W42" s="49">
        <v>0.5</v>
      </c>
      <c r="X42" s="49">
        <v>0.5</v>
      </c>
      <c r="Y42" s="78" t="s">
        <v>567</v>
      </c>
      <c r="Z42" s="78" t="s">
        <v>626</v>
      </c>
      <c r="AA42" s="78" t="s">
        <v>654</v>
      </c>
      <c r="AB42" s="85" t="s">
        <v>3069</v>
      </c>
      <c r="AC42" s="85" t="s">
        <v>3186</v>
      </c>
      <c r="AD42" s="85"/>
      <c r="AE42" s="85" t="s">
        <v>215</v>
      </c>
      <c r="AF42" s="85" t="s">
        <v>3279</v>
      </c>
      <c r="AG42" s="116">
        <v>0</v>
      </c>
      <c r="AH42" s="120">
        <v>0</v>
      </c>
      <c r="AI42" s="116">
        <v>2</v>
      </c>
      <c r="AJ42" s="120">
        <v>3.5714285714285716</v>
      </c>
      <c r="AK42" s="116">
        <v>0</v>
      </c>
      <c r="AL42" s="120">
        <v>0</v>
      </c>
      <c r="AM42" s="116">
        <v>54</v>
      </c>
      <c r="AN42" s="120">
        <v>96.42857142857143</v>
      </c>
      <c r="AO42" s="116">
        <v>56</v>
      </c>
    </row>
    <row r="43" spans="1:41" ht="15">
      <c r="A43" s="87" t="s">
        <v>2849</v>
      </c>
      <c r="B43" s="65" t="s">
        <v>2855</v>
      </c>
      <c r="C43" s="65" t="s">
        <v>63</v>
      </c>
      <c r="D43" s="109"/>
      <c r="E43" s="108"/>
      <c r="F43" s="110" t="s">
        <v>2849</v>
      </c>
      <c r="G43" s="111"/>
      <c r="H43" s="111"/>
      <c r="I43" s="112">
        <v>43</v>
      </c>
      <c r="J43" s="113"/>
      <c r="K43" s="48">
        <v>2</v>
      </c>
      <c r="L43" s="48">
        <v>1</v>
      </c>
      <c r="M43" s="48">
        <v>0</v>
      </c>
      <c r="N43" s="48">
        <v>1</v>
      </c>
      <c r="O43" s="48">
        <v>0</v>
      </c>
      <c r="P43" s="49">
        <v>0</v>
      </c>
      <c r="Q43" s="49">
        <v>0</v>
      </c>
      <c r="R43" s="48">
        <v>1</v>
      </c>
      <c r="S43" s="48">
        <v>0</v>
      </c>
      <c r="T43" s="48">
        <v>2</v>
      </c>
      <c r="U43" s="48">
        <v>1</v>
      </c>
      <c r="V43" s="48">
        <v>1</v>
      </c>
      <c r="W43" s="49">
        <v>0.5</v>
      </c>
      <c r="X43" s="49">
        <v>0.5</v>
      </c>
      <c r="Y43" s="78"/>
      <c r="Z43" s="78"/>
      <c r="AA43" s="78" t="s">
        <v>653</v>
      </c>
      <c r="AB43" s="85" t="s">
        <v>1246</v>
      </c>
      <c r="AC43" s="85" t="s">
        <v>1246</v>
      </c>
      <c r="AD43" s="85" t="s">
        <v>362</v>
      </c>
      <c r="AE43" s="85" t="s">
        <v>3228</v>
      </c>
      <c r="AF43" s="85" t="s">
        <v>3280</v>
      </c>
      <c r="AG43" s="116">
        <v>0</v>
      </c>
      <c r="AH43" s="120">
        <v>0</v>
      </c>
      <c r="AI43" s="116">
        <v>0</v>
      </c>
      <c r="AJ43" s="120">
        <v>0</v>
      </c>
      <c r="AK43" s="116">
        <v>0</v>
      </c>
      <c r="AL43" s="120">
        <v>0</v>
      </c>
      <c r="AM43" s="116">
        <v>8</v>
      </c>
      <c r="AN43" s="120">
        <v>100</v>
      </c>
      <c r="AO43" s="116">
        <v>8</v>
      </c>
    </row>
    <row r="44" spans="1:41" ht="15">
      <c r="A44" s="87" t="s">
        <v>2850</v>
      </c>
      <c r="B44" s="65" t="s">
        <v>2856</v>
      </c>
      <c r="C44" s="65" t="s">
        <v>63</v>
      </c>
      <c r="D44" s="109"/>
      <c r="E44" s="108"/>
      <c r="F44" s="110" t="s">
        <v>3929</v>
      </c>
      <c r="G44" s="111"/>
      <c r="H44" s="111"/>
      <c r="I44" s="112">
        <v>44</v>
      </c>
      <c r="J44" s="113"/>
      <c r="K44" s="48">
        <v>2</v>
      </c>
      <c r="L44" s="48">
        <v>2</v>
      </c>
      <c r="M44" s="48">
        <v>0</v>
      </c>
      <c r="N44" s="48">
        <v>2</v>
      </c>
      <c r="O44" s="48">
        <v>1</v>
      </c>
      <c r="P44" s="49">
        <v>0</v>
      </c>
      <c r="Q44" s="49">
        <v>0</v>
      </c>
      <c r="R44" s="48">
        <v>1</v>
      </c>
      <c r="S44" s="48">
        <v>0</v>
      </c>
      <c r="T44" s="48">
        <v>2</v>
      </c>
      <c r="U44" s="48">
        <v>2</v>
      </c>
      <c r="V44" s="48">
        <v>1</v>
      </c>
      <c r="W44" s="49">
        <v>0.5</v>
      </c>
      <c r="X44" s="49">
        <v>0.5</v>
      </c>
      <c r="Y44" s="78" t="s">
        <v>566</v>
      </c>
      <c r="Z44" s="78" t="s">
        <v>625</v>
      </c>
      <c r="AA44" s="78" t="s">
        <v>653</v>
      </c>
      <c r="AB44" s="85" t="s">
        <v>3070</v>
      </c>
      <c r="AC44" s="85" t="s">
        <v>3187</v>
      </c>
      <c r="AD44" s="85"/>
      <c r="AE44" s="85" t="s">
        <v>212</v>
      </c>
      <c r="AF44" s="85" t="s">
        <v>3281</v>
      </c>
      <c r="AG44" s="116">
        <v>4</v>
      </c>
      <c r="AH44" s="120">
        <v>10.81081081081081</v>
      </c>
      <c r="AI44" s="116">
        <v>0</v>
      </c>
      <c r="AJ44" s="120">
        <v>0</v>
      </c>
      <c r="AK44" s="116">
        <v>0</v>
      </c>
      <c r="AL44" s="120">
        <v>0</v>
      </c>
      <c r="AM44" s="116">
        <v>33</v>
      </c>
      <c r="AN44" s="120">
        <v>89.1891891891892</v>
      </c>
      <c r="AO44" s="116">
        <v>37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2809</v>
      </c>
      <c r="B2" s="85" t="s">
        <v>222</v>
      </c>
      <c r="C2" s="78">
        <f>VLOOKUP(GroupVertices[[#This Row],[Vertex]],Vertices[],MATCH("ID",Vertices[[#Headers],[Vertex]:[Vertex Content Word Count]],0),FALSE)</f>
        <v>14</v>
      </c>
    </row>
    <row r="3" spans="1:3" ht="15">
      <c r="A3" s="78" t="s">
        <v>2809</v>
      </c>
      <c r="B3" s="85" t="s">
        <v>223</v>
      </c>
      <c r="C3" s="78">
        <f>VLOOKUP(GroupVertices[[#This Row],[Vertex]],Vertices[],MATCH("ID",Vertices[[#Headers],[Vertex]:[Vertex Content Word Count]],0),FALSE)</f>
        <v>15</v>
      </c>
    </row>
    <row r="4" spans="1:3" ht="15">
      <c r="A4" s="78" t="s">
        <v>2809</v>
      </c>
      <c r="B4" s="85" t="s">
        <v>226</v>
      </c>
      <c r="C4" s="78">
        <f>VLOOKUP(GroupVertices[[#This Row],[Vertex]],Vertices[],MATCH("ID",Vertices[[#Headers],[Vertex]:[Vertex Content Word Count]],0),FALSE)</f>
        <v>19</v>
      </c>
    </row>
    <row r="5" spans="1:3" ht="15">
      <c r="A5" s="78" t="s">
        <v>2809</v>
      </c>
      <c r="B5" s="85" t="s">
        <v>229</v>
      </c>
      <c r="C5" s="78">
        <f>VLOOKUP(GroupVertices[[#This Row],[Vertex]],Vertices[],MATCH("ID",Vertices[[#Headers],[Vertex]:[Vertex Content Word Count]],0),FALSE)</f>
        <v>25</v>
      </c>
    </row>
    <row r="6" spans="1:3" ht="15">
      <c r="A6" s="78" t="s">
        <v>2809</v>
      </c>
      <c r="B6" s="85" t="s">
        <v>230</v>
      </c>
      <c r="C6" s="78">
        <f>VLOOKUP(GroupVertices[[#This Row],[Vertex]],Vertices[],MATCH("ID",Vertices[[#Headers],[Vertex]:[Vertex Content Word Count]],0),FALSE)</f>
        <v>26</v>
      </c>
    </row>
    <row r="7" spans="1:3" ht="15">
      <c r="A7" s="78" t="s">
        <v>2809</v>
      </c>
      <c r="B7" s="85" t="s">
        <v>231</v>
      </c>
      <c r="C7" s="78">
        <f>VLOOKUP(GroupVertices[[#This Row],[Vertex]],Vertices[],MATCH("ID",Vertices[[#Headers],[Vertex]:[Vertex Content Word Count]],0),FALSE)</f>
        <v>27</v>
      </c>
    </row>
    <row r="8" spans="1:3" ht="15">
      <c r="A8" s="78" t="s">
        <v>2809</v>
      </c>
      <c r="B8" s="85" t="s">
        <v>237</v>
      </c>
      <c r="C8" s="78">
        <f>VLOOKUP(GroupVertices[[#This Row],[Vertex]],Vertices[],MATCH("ID",Vertices[[#Headers],[Vertex]:[Vertex Content Word Count]],0),FALSE)</f>
        <v>51</v>
      </c>
    </row>
    <row r="9" spans="1:3" ht="15">
      <c r="A9" s="78" t="s">
        <v>2809</v>
      </c>
      <c r="B9" s="85" t="s">
        <v>255</v>
      </c>
      <c r="C9" s="78">
        <f>VLOOKUP(GroupVertices[[#This Row],[Vertex]],Vertices[],MATCH("ID",Vertices[[#Headers],[Vertex]:[Vertex Content Word Count]],0),FALSE)</f>
        <v>74</v>
      </c>
    </row>
    <row r="10" spans="1:3" ht="15">
      <c r="A10" s="78" t="s">
        <v>2809</v>
      </c>
      <c r="B10" s="85" t="s">
        <v>257</v>
      </c>
      <c r="C10" s="78">
        <f>VLOOKUP(GroupVertices[[#This Row],[Vertex]],Vertices[],MATCH("ID",Vertices[[#Headers],[Vertex]:[Vertex Content Word Count]],0),FALSE)</f>
        <v>78</v>
      </c>
    </row>
    <row r="11" spans="1:3" ht="15">
      <c r="A11" s="78" t="s">
        <v>2809</v>
      </c>
      <c r="B11" s="85" t="s">
        <v>260</v>
      </c>
      <c r="C11" s="78">
        <f>VLOOKUP(GroupVertices[[#This Row],[Vertex]],Vertices[],MATCH("ID",Vertices[[#Headers],[Vertex]:[Vertex Content Word Count]],0),FALSE)</f>
        <v>82</v>
      </c>
    </row>
    <row r="12" spans="1:3" ht="15">
      <c r="A12" s="78" t="s">
        <v>2809</v>
      </c>
      <c r="B12" s="85" t="s">
        <v>261</v>
      </c>
      <c r="C12" s="78">
        <f>VLOOKUP(GroupVertices[[#This Row],[Vertex]],Vertices[],MATCH("ID",Vertices[[#Headers],[Vertex]:[Vertex Content Word Count]],0),FALSE)</f>
        <v>83</v>
      </c>
    </row>
    <row r="13" spans="1:3" ht="15">
      <c r="A13" s="78" t="s">
        <v>2809</v>
      </c>
      <c r="B13" s="85" t="s">
        <v>262</v>
      </c>
      <c r="C13" s="78">
        <f>VLOOKUP(GroupVertices[[#This Row],[Vertex]],Vertices[],MATCH("ID",Vertices[[#Headers],[Vertex]:[Vertex Content Word Count]],0),FALSE)</f>
        <v>84</v>
      </c>
    </row>
    <row r="14" spans="1:3" ht="15">
      <c r="A14" s="78" t="s">
        <v>2809</v>
      </c>
      <c r="B14" s="85" t="s">
        <v>267</v>
      </c>
      <c r="C14" s="78">
        <f>VLOOKUP(GroupVertices[[#This Row],[Vertex]],Vertices[],MATCH("ID",Vertices[[#Headers],[Vertex]:[Vertex Content Word Count]],0),FALSE)</f>
        <v>107</v>
      </c>
    </row>
    <row r="15" spans="1:3" ht="15">
      <c r="A15" s="78" t="s">
        <v>2809</v>
      </c>
      <c r="B15" s="85" t="s">
        <v>279</v>
      </c>
      <c r="C15" s="78">
        <f>VLOOKUP(GroupVertices[[#This Row],[Vertex]],Vertices[],MATCH("ID",Vertices[[#Headers],[Vertex]:[Vertex Content Word Count]],0),FALSE)</f>
        <v>125</v>
      </c>
    </row>
    <row r="16" spans="1:3" ht="15">
      <c r="A16" s="78" t="s">
        <v>2809</v>
      </c>
      <c r="B16" s="85" t="s">
        <v>285</v>
      </c>
      <c r="C16" s="78">
        <f>VLOOKUP(GroupVertices[[#This Row],[Vertex]],Vertices[],MATCH("ID",Vertices[[#Headers],[Vertex]:[Vertex Content Word Count]],0),FALSE)</f>
        <v>140</v>
      </c>
    </row>
    <row r="17" spans="1:3" ht="15">
      <c r="A17" s="78" t="s">
        <v>2809</v>
      </c>
      <c r="B17" s="85" t="s">
        <v>286</v>
      </c>
      <c r="C17" s="78">
        <f>VLOOKUP(GroupVertices[[#This Row],[Vertex]],Vertices[],MATCH("ID",Vertices[[#Headers],[Vertex]:[Vertex Content Word Count]],0),FALSE)</f>
        <v>141</v>
      </c>
    </row>
    <row r="18" spans="1:3" ht="15">
      <c r="A18" s="78" t="s">
        <v>2809</v>
      </c>
      <c r="B18" s="85" t="s">
        <v>287</v>
      </c>
      <c r="C18" s="78">
        <f>VLOOKUP(GroupVertices[[#This Row],[Vertex]],Vertices[],MATCH("ID",Vertices[[#Headers],[Vertex]:[Vertex Content Word Count]],0),FALSE)</f>
        <v>142</v>
      </c>
    </row>
    <row r="19" spans="1:3" ht="15">
      <c r="A19" s="78" t="s">
        <v>2809</v>
      </c>
      <c r="B19" s="85" t="s">
        <v>288</v>
      </c>
      <c r="C19" s="78">
        <f>VLOOKUP(GroupVertices[[#This Row],[Vertex]],Vertices[],MATCH("ID",Vertices[[#Headers],[Vertex]:[Vertex Content Word Count]],0),FALSE)</f>
        <v>143</v>
      </c>
    </row>
    <row r="20" spans="1:3" ht="15">
      <c r="A20" s="78" t="s">
        <v>2809</v>
      </c>
      <c r="B20" s="85" t="s">
        <v>292</v>
      </c>
      <c r="C20" s="78">
        <f>VLOOKUP(GroupVertices[[#This Row],[Vertex]],Vertices[],MATCH("ID",Vertices[[#Headers],[Vertex]:[Vertex Content Word Count]],0),FALSE)</f>
        <v>148</v>
      </c>
    </row>
    <row r="21" spans="1:3" ht="15">
      <c r="A21" s="78" t="s">
        <v>2809</v>
      </c>
      <c r="B21" s="85" t="s">
        <v>293</v>
      </c>
      <c r="C21" s="78">
        <f>VLOOKUP(GroupVertices[[#This Row],[Vertex]],Vertices[],MATCH("ID",Vertices[[#Headers],[Vertex]:[Vertex Content Word Count]],0),FALSE)</f>
        <v>149</v>
      </c>
    </row>
    <row r="22" spans="1:3" ht="15">
      <c r="A22" s="78" t="s">
        <v>2809</v>
      </c>
      <c r="B22" s="85" t="s">
        <v>294</v>
      </c>
      <c r="C22" s="78">
        <f>VLOOKUP(GroupVertices[[#This Row],[Vertex]],Vertices[],MATCH("ID",Vertices[[#Headers],[Vertex]:[Vertex Content Word Count]],0),FALSE)</f>
        <v>150</v>
      </c>
    </row>
    <row r="23" spans="1:3" ht="15">
      <c r="A23" s="78" t="s">
        <v>2809</v>
      </c>
      <c r="B23" s="85" t="s">
        <v>295</v>
      </c>
      <c r="C23" s="78">
        <f>VLOOKUP(GroupVertices[[#This Row],[Vertex]],Vertices[],MATCH("ID",Vertices[[#Headers],[Vertex]:[Vertex Content Word Count]],0),FALSE)</f>
        <v>151</v>
      </c>
    </row>
    <row r="24" spans="1:3" ht="15">
      <c r="A24" s="78" t="s">
        <v>2809</v>
      </c>
      <c r="B24" s="85" t="s">
        <v>301</v>
      </c>
      <c r="C24" s="78">
        <f>VLOOKUP(GroupVertices[[#This Row],[Vertex]],Vertices[],MATCH("ID",Vertices[[#Headers],[Vertex]:[Vertex Content Word Count]],0),FALSE)</f>
        <v>159</v>
      </c>
    </row>
    <row r="25" spans="1:3" ht="15">
      <c r="A25" s="78" t="s">
        <v>2809</v>
      </c>
      <c r="B25" s="85" t="s">
        <v>306</v>
      </c>
      <c r="C25" s="78">
        <f>VLOOKUP(GroupVertices[[#This Row],[Vertex]],Vertices[],MATCH("ID",Vertices[[#Headers],[Vertex]:[Vertex Content Word Count]],0),FALSE)</f>
        <v>162</v>
      </c>
    </row>
    <row r="26" spans="1:3" ht="15">
      <c r="A26" s="78" t="s">
        <v>2809</v>
      </c>
      <c r="B26" s="85" t="s">
        <v>313</v>
      </c>
      <c r="C26" s="78">
        <f>VLOOKUP(GroupVertices[[#This Row],[Vertex]],Vertices[],MATCH("ID",Vertices[[#Headers],[Vertex]:[Vertex Content Word Count]],0),FALSE)</f>
        <v>168</v>
      </c>
    </row>
    <row r="27" spans="1:3" ht="15">
      <c r="A27" s="78" t="s">
        <v>2809</v>
      </c>
      <c r="B27" s="85" t="s">
        <v>322</v>
      </c>
      <c r="C27" s="78">
        <f>VLOOKUP(GroupVertices[[#This Row],[Vertex]],Vertices[],MATCH("ID",Vertices[[#Headers],[Vertex]:[Vertex Content Word Count]],0),FALSE)</f>
        <v>181</v>
      </c>
    </row>
    <row r="28" spans="1:3" ht="15">
      <c r="A28" s="78" t="s">
        <v>2809</v>
      </c>
      <c r="B28" s="85" t="s">
        <v>323</v>
      </c>
      <c r="C28" s="78">
        <f>VLOOKUP(GroupVertices[[#This Row],[Vertex]],Vertices[],MATCH("ID",Vertices[[#Headers],[Vertex]:[Vertex Content Word Count]],0),FALSE)</f>
        <v>182</v>
      </c>
    </row>
    <row r="29" spans="1:3" ht="15">
      <c r="A29" s="78" t="s">
        <v>2809</v>
      </c>
      <c r="B29" s="85" t="s">
        <v>324</v>
      </c>
      <c r="C29" s="78">
        <f>VLOOKUP(GroupVertices[[#This Row],[Vertex]],Vertices[],MATCH("ID",Vertices[[#Headers],[Vertex]:[Vertex Content Word Count]],0),FALSE)</f>
        <v>183</v>
      </c>
    </row>
    <row r="30" spans="1:3" ht="15">
      <c r="A30" s="78" t="s">
        <v>2809</v>
      </c>
      <c r="B30" s="85" t="s">
        <v>337</v>
      </c>
      <c r="C30" s="78">
        <f>VLOOKUP(GroupVertices[[#This Row],[Vertex]],Vertices[],MATCH("ID",Vertices[[#Headers],[Vertex]:[Vertex Content Word Count]],0),FALSE)</f>
        <v>198</v>
      </c>
    </row>
    <row r="31" spans="1:3" ht="15">
      <c r="A31" s="78" t="s">
        <v>2809</v>
      </c>
      <c r="B31" s="85" t="s">
        <v>338</v>
      </c>
      <c r="C31" s="78">
        <f>VLOOKUP(GroupVertices[[#This Row],[Vertex]],Vertices[],MATCH("ID",Vertices[[#Headers],[Vertex]:[Vertex Content Word Count]],0),FALSE)</f>
        <v>199</v>
      </c>
    </row>
    <row r="32" spans="1:3" ht="15">
      <c r="A32" s="78" t="s">
        <v>2809</v>
      </c>
      <c r="B32" s="85" t="s">
        <v>353</v>
      </c>
      <c r="C32" s="78">
        <f>VLOOKUP(GroupVertices[[#This Row],[Vertex]],Vertices[],MATCH("ID",Vertices[[#Headers],[Vertex]:[Vertex Content Word Count]],0),FALSE)</f>
        <v>214</v>
      </c>
    </row>
    <row r="33" spans="1:3" ht="15">
      <c r="A33" s="78" t="s">
        <v>2809</v>
      </c>
      <c r="B33" s="85" t="s">
        <v>354</v>
      </c>
      <c r="C33" s="78">
        <f>VLOOKUP(GroupVertices[[#This Row],[Vertex]],Vertices[],MATCH("ID",Vertices[[#Headers],[Vertex]:[Vertex Content Word Count]],0),FALSE)</f>
        <v>215</v>
      </c>
    </row>
    <row r="34" spans="1:3" ht="15">
      <c r="A34" s="78" t="s">
        <v>2809</v>
      </c>
      <c r="B34" s="85" t="s">
        <v>355</v>
      </c>
      <c r="C34" s="78">
        <f>VLOOKUP(GroupVertices[[#This Row],[Vertex]],Vertices[],MATCH("ID",Vertices[[#Headers],[Vertex]:[Vertex Content Word Count]],0),FALSE)</f>
        <v>216</v>
      </c>
    </row>
    <row r="35" spans="1:3" ht="15">
      <c r="A35" s="78" t="s">
        <v>2810</v>
      </c>
      <c r="B35" s="85" t="s">
        <v>357</v>
      </c>
      <c r="C35" s="78">
        <f>VLOOKUP(GroupVertices[[#This Row],[Vertex]],Vertices[],MATCH("ID",Vertices[[#Headers],[Vertex]:[Vertex Content Word Count]],0),FALSE)</f>
        <v>217</v>
      </c>
    </row>
    <row r="36" spans="1:3" ht="15">
      <c r="A36" s="78" t="s">
        <v>2810</v>
      </c>
      <c r="B36" s="85" t="s">
        <v>356</v>
      </c>
      <c r="C36" s="78">
        <f>VLOOKUP(GroupVertices[[#This Row],[Vertex]],Vertices[],MATCH("ID",Vertices[[#Headers],[Vertex]:[Vertex Content Word Count]],0),FALSE)</f>
        <v>50</v>
      </c>
    </row>
    <row r="37" spans="1:3" ht="15">
      <c r="A37" s="78" t="s">
        <v>2810</v>
      </c>
      <c r="B37" s="85" t="s">
        <v>363</v>
      </c>
      <c r="C37" s="78">
        <f>VLOOKUP(GroupVertices[[#This Row],[Vertex]],Vertices[],MATCH("ID",Vertices[[#Headers],[Vertex]:[Vertex Content Word Count]],0),FALSE)</f>
        <v>17</v>
      </c>
    </row>
    <row r="38" spans="1:3" ht="15">
      <c r="A38" s="78" t="s">
        <v>2810</v>
      </c>
      <c r="B38" s="85" t="s">
        <v>341</v>
      </c>
      <c r="C38" s="78">
        <f>VLOOKUP(GroupVertices[[#This Row],[Vertex]],Vertices[],MATCH("ID",Vertices[[#Headers],[Vertex]:[Vertex Content Word Count]],0),FALSE)</f>
        <v>203</v>
      </c>
    </row>
    <row r="39" spans="1:3" ht="15">
      <c r="A39" s="78" t="s">
        <v>2810</v>
      </c>
      <c r="B39" s="85" t="s">
        <v>340</v>
      </c>
      <c r="C39" s="78">
        <f>VLOOKUP(GroupVertices[[#This Row],[Vertex]],Vertices[],MATCH("ID",Vertices[[#Headers],[Vertex]:[Vertex Content Word Count]],0),FALSE)</f>
        <v>202</v>
      </c>
    </row>
    <row r="40" spans="1:3" ht="15">
      <c r="A40" s="78" t="s">
        <v>2810</v>
      </c>
      <c r="B40" s="85" t="s">
        <v>336</v>
      </c>
      <c r="C40" s="78">
        <f>VLOOKUP(GroupVertices[[#This Row],[Vertex]],Vertices[],MATCH("ID",Vertices[[#Headers],[Vertex]:[Vertex Content Word Count]],0),FALSE)</f>
        <v>197</v>
      </c>
    </row>
    <row r="41" spans="1:3" ht="15">
      <c r="A41" s="78" t="s">
        <v>2810</v>
      </c>
      <c r="B41" s="85" t="s">
        <v>334</v>
      </c>
      <c r="C41" s="78">
        <f>VLOOKUP(GroupVertices[[#This Row],[Vertex]],Vertices[],MATCH("ID",Vertices[[#Headers],[Vertex]:[Vertex Content Word Count]],0),FALSE)</f>
        <v>194</v>
      </c>
    </row>
    <row r="42" spans="1:3" ht="15">
      <c r="A42" s="78" t="s">
        <v>2810</v>
      </c>
      <c r="B42" s="85" t="s">
        <v>333</v>
      </c>
      <c r="C42" s="78">
        <f>VLOOKUP(GroupVertices[[#This Row],[Vertex]],Vertices[],MATCH("ID",Vertices[[#Headers],[Vertex]:[Vertex Content Word Count]],0),FALSE)</f>
        <v>193</v>
      </c>
    </row>
    <row r="43" spans="1:3" ht="15">
      <c r="A43" s="78" t="s">
        <v>2810</v>
      </c>
      <c r="B43" s="85" t="s">
        <v>332</v>
      </c>
      <c r="C43" s="78">
        <f>VLOOKUP(GroupVertices[[#This Row],[Vertex]],Vertices[],MATCH("ID",Vertices[[#Headers],[Vertex]:[Vertex Content Word Count]],0),FALSE)</f>
        <v>192</v>
      </c>
    </row>
    <row r="44" spans="1:3" ht="15">
      <c r="A44" s="78" t="s">
        <v>2810</v>
      </c>
      <c r="B44" s="85" t="s">
        <v>330</v>
      </c>
      <c r="C44" s="78">
        <f>VLOOKUP(GroupVertices[[#This Row],[Vertex]],Vertices[],MATCH("ID",Vertices[[#Headers],[Vertex]:[Vertex Content Word Count]],0),FALSE)</f>
        <v>189</v>
      </c>
    </row>
    <row r="45" spans="1:3" ht="15">
      <c r="A45" s="78" t="s">
        <v>2810</v>
      </c>
      <c r="B45" s="85" t="s">
        <v>329</v>
      </c>
      <c r="C45" s="78">
        <f>VLOOKUP(GroupVertices[[#This Row],[Vertex]],Vertices[],MATCH("ID",Vertices[[#Headers],[Vertex]:[Vertex Content Word Count]],0),FALSE)</f>
        <v>188</v>
      </c>
    </row>
    <row r="46" spans="1:3" ht="15">
      <c r="A46" s="78" t="s">
        <v>2810</v>
      </c>
      <c r="B46" s="85" t="s">
        <v>328</v>
      </c>
      <c r="C46" s="78">
        <f>VLOOKUP(GroupVertices[[#This Row],[Vertex]],Vertices[],MATCH("ID",Vertices[[#Headers],[Vertex]:[Vertex Content Word Count]],0),FALSE)</f>
        <v>187</v>
      </c>
    </row>
    <row r="47" spans="1:3" ht="15">
      <c r="A47" s="78" t="s">
        <v>2810</v>
      </c>
      <c r="B47" s="85" t="s">
        <v>327</v>
      </c>
      <c r="C47" s="78">
        <f>VLOOKUP(GroupVertices[[#This Row],[Vertex]],Vertices[],MATCH("ID",Vertices[[#Headers],[Vertex]:[Vertex Content Word Count]],0),FALSE)</f>
        <v>186</v>
      </c>
    </row>
    <row r="48" spans="1:3" ht="15">
      <c r="A48" s="78" t="s">
        <v>2810</v>
      </c>
      <c r="B48" s="85" t="s">
        <v>326</v>
      </c>
      <c r="C48" s="78">
        <f>VLOOKUP(GroupVertices[[#This Row],[Vertex]],Vertices[],MATCH("ID",Vertices[[#Headers],[Vertex]:[Vertex Content Word Count]],0),FALSE)</f>
        <v>185</v>
      </c>
    </row>
    <row r="49" spans="1:3" ht="15">
      <c r="A49" s="78" t="s">
        <v>2810</v>
      </c>
      <c r="B49" s="85" t="s">
        <v>325</v>
      </c>
      <c r="C49" s="78">
        <f>VLOOKUP(GroupVertices[[#This Row],[Vertex]],Vertices[],MATCH("ID",Vertices[[#Headers],[Vertex]:[Vertex Content Word Count]],0),FALSE)</f>
        <v>184</v>
      </c>
    </row>
    <row r="50" spans="1:3" ht="15">
      <c r="A50" s="78" t="s">
        <v>2810</v>
      </c>
      <c r="B50" s="85" t="s">
        <v>321</v>
      </c>
      <c r="C50" s="78">
        <f>VLOOKUP(GroupVertices[[#This Row],[Vertex]],Vertices[],MATCH("ID",Vertices[[#Headers],[Vertex]:[Vertex Content Word Count]],0),FALSE)</f>
        <v>180</v>
      </c>
    </row>
    <row r="51" spans="1:3" ht="15">
      <c r="A51" s="78" t="s">
        <v>2810</v>
      </c>
      <c r="B51" s="85" t="s">
        <v>269</v>
      </c>
      <c r="C51" s="78">
        <f>VLOOKUP(GroupVertices[[#This Row],[Vertex]],Vertices[],MATCH("ID",Vertices[[#Headers],[Vertex]:[Vertex Content Word Count]],0),FALSE)</f>
        <v>110</v>
      </c>
    </row>
    <row r="52" spans="1:3" ht="15">
      <c r="A52" s="78" t="s">
        <v>2810</v>
      </c>
      <c r="B52" s="85" t="s">
        <v>259</v>
      </c>
      <c r="C52" s="78">
        <f>VLOOKUP(GroupVertices[[#This Row],[Vertex]],Vertices[],MATCH("ID",Vertices[[#Headers],[Vertex]:[Vertex Content Word Count]],0),FALSE)</f>
        <v>81</v>
      </c>
    </row>
    <row r="53" spans="1:3" ht="15">
      <c r="A53" s="78" t="s">
        <v>2810</v>
      </c>
      <c r="B53" s="85" t="s">
        <v>258</v>
      </c>
      <c r="C53" s="78">
        <f>VLOOKUP(GroupVertices[[#This Row],[Vertex]],Vertices[],MATCH("ID",Vertices[[#Headers],[Vertex]:[Vertex Content Word Count]],0),FALSE)</f>
        <v>79</v>
      </c>
    </row>
    <row r="54" spans="1:3" ht="15">
      <c r="A54" s="78" t="s">
        <v>2810</v>
      </c>
      <c r="B54" s="85" t="s">
        <v>388</v>
      </c>
      <c r="C54" s="78">
        <f>VLOOKUP(GroupVertices[[#This Row],[Vertex]],Vertices[],MATCH("ID",Vertices[[#Headers],[Vertex]:[Vertex Content Word Count]],0),FALSE)</f>
        <v>80</v>
      </c>
    </row>
    <row r="55" spans="1:3" ht="15">
      <c r="A55" s="78" t="s">
        <v>2810</v>
      </c>
      <c r="B55" s="85" t="s">
        <v>236</v>
      </c>
      <c r="C55" s="78">
        <f>VLOOKUP(GroupVertices[[#This Row],[Vertex]],Vertices[],MATCH("ID",Vertices[[#Headers],[Vertex]:[Vertex Content Word Count]],0),FALSE)</f>
        <v>49</v>
      </c>
    </row>
    <row r="56" spans="1:3" ht="15">
      <c r="A56" s="78" t="s">
        <v>2810</v>
      </c>
      <c r="B56" s="85" t="s">
        <v>225</v>
      </c>
      <c r="C56" s="78">
        <f>VLOOKUP(GroupVertices[[#This Row],[Vertex]],Vertices[],MATCH("ID",Vertices[[#Headers],[Vertex]:[Vertex Content Word Count]],0),FALSE)</f>
        <v>18</v>
      </c>
    </row>
    <row r="57" spans="1:3" ht="15">
      <c r="A57" s="78" t="s">
        <v>2810</v>
      </c>
      <c r="B57" s="85" t="s">
        <v>224</v>
      </c>
      <c r="C57" s="78">
        <f>VLOOKUP(GroupVertices[[#This Row],[Vertex]],Vertices[],MATCH("ID",Vertices[[#Headers],[Vertex]:[Vertex Content Word Count]],0),FALSE)</f>
        <v>16</v>
      </c>
    </row>
    <row r="58" spans="1:3" ht="15">
      <c r="A58" s="78" t="s">
        <v>2811</v>
      </c>
      <c r="B58" s="85" t="s">
        <v>278</v>
      </c>
      <c r="C58" s="78">
        <f>VLOOKUP(GroupVertices[[#This Row],[Vertex]],Vertices[],MATCH("ID",Vertices[[#Headers],[Vertex]:[Vertex Content Word Count]],0),FALSE)</f>
        <v>123</v>
      </c>
    </row>
    <row r="59" spans="1:3" ht="15">
      <c r="A59" s="78" t="s">
        <v>2811</v>
      </c>
      <c r="B59" s="85" t="s">
        <v>410</v>
      </c>
      <c r="C59" s="78">
        <f>VLOOKUP(GroupVertices[[#This Row],[Vertex]],Vertices[],MATCH("ID",Vertices[[#Headers],[Vertex]:[Vertex Content Word Count]],0),FALSE)</f>
        <v>124</v>
      </c>
    </row>
    <row r="60" spans="1:3" ht="15">
      <c r="A60" s="78" t="s">
        <v>2811</v>
      </c>
      <c r="B60" s="85" t="s">
        <v>409</v>
      </c>
      <c r="C60" s="78">
        <f>VLOOKUP(GroupVertices[[#This Row],[Vertex]],Vertices[],MATCH("ID",Vertices[[#Headers],[Vertex]:[Vertex Content Word Count]],0),FALSE)</f>
        <v>122</v>
      </c>
    </row>
    <row r="61" spans="1:3" ht="15">
      <c r="A61" s="78" t="s">
        <v>2811</v>
      </c>
      <c r="B61" s="85" t="s">
        <v>235</v>
      </c>
      <c r="C61" s="78">
        <f>VLOOKUP(GroupVertices[[#This Row],[Vertex]],Vertices[],MATCH("ID",Vertices[[#Headers],[Vertex]:[Vertex Content Word Count]],0),FALSE)</f>
        <v>35</v>
      </c>
    </row>
    <row r="62" spans="1:3" ht="15">
      <c r="A62" s="78" t="s">
        <v>2811</v>
      </c>
      <c r="B62" s="85" t="s">
        <v>346</v>
      </c>
      <c r="C62" s="78">
        <f>VLOOKUP(GroupVertices[[#This Row],[Vertex]],Vertices[],MATCH("ID",Vertices[[#Headers],[Vertex]:[Vertex Content Word Count]],0),FALSE)</f>
        <v>32</v>
      </c>
    </row>
    <row r="63" spans="1:3" ht="15">
      <c r="A63" s="78" t="s">
        <v>2811</v>
      </c>
      <c r="B63" s="85" t="s">
        <v>382</v>
      </c>
      <c r="C63" s="78">
        <f>VLOOKUP(GroupVertices[[#This Row],[Vertex]],Vertices[],MATCH("ID",Vertices[[#Headers],[Vertex]:[Vertex Content Word Count]],0),FALSE)</f>
        <v>48</v>
      </c>
    </row>
    <row r="64" spans="1:3" ht="15">
      <c r="A64" s="78" t="s">
        <v>2811</v>
      </c>
      <c r="B64" s="85" t="s">
        <v>381</v>
      </c>
      <c r="C64" s="78">
        <f>VLOOKUP(GroupVertices[[#This Row],[Vertex]],Vertices[],MATCH("ID",Vertices[[#Headers],[Vertex]:[Vertex Content Word Count]],0),FALSE)</f>
        <v>47</v>
      </c>
    </row>
    <row r="65" spans="1:3" ht="15">
      <c r="A65" s="78" t="s">
        <v>2811</v>
      </c>
      <c r="B65" s="85" t="s">
        <v>380</v>
      </c>
      <c r="C65" s="78">
        <f>VLOOKUP(GroupVertices[[#This Row],[Vertex]],Vertices[],MATCH("ID",Vertices[[#Headers],[Vertex]:[Vertex Content Word Count]],0),FALSE)</f>
        <v>46</v>
      </c>
    </row>
    <row r="66" spans="1:3" ht="15">
      <c r="A66" s="78" t="s">
        <v>2811</v>
      </c>
      <c r="B66" s="85" t="s">
        <v>379</v>
      </c>
      <c r="C66" s="78">
        <f>VLOOKUP(GroupVertices[[#This Row],[Vertex]],Vertices[],MATCH("ID",Vertices[[#Headers],[Vertex]:[Vertex Content Word Count]],0),FALSE)</f>
        <v>45</v>
      </c>
    </row>
    <row r="67" spans="1:3" ht="15">
      <c r="A67" s="78" t="s">
        <v>2811</v>
      </c>
      <c r="B67" s="85" t="s">
        <v>378</v>
      </c>
      <c r="C67" s="78">
        <f>VLOOKUP(GroupVertices[[#This Row],[Vertex]],Vertices[],MATCH("ID",Vertices[[#Headers],[Vertex]:[Vertex Content Word Count]],0),FALSE)</f>
        <v>44</v>
      </c>
    </row>
    <row r="68" spans="1:3" ht="15">
      <c r="A68" s="78" t="s">
        <v>2811</v>
      </c>
      <c r="B68" s="85" t="s">
        <v>377</v>
      </c>
      <c r="C68" s="78">
        <f>VLOOKUP(GroupVertices[[#This Row],[Vertex]],Vertices[],MATCH("ID",Vertices[[#Headers],[Vertex]:[Vertex Content Word Count]],0),FALSE)</f>
        <v>43</v>
      </c>
    </row>
    <row r="69" spans="1:3" ht="15">
      <c r="A69" s="78" t="s">
        <v>2811</v>
      </c>
      <c r="B69" s="85" t="s">
        <v>376</v>
      </c>
      <c r="C69" s="78">
        <f>VLOOKUP(GroupVertices[[#This Row],[Vertex]],Vertices[],MATCH("ID",Vertices[[#Headers],[Vertex]:[Vertex Content Word Count]],0),FALSE)</f>
        <v>42</v>
      </c>
    </row>
    <row r="70" spans="1:3" ht="15">
      <c r="A70" s="78" t="s">
        <v>2811</v>
      </c>
      <c r="B70" s="85" t="s">
        <v>375</v>
      </c>
      <c r="C70" s="78">
        <f>VLOOKUP(GroupVertices[[#This Row],[Vertex]],Vertices[],MATCH("ID",Vertices[[#Headers],[Vertex]:[Vertex Content Word Count]],0),FALSE)</f>
        <v>41</v>
      </c>
    </row>
    <row r="71" spans="1:3" ht="15">
      <c r="A71" s="78" t="s">
        <v>2811</v>
      </c>
      <c r="B71" s="85" t="s">
        <v>374</v>
      </c>
      <c r="C71" s="78">
        <f>VLOOKUP(GroupVertices[[#This Row],[Vertex]],Vertices[],MATCH("ID",Vertices[[#Headers],[Vertex]:[Vertex Content Word Count]],0),FALSE)</f>
        <v>40</v>
      </c>
    </row>
    <row r="72" spans="1:3" ht="15">
      <c r="A72" s="78" t="s">
        <v>2811</v>
      </c>
      <c r="B72" s="85" t="s">
        <v>373</v>
      </c>
      <c r="C72" s="78">
        <f>VLOOKUP(GroupVertices[[#This Row],[Vertex]],Vertices[],MATCH("ID",Vertices[[#Headers],[Vertex]:[Vertex Content Word Count]],0),FALSE)</f>
        <v>39</v>
      </c>
    </row>
    <row r="73" spans="1:3" ht="15">
      <c r="A73" s="78" t="s">
        <v>2811</v>
      </c>
      <c r="B73" s="85" t="s">
        <v>371</v>
      </c>
      <c r="C73" s="78">
        <f>VLOOKUP(GroupVertices[[#This Row],[Vertex]],Vertices[],MATCH("ID",Vertices[[#Headers],[Vertex]:[Vertex Content Word Count]],0),FALSE)</f>
        <v>34</v>
      </c>
    </row>
    <row r="74" spans="1:3" ht="15">
      <c r="A74" s="78" t="s">
        <v>2811</v>
      </c>
      <c r="B74" s="85" t="s">
        <v>370</v>
      </c>
      <c r="C74" s="78">
        <f>VLOOKUP(GroupVertices[[#This Row],[Vertex]],Vertices[],MATCH("ID",Vertices[[#Headers],[Vertex]:[Vertex Content Word Count]],0),FALSE)</f>
        <v>33</v>
      </c>
    </row>
    <row r="75" spans="1:3" ht="15">
      <c r="A75" s="78" t="s">
        <v>2811</v>
      </c>
      <c r="B75" s="85" t="s">
        <v>369</v>
      </c>
      <c r="C75" s="78">
        <f>VLOOKUP(GroupVertices[[#This Row],[Vertex]],Vertices[],MATCH("ID",Vertices[[#Headers],[Vertex]:[Vertex Content Word Count]],0),FALSE)</f>
        <v>31</v>
      </c>
    </row>
    <row r="76" spans="1:3" ht="15">
      <c r="A76" s="78" t="s">
        <v>2811</v>
      </c>
      <c r="B76" s="85" t="s">
        <v>368</v>
      </c>
      <c r="C76" s="78">
        <f>VLOOKUP(GroupVertices[[#This Row],[Vertex]],Vertices[],MATCH("ID",Vertices[[#Headers],[Vertex]:[Vertex Content Word Count]],0),FALSE)</f>
        <v>30</v>
      </c>
    </row>
    <row r="77" spans="1:3" ht="15">
      <c r="A77" s="78" t="s">
        <v>2811</v>
      </c>
      <c r="B77" s="85" t="s">
        <v>367</v>
      </c>
      <c r="C77" s="78">
        <f>VLOOKUP(GroupVertices[[#This Row],[Vertex]],Vertices[],MATCH("ID",Vertices[[#Headers],[Vertex]:[Vertex Content Word Count]],0),FALSE)</f>
        <v>29</v>
      </c>
    </row>
    <row r="78" spans="1:3" ht="15">
      <c r="A78" s="78" t="s">
        <v>2811</v>
      </c>
      <c r="B78" s="85" t="s">
        <v>232</v>
      </c>
      <c r="C78" s="78">
        <f>VLOOKUP(GroupVertices[[#This Row],[Vertex]],Vertices[],MATCH("ID",Vertices[[#Headers],[Vertex]:[Vertex Content Word Count]],0),FALSE)</f>
        <v>28</v>
      </c>
    </row>
    <row r="79" spans="1:3" ht="15">
      <c r="A79" s="78" t="s">
        <v>2812</v>
      </c>
      <c r="B79" s="85" t="s">
        <v>349</v>
      </c>
      <c r="C79" s="78">
        <f>VLOOKUP(GroupVertices[[#This Row],[Vertex]],Vertices[],MATCH("ID",Vertices[[#Headers],[Vertex]:[Vertex Content Word Count]],0),FALSE)</f>
        <v>207</v>
      </c>
    </row>
    <row r="80" spans="1:3" ht="15">
      <c r="A80" s="78" t="s">
        <v>2812</v>
      </c>
      <c r="B80" s="85" t="s">
        <v>348</v>
      </c>
      <c r="C80" s="78">
        <f>VLOOKUP(GroupVertices[[#This Row],[Vertex]],Vertices[],MATCH("ID",Vertices[[#Headers],[Vertex]:[Vertex Content Word Count]],0),FALSE)</f>
        <v>116</v>
      </c>
    </row>
    <row r="81" spans="1:3" ht="15">
      <c r="A81" s="78" t="s">
        <v>2812</v>
      </c>
      <c r="B81" s="85" t="s">
        <v>347</v>
      </c>
      <c r="C81" s="78">
        <f>VLOOKUP(GroupVertices[[#This Row],[Vertex]],Vertices[],MATCH("ID",Vertices[[#Headers],[Vertex]:[Vertex Content Word Count]],0),FALSE)</f>
        <v>53</v>
      </c>
    </row>
    <row r="82" spans="1:3" ht="15">
      <c r="A82" s="78" t="s">
        <v>2812</v>
      </c>
      <c r="B82" s="85" t="s">
        <v>273</v>
      </c>
      <c r="C82" s="78">
        <f>VLOOKUP(GroupVertices[[#This Row],[Vertex]],Vertices[],MATCH("ID",Vertices[[#Headers],[Vertex]:[Vertex Content Word Count]],0),FALSE)</f>
        <v>115</v>
      </c>
    </row>
    <row r="83" spans="1:3" ht="15">
      <c r="A83" s="78" t="s">
        <v>2812</v>
      </c>
      <c r="B83" s="85" t="s">
        <v>251</v>
      </c>
      <c r="C83" s="78">
        <f>VLOOKUP(GroupVertices[[#This Row],[Vertex]],Vertices[],MATCH("ID",Vertices[[#Headers],[Vertex]:[Vertex Content Word Count]],0),FALSE)</f>
        <v>66</v>
      </c>
    </row>
    <row r="84" spans="1:3" ht="15">
      <c r="A84" s="78" t="s">
        <v>2812</v>
      </c>
      <c r="B84" s="85" t="s">
        <v>250</v>
      </c>
      <c r="C84" s="78">
        <f>VLOOKUP(GroupVertices[[#This Row],[Vertex]],Vertices[],MATCH("ID",Vertices[[#Headers],[Vertex]:[Vertex Content Word Count]],0),FALSE)</f>
        <v>65</v>
      </c>
    </row>
    <row r="85" spans="1:3" ht="15">
      <c r="A85" s="78" t="s">
        <v>2812</v>
      </c>
      <c r="B85" s="85" t="s">
        <v>249</v>
      </c>
      <c r="C85" s="78">
        <f>VLOOKUP(GroupVertices[[#This Row],[Vertex]],Vertices[],MATCH("ID",Vertices[[#Headers],[Vertex]:[Vertex Content Word Count]],0),FALSE)</f>
        <v>64</v>
      </c>
    </row>
    <row r="86" spans="1:3" ht="15">
      <c r="A86" s="78" t="s">
        <v>2812</v>
      </c>
      <c r="B86" s="85" t="s">
        <v>248</v>
      </c>
      <c r="C86" s="78">
        <f>VLOOKUP(GroupVertices[[#This Row],[Vertex]],Vertices[],MATCH("ID",Vertices[[#Headers],[Vertex]:[Vertex Content Word Count]],0),FALSE)</f>
        <v>63</v>
      </c>
    </row>
    <row r="87" spans="1:3" ht="15">
      <c r="A87" s="78" t="s">
        <v>2812</v>
      </c>
      <c r="B87" s="85" t="s">
        <v>247</v>
      </c>
      <c r="C87" s="78">
        <f>VLOOKUP(GroupVertices[[#This Row],[Vertex]],Vertices[],MATCH("ID",Vertices[[#Headers],[Vertex]:[Vertex Content Word Count]],0),FALSE)</f>
        <v>62</v>
      </c>
    </row>
    <row r="88" spans="1:3" ht="15">
      <c r="A88" s="78" t="s">
        <v>2812</v>
      </c>
      <c r="B88" s="85" t="s">
        <v>246</v>
      </c>
      <c r="C88" s="78">
        <f>VLOOKUP(GroupVertices[[#This Row],[Vertex]],Vertices[],MATCH("ID",Vertices[[#Headers],[Vertex]:[Vertex Content Word Count]],0),FALSE)</f>
        <v>61</v>
      </c>
    </row>
    <row r="89" spans="1:3" ht="15">
      <c r="A89" s="78" t="s">
        <v>2812</v>
      </c>
      <c r="B89" s="85" t="s">
        <v>245</v>
      </c>
      <c r="C89" s="78">
        <f>VLOOKUP(GroupVertices[[#This Row],[Vertex]],Vertices[],MATCH("ID",Vertices[[#Headers],[Vertex]:[Vertex Content Word Count]],0),FALSE)</f>
        <v>60</v>
      </c>
    </row>
    <row r="90" spans="1:3" ht="15">
      <c r="A90" s="78" t="s">
        <v>2812</v>
      </c>
      <c r="B90" s="85" t="s">
        <v>244</v>
      </c>
      <c r="C90" s="78">
        <f>VLOOKUP(GroupVertices[[#This Row],[Vertex]],Vertices[],MATCH("ID",Vertices[[#Headers],[Vertex]:[Vertex Content Word Count]],0),FALSE)</f>
        <v>59</v>
      </c>
    </row>
    <row r="91" spans="1:3" ht="15">
      <c r="A91" s="78" t="s">
        <v>2812</v>
      </c>
      <c r="B91" s="85" t="s">
        <v>243</v>
      </c>
      <c r="C91" s="78">
        <f>VLOOKUP(GroupVertices[[#This Row],[Vertex]],Vertices[],MATCH("ID",Vertices[[#Headers],[Vertex]:[Vertex Content Word Count]],0),FALSE)</f>
        <v>58</v>
      </c>
    </row>
    <row r="92" spans="1:3" ht="15">
      <c r="A92" s="78" t="s">
        <v>2812</v>
      </c>
      <c r="B92" s="85" t="s">
        <v>242</v>
      </c>
      <c r="C92" s="78">
        <f>VLOOKUP(GroupVertices[[#This Row],[Vertex]],Vertices[],MATCH("ID",Vertices[[#Headers],[Vertex]:[Vertex Content Word Count]],0),FALSE)</f>
        <v>57</v>
      </c>
    </row>
    <row r="93" spans="1:3" ht="15">
      <c r="A93" s="78" t="s">
        <v>2812</v>
      </c>
      <c r="B93" s="85" t="s">
        <v>241</v>
      </c>
      <c r="C93" s="78">
        <f>VLOOKUP(GroupVertices[[#This Row],[Vertex]],Vertices[],MATCH("ID",Vertices[[#Headers],[Vertex]:[Vertex Content Word Count]],0),FALSE)</f>
        <v>56</v>
      </c>
    </row>
    <row r="94" spans="1:3" ht="15">
      <c r="A94" s="78" t="s">
        <v>2812</v>
      </c>
      <c r="B94" s="85" t="s">
        <v>240</v>
      </c>
      <c r="C94" s="78">
        <f>VLOOKUP(GroupVertices[[#This Row],[Vertex]],Vertices[],MATCH("ID",Vertices[[#Headers],[Vertex]:[Vertex Content Word Count]],0),FALSE)</f>
        <v>55</v>
      </c>
    </row>
    <row r="95" spans="1:3" ht="15">
      <c r="A95" s="78" t="s">
        <v>2812</v>
      </c>
      <c r="B95" s="85" t="s">
        <v>239</v>
      </c>
      <c r="C95" s="78">
        <f>VLOOKUP(GroupVertices[[#This Row],[Vertex]],Vertices[],MATCH("ID",Vertices[[#Headers],[Vertex]:[Vertex Content Word Count]],0),FALSE)</f>
        <v>54</v>
      </c>
    </row>
    <row r="96" spans="1:3" ht="15">
      <c r="A96" s="78" t="s">
        <v>2812</v>
      </c>
      <c r="B96" s="85" t="s">
        <v>238</v>
      </c>
      <c r="C96" s="78">
        <f>VLOOKUP(GroupVertices[[#This Row],[Vertex]],Vertices[],MATCH("ID",Vertices[[#Headers],[Vertex]:[Vertex Content Word Count]],0),FALSE)</f>
        <v>52</v>
      </c>
    </row>
    <row r="97" spans="1:3" ht="15">
      <c r="A97" s="78" t="s">
        <v>2813</v>
      </c>
      <c r="B97" s="85" t="s">
        <v>265</v>
      </c>
      <c r="C97" s="78">
        <f>VLOOKUP(GroupVertices[[#This Row],[Vertex]],Vertices[],MATCH("ID",Vertices[[#Headers],[Vertex]:[Vertex Content Word Count]],0),FALSE)</f>
        <v>89</v>
      </c>
    </row>
    <row r="98" spans="1:3" ht="15">
      <c r="A98" s="78" t="s">
        <v>2813</v>
      </c>
      <c r="B98" s="85" t="s">
        <v>405</v>
      </c>
      <c r="C98" s="78">
        <f>VLOOKUP(GroupVertices[[#This Row],[Vertex]],Vertices[],MATCH("ID",Vertices[[#Headers],[Vertex]:[Vertex Content Word Count]],0),FALSE)</f>
        <v>104</v>
      </c>
    </row>
    <row r="99" spans="1:3" ht="15">
      <c r="A99" s="78" t="s">
        <v>2813</v>
      </c>
      <c r="B99" s="85" t="s">
        <v>404</v>
      </c>
      <c r="C99" s="78">
        <f>VLOOKUP(GroupVertices[[#This Row],[Vertex]],Vertices[],MATCH("ID",Vertices[[#Headers],[Vertex]:[Vertex Content Word Count]],0),FALSE)</f>
        <v>103</v>
      </c>
    </row>
    <row r="100" spans="1:3" ht="15">
      <c r="A100" s="78" t="s">
        <v>2813</v>
      </c>
      <c r="B100" s="85" t="s">
        <v>403</v>
      </c>
      <c r="C100" s="78">
        <f>VLOOKUP(GroupVertices[[#This Row],[Vertex]],Vertices[],MATCH("ID",Vertices[[#Headers],[Vertex]:[Vertex Content Word Count]],0),FALSE)</f>
        <v>102</v>
      </c>
    </row>
    <row r="101" spans="1:3" ht="15">
      <c r="A101" s="78" t="s">
        <v>2813</v>
      </c>
      <c r="B101" s="85" t="s">
        <v>402</v>
      </c>
      <c r="C101" s="78">
        <f>VLOOKUP(GroupVertices[[#This Row],[Vertex]],Vertices[],MATCH("ID",Vertices[[#Headers],[Vertex]:[Vertex Content Word Count]],0),FALSE)</f>
        <v>101</v>
      </c>
    </row>
    <row r="102" spans="1:3" ht="15">
      <c r="A102" s="78" t="s">
        <v>2813</v>
      </c>
      <c r="B102" s="85" t="s">
        <v>401</v>
      </c>
      <c r="C102" s="78">
        <f>VLOOKUP(GroupVertices[[#This Row],[Vertex]],Vertices[],MATCH("ID",Vertices[[#Headers],[Vertex]:[Vertex Content Word Count]],0),FALSE)</f>
        <v>100</v>
      </c>
    </row>
    <row r="103" spans="1:3" ht="15">
      <c r="A103" s="78" t="s">
        <v>2813</v>
      </c>
      <c r="B103" s="85" t="s">
        <v>400</v>
      </c>
      <c r="C103" s="78">
        <f>VLOOKUP(GroupVertices[[#This Row],[Vertex]],Vertices[],MATCH("ID",Vertices[[#Headers],[Vertex]:[Vertex Content Word Count]],0),FALSE)</f>
        <v>99</v>
      </c>
    </row>
    <row r="104" spans="1:3" ht="15">
      <c r="A104" s="78" t="s">
        <v>2813</v>
      </c>
      <c r="B104" s="85" t="s">
        <v>399</v>
      </c>
      <c r="C104" s="78">
        <f>VLOOKUP(GroupVertices[[#This Row],[Vertex]],Vertices[],MATCH("ID",Vertices[[#Headers],[Vertex]:[Vertex Content Word Count]],0),FALSE)</f>
        <v>98</v>
      </c>
    </row>
    <row r="105" spans="1:3" ht="15">
      <c r="A105" s="78" t="s">
        <v>2813</v>
      </c>
      <c r="B105" s="85" t="s">
        <v>398</v>
      </c>
      <c r="C105" s="78">
        <f>VLOOKUP(GroupVertices[[#This Row],[Vertex]],Vertices[],MATCH("ID",Vertices[[#Headers],[Vertex]:[Vertex Content Word Count]],0),FALSE)</f>
        <v>97</v>
      </c>
    </row>
    <row r="106" spans="1:3" ht="15">
      <c r="A106" s="78" t="s">
        <v>2813</v>
      </c>
      <c r="B106" s="85" t="s">
        <v>397</v>
      </c>
      <c r="C106" s="78">
        <f>VLOOKUP(GroupVertices[[#This Row],[Vertex]],Vertices[],MATCH("ID",Vertices[[#Headers],[Vertex]:[Vertex Content Word Count]],0),FALSE)</f>
        <v>96</v>
      </c>
    </row>
    <row r="107" spans="1:3" ht="15">
      <c r="A107" s="78" t="s">
        <v>2813</v>
      </c>
      <c r="B107" s="85" t="s">
        <v>396</v>
      </c>
      <c r="C107" s="78">
        <f>VLOOKUP(GroupVertices[[#This Row],[Vertex]],Vertices[],MATCH("ID",Vertices[[#Headers],[Vertex]:[Vertex Content Word Count]],0),FALSE)</f>
        <v>95</v>
      </c>
    </row>
    <row r="108" spans="1:3" ht="15">
      <c r="A108" s="78" t="s">
        <v>2813</v>
      </c>
      <c r="B108" s="85" t="s">
        <v>395</v>
      </c>
      <c r="C108" s="78">
        <f>VLOOKUP(GroupVertices[[#This Row],[Vertex]],Vertices[],MATCH("ID",Vertices[[#Headers],[Vertex]:[Vertex Content Word Count]],0),FALSE)</f>
        <v>94</v>
      </c>
    </row>
    <row r="109" spans="1:3" ht="15">
      <c r="A109" s="78" t="s">
        <v>2813</v>
      </c>
      <c r="B109" s="85" t="s">
        <v>394</v>
      </c>
      <c r="C109" s="78">
        <f>VLOOKUP(GroupVertices[[#This Row],[Vertex]],Vertices[],MATCH("ID",Vertices[[#Headers],[Vertex]:[Vertex Content Word Count]],0),FALSE)</f>
        <v>93</v>
      </c>
    </row>
    <row r="110" spans="1:3" ht="15">
      <c r="A110" s="78" t="s">
        <v>2813</v>
      </c>
      <c r="B110" s="85" t="s">
        <v>393</v>
      </c>
      <c r="C110" s="78">
        <f>VLOOKUP(GroupVertices[[#This Row],[Vertex]],Vertices[],MATCH("ID",Vertices[[#Headers],[Vertex]:[Vertex Content Word Count]],0),FALSE)</f>
        <v>92</v>
      </c>
    </row>
    <row r="111" spans="1:3" ht="15">
      <c r="A111" s="78" t="s">
        <v>2813</v>
      </c>
      <c r="B111" s="85" t="s">
        <v>392</v>
      </c>
      <c r="C111" s="78">
        <f>VLOOKUP(GroupVertices[[#This Row],[Vertex]],Vertices[],MATCH("ID",Vertices[[#Headers],[Vertex]:[Vertex Content Word Count]],0),FALSE)</f>
        <v>91</v>
      </c>
    </row>
    <row r="112" spans="1:3" ht="15">
      <c r="A112" s="78" t="s">
        <v>2813</v>
      </c>
      <c r="B112" s="85" t="s">
        <v>391</v>
      </c>
      <c r="C112" s="78">
        <f>VLOOKUP(GroupVertices[[#This Row],[Vertex]],Vertices[],MATCH("ID",Vertices[[#Headers],[Vertex]:[Vertex Content Word Count]],0),FALSE)</f>
        <v>90</v>
      </c>
    </row>
    <row r="113" spans="1:3" ht="15">
      <c r="A113" s="78" t="s">
        <v>2814</v>
      </c>
      <c r="B113" s="85" t="s">
        <v>310</v>
      </c>
      <c r="C113" s="78">
        <f>VLOOKUP(GroupVertices[[#This Row],[Vertex]],Vertices[],MATCH("ID",Vertices[[#Headers],[Vertex]:[Vertex Content Word Count]],0),FALSE)</f>
        <v>165</v>
      </c>
    </row>
    <row r="114" spans="1:3" ht="15">
      <c r="A114" s="78" t="s">
        <v>2814</v>
      </c>
      <c r="B114" s="85" t="s">
        <v>309</v>
      </c>
      <c r="C114" s="78">
        <f>VLOOKUP(GroupVertices[[#This Row],[Vertex]],Vertices[],MATCH("ID",Vertices[[#Headers],[Vertex]:[Vertex Content Word Count]],0),FALSE)</f>
        <v>138</v>
      </c>
    </row>
    <row r="115" spans="1:3" ht="15">
      <c r="A115" s="78" t="s">
        <v>2814</v>
      </c>
      <c r="B115" s="85" t="s">
        <v>303</v>
      </c>
      <c r="C115" s="78">
        <f>VLOOKUP(GroupVertices[[#This Row],[Vertex]],Vertices[],MATCH("ID",Vertices[[#Headers],[Vertex]:[Vertex Content Word Count]],0),FALSE)</f>
        <v>133</v>
      </c>
    </row>
    <row r="116" spans="1:3" ht="15">
      <c r="A116" s="78" t="s">
        <v>2814</v>
      </c>
      <c r="B116" s="85" t="s">
        <v>304</v>
      </c>
      <c r="C116" s="78">
        <f>VLOOKUP(GroupVertices[[#This Row],[Vertex]],Vertices[],MATCH("ID",Vertices[[#Headers],[Vertex]:[Vertex Content Word Count]],0),FALSE)</f>
        <v>137</v>
      </c>
    </row>
    <row r="117" spans="1:3" ht="15">
      <c r="A117" s="78" t="s">
        <v>2814</v>
      </c>
      <c r="B117" s="85" t="s">
        <v>308</v>
      </c>
      <c r="C117" s="78">
        <f>VLOOKUP(GroupVertices[[#This Row],[Vertex]],Vertices[],MATCH("ID",Vertices[[#Headers],[Vertex]:[Vertex Content Word Count]],0),FALSE)</f>
        <v>164</v>
      </c>
    </row>
    <row r="118" spans="1:3" ht="15">
      <c r="A118" s="78" t="s">
        <v>2814</v>
      </c>
      <c r="B118" s="85" t="s">
        <v>307</v>
      </c>
      <c r="C118" s="78">
        <f>VLOOKUP(GroupVertices[[#This Row],[Vertex]],Vertices[],MATCH("ID",Vertices[[#Headers],[Vertex]:[Vertex Content Word Count]],0),FALSE)</f>
        <v>163</v>
      </c>
    </row>
    <row r="119" spans="1:3" ht="15">
      <c r="A119" s="78" t="s">
        <v>2814</v>
      </c>
      <c r="B119" s="85" t="s">
        <v>291</v>
      </c>
      <c r="C119" s="78">
        <f>VLOOKUP(GroupVertices[[#This Row],[Vertex]],Vertices[],MATCH("ID",Vertices[[#Headers],[Vertex]:[Vertex Content Word Count]],0),FALSE)</f>
        <v>147</v>
      </c>
    </row>
    <row r="120" spans="1:3" ht="15">
      <c r="A120" s="78" t="s">
        <v>2814</v>
      </c>
      <c r="B120" s="85" t="s">
        <v>290</v>
      </c>
      <c r="C120" s="78">
        <f>VLOOKUP(GroupVertices[[#This Row],[Vertex]],Vertices[],MATCH("ID",Vertices[[#Headers],[Vertex]:[Vertex Content Word Count]],0),FALSE)</f>
        <v>146</v>
      </c>
    </row>
    <row r="121" spans="1:3" ht="15">
      <c r="A121" s="78" t="s">
        <v>2814</v>
      </c>
      <c r="B121" s="85" t="s">
        <v>302</v>
      </c>
      <c r="C121" s="78">
        <f>VLOOKUP(GroupVertices[[#This Row],[Vertex]],Vertices[],MATCH("ID",Vertices[[#Headers],[Vertex]:[Vertex Content Word Count]],0),FALSE)</f>
        <v>135</v>
      </c>
    </row>
    <row r="122" spans="1:3" ht="15">
      <c r="A122" s="78" t="s">
        <v>2814</v>
      </c>
      <c r="B122" s="85" t="s">
        <v>415</v>
      </c>
      <c r="C122" s="78">
        <f>VLOOKUP(GroupVertices[[#This Row],[Vertex]],Vertices[],MATCH("ID",Vertices[[#Headers],[Vertex]:[Vertex Content Word Count]],0),FALSE)</f>
        <v>134</v>
      </c>
    </row>
    <row r="123" spans="1:3" ht="15">
      <c r="A123" s="78" t="s">
        <v>2814</v>
      </c>
      <c r="B123" s="85" t="s">
        <v>284</v>
      </c>
      <c r="C123" s="78">
        <f>VLOOKUP(GroupVertices[[#This Row],[Vertex]],Vertices[],MATCH("ID",Vertices[[#Headers],[Vertex]:[Vertex Content Word Count]],0),FALSE)</f>
        <v>139</v>
      </c>
    </row>
    <row r="124" spans="1:3" ht="15">
      <c r="A124" s="78" t="s">
        <v>2814</v>
      </c>
      <c r="B124" s="85" t="s">
        <v>283</v>
      </c>
      <c r="C124" s="78">
        <f>VLOOKUP(GroupVertices[[#This Row],[Vertex]],Vertices[],MATCH("ID",Vertices[[#Headers],[Vertex]:[Vertex Content Word Count]],0),FALSE)</f>
        <v>136</v>
      </c>
    </row>
    <row r="125" spans="1:3" ht="15">
      <c r="A125" s="78" t="s">
        <v>2814</v>
      </c>
      <c r="B125" s="85" t="s">
        <v>282</v>
      </c>
      <c r="C125" s="78">
        <f>VLOOKUP(GroupVertices[[#This Row],[Vertex]],Vertices[],MATCH("ID",Vertices[[#Headers],[Vertex]:[Vertex Content Word Count]],0),FALSE)</f>
        <v>132</v>
      </c>
    </row>
    <row r="126" spans="1:3" ht="15">
      <c r="A126" s="78" t="s">
        <v>2815</v>
      </c>
      <c r="B126" s="85" t="s">
        <v>253</v>
      </c>
      <c r="C126" s="78">
        <f>VLOOKUP(GroupVertices[[#This Row],[Vertex]],Vertices[],MATCH("ID",Vertices[[#Headers],[Vertex]:[Vertex Content Word Count]],0),FALSE)</f>
        <v>71</v>
      </c>
    </row>
    <row r="127" spans="1:3" ht="15">
      <c r="A127" s="78" t="s">
        <v>2815</v>
      </c>
      <c r="B127" s="85" t="s">
        <v>385</v>
      </c>
      <c r="C127" s="78">
        <f>VLOOKUP(GroupVertices[[#This Row],[Vertex]],Vertices[],MATCH("ID",Vertices[[#Headers],[Vertex]:[Vertex Content Word Count]],0),FALSE)</f>
        <v>70</v>
      </c>
    </row>
    <row r="128" spans="1:3" ht="15">
      <c r="A128" s="78" t="s">
        <v>2815</v>
      </c>
      <c r="B128" s="85" t="s">
        <v>384</v>
      </c>
      <c r="C128" s="78">
        <f>VLOOKUP(GroupVertices[[#This Row],[Vertex]],Vertices[],MATCH("ID",Vertices[[#Headers],[Vertex]:[Vertex Content Word Count]],0),FALSE)</f>
        <v>69</v>
      </c>
    </row>
    <row r="129" spans="1:3" ht="15">
      <c r="A129" s="78" t="s">
        <v>2815</v>
      </c>
      <c r="B129" s="85" t="s">
        <v>383</v>
      </c>
      <c r="C129" s="78">
        <f>VLOOKUP(GroupVertices[[#This Row],[Vertex]],Vertices[],MATCH("ID",Vertices[[#Headers],[Vertex]:[Vertex Content Word Count]],0),FALSE)</f>
        <v>68</v>
      </c>
    </row>
    <row r="130" spans="1:3" ht="15">
      <c r="A130" s="78" t="s">
        <v>2815</v>
      </c>
      <c r="B130" s="85" t="s">
        <v>252</v>
      </c>
      <c r="C130" s="78">
        <f>VLOOKUP(GroupVertices[[#This Row],[Vertex]],Vertices[],MATCH("ID",Vertices[[#Headers],[Vertex]:[Vertex Content Word Count]],0),FALSE)</f>
        <v>67</v>
      </c>
    </row>
    <row r="131" spans="1:3" ht="15">
      <c r="A131" s="78" t="s">
        <v>2816</v>
      </c>
      <c r="B131" s="85" t="s">
        <v>312</v>
      </c>
      <c r="C131" s="78">
        <f>VLOOKUP(GroupVertices[[#This Row],[Vertex]],Vertices[],MATCH("ID",Vertices[[#Headers],[Vertex]:[Vertex Content Word Count]],0),FALSE)</f>
        <v>118</v>
      </c>
    </row>
    <row r="132" spans="1:3" ht="15">
      <c r="A132" s="78" t="s">
        <v>2816</v>
      </c>
      <c r="B132" s="85" t="s">
        <v>420</v>
      </c>
      <c r="C132" s="78">
        <f>VLOOKUP(GroupVertices[[#This Row],[Vertex]],Vertices[],MATCH("ID",Vertices[[#Headers],[Vertex]:[Vertex Content Word Count]],0),FALSE)</f>
        <v>167</v>
      </c>
    </row>
    <row r="133" spans="1:3" ht="15">
      <c r="A133" s="78" t="s">
        <v>2816</v>
      </c>
      <c r="B133" s="85" t="s">
        <v>311</v>
      </c>
      <c r="C133" s="78">
        <f>VLOOKUP(GroupVertices[[#This Row],[Vertex]],Vertices[],MATCH("ID",Vertices[[#Headers],[Vertex]:[Vertex Content Word Count]],0),FALSE)</f>
        <v>166</v>
      </c>
    </row>
    <row r="134" spans="1:3" ht="15">
      <c r="A134" s="78" t="s">
        <v>2816</v>
      </c>
      <c r="B134" s="85" t="s">
        <v>274</v>
      </c>
      <c r="C134" s="78">
        <f>VLOOKUP(GroupVertices[[#This Row],[Vertex]],Vertices[],MATCH("ID",Vertices[[#Headers],[Vertex]:[Vertex Content Word Count]],0),FALSE)</f>
        <v>117</v>
      </c>
    </row>
    <row r="135" spans="1:3" ht="15">
      <c r="A135" s="78" t="s">
        <v>2817</v>
      </c>
      <c r="B135" s="85" t="s">
        <v>300</v>
      </c>
      <c r="C135" s="78">
        <f>VLOOKUP(GroupVertices[[#This Row],[Vertex]],Vertices[],MATCH("ID",Vertices[[#Headers],[Vertex]:[Vertex Content Word Count]],0),FALSE)</f>
        <v>158</v>
      </c>
    </row>
    <row r="136" spans="1:3" ht="15">
      <c r="A136" s="78" t="s">
        <v>2817</v>
      </c>
      <c r="B136" s="85" t="s">
        <v>289</v>
      </c>
      <c r="C136" s="78">
        <f>VLOOKUP(GroupVertices[[#This Row],[Vertex]],Vertices[],MATCH("ID",Vertices[[#Headers],[Vertex]:[Vertex Content Word Count]],0),FALSE)</f>
        <v>144</v>
      </c>
    </row>
    <row r="137" spans="1:3" ht="15">
      <c r="A137" s="78" t="s">
        <v>2817</v>
      </c>
      <c r="B137" s="85" t="s">
        <v>299</v>
      </c>
      <c r="C137" s="78">
        <f>VLOOKUP(GroupVertices[[#This Row],[Vertex]],Vertices[],MATCH("ID",Vertices[[#Headers],[Vertex]:[Vertex Content Word Count]],0),FALSE)</f>
        <v>157</v>
      </c>
    </row>
    <row r="138" spans="1:3" ht="15">
      <c r="A138" s="78" t="s">
        <v>2817</v>
      </c>
      <c r="B138" s="85" t="s">
        <v>416</v>
      </c>
      <c r="C138" s="78">
        <f>VLOOKUP(GroupVertices[[#This Row],[Vertex]],Vertices[],MATCH("ID",Vertices[[#Headers],[Vertex]:[Vertex Content Word Count]],0),FALSE)</f>
        <v>145</v>
      </c>
    </row>
    <row r="139" spans="1:3" ht="15">
      <c r="A139" s="78" t="s">
        <v>2818</v>
      </c>
      <c r="B139" s="85" t="s">
        <v>280</v>
      </c>
      <c r="C139" s="78">
        <f>VLOOKUP(GroupVertices[[#This Row],[Vertex]],Vertices[],MATCH("ID",Vertices[[#Headers],[Vertex]:[Vertex Content Word Count]],0),FALSE)</f>
        <v>126</v>
      </c>
    </row>
    <row r="140" spans="1:3" ht="15">
      <c r="A140" s="78" t="s">
        <v>2818</v>
      </c>
      <c r="B140" s="85" t="s">
        <v>413</v>
      </c>
      <c r="C140" s="78">
        <f>VLOOKUP(GroupVertices[[#This Row],[Vertex]],Vertices[],MATCH("ID",Vertices[[#Headers],[Vertex]:[Vertex Content Word Count]],0),FALSE)</f>
        <v>129</v>
      </c>
    </row>
    <row r="141" spans="1:3" ht="15">
      <c r="A141" s="78" t="s">
        <v>2818</v>
      </c>
      <c r="B141" s="85" t="s">
        <v>412</v>
      </c>
      <c r="C141" s="78">
        <f>VLOOKUP(GroupVertices[[#This Row],[Vertex]],Vertices[],MATCH("ID",Vertices[[#Headers],[Vertex]:[Vertex Content Word Count]],0),FALSE)</f>
        <v>128</v>
      </c>
    </row>
    <row r="142" spans="1:3" ht="15">
      <c r="A142" s="78" t="s">
        <v>2818</v>
      </c>
      <c r="B142" s="85" t="s">
        <v>411</v>
      </c>
      <c r="C142" s="78">
        <f>VLOOKUP(GroupVertices[[#This Row],[Vertex]],Vertices[],MATCH("ID",Vertices[[#Headers],[Vertex]:[Vertex Content Word Count]],0),FALSE)</f>
        <v>127</v>
      </c>
    </row>
    <row r="143" spans="1:3" ht="15">
      <c r="A143" s="78" t="s">
        <v>2819</v>
      </c>
      <c r="B143" s="85" t="s">
        <v>361</v>
      </c>
      <c r="C143" s="78">
        <f>VLOOKUP(GroupVertices[[#This Row],[Vertex]],Vertices[],MATCH("ID",Vertices[[#Headers],[Vertex]:[Vertex Content Word Count]],0),FALSE)</f>
        <v>221</v>
      </c>
    </row>
    <row r="144" spans="1:3" ht="15">
      <c r="A144" s="78" t="s">
        <v>2819</v>
      </c>
      <c r="B144" s="85" t="s">
        <v>360</v>
      </c>
      <c r="C144" s="78">
        <f>VLOOKUP(GroupVertices[[#This Row],[Vertex]],Vertices[],MATCH("ID",Vertices[[#Headers],[Vertex]:[Vertex Content Word Count]],0),FALSE)</f>
        <v>209</v>
      </c>
    </row>
    <row r="145" spans="1:3" ht="15">
      <c r="A145" s="78" t="s">
        <v>2819</v>
      </c>
      <c r="B145" s="85" t="s">
        <v>350</v>
      </c>
      <c r="C145" s="78">
        <f>VLOOKUP(GroupVertices[[#This Row],[Vertex]],Vertices[],MATCH("ID",Vertices[[#Headers],[Vertex]:[Vertex Content Word Count]],0),FALSE)</f>
        <v>208</v>
      </c>
    </row>
    <row r="146" spans="1:3" ht="15">
      <c r="A146" s="78" t="s">
        <v>2820</v>
      </c>
      <c r="B146" s="85" t="s">
        <v>359</v>
      </c>
      <c r="C146" s="78">
        <f>VLOOKUP(GroupVertices[[#This Row],[Vertex]],Vertices[],MATCH("ID",Vertices[[#Headers],[Vertex]:[Vertex Content Word Count]],0),FALSE)</f>
        <v>220</v>
      </c>
    </row>
    <row r="147" spans="1:3" ht="15">
      <c r="A147" s="78" t="s">
        <v>2820</v>
      </c>
      <c r="B147" s="85" t="s">
        <v>430</v>
      </c>
      <c r="C147" s="78">
        <f>VLOOKUP(GroupVertices[[#This Row],[Vertex]],Vertices[],MATCH("ID",Vertices[[#Headers],[Vertex]:[Vertex Content Word Count]],0),FALSE)</f>
        <v>219</v>
      </c>
    </row>
    <row r="148" spans="1:3" ht="15">
      <c r="A148" s="78" t="s">
        <v>2820</v>
      </c>
      <c r="B148" s="85" t="s">
        <v>358</v>
      </c>
      <c r="C148" s="78">
        <f>VLOOKUP(GroupVertices[[#This Row],[Vertex]],Vertices[],MATCH("ID",Vertices[[#Headers],[Vertex]:[Vertex Content Word Count]],0),FALSE)</f>
        <v>218</v>
      </c>
    </row>
    <row r="149" spans="1:3" ht="15">
      <c r="A149" s="78" t="s">
        <v>2821</v>
      </c>
      <c r="B149" s="85" t="s">
        <v>343</v>
      </c>
      <c r="C149" s="78">
        <f>VLOOKUP(GroupVertices[[#This Row],[Vertex]],Vertices[],MATCH("ID",Vertices[[#Headers],[Vertex]:[Vertex Content Word Count]],0),FALSE)</f>
        <v>204</v>
      </c>
    </row>
    <row r="150" spans="1:3" ht="15">
      <c r="A150" s="78" t="s">
        <v>2821</v>
      </c>
      <c r="B150" s="85" t="s">
        <v>342</v>
      </c>
      <c r="C150" s="78">
        <f>VLOOKUP(GroupVertices[[#This Row],[Vertex]],Vertices[],MATCH("ID",Vertices[[#Headers],[Vertex]:[Vertex Content Word Count]],0),FALSE)</f>
        <v>201</v>
      </c>
    </row>
    <row r="151" spans="1:3" ht="15">
      <c r="A151" s="78" t="s">
        <v>2821</v>
      </c>
      <c r="B151" s="85" t="s">
        <v>339</v>
      </c>
      <c r="C151" s="78">
        <f>VLOOKUP(GroupVertices[[#This Row],[Vertex]],Vertices[],MATCH("ID",Vertices[[#Headers],[Vertex]:[Vertex Content Word Count]],0),FALSE)</f>
        <v>200</v>
      </c>
    </row>
    <row r="152" spans="1:3" ht="15">
      <c r="A152" s="78" t="s">
        <v>2822</v>
      </c>
      <c r="B152" s="85" t="s">
        <v>318</v>
      </c>
      <c r="C152" s="78">
        <f>VLOOKUP(GroupVertices[[#This Row],[Vertex]],Vertices[],MATCH("ID",Vertices[[#Headers],[Vertex]:[Vertex Content Word Count]],0),FALSE)</f>
        <v>175</v>
      </c>
    </row>
    <row r="153" spans="1:3" ht="15">
      <c r="A153" s="78" t="s">
        <v>2822</v>
      </c>
      <c r="B153" s="85" t="s">
        <v>424</v>
      </c>
      <c r="C153" s="78">
        <f>VLOOKUP(GroupVertices[[#This Row],[Vertex]],Vertices[],MATCH("ID",Vertices[[#Headers],[Vertex]:[Vertex Content Word Count]],0),FALSE)</f>
        <v>177</v>
      </c>
    </row>
    <row r="154" spans="1:3" ht="15">
      <c r="A154" s="78" t="s">
        <v>2822</v>
      </c>
      <c r="B154" s="85" t="s">
        <v>423</v>
      </c>
      <c r="C154" s="78">
        <f>VLOOKUP(GroupVertices[[#This Row],[Vertex]],Vertices[],MATCH("ID",Vertices[[#Headers],[Vertex]:[Vertex Content Word Count]],0),FALSE)</f>
        <v>176</v>
      </c>
    </row>
    <row r="155" spans="1:3" ht="15">
      <c r="A155" s="78" t="s">
        <v>2823</v>
      </c>
      <c r="B155" s="85" t="s">
        <v>317</v>
      </c>
      <c r="C155" s="78">
        <f>VLOOKUP(GroupVertices[[#This Row],[Vertex]],Vertices[],MATCH("ID",Vertices[[#Headers],[Vertex]:[Vertex Content Word Count]],0),FALSE)</f>
        <v>174</v>
      </c>
    </row>
    <row r="156" spans="1:3" ht="15">
      <c r="A156" s="78" t="s">
        <v>2823</v>
      </c>
      <c r="B156" s="85" t="s">
        <v>316</v>
      </c>
      <c r="C156" s="78">
        <f>VLOOKUP(GroupVertices[[#This Row],[Vertex]],Vertices[],MATCH("ID",Vertices[[#Headers],[Vertex]:[Vertex Content Word Count]],0),FALSE)</f>
        <v>173</v>
      </c>
    </row>
    <row r="157" spans="1:3" ht="15">
      <c r="A157" s="78" t="s">
        <v>2823</v>
      </c>
      <c r="B157" s="85" t="s">
        <v>315</v>
      </c>
      <c r="C157" s="78">
        <f>VLOOKUP(GroupVertices[[#This Row],[Vertex]],Vertices[],MATCH("ID",Vertices[[#Headers],[Vertex]:[Vertex Content Word Count]],0),FALSE)</f>
        <v>172</v>
      </c>
    </row>
    <row r="158" spans="1:3" ht="15">
      <c r="A158" s="78" t="s">
        <v>2824</v>
      </c>
      <c r="B158" s="85" t="s">
        <v>314</v>
      </c>
      <c r="C158" s="78">
        <f>VLOOKUP(GroupVertices[[#This Row],[Vertex]],Vertices[],MATCH("ID",Vertices[[#Headers],[Vertex]:[Vertex Content Word Count]],0),FALSE)</f>
        <v>169</v>
      </c>
    </row>
    <row r="159" spans="1:3" ht="15">
      <c r="A159" s="78" t="s">
        <v>2824</v>
      </c>
      <c r="B159" s="85" t="s">
        <v>422</v>
      </c>
      <c r="C159" s="78">
        <f>VLOOKUP(GroupVertices[[#This Row],[Vertex]],Vertices[],MATCH("ID",Vertices[[#Headers],[Vertex]:[Vertex Content Word Count]],0),FALSE)</f>
        <v>171</v>
      </c>
    </row>
    <row r="160" spans="1:3" ht="15">
      <c r="A160" s="78" t="s">
        <v>2824</v>
      </c>
      <c r="B160" s="85" t="s">
        <v>421</v>
      </c>
      <c r="C160" s="78">
        <f>VLOOKUP(GroupVertices[[#This Row],[Vertex]],Vertices[],MATCH("ID",Vertices[[#Headers],[Vertex]:[Vertex Content Word Count]],0),FALSE)</f>
        <v>170</v>
      </c>
    </row>
    <row r="161" spans="1:3" ht="15">
      <c r="A161" s="78" t="s">
        <v>2825</v>
      </c>
      <c r="B161" s="85" t="s">
        <v>298</v>
      </c>
      <c r="C161" s="78">
        <f>VLOOKUP(GroupVertices[[#This Row],[Vertex]],Vertices[],MATCH("ID",Vertices[[#Headers],[Vertex]:[Vertex Content Word Count]],0),FALSE)</f>
        <v>154</v>
      </c>
    </row>
    <row r="162" spans="1:3" ht="15">
      <c r="A162" s="78" t="s">
        <v>2825</v>
      </c>
      <c r="B162" s="85" t="s">
        <v>418</v>
      </c>
      <c r="C162" s="78">
        <f>VLOOKUP(GroupVertices[[#This Row],[Vertex]],Vertices[],MATCH("ID",Vertices[[#Headers],[Vertex]:[Vertex Content Word Count]],0),FALSE)</f>
        <v>156</v>
      </c>
    </row>
    <row r="163" spans="1:3" ht="15">
      <c r="A163" s="78" t="s">
        <v>2825</v>
      </c>
      <c r="B163" s="85" t="s">
        <v>417</v>
      </c>
      <c r="C163" s="78">
        <f>VLOOKUP(GroupVertices[[#This Row],[Vertex]],Vertices[],MATCH("ID",Vertices[[#Headers],[Vertex]:[Vertex Content Word Count]],0),FALSE)</f>
        <v>155</v>
      </c>
    </row>
    <row r="164" spans="1:3" ht="15">
      <c r="A164" s="78" t="s">
        <v>2826</v>
      </c>
      <c r="B164" s="85" t="s">
        <v>276</v>
      </c>
      <c r="C164" s="78">
        <f>VLOOKUP(GroupVertices[[#This Row],[Vertex]],Vertices[],MATCH("ID",Vertices[[#Headers],[Vertex]:[Vertex Content Word Count]],0),FALSE)</f>
        <v>119</v>
      </c>
    </row>
    <row r="165" spans="1:3" ht="15">
      <c r="A165" s="78" t="s">
        <v>2826</v>
      </c>
      <c r="B165" s="85" t="s">
        <v>275</v>
      </c>
      <c r="C165" s="78">
        <f>VLOOKUP(GroupVertices[[#This Row],[Vertex]],Vertices[],MATCH("ID",Vertices[[#Headers],[Vertex]:[Vertex Content Word Count]],0),FALSE)</f>
        <v>73</v>
      </c>
    </row>
    <row r="166" spans="1:3" ht="15">
      <c r="A166" s="78" t="s">
        <v>2826</v>
      </c>
      <c r="B166" s="85" t="s">
        <v>254</v>
      </c>
      <c r="C166" s="78">
        <f>VLOOKUP(GroupVertices[[#This Row],[Vertex]],Vertices[],MATCH("ID",Vertices[[#Headers],[Vertex]:[Vertex Content Word Count]],0),FALSE)</f>
        <v>72</v>
      </c>
    </row>
    <row r="167" spans="1:3" ht="15">
      <c r="A167" s="78" t="s">
        <v>2827</v>
      </c>
      <c r="B167" s="85" t="s">
        <v>272</v>
      </c>
      <c r="C167" s="78">
        <f>VLOOKUP(GroupVertices[[#This Row],[Vertex]],Vertices[],MATCH("ID",Vertices[[#Headers],[Vertex]:[Vertex Content Word Count]],0),FALSE)</f>
        <v>112</v>
      </c>
    </row>
    <row r="168" spans="1:3" ht="15">
      <c r="A168" s="78" t="s">
        <v>2827</v>
      </c>
      <c r="B168" s="85" t="s">
        <v>407</v>
      </c>
      <c r="C168" s="78">
        <f>VLOOKUP(GroupVertices[[#This Row],[Vertex]],Vertices[],MATCH("ID",Vertices[[#Headers],[Vertex]:[Vertex Content Word Count]],0),FALSE)</f>
        <v>114</v>
      </c>
    </row>
    <row r="169" spans="1:3" ht="15">
      <c r="A169" s="78" t="s">
        <v>2827</v>
      </c>
      <c r="B169" s="85" t="s">
        <v>406</v>
      </c>
      <c r="C169" s="78">
        <f>VLOOKUP(GroupVertices[[#This Row],[Vertex]],Vertices[],MATCH("ID",Vertices[[#Headers],[Vertex]:[Vertex Content Word Count]],0),FALSE)</f>
        <v>113</v>
      </c>
    </row>
    <row r="170" spans="1:3" ht="15">
      <c r="A170" s="78" t="s">
        <v>2828</v>
      </c>
      <c r="B170" s="85" t="s">
        <v>271</v>
      </c>
      <c r="C170" s="78">
        <f>VLOOKUP(GroupVertices[[#This Row],[Vertex]],Vertices[],MATCH("ID",Vertices[[#Headers],[Vertex]:[Vertex Content Word Count]],0),FALSE)</f>
        <v>111</v>
      </c>
    </row>
    <row r="171" spans="1:3" ht="15">
      <c r="A171" s="78" t="s">
        <v>2828</v>
      </c>
      <c r="B171" s="85" t="s">
        <v>270</v>
      </c>
      <c r="C171" s="78">
        <f>VLOOKUP(GroupVertices[[#This Row],[Vertex]],Vertices[],MATCH("ID",Vertices[[#Headers],[Vertex]:[Vertex Content Word Count]],0),FALSE)</f>
        <v>109</v>
      </c>
    </row>
    <row r="172" spans="1:3" ht="15">
      <c r="A172" s="78" t="s">
        <v>2828</v>
      </c>
      <c r="B172" s="85" t="s">
        <v>268</v>
      </c>
      <c r="C172" s="78">
        <f>VLOOKUP(GroupVertices[[#This Row],[Vertex]],Vertices[],MATCH("ID",Vertices[[#Headers],[Vertex]:[Vertex Content Word Count]],0),FALSE)</f>
        <v>108</v>
      </c>
    </row>
    <row r="173" spans="1:3" ht="15">
      <c r="A173" s="78" t="s">
        <v>2829</v>
      </c>
      <c r="B173" s="85" t="s">
        <v>256</v>
      </c>
      <c r="C173" s="78">
        <f>VLOOKUP(GroupVertices[[#This Row],[Vertex]],Vertices[],MATCH("ID",Vertices[[#Headers],[Vertex]:[Vertex Content Word Count]],0),FALSE)</f>
        <v>75</v>
      </c>
    </row>
    <row r="174" spans="1:3" ht="15">
      <c r="A174" s="78" t="s">
        <v>2829</v>
      </c>
      <c r="B174" s="85" t="s">
        <v>387</v>
      </c>
      <c r="C174" s="78">
        <f>VLOOKUP(GroupVertices[[#This Row],[Vertex]],Vertices[],MATCH("ID",Vertices[[#Headers],[Vertex]:[Vertex Content Word Count]],0),FALSE)</f>
        <v>77</v>
      </c>
    </row>
    <row r="175" spans="1:3" ht="15">
      <c r="A175" s="78" t="s">
        <v>2829</v>
      </c>
      <c r="B175" s="85" t="s">
        <v>386</v>
      </c>
      <c r="C175" s="78">
        <f>VLOOKUP(GroupVertices[[#This Row],[Vertex]],Vertices[],MATCH("ID",Vertices[[#Headers],[Vertex]:[Vertex Content Word Count]],0),FALSE)</f>
        <v>76</v>
      </c>
    </row>
    <row r="176" spans="1:3" ht="15">
      <c r="A176" s="78" t="s">
        <v>2830</v>
      </c>
      <c r="B176" s="85" t="s">
        <v>234</v>
      </c>
      <c r="C176" s="78">
        <f>VLOOKUP(GroupVertices[[#This Row],[Vertex]],Vertices[],MATCH("ID",Vertices[[#Headers],[Vertex]:[Vertex Content Word Count]],0),FALSE)</f>
        <v>38</v>
      </c>
    </row>
    <row r="177" spans="1:3" ht="15">
      <c r="A177" s="78" t="s">
        <v>2830</v>
      </c>
      <c r="B177" s="85" t="s">
        <v>233</v>
      </c>
      <c r="C177" s="78">
        <f>VLOOKUP(GroupVertices[[#This Row],[Vertex]],Vertices[],MATCH("ID",Vertices[[#Headers],[Vertex]:[Vertex Content Word Count]],0),FALSE)</f>
        <v>36</v>
      </c>
    </row>
    <row r="178" spans="1:3" ht="15">
      <c r="A178" s="78" t="s">
        <v>2830</v>
      </c>
      <c r="B178" s="85" t="s">
        <v>372</v>
      </c>
      <c r="C178" s="78">
        <f>VLOOKUP(GroupVertices[[#This Row],[Vertex]],Vertices[],MATCH("ID",Vertices[[#Headers],[Vertex]:[Vertex Content Word Count]],0),FALSE)</f>
        <v>37</v>
      </c>
    </row>
    <row r="179" spans="1:3" ht="15">
      <c r="A179" s="78" t="s">
        <v>2831</v>
      </c>
      <c r="B179" s="85" t="s">
        <v>227</v>
      </c>
      <c r="C179" s="78">
        <f>VLOOKUP(GroupVertices[[#This Row],[Vertex]],Vertices[],MATCH("ID",Vertices[[#Headers],[Vertex]:[Vertex Content Word Count]],0),FALSE)</f>
        <v>20</v>
      </c>
    </row>
    <row r="180" spans="1:3" ht="15">
      <c r="A180" s="78" t="s">
        <v>2831</v>
      </c>
      <c r="B180" s="85" t="s">
        <v>365</v>
      </c>
      <c r="C180" s="78">
        <f>VLOOKUP(GroupVertices[[#This Row],[Vertex]],Vertices[],MATCH("ID",Vertices[[#Headers],[Vertex]:[Vertex Content Word Count]],0),FALSE)</f>
        <v>22</v>
      </c>
    </row>
    <row r="181" spans="1:3" ht="15">
      <c r="A181" s="78" t="s">
        <v>2831</v>
      </c>
      <c r="B181" s="85" t="s">
        <v>364</v>
      </c>
      <c r="C181" s="78">
        <f>VLOOKUP(GroupVertices[[#This Row],[Vertex]],Vertices[],MATCH("ID",Vertices[[#Headers],[Vertex]:[Vertex Content Word Count]],0),FALSE)</f>
        <v>21</v>
      </c>
    </row>
    <row r="182" spans="1:3" ht="15">
      <c r="A182" s="78" t="s">
        <v>2832</v>
      </c>
      <c r="B182" s="85" t="s">
        <v>219</v>
      </c>
      <c r="C182" s="78">
        <f>VLOOKUP(GroupVertices[[#This Row],[Vertex]],Vertices[],MATCH("ID",Vertices[[#Headers],[Vertex]:[Vertex Content Word Count]],0),FALSE)</f>
        <v>11</v>
      </c>
    </row>
    <row r="183" spans="1:3" ht="15">
      <c r="A183" s="78" t="s">
        <v>2832</v>
      </c>
      <c r="B183" s="85" t="s">
        <v>218</v>
      </c>
      <c r="C183" s="78">
        <f>VLOOKUP(GroupVertices[[#This Row],[Vertex]],Vertices[],MATCH("ID",Vertices[[#Headers],[Vertex]:[Vertex Content Word Count]],0),FALSE)</f>
        <v>10</v>
      </c>
    </row>
    <row r="184" spans="1:3" ht="15">
      <c r="A184" s="78" t="s">
        <v>2832</v>
      </c>
      <c r="B184" s="85" t="s">
        <v>217</v>
      </c>
      <c r="C184" s="78">
        <f>VLOOKUP(GroupVertices[[#This Row],[Vertex]],Vertices[],MATCH("ID",Vertices[[#Headers],[Vertex]:[Vertex Content Word Count]],0),FALSE)</f>
        <v>9</v>
      </c>
    </row>
    <row r="185" spans="1:3" ht="15">
      <c r="A185" s="78" t="s">
        <v>2833</v>
      </c>
      <c r="B185" s="85" t="s">
        <v>352</v>
      </c>
      <c r="C185" s="78">
        <f>VLOOKUP(GroupVertices[[#This Row],[Vertex]],Vertices[],MATCH("ID",Vertices[[#Headers],[Vertex]:[Vertex Content Word Count]],0),FALSE)</f>
        <v>212</v>
      </c>
    </row>
    <row r="186" spans="1:3" ht="15">
      <c r="A186" s="78" t="s">
        <v>2833</v>
      </c>
      <c r="B186" s="85" t="s">
        <v>429</v>
      </c>
      <c r="C186" s="78">
        <f>VLOOKUP(GroupVertices[[#This Row],[Vertex]],Vertices[],MATCH("ID",Vertices[[#Headers],[Vertex]:[Vertex Content Word Count]],0),FALSE)</f>
        <v>213</v>
      </c>
    </row>
    <row r="187" spans="1:3" ht="15">
      <c r="A187" s="78" t="s">
        <v>2834</v>
      </c>
      <c r="B187" s="85" t="s">
        <v>351</v>
      </c>
      <c r="C187" s="78">
        <f>VLOOKUP(GroupVertices[[#This Row],[Vertex]],Vertices[],MATCH("ID",Vertices[[#Headers],[Vertex]:[Vertex Content Word Count]],0),FALSE)</f>
        <v>210</v>
      </c>
    </row>
    <row r="188" spans="1:3" ht="15">
      <c r="A188" s="78" t="s">
        <v>2834</v>
      </c>
      <c r="B188" s="85" t="s">
        <v>428</v>
      </c>
      <c r="C188" s="78">
        <f>VLOOKUP(GroupVertices[[#This Row],[Vertex]],Vertices[],MATCH("ID",Vertices[[#Headers],[Vertex]:[Vertex Content Word Count]],0),FALSE)</f>
        <v>211</v>
      </c>
    </row>
    <row r="189" spans="1:3" ht="15">
      <c r="A189" s="78" t="s">
        <v>2835</v>
      </c>
      <c r="B189" s="85" t="s">
        <v>345</v>
      </c>
      <c r="C189" s="78">
        <f>VLOOKUP(GroupVertices[[#This Row],[Vertex]],Vertices[],MATCH("ID",Vertices[[#Headers],[Vertex]:[Vertex Content Word Count]],0),FALSE)</f>
        <v>205</v>
      </c>
    </row>
    <row r="190" spans="1:3" ht="15">
      <c r="A190" s="78" t="s">
        <v>2835</v>
      </c>
      <c r="B190" s="85" t="s">
        <v>427</v>
      </c>
      <c r="C190" s="78">
        <f>VLOOKUP(GroupVertices[[#This Row],[Vertex]],Vertices[],MATCH("ID",Vertices[[#Headers],[Vertex]:[Vertex Content Word Count]],0),FALSE)</f>
        <v>206</v>
      </c>
    </row>
    <row r="191" spans="1:3" ht="15">
      <c r="A191" s="78" t="s">
        <v>2836</v>
      </c>
      <c r="B191" s="85" t="s">
        <v>335</v>
      </c>
      <c r="C191" s="78">
        <f>VLOOKUP(GroupVertices[[#This Row],[Vertex]],Vertices[],MATCH("ID",Vertices[[#Headers],[Vertex]:[Vertex Content Word Count]],0),FALSE)</f>
        <v>195</v>
      </c>
    </row>
    <row r="192" spans="1:3" ht="15">
      <c r="A192" s="78" t="s">
        <v>2836</v>
      </c>
      <c r="B192" s="85" t="s">
        <v>426</v>
      </c>
      <c r="C192" s="78">
        <f>VLOOKUP(GroupVertices[[#This Row],[Vertex]],Vertices[],MATCH("ID",Vertices[[#Headers],[Vertex]:[Vertex Content Word Count]],0),FALSE)</f>
        <v>196</v>
      </c>
    </row>
    <row r="193" spans="1:3" ht="15">
      <c r="A193" s="78" t="s">
        <v>2837</v>
      </c>
      <c r="B193" s="85" t="s">
        <v>331</v>
      </c>
      <c r="C193" s="78">
        <f>VLOOKUP(GroupVertices[[#This Row],[Vertex]],Vertices[],MATCH("ID",Vertices[[#Headers],[Vertex]:[Vertex Content Word Count]],0),FALSE)</f>
        <v>190</v>
      </c>
    </row>
    <row r="194" spans="1:3" ht="15">
      <c r="A194" s="78" t="s">
        <v>2837</v>
      </c>
      <c r="B194" s="85" t="s">
        <v>425</v>
      </c>
      <c r="C194" s="78">
        <f>VLOOKUP(GroupVertices[[#This Row],[Vertex]],Vertices[],MATCH("ID",Vertices[[#Headers],[Vertex]:[Vertex Content Word Count]],0),FALSE)</f>
        <v>191</v>
      </c>
    </row>
    <row r="195" spans="1:3" ht="15">
      <c r="A195" s="78" t="s">
        <v>2838</v>
      </c>
      <c r="B195" s="85" t="s">
        <v>320</v>
      </c>
      <c r="C195" s="78">
        <f>VLOOKUP(GroupVertices[[#This Row],[Vertex]],Vertices[],MATCH("ID",Vertices[[#Headers],[Vertex]:[Vertex Content Word Count]],0),FALSE)</f>
        <v>179</v>
      </c>
    </row>
    <row r="196" spans="1:3" ht="15">
      <c r="A196" s="78" t="s">
        <v>2838</v>
      </c>
      <c r="B196" s="85" t="s">
        <v>319</v>
      </c>
      <c r="C196" s="78">
        <f>VLOOKUP(GroupVertices[[#This Row],[Vertex]],Vertices[],MATCH("ID",Vertices[[#Headers],[Vertex]:[Vertex Content Word Count]],0),FALSE)</f>
        <v>178</v>
      </c>
    </row>
    <row r="197" spans="1:3" ht="15">
      <c r="A197" s="78" t="s">
        <v>2839</v>
      </c>
      <c r="B197" s="85" t="s">
        <v>305</v>
      </c>
      <c r="C197" s="78">
        <f>VLOOKUP(GroupVertices[[#This Row],[Vertex]],Vertices[],MATCH("ID",Vertices[[#Headers],[Vertex]:[Vertex Content Word Count]],0),FALSE)</f>
        <v>160</v>
      </c>
    </row>
    <row r="198" spans="1:3" ht="15">
      <c r="A198" s="78" t="s">
        <v>2839</v>
      </c>
      <c r="B198" s="85" t="s">
        <v>419</v>
      </c>
      <c r="C198" s="78">
        <f>VLOOKUP(GroupVertices[[#This Row],[Vertex]],Vertices[],MATCH("ID",Vertices[[#Headers],[Vertex]:[Vertex Content Word Count]],0),FALSE)</f>
        <v>161</v>
      </c>
    </row>
    <row r="199" spans="1:3" ht="15">
      <c r="A199" s="78" t="s">
        <v>2840</v>
      </c>
      <c r="B199" s="85" t="s">
        <v>297</v>
      </c>
      <c r="C199" s="78">
        <f>VLOOKUP(GroupVertices[[#This Row],[Vertex]],Vertices[],MATCH("ID",Vertices[[#Headers],[Vertex]:[Vertex Content Word Count]],0),FALSE)</f>
        <v>153</v>
      </c>
    </row>
    <row r="200" spans="1:3" ht="15">
      <c r="A200" s="78" t="s">
        <v>2840</v>
      </c>
      <c r="B200" s="85" t="s">
        <v>296</v>
      </c>
      <c r="C200" s="78">
        <f>VLOOKUP(GroupVertices[[#This Row],[Vertex]],Vertices[],MATCH("ID",Vertices[[#Headers],[Vertex]:[Vertex Content Word Count]],0),FALSE)</f>
        <v>152</v>
      </c>
    </row>
    <row r="201" spans="1:3" ht="15">
      <c r="A201" s="78" t="s">
        <v>2841</v>
      </c>
      <c r="B201" s="85" t="s">
        <v>281</v>
      </c>
      <c r="C201" s="78">
        <f>VLOOKUP(GroupVertices[[#This Row],[Vertex]],Vertices[],MATCH("ID",Vertices[[#Headers],[Vertex]:[Vertex Content Word Count]],0),FALSE)</f>
        <v>130</v>
      </c>
    </row>
    <row r="202" spans="1:3" ht="15">
      <c r="A202" s="78" t="s">
        <v>2841</v>
      </c>
      <c r="B202" s="85" t="s">
        <v>414</v>
      </c>
      <c r="C202" s="78">
        <f>VLOOKUP(GroupVertices[[#This Row],[Vertex]],Vertices[],MATCH("ID",Vertices[[#Headers],[Vertex]:[Vertex Content Word Count]],0),FALSE)</f>
        <v>131</v>
      </c>
    </row>
    <row r="203" spans="1:3" ht="15">
      <c r="A203" s="78" t="s">
        <v>2842</v>
      </c>
      <c r="B203" s="85" t="s">
        <v>277</v>
      </c>
      <c r="C203" s="78">
        <f>VLOOKUP(GroupVertices[[#This Row],[Vertex]],Vertices[],MATCH("ID",Vertices[[#Headers],[Vertex]:[Vertex Content Word Count]],0),FALSE)</f>
        <v>120</v>
      </c>
    </row>
    <row r="204" spans="1:3" ht="15">
      <c r="A204" s="78" t="s">
        <v>2842</v>
      </c>
      <c r="B204" s="85" t="s">
        <v>408</v>
      </c>
      <c r="C204" s="78">
        <f>VLOOKUP(GroupVertices[[#This Row],[Vertex]],Vertices[],MATCH("ID",Vertices[[#Headers],[Vertex]:[Vertex Content Word Count]],0),FALSE)</f>
        <v>121</v>
      </c>
    </row>
    <row r="205" spans="1:3" ht="15">
      <c r="A205" s="78" t="s">
        <v>2843</v>
      </c>
      <c r="B205" s="85" t="s">
        <v>344</v>
      </c>
      <c r="C205" s="78">
        <f>VLOOKUP(GroupVertices[[#This Row],[Vertex]],Vertices[],MATCH("ID",Vertices[[#Headers],[Vertex]:[Vertex Content Word Count]],0),FALSE)</f>
        <v>106</v>
      </c>
    </row>
    <row r="206" spans="1:3" ht="15">
      <c r="A206" s="78" t="s">
        <v>2843</v>
      </c>
      <c r="B206" s="85" t="s">
        <v>266</v>
      </c>
      <c r="C206" s="78">
        <f>VLOOKUP(GroupVertices[[#This Row],[Vertex]],Vertices[],MATCH("ID",Vertices[[#Headers],[Vertex]:[Vertex Content Word Count]],0),FALSE)</f>
        <v>105</v>
      </c>
    </row>
    <row r="207" spans="1:3" ht="15">
      <c r="A207" s="78" t="s">
        <v>2844</v>
      </c>
      <c r="B207" s="85" t="s">
        <v>264</v>
      </c>
      <c r="C207" s="78">
        <f>VLOOKUP(GroupVertices[[#This Row],[Vertex]],Vertices[],MATCH("ID",Vertices[[#Headers],[Vertex]:[Vertex Content Word Count]],0),FALSE)</f>
        <v>87</v>
      </c>
    </row>
    <row r="208" spans="1:3" ht="15">
      <c r="A208" s="78" t="s">
        <v>2844</v>
      </c>
      <c r="B208" s="85" t="s">
        <v>390</v>
      </c>
      <c r="C208" s="78">
        <f>VLOOKUP(GroupVertices[[#This Row],[Vertex]],Vertices[],MATCH("ID",Vertices[[#Headers],[Vertex]:[Vertex Content Word Count]],0),FALSE)</f>
        <v>88</v>
      </c>
    </row>
    <row r="209" spans="1:3" ht="15">
      <c r="A209" s="78" t="s">
        <v>2845</v>
      </c>
      <c r="B209" s="85" t="s">
        <v>263</v>
      </c>
      <c r="C209" s="78">
        <f>VLOOKUP(GroupVertices[[#This Row],[Vertex]],Vertices[],MATCH("ID",Vertices[[#Headers],[Vertex]:[Vertex Content Word Count]],0),FALSE)</f>
        <v>85</v>
      </c>
    </row>
    <row r="210" spans="1:3" ht="15">
      <c r="A210" s="78" t="s">
        <v>2845</v>
      </c>
      <c r="B210" s="85" t="s">
        <v>389</v>
      </c>
      <c r="C210" s="78">
        <f>VLOOKUP(GroupVertices[[#This Row],[Vertex]],Vertices[],MATCH("ID",Vertices[[#Headers],[Vertex]:[Vertex Content Word Count]],0),FALSE)</f>
        <v>86</v>
      </c>
    </row>
    <row r="211" spans="1:3" ht="15">
      <c r="A211" s="78" t="s">
        <v>2846</v>
      </c>
      <c r="B211" s="85" t="s">
        <v>228</v>
      </c>
      <c r="C211" s="78">
        <f>VLOOKUP(GroupVertices[[#This Row],[Vertex]],Vertices[],MATCH("ID",Vertices[[#Headers],[Vertex]:[Vertex Content Word Count]],0),FALSE)</f>
        <v>23</v>
      </c>
    </row>
    <row r="212" spans="1:3" ht="15">
      <c r="A212" s="78" t="s">
        <v>2846</v>
      </c>
      <c r="B212" s="85" t="s">
        <v>366</v>
      </c>
      <c r="C212" s="78">
        <f>VLOOKUP(GroupVertices[[#This Row],[Vertex]],Vertices[],MATCH("ID",Vertices[[#Headers],[Vertex]:[Vertex Content Word Count]],0),FALSE)</f>
        <v>24</v>
      </c>
    </row>
    <row r="213" spans="1:3" ht="15">
      <c r="A213" s="78" t="s">
        <v>2847</v>
      </c>
      <c r="B213" s="85" t="s">
        <v>221</v>
      </c>
      <c r="C213" s="78">
        <f>VLOOKUP(GroupVertices[[#This Row],[Vertex]],Vertices[],MATCH("ID",Vertices[[#Headers],[Vertex]:[Vertex Content Word Count]],0),FALSE)</f>
        <v>13</v>
      </c>
    </row>
    <row r="214" spans="1:3" ht="15">
      <c r="A214" s="78" t="s">
        <v>2847</v>
      </c>
      <c r="B214" s="85" t="s">
        <v>220</v>
      </c>
      <c r="C214" s="78">
        <f>VLOOKUP(GroupVertices[[#This Row],[Vertex]],Vertices[],MATCH("ID",Vertices[[#Headers],[Vertex]:[Vertex Content Word Count]],0),FALSE)</f>
        <v>12</v>
      </c>
    </row>
    <row r="215" spans="1:3" ht="15">
      <c r="A215" s="78" t="s">
        <v>2848</v>
      </c>
      <c r="B215" s="85" t="s">
        <v>216</v>
      </c>
      <c r="C215" s="78">
        <f>VLOOKUP(GroupVertices[[#This Row],[Vertex]],Vertices[],MATCH("ID",Vertices[[#Headers],[Vertex]:[Vertex Content Word Count]],0),FALSE)</f>
        <v>8</v>
      </c>
    </row>
    <row r="216" spans="1:3" ht="15">
      <c r="A216" s="78" t="s">
        <v>2848</v>
      </c>
      <c r="B216" s="85" t="s">
        <v>215</v>
      </c>
      <c r="C216" s="78">
        <f>VLOOKUP(GroupVertices[[#This Row],[Vertex]],Vertices[],MATCH("ID",Vertices[[#Headers],[Vertex]:[Vertex Content Word Count]],0),FALSE)</f>
        <v>7</v>
      </c>
    </row>
    <row r="217" spans="1:3" ht="15">
      <c r="A217" s="78" t="s">
        <v>2849</v>
      </c>
      <c r="B217" s="85" t="s">
        <v>214</v>
      </c>
      <c r="C217" s="78">
        <f>VLOOKUP(GroupVertices[[#This Row],[Vertex]],Vertices[],MATCH("ID",Vertices[[#Headers],[Vertex]:[Vertex Content Word Count]],0),FALSE)</f>
        <v>5</v>
      </c>
    </row>
    <row r="218" spans="1:3" ht="15">
      <c r="A218" s="78" t="s">
        <v>2849</v>
      </c>
      <c r="B218" s="85" t="s">
        <v>362</v>
      </c>
      <c r="C218" s="78">
        <f>VLOOKUP(GroupVertices[[#This Row],[Vertex]],Vertices[],MATCH("ID",Vertices[[#Headers],[Vertex]:[Vertex Content Word Count]],0),FALSE)</f>
        <v>6</v>
      </c>
    </row>
    <row r="219" spans="1:3" ht="15">
      <c r="A219" s="78" t="s">
        <v>2850</v>
      </c>
      <c r="B219" s="85" t="s">
        <v>213</v>
      </c>
      <c r="C219" s="78">
        <f>VLOOKUP(GroupVertices[[#This Row],[Vertex]],Vertices[],MATCH("ID",Vertices[[#Headers],[Vertex]:[Vertex Content Word Count]],0),FALSE)</f>
        <v>4</v>
      </c>
    </row>
    <row r="220" spans="1:3" ht="15">
      <c r="A220" s="78" t="s">
        <v>2850</v>
      </c>
      <c r="B220" s="85" t="s">
        <v>212</v>
      </c>
      <c r="C220"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3830</v>
      </c>
      <c r="B2" s="34" t="s">
        <v>2770</v>
      </c>
      <c r="D2" s="31">
        <f>MIN(Vertices[Degree])</f>
        <v>0</v>
      </c>
      <c r="E2" s="3">
        <f>COUNTIF(Vertices[Degree],"&gt;= "&amp;D2)-COUNTIF(Vertices[Degree],"&gt;="&amp;D3)</f>
        <v>0</v>
      </c>
      <c r="F2" s="37">
        <f>MIN(Vertices[In-Degree])</f>
        <v>0</v>
      </c>
      <c r="G2" s="38">
        <f>COUNTIF(Vertices[In-Degree],"&gt;= "&amp;F2)-COUNTIF(Vertices[In-Degree],"&gt;="&amp;F3)</f>
        <v>87</v>
      </c>
      <c r="H2" s="37">
        <f>MIN(Vertices[Out-Degree])</f>
        <v>0</v>
      </c>
      <c r="I2" s="38">
        <f>COUNTIF(Vertices[Out-Degree],"&gt;= "&amp;H2)-COUNTIF(Vertices[Out-Degree],"&gt;="&amp;H3)</f>
        <v>69</v>
      </c>
      <c r="J2" s="37">
        <f>MIN(Vertices[Betweenness Centrality])</f>
        <v>0</v>
      </c>
      <c r="K2" s="38">
        <f>COUNTIF(Vertices[Betweenness Centrality],"&gt;= "&amp;J2)-COUNTIF(Vertices[Betweenness Centrality],"&gt;="&amp;J3)</f>
        <v>204</v>
      </c>
      <c r="L2" s="37">
        <f>MIN(Vertices[Closeness Centrality])</f>
        <v>0</v>
      </c>
      <c r="M2" s="38">
        <f>COUNTIF(Vertices[Closeness Centrality],"&gt;= "&amp;L2)-COUNTIF(Vertices[Closeness Centrality],"&gt;="&amp;L3)</f>
        <v>74</v>
      </c>
      <c r="N2" s="37">
        <f>MIN(Vertices[Eigenvector Centrality])</f>
        <v>0</v>
      </c>
      <c r="O2" s="38">
        <f>COUNTIF(Vertices[Eigenvector Centrality],"&gt;= "&amp;N2)-COUNTIF(Vertices[Eigenvector Centrality],"&gt;="&amp;N3)</f>
        <v>196</v>
      </c>
      <c r="P2" s="37">
        <f>MIN(Vertices[PageRank])</f>
        <v>0.343869</v>
      </c>
      <c r="Q2" s="38">
        <f>COUNTIF(Vertices[PageRank],"&gt;= "&amp;P2)-COUNTIF(Vertices[PageRank],"&gt;="&amp;P3)</f>
        <v>16</v>
      </c>
      <c r="R2" s="37">
        <f>MIN(Vertices[Clustering Coefficient])</f>
        <v>0</v>
      </c>
      <c r="S2" s="43">
        <f>COUNTIF(Vertices[Clustering Coefficient],"&gt;= "&amp;R2)-COUNTIF(Vertices[Clustering Coefficient],"&gt;="&amp;R3)</f>
        <v>174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0.3090909090909091</v>
      </c>
      <c r="I3" s="40">
        <f>COUNTIF(Vertices[Out-Degree],"&gt;= "&amp;H3)-COUNTIF(Vertices[Out-Degree],"&gt;="&amp;H4)</f>
        <v>0</v>
      </c>
      <c r="J3" s="39">
        <f aca="true" t="shared" si="4" ref="J3:J26">J2+($J$57-$J$2)/BinDivisor</f>
        <v>15.527272727272727</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50</v>
      </c>
      <c r="N3" s="39">
        <f aca="true" t="shared" si="6" ref="N3:N26">N2+($N$57-$N$2)/BinDivisor</f>
        <v>0.002555436363636364</v>
      </c>
      <c r="O3" s="40">
        <f>COUNTIF(Vertices[Eigenvector Centrality],"&gt;= "&amp;N3)-COUNTIF(Vertices[Eigenvector Centrality],"&gt;="&amp;N4)</f>
        <v>1</v>
      </c>
      <c r="P3" s="39">
        <f aca="true" t="shared" si="7" ref="P3:P26">P2+($P$57-$P$2)/BinDivisor</f>
        <v>0.4727516727272727</v>
      </c>
      <c r="Q3" s="40">
        <f>COUNTIF(Vertices[PageRank],"&gt;= "&amp;P3)-COUNTIF(Vertices[PageRank],"&gt;="&amp;P4)</f>
        <v>31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219</v>
      </c>
      <c r="D4" s="32">
        <f t="shared" si="1"/>
        <v>0</v>
      </c>
      <c r="E4" s="3">
        <f>COUNTIF(Vertices[Degree],"&gt;= "&amp;D4)-COUNTIF(Vertices[Degree],"&gt;="&amp;D5)</f>
        <v>0</v>
      </c>
      <c r="F4" s="37">
        <f t="shared" si="2"/>
        <v>0.7272727272727273</v>
      </c>
      <c r="G4" s="38">
        <f>COUNTIF(Vertices[In-Degree],"&gt;= "&amp;F4)-COUNTIF(Vertices[In-Degree],"&gt;="&amp;F5)</f>
        <v>93</v>
      </c>
      <c r="H4" s="37">
        <f t="shared" si="3"/>
        <v>0.6181818181818182</v>
      </c>
      <c r="I4" s="38">
        <f>COUNTIF(Vertices[Out-Degree],"&gt;= "&amp;H4)-COUNTIF(Vertices[Out-Degree],"&gt;="&amp;H5)</f>
        <v>0</v>
      </c>
      <c r="J4" s="37">
        <f t="shared" si="4"/>
        <v>31.054545454545455</v>
      </c>
      <c r="K4" s="38">
        <f>COUNTIF(Vertices[Betweenness Centrality],"&gt;= "&amp;J4)-COUNTIF(Vertices[Betweenness Centrality],"&gt;="&amp;J5)</f>
        <v>1</v>
      </c>
      <c r="L4" s="37">
        <f t="shared" si="5"/>
        <v>0.03636363636363636</v>
      </c>
      <c r="M4" s="38">
        <f>COUNTIF(Vertices[Closeness Centrality],"&gt;= "&amp;L4)-COUNTIF(Vertices[Closeness Centrality],"&gt;="&amp;L5)</f>
        <v>3</v>
      </c>
      <c r="N4" s="37">
        <f t="shared" si="6"/>
        <v>0.005110872727272728</v>
      </c>
      <c r="O4" s="38">
        <f>COUNTIF(Vertices[Eigenvector Centrality],"&gt;= "&amp;N4)-COUNTIF(Vertices[Eigenvector Centrality],"&gt;="&amp;N5)</f>
        <v>0</v>
      </c>
      <c r="P4" s="37">
        <f t="shared" si="7"/>
        <v>0.6016343454545454</v>
      </c>
      <c r="Q4" s="38">
        <f>COUNTIF(Vertices[PageRank],"&gt;= "&amp;P4)-COUNTIF(Vertices[PageRank],"&gt;="&amp;P5)</f>
        <v>45</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1.0909090909090908</v>
      </c>
      <c r="G5" s="40">
        <f>COUNTIF(Vertices[In-Degree],"&gt;= "&amp;F5)-COUNTIF(Vertices[In-Degree],"&gt;="&amp;F6)</f>
        <v>0</v>
      </c>
      <c r="H5" s="39">
        <f t="shared" si="3"/>
        <v>0.9272727272727272</v>
      </c>
      <c r="I5" s="40">
        <f>COUNTIF(Vertices[Out-Degree],"&gt;= "&amp;H5)-COUNTIF(Vertices[Out-Degree],"&gt;="&amp;H6)</f>
        <v>105</v>
      </c>
      <c r="J5" s="39">
        <f t="shared" si="4"/>
        <v>46.58181818181818</v>
      </c>
      <c r="K5" s="40">
        <f>COUNTIF(Vertices[Betweenness Centrality],"&gt;= "&amp;J5)-COUNTIF(Vertices[Betweenness Centrality],"&gt;="&amp;J6)</f>
        <v>0</v>
      </c>
      <c r="L5" s="39">
        <f t="shared" si="5"/>
        <v>0.05454545454545454</v>
      </c>
      <c r="M5" s="40">
        <f>COUNTIF(Vertices[Closeness Centrality],"&gt;= "&amp;L5)-COUNTIF(Vertices[Closeness Centrality],"&gt;="&amp;L6)</f>
        <v>1</v>
      </c>
      <c r="N5" s="39">
        <f t="shared" si="6"/>
        <v>0.007666309090909092</v>
      </c>
      <c r="O5" s="40">
        <f>COUNTIF(Vertices[Eigenvector Centrality],"&gt;= "&amp;N5)-COUNTIF(Vertices[Eigenvector Centrality],"&gt;="&amp;N6)</f>
        <v>1</v>
      </c>
      <c r="P5" s="39">
        <f t="shared" si="7"/>
        <v>0.7305170181818181</v>
      </c>
      <c r="Q5" s="40">
        <f>COUNTIF(Vertices[PageRank],"&gt;= "&amp;P5)-COUNTIF(Vertices[PageRank],"&gt;="&amp;P6)</f>
        <v>22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238</v>
      </c>
      <c r="D6" s="32">
        <f t="shared" si="1"/>
        <v>0</v>
      </c>
      <c r="E6" s="3">
        <f>COUNTIF(Vertices[Degree],"&gt;= "&amp;D6)-COUNTIF(Vertices[Degree],"&gt;="&amp;D7)</f>
        <v>0</v>
      </c>
      <c r="F6" s="37">
        <f t="shared" si="2"/>
        <v>1.4545454545454546</v>
      </c>
      <c r="G6" s="38">
        <f>COUNTIF(Vertices[In-Degree],"&gt;= "&amp;F6)-COUNTIF(Vertices[In-Degree],"&gt;="&amp;F7)</f>
        <v>0</v>
      </c>
      <c r="H6" s="37">
        <f t="shared" si="3"/>
        <v>1.2363636363636363</v>
      </c>
      <c r="I6" s="38">
        <f>COUNTIF(Vertices[Out-Degree],"&gt;= "&amp;H6)-COUNTIF(Vertices[Out-Degree],"&gt;="&amp;H7)</f>
        <v>0</v>
      </c>
      <c r="J6" s="37">
        <f t="shared" si="4"/>
        <v>62.10909090909091</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0.010221745454545456</v>
      </c>
      <c r="O6" s="38">
        <f>COUNTIF(Vertices[Eigenvector Centrality],"&gt;= "&amp;N6)-COUNTIF(Vertices[Eigenvector Centrality],"&gt;="&amp;N7)</f>
        <v>0</v>
      </c>
      <c r="P6" s="37">
        <f t="shared" si="7"/>
        <v>0.8593996909090909</v>
      </c>
      <c r="Q6" s="38">
        <f>COUNTIF(Vertices[PageRank],"&gt;= "&amp;P6)-COUNTIF(Vertices[PageRank],"&gt;="&amp;P7)</f>
        <v>7</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44</v>
      </c>
      <c r="D7" s="32">
        <f t="shared" si="1"/>
        <v>0</v>
      </c>
      <c r="E7" s="3">
        <f>COUNTIF(Vertices[Degree],"&gt;= "&amp;D7)-COUNTIF(Vertices[Degree],"&gt;="&amp;D8)</f>
        <v>0</v>
      </c>
      <c r="F7" s="39">
        <f t="shared" si="2"/>
        <v>1.8181818181818183</v>
      </c>
      <c r="G7" s="40">
        <f>COUNTIF(Vertices[In-Degree],"&gt;= "&amp;F7)-COUNTIF(Vertices[In-Degree],"&gt;="&amp;F8)</f>
        <v>16</v>
      </c>
      <c r="H7" s="39">
        <f t="shared" si="3"/>
        <v>1.5454545454545454</v>
      </c>
      <c r="I7" s="40">
        <f>COUNTIF(Vertices[Out-Degree],"&gt;= "&amp;H7)-COUNTIF(Vertices[Out-Degree],"&gt;="&amp;H8)</f>
        <v>0</v>
      </c>
      <c r="J7" s="39">
        <f t="shared" si="4"/>
        <v>77.63636363636364</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0.01277718181818182</v>
      </c>
      <c r="O7" s="40">
        <f>COUNTIF(Vertices[Eigenvector Centrality],"&gt;= "&amp;N7)-COUNTIF(Vertices[Eigenvector Centrality],"&gt;="&amp;N8)</f>
        <v>0</v>
      </c>
      <c r="P7" s="39">
        <f t="shared" si="7"/>
        <v>0.9882823636363636</v>
      </c>
      <c r="Q7" s="40">
        <f>COUNTIF(Vertices[PageRank],"&gt;= "&amp;P7)-COUNTIF(Vertices[PageRank],"&gt;="&amp;P8)</f>
        <v>61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282</v>
      </c>
      <c r="D8" s="32">
        <f t="shared" si="1"/>
        <v>0</v>
      </c>
      <c r="E8" s="3">
        <f>COUNTIF(Vertices[Degree],"&gt;= "&amp;D8)-COUNTIF(Vertices[Degree],"&gt;="&amp;D9)</f>
        <v>0</v>
      </c>
      <c r="F8" s="37">
        <f t="shared" si="2"/>
        <v>2.181818181818182</v>
      </c>
      <c r="G8" s="38">
        <f>COUNTIF(Vertices[In-Degree],"&gt;= "&amp;F8)-COUNTIF(Vertices[In-Degree],"&gt;="&amp;F9)</f>
        <v>0</v>
      </c>
      <c r="H8" s="37">
        <f t="shared" si="3"/>
        <v>1.8545454545454545</v>
      </c>
      <c r="I8" s="38">
        <f>COUNTIF(Vertices[Out-Degree],"&gt;= "&amp;H8)-COUNTIF(Vertices[Out-Degree],"&gt;="&amp;H9)</f>
        <v>26</v>
      </c>
      <c r="J8" s="37">
        <f t="shared" si="4"/>
        <v>93.16363636363637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0.015332618181818183</v>
      </c>
      <c r="O8" s="38">
        <f>COUNTIF(Vertices[Eigenvector Centrality],"&gt;= "&amp;N8)-COUNTIF(Vertices[Eigenvector Centrality],"&gt;="&amp;N9)</f>
        <v>0</v>
      </c>
      <c r="P8" s="37">
        <f t="shared" si="7"/>
        <v>1.1171650363636363</v>
      </c>
      <c r="Q8" s="38">
        <f>COUNTIF(Vertices[PageRank],"&gt;= "&amp;P8)-COUNTIF(Vertices[PageRank],"&gt;="&amp;P9)</f>
        <v>5</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2.545454545454546</v>
      </c>
      <c r="G9" s="40">
        <f>COUNTIF(Vertices[In-Degree],"&gt;= "&amp;F9)-COUNTIF(Vertices[In-Degree],"&gt;="&amp;F10)</f>
        <v>0</v>
      </c>
      <c r="H9" s="39">
        <f t="shared" si="3"/>
        <v>2.1636363636363636</v>
      </c>
      <c r="I9" s="40">
        <f>COUNTIF(Vertices[Out-Degree],"&gt;= "&amp;H9)-COUNTIF(Vertices[Out-Degree],"&gt;="&amp;H10)</f>
        <v>0</v>
      </c>
      <c r="J9" s="39">
        <f t="shared" si="4"/>
        <v>108.6909090909091</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0.017888054545454547</v>
      </c>
      <c r="O9" s="40">
        <f>COUNTIF(Vertices[Eigenvector Centrality],"&gt;= "&amp;N9)-COUNTIF(Vertices[Eigenvector Centrality],"&gt;="&amp;N10)</f>
        <v>0</v>
      </c>
      <c r="P9" s="39">
        <f t="shared" si="7"/>
        <v>1.246047709090909</v>
      </c>
      <c r="Q9" s="40">
        <f>COUNTIF(Vertices[PageRank],"&gt;= "&amp;P9)-COUNTIF(Vertices[PageRank],"&gt;="&amp;P10)</f>
        <v>6</v>
      </c>
      <c r="R9" s="39">
        <f t="shared" si="8"/>
        <v>0.1272727272727273</v>
      </c>
      <c r="S9" s="44">
        <f>COUNTIF(Vertices[Clustering Coefficient],"&gt;= "&amp;R9)-COUNTIF(Vertices[Clustering Coefficient],"&gt;="&amp;R10)</f>
        <v>1</v>
      </c>
      <c r="T9" s="39" t="e">
        <f ca="1" t="shared" si="9"/>
        <v>#REF!</v>
      </c>
      <c r="U9" s="40" t="e">
        <f ca="1" t="shared" si="0"/>
        <v>#REF!</v>
      </c>
    </row>
    <row r="10" spans="1:21" ht="15">
      <c r="A10" s="34" t="s">
        <v>3831</v>
      </c>
      <c r="B10" s="34">
        <v>3</v>
      </c>
      <c r="D10" s="32">
        <f t="shared" si="1"/>
        <v>0</v>
      </c>
      <c r="E10" s="3">
        <f>COUNTIF(Vertices[Degree],"&gt;= "&amp;D10)-COUNTIF(Vertices[Degree],"&gt;="&amp;D11)</f>
        <v>0</v>
      </c>
      <c r="F10" s="37">
        <f t="shared" si="2"/>
        <v>2.9090909090909096</v>
      </c>
      <c r="G10" s="38">
        <f>COUNTIF(Vertices[In-Degree],"&gt;= "&amp;F10)-COUNTIF(Vertices[In-Degree],"&gt;="&amp;F11)</f>
        <v>13</v>
      </c>
      <c r="H10" s="37">
        <f t="shared" si="3"/>
        <v>2.4727272727272727</v>
      </c>
      <c r="I10" s="38">
        <f>COUNTIF(Vertices[Out-Degree],"&gt;= "&amp;H10)-COUNTIF(Vertices[Out-Degree],"&gt;="&amp;H11)</f>
        <v>0</v>
      </c>
      <c r="J10" s="37">
        <f t="shared" si="4"/>
        <v>124.21818181818183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0.020443490909090912</v>
      </c>
      <c r="O10" s="38">
        <f>COUNTIF(Vertices[Eigenvector Centrality],"&gt;= "&amp;N10)-COUNTIF(Vertices[Eigenvector Centrality],"&gt;="&amp;N11)</f>
        <v>0</v>
      </c>
      <c r="P10" s="37">
        <f t="shared" si="7"/>
        <v>1.3749303818181817</v>
      </c>
      <c r="Q10" s="38">
        <f>COUNTIF(Vertices[PageRank],"&gt;= "&amp;P10)-COUNTIF(Vertices[PageRank],"&gt;="&amp;P11)</f>
        <v>7</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3.2727272727272734</v>
      </c>
      <c r="G11" s="40">
        <f>COUNTIF(Vertices[In-Degree],"&gt;= "&amp;F11)-COUNTIF(Vertices[In-Degree],"&gt;="&amp;F12)</f>
        <v>0</v>
      </c>
      <c r="H11" s="39">
        <f t="shared" si="3"/>
        <v>2.7818181818181817</v>
      </c>
      <c r="I11" s="40">
        <f>COUNTIF(Vertices[Out-Degree],"&gt;= "&amp;H11)-COUNTIF(Vertices[Out-Degree],"&gt;="&amp;H12)</f>
        <v>13</v>
      </c>
      <c r="J11" s="39">
        <f t="shared" si="4"/>
        <v>139.74545454545455</v>
      </c>
      <c r="K11" s="40">
        <f>COUNTIF(Vertices[Betweenness Centrality],"&gt;= "&amp;J11)-COUNTIF(Vertices[Betweenness Centrality],"&gt;="&amp;J12)</f>
        <v>1</v>
      </c>
      <c r="L11" s="39">
        <f t="shared" si="5"/>
        <v>0.16363636363636366</v>
      </c>
      <c r="M11" s="40">
        <f>COUNTIF(Vertices[Closeness Centrality],"&gt;= "&amp;L11)-COUNTIF(Vertices[Closeness Centrality],"&gt;="&amp;L12)</f>
        <v>3</v>
      </c>
      <c r="N11" s="39">
        <f t="shared" si="6"/>
        <v>0.022998927272727277</v>
      </c>
      <c r="O11" s="40">
        <f>COUNTIF(Vertices[Eigenvector Centrality],"&gt;= "&amp;N11)-COUNTIF(Vertices[Eigenvector Centrality],"&gt;="&amp;N12)</f>
        <v>2</v>
      </c>
      <c r="P11" s="39">
        <f t="shared" si="7"/>
        <v>1.5038130545454544</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431</v>
      </c>
      <c r="B12" s="34">
        <v>198</v>
      </c>
      <c r="D12" s="32">
        <f t="shared" si="1"/>
        <v>0</v>
      </c>
      <c r="E12" s="3">
        <f>COUNTIF(Vertices[Degree],"&gt;= "&amp;D12)-COUNTIF(Vertices[Degree],"&gt;="&amp;D13)</f>
        <v>0</v>
      </c>
      <c r="F12" s="37">
        <f t="shared" si="2"/>
        <v>3.636363636363637</v>
      </c>
      <c r="G12" s="38">
        <f>COUNTIF(Vertices[In-Degree],"&gt;= "&amp;F12)-COUNTIF(Vertices[In-Degree],"&gt;="&amp;F13)</f>
        <v>0</v>
      </c>
      <c r="H12" s="37">
        <f t="shared" si="3"/>
        <v>3.090909090909091</v>
      </c>
      <c r="I12" s="38">
        <f>COUNTIF(Vertices[Out-Degree],"&gt;= "&amp;H12)-COUNTIF(Vertices[Out-Degree],"&gt;="&amp;H13)</f>
        <v>0</v>
      </c>
      <c r="J12" s="37">
        <f t="shared" si="4"/>
        <v>155.27272727272728</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0.025554363636363642</v>
      </c>
      <c r="O12" s="38">
        <f>COUNTIF(Vertices[Eigenvector Centrality],"&gt;= "&amp;N12)-COUNTIF(Vertices[Eigenvector Centrality],"&gt;="&amp;N13)</f>
        <v>0</v>
      </c>
      <c r="P12" s="37">
        <f t="shared" si="7"/>
        <v>1.6326957272727272</v>
      </c>
      <c r="Q12" s="38">
        <f>COUNTIF(Vertices[PageRank],"&gt;= "&amp;P12)-COUNTIF(Vertices[PageRank],"&gt;="&amp;P13)</f>
        <v>6</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59</v>
      </c>
      <c r="D13" s="32">
        <f t="shared" si="1"/>
        <v>0</v>
      </c>
      <c r="E13" s="3">
        <f>COUNTIF(Vertices[Degree],"&gt;= "&amp;D13)-COUNTIF(Vertices[Degree],"&gt;="&amp;D14)</f>
        <v>0</v>
      </c>
      <c r="F13" s="39">
        <f t="shared" si="2"/>
        <v>4.000000000000001</v>
      </c>
      <c r="G13" s="40">
        <f>COUNTIF(Vertices[In-Degree],"&gt;= "&amp;F13)-COUNTIF(Vertices[In-Degree],"&gt;="&amp;F14)</f>
        <v>4</v>
      </c>
      <c r="H13" s="39">
        <f t="shared" si="3"/>
        <v>3.4</v>
      </c>
      <c r="I13" s="40">
        <f>COUNTIF(Vertices[Out-Degree],"&gt;= "&amp;H13)-COUNTIF(Vertices[Out-Degree],"&gt;="&amp;H14)</f>
        <v>0</v>
      </c>
      <c r="J13" s="39">
        <f t="shared" si="4"/>
        <v>170.8</v>
      </c>
      <c r="K13" s="40">
        <f>COUNTIF(Vertices[Betweenness Centrality],"&gt;= "&amp;J13)-COUNTIF(Vertices[Betweenness Centrality],"&gt;="&amp;J14)</f>
        <v>0</v>
      </c>
      <c r="L13" s="39">
        <f t="shared" si="5"/>
        <v>0.20000000000000004</v>
      </c>
      <c r="M13" s="40">
        <f>COUNTIF(Vertices[Closeness Centrality],"&gt;= "&amp;L13)-COUNTIF(Vertices[Closeness Centrality],"&gt;="&amp;L14)</f>
        <v>8</v>
      </c>
      <c r="N13" s="39">
        <f t="shared" si="6"/>
        <v>0.028109800000000008</v>
      </c>
      <c r="O13" s="40">
        <f>COUNTIF(Vertices[Eigenvector Centrality],"&gt;= "&amp;N13)-COUNTIF(Vertices[Eigenvector Centrality],"&gt;="&amp;N14)</f>
        <v>4</v>
      </c>
      <c r="P13" s="39">
        <f t="shared" si="7"/>
        <v>1.7615783999999999</v>
      </c>
      <c r="Q13" s="40">
        <f>COUNTIF(Vertices[PageRank],"&gt;= "&amp;P13)-COUNTIF(Vertices[PageRank],"&gt;="&amp;P14)</f>
        <v>2</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432</v>
      </c>
      <c r="B14" s="34">
        <v>25</v>
      </c>
      <c r="D14" s="32">
        <f t="shared" si="1"/>
        <v>0</v>
      </c>
      <c r="E14" s="3">
        <f>COUNTIF(Vertices[Degree],"&gt;= "&amp;D14)-COUNTIF(Vertices[Degree],"&gt;="&amp;D15)</f>
        <v>0</v>
      </c>
      <c r="F14" s="37">
        <f t="shared" si="2"/>
        <v>4.363636363636364</v>
      </c>
      <c r="G14" s="38">
        <f>COUNTIF(Vertices[In-Degree],"&gt;= "&amp;F14)-COUNTIF(Vertices[In-Degree],"&gt;="&amp;F15)</f>
        <v>0</v>
      </c>
      <c r="H14" s="37">
        <f t="shared" si="3"/>
        <v>3.709090909090909</v>
      </c>
      <c r="I14" s="38">
        <f>COUNTIF(Vertices[Out-Degree],"&gt;= "&amp;H14)-COUNTIF(Vertices[Out-Degree],"&gt;="&amp;H15)</f>
        <v>0</v>
      </c>
      <c r="J14" s="37">
        <f t="shared" si="4"/>
        <v>186.32727272727274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0.030665236363636373</v>
      </c>
      <c r="O14" s="38">
        <f>COUNTIF(Vertices[Eigenvector Centrality],"&gt;= "&amp;N14)-COUNTIF(Vertices[Eigenvector Centrality],"&gt;="&amp;N15)</f>
        <v>0</v>
      </c>
      <c r="P14" s="37">
        <f t="shared" si="7"/>
        <v>1.8904610727272726</v>
      </c>
      <c r="Q14" s="38">
        <f>COUNTIF(Vertices[PageRank],"&gt;= "&amp;P14)-COUNTIF(Vertices[PageRank],"&gt;="&amp;P15)</f>
        <v>4</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4.7272727272727275</v>
      </c>
      <c r="G15" s="40">
        <f>COUNTIF(Vertices[In-Degree],"&gt;= "&amp;F15)-COUNTIF(Vertices[In-Degree],"&gt;="&amp;F16)</f>
        <v>1</v>
      </c>
      <c r="H15" s="39">
        <f t="shared" si="3"/>
        <v>4.018181818181818</v>
      </c>
      <c r="I15" s="40">
        <f>COUNTIF(Vertices[Out-Degree],"&gt;= "&amp;H15)-COUNTIF(Vertices[Out-Degree],"&gt;="&amp;H16)</f>
        <v>0</v>
      </c>
      <c r="J15" s="39">
        <f t="shared" si="4"/>
        <v>201.85454545454547</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0.033220672727272735</v>
      </c>
      <c r="O15" s="40">
        <f>COUNTIF(Vertices[Eigenvector Centrality],"&gt;= "&amp;N15)-COUNTIF(Vertices[Eigenvector Centrality],"&gt;="&amp;N16)</f>
        <v>0</v>
      </c>
      <c r="P15" s="39">
        <f t="shared" si="7"/>
        <v>2.0193437454545453</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59</v>
      </c>
      <c r="D16" s="32">
        <f t="shared" si="1"/>
        <v>0</v>
      </c>
      <c r="E16" s="3">
        <f>COUNTIF(Vertices[Degree],"&gt;= "&amp;D16)-COUNTIF(Vertices[Degree],"&gt;="&amp;D17)</f>
        <v>0</v>
      </c>
      <c r="F16" s="37">
        <f t="shared" si="2"/>
        <v>5.090909090909091</v>
      </c>
      <c r="G16" s="38">
        <f>COUNTIF(Vertices[In-Degree],"&gt;= "&amp;F16)-COUNTIF(Vertices[In-Degree],"&gt;="&amp;F17)</f>
        <v>0</v>
      </c>
      <c r="H16" s="37">
        <f t="shared" si="3"/>
        <v>4.327272727272726</v>
      </c>
      <c r="I16" s="38">
        <f>COUNTIF(Vertices[Out-Degree],"&gt;= "&amp;H16)-COUNTIF(Vertices[Out-Degree],"&gt;="&amp;H17)</f>
        <v>0</v>
      </c>
      <c r="J16" s="37">
        <f t="shared" si="4"/>
        <v>217.3818181818182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0.0357761090909091</v>
      </c>
      <c r="O16" s="38">
        <f>COUNTIF(Vertices[Eigenvector Centrality],"&gt;= "&amp;N16)-COUNTIF(Vertices[Eigenvector Centrality],"&gt;="&amp;N17)</f>
        <v>0</v>
      </c>
      <c r="P16" s="37">
        <f t="shared" si="7"/>
        <v>2.1482264181818183</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5.454545454545454</v>
      </c>
      <c r="G17" s="40">
        <f>COUNTIF(Vertices[In-Degree],"&gt;= "&amp;F17)-COUNTIF(Vertices[In-Degree],"&gt;="&amp;F18)</f>
        <v>0</v>
      </c>
      <c r="H17" s="39">
        <f t="shared" si="3"/>
        <v>4.636363636363635</v>
      </c>
      <c r="I17" s="40">
        <f>COUNTIF(Vertices[Out-Degree],"&gt;= "&amp;H17)-COUNTIF(Vertices[Out-Degree],"&gt;="&amp;H18)</f>
        <v>0</v>
      </c>
      <c r="J17" s="39">
        <f t="shared" si="4"/>
        <v>232.90909090909093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0.038331545454545465</v>
      </c>
      <c r="O17" s="40">
        <f>COUNTIF(Vertices[Eigenvector Centrality],"&gt;= "&amp;N17)-COUNTIF(Vertices[Eigenvector Centrality],"&gt;="&amp;N18)</f>
        <v>0</v>
      </c>
      <c r="P17" s="39">
        <f t="shared" si="7"/>
        <v>2.277109090909091</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0.05641025641025641</v>
      </c>
      <c r="D18" s="32">
        <f t="shared" si="1"/>
        <v>0</v>
      </c>
      <c r="E18" s="3">
        <f>COUNTIF(Vertices[Degree],"&gt;= "&amp;D18)-COUNTIF(Vertices[Degree],"&gt;="&amp;D19)</f>
        <v>0</v>
      </c>
      <c r="F18" s="37">
        <f t="shared" si="2"/>
        <v>5.8181818181818175</v>
      </c>
      <c r="G18" s="38">
        <f>COUNTIF(Vertices[In-Degree],"&gt;= "&amp;F18)-COUNTIF(Vertices[In-Degree],"&gt;="&amp;F19)</f>
        <v>0</v>
      </c>
      <c r="H18" s="37">
        <f t="shared" si="3"/>
        <v>4.9454545454545435</v>
      </c>
      <c r="I18" s="38">
        <f>COUNTIF(Vertices[Out-Degree],"&gt;= "&amp;H18)-COUNTIF(Vertices[Out-Degree],"&gt;="&amp;H19)</f>
        <v>1</v>
      </c>
      <c r="J18" s="37">
        <f t="shared" si="4"/>
        <v>248.43636363636367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0.04088698181818183</v>
      </c>
      <c r="O18" s="38">
        <f>COUNTIF(Vertices[Eigenvector Centrality],"&gt;= "&amp;N18)-COUNTIF(Vertices[Eigenvector Centrality],"&gt;="&amp;N19)</f>
        <v>13</v>
      </c>
      <c r="P18" s="37">
        <f t="shared" si="7"/>
        <v>2.405991763636364</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0.10679611650485436</v>
      </c>
      <c r="D19" s="32">
        <f t="shared" si="1"/>
        <v>0</v>
      </c>
      <c r="E19" s="3">
        <f>COUNTIF(Vertices[Degree],"&gt;= "&amp;D19)-COUNTIF(Vertices[Degree],"&gt;="&amp;D20)</f>
        <v>0</v>
      </c>
      <c r="F19" s="39">
        <f t="shared" si="2"/>
        <v>6.181818181818181</v>
      </c>
      <c r="G19" s="40">
        <f>COUNTIF(Vertices[In-Degree],"&gt;= "&amp;F19)-COUNTIF(Vertices[In-Degree],"&gt;="&amp;F20)</f>
        <v>0</v>
      </c>
      <c r="H19" s="39">
        <f t="shared" si="3"/>
        <v>5.254545454545452</v>
      </c>
      <c r="I19" s="40">
        <f>COUNTIF(Vertices[Out-Degree],"&gt;= "&amp;H19)-COUNTIF(Vertices[Out-Degree],"&gt;="&amp;H20)</f>
        <v>0</v>
      </c>
      <c r="J19" s="39">
        <f t="shared" si="4"/>
        <v>263.9636363636364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0.043442418181818196</v>
      </c>
      <c r="O19" s="40">
        <f>COUNTIF(Vertices[Eigenvector Centrality],"&gt;= "&amp;N19)-COUNTIF(Vertices[Eigenvector Centrality],"&gt;="&amp;N20)</f>
        <v>0</v>
      </c>
      <c r="P19" s="39">
        <f t="shared" si="7"/>
        <v>2.534874436363637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6.545454545454544</v>
      </c>
      <c r="G20" s="38">
        <f>COUNTIF(Vertices[In-Degree],"&gt;= "&amp;F20)-COUNTIF(Vertices[In-Degree],"&gt;="&amp;F21)</f>
        <v>0</v>
      </c>
      <c r="H20" s="37">
        <f t="shared" si="3"/>
        <v>5.563636363636361</v>
      </c>
      <c r="I20" s="38">
        <f>COUNTIF(Vertices[Out-Degree],"&gt;= "&amp;H20)-COUNTIF(Vertices[Out-Degree],"&gt;="&amp;H21)</f>
        <v>0</v>
      </c>
      <c r="J20" s="37">
        <f t="shared" si="4"/>
        <v>279.4909090909091</v>
      </c>
      <c r="K20" s="38">
        <f>COUNTIF(Vertices[Betweenness Centrality],"&gt;= "&amp;J20)-COUNTIF(Vertices[Betweenness Centrality],"&gt;="&amp;J21)</f>
        <v>0</v>
      </c>
      <c r="L20" s="37">
        <f t="shared" si="5"/>
        <v>0.3272727272727273</v>
      </c>
      <c r="M20" s="38">
        <f>COUNTIF(Vertices[Closeness Centrality],"&gt;= "&amp;L20)-COUNTIF(Vertices[Closeness Centrality],"&gt;="&amp;L21)</f>
        <v>28</v>
      </c>
      <c r="N20" s="37">
        <f t="shared" si="6"/>
        <v>0.04599785454545456</v>
      </c>
      <c r="O20" s="38">
        <f>COUNTIF(Vertices[Eigenvector Centrality],"&gt;= "&amp;N20)-COUNTIF(Vertices[Eigenvector Centrality],"&gt;="&amp;N21)</f>
        <v>0</v>
      </c>
      <c r="P20" s="37">
        <f t="shared" si="7"/>
        <v>2.66375710909091</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72</v>
      </c>
      <c r="D21" s="32">
        <f t="shared" si="1"/>
        <v>0</v>
      </c>
      <c r="E21" s="3">
        <f>COUNTIF(Vertices[Degree],"&gt;= "&amp;D21)-COUNTIF(Vertices[Degree],"&gt;="&amp;D22)</f>
        <v>0</v>
      </c>
      <c r="F21" s="39">
        <f t="shared" si="2"/>
        <v>6.909090909090907</v>
      </c>
      <c r="G21" s="40">
        <f>COUNTIF(Vertices[In-Degree],"&gt;= "&amp;F21)-COUNTIF(Vertices[In-Degree],"&gt;="&amp;F22)</f>
        <v>0</v>
      </c>
      <c r="H21" s="39">
        <f t="shared" si="3"/>
        <v>5.8727272727272695</v>
      </c>
      <c r="I21" s="40">
        <f>COUNTIF(Vertices[Out-Degree],"&gt;= "&amp;H21)-COUNTIF(Vertices[Out-Degree],"&gt;="&amp;H22)</f>
        <v>0</v>
      </c>
      <c r="J21" s="39">
        <f t="shared" si="4"/>
        <v>295.0181818181818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0.048553290909090926</v>
      </c>
      <c r="O21" s="40">
        <f>COUNTIF(Vertices[Eigenvector Centrality],"&gt;= "&amp;N21)-COUNTIF(Vertices[Eigenvector Centrality],"&gt;="&amp;N22)</f>
        <v>0</v>
      </c>
      <c r="P21" s="39">
        <f t="shared" si="7"/>
        <v>2.792639781818183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33</v>
      </c>
      <c r="D22" s="32">
        <f t="shared" si="1"/>
        <v>0</v>
      </c>
      <c r="E22" s="3">
        <f>COUNTIF(Vertices[Degree],"&gt;= "&amp;D22)-COUNTIF(Vertices[Degree],"&gt;="&amp;D23)</f>
        <v>0</v>
      </c>
      <c r="F22" s="37">
        <f t="shared" si="2"/>
        <v>7.272727272727271</v>
      </c>
      <c r="G22" s="38">
        <f>COUNTIF(Vertices[In-Degree],"&gt;= "&amp;F22)-COUNTIF(Vertices[In-Degree],"&gt;="&amp;F23)</f>
        <v>0</v>
      </c>
      <c r="H22" s="37">
        <f t="shared" si="3"/>
        <v>6.181818181818178</v>
      </c>
      <c r="I22" s="38">
        <f>COUNTIF(Vertices[Out-Degree],"&gt;= "&amp;H22)-COUNTIF(Vertices[Out-Degree],"&gt;="&amp;H23)</f>
        <v>0</v>
      </c>
      <c r="J22" s="37">
        <f t="shared" si="4"/>
        <v>310.5454545454545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0.05110872727272729</v>
      </c>
      <c r="O22" s="38">
        <f>COUNTIF(Vertices[Eigenvector Centrality],"&gt;= "&amp;N22)-COUNTIF(Vertices[Eigenvector Centrality],"&gt;="&amp;N23)</f>
        <v>0</v>
      </c>
      <c r="P22" s="37">
        <f t="shared" si="7"/>
        <v>2.921522454545456</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39</v>
      </c>
      <c r="D23" s="32">
        <f t="shared" si="1"/>
        <v>0</v>
      </c>
      <c r="E23" s="3">
        <f>COUNTIF(Vertices[Degree],"&gt;= "&amp;D23)-COUNTIF(Vertices[Degree],"&gt;="&amp;D24)</f>
        <v>0</v>
      </c>
      <c r="F23" s="39">
        <f t="shared" si="2"/>
        <v>7.636363636363634</v>
      </c>
      <c r="G23" s="40">
        <f>COUNTIF(Vertices[In-Degree],"&gt;= "&amp;F23)-COUNTIF(Vertices[In-Degree],"&gt;="&amp;F24)</f>
        <v>0</v>
      </c>
      <c r="H23" s="39">
        <f t="shared" si="3"/>
        <v>6.490909090909087</v>
      </c>
      <c r="I23" s="40">
        <f>COUNTIF(Vertices[Out-Degree],"&gt;= "&amp;H23)-COUNTIF(Vertices[Out-Degree],"&gt;="&amp;H24)</f>
        <v>0</v>
      </c>
      <c r="J23" s="39">
        <f t="shared" si="4"/>
        <v>326.0727272727272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0.05366416363636366</v>
      </c>
      <c r="O23" s="40">
        <f>COUNTIF(Vertices[Eigenvector Centrality],"&gt;= "&amp;N23)-COUNTIF(Vertices[Eigenvector Centrality],"&gt;="&amp;N24)</f>
        <v>0</v>
      </c>
      <c r="P23" s="39">
        <f t="shared" si="7"/>
        <v>3.050405127272729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69</v>
      </c>
      <c r="D24" s="32">
        <f t="shared" si="1"/>
        <v>0</v>
      </c>
      <c r="E24" s="3">
        <f>COUNTIF(Vertices[Degree],"&gt;= "&amp;D24)-COUNTIF(Vertices[Degree],"&gt;="&amp;D25)</f>
        <v>0</v>
      </c>
      <c r="F24" s="37">
        <f t="shared" si="2"/>
        <v>7.999999999999997</v>
      </c>
      <c r="G24" s="38">
        <f>COUNTIF(Vertices[In-Degree],"&gt;= "&amp;F24)-COUNTIF(Vertices[In-Degree],"&gt;="&amp;F25)</f>
        <v>1</v>
      </c>
      <c r="H24" s="37">
        <f t="shared" si="3"/>
        <v>6.799999999999995</v>
      </c>
      <c r="I24" s="38">
        <f>COUNTIF(Vertices[Out-Degree],"&gt;= "&amp;H24)-COUNTIF(Vertices[Out-Degree],"&gt;="&amp;H25)</f>
        <v>3</v>
      </c>
      <c r="J24" s="37">
        <f t="shared" si="4"/>
        <v>341.5999999999999</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0.05621960000000002</v>
      </c>
      <c r="O24" s="38">
        <f>COUNTIF(Vertices[Eigenvector Centrality],"&gt;= "&amp;N24)-COUNTIF(Vertices[Eigenvector Centrality],"&gt;="&amp;N25)</f>
        <v>0</v>
      </c>
      <c r="P24" s="37">
        <f t="shared" si="7"/>
        <v>3.1792878000000018</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8.363636363636362</v>
      </c>
      <c r="G25" s="40">
        <f>COUNTIF(Vertices[In-Degree],"&gt;= "&amp;F25)-COUNTIF(Vertices[In-Degree],"&gt;="&amp;F26)</f>
        <v>0</v>
      </c>
      <c r="H25" s="39">
        <f t="shared" si="3"/>
        <v>7.109090909090904</v>
      </c>
      <c r="I25" s="40">
        <f>COUNTIF(Vertices[Out-Degree],"&gt;= "&amp;H25)-COUNTIF(Vertices[Out-Degree],"&gt;="&amp;H26)</f>
        <v>0</v>
      </c>
      <c r="J25" s="39">
        <f t="shared" si="4"/>
        <v>357.1272727272726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0.05877503636363639</v>
      </c>
      <c r="O25" s="40">
        <f>COUNTIF(Vertices[Eigenvector Centrality],"&gt;= "&amp;N25)-COUNTIF(Vertices[Eigenvector Centrality],"&gt;="&amp;N26)</f>
        <v>0</v>
      </c>
      <c r="P25" s="39">
        <f t="shared" si="7"/>
        <v>3.3081704727272747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8.727272727272725</v>
      </c>
      <c r="G26" s="38">
        <f>COUNTIF(Vertices[In-Degree],"&gt;= "&amp;F26)-COUNTIF(Vertices[In-Degree],"&gt;="&amp;F28)</f>
        <v>0</v>
      </c>
      <c r="H26" s="37">
        <f t="shared" si="3"/>
        <v>7.418181818181813</v>
      </c>
      <c r="I26" s="38">
        <f>COUNTIF(Vertices[Out-Degree],"&gt;= "&amp;H26)-COUNTIF(Vertices[Out-Degree],"&gt;="&amp;H28)</f>
        <v>0</v>
      </c>
      <c r="J26" s="37">
        <f t="shared" si="4"/>
        <v>372.6545454545453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0.06133047272727275</v>
      </c>
      <c r="O26" s="38">
        <f>COUNTIF(Vertices[Eigenvector Centrality],"&gt;= "&amp;N26)-COUNTIF(Vertices[Eigenvector Centrality],"&gt;="&amp;N28)</f>
        <v>0</v>
      </c>
      <c r="P26" s="37">
        <f t="shared" si="7"/>
        <v>3.4370531454545477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2.450225</v>
      </c>
      <c r="D27" s="32"/>
      <c r="E27" s="3">
        <f>COUNTIF(Vertices[Degree],"&gt;= "&amp;D27)-COUNTIF(Vertices[Degree],"&gt;="&amp;D28)</f>
        <v>0</v>
      </c>
      <c r="F27" s="61"/>
      <c r="G27" s="62">
        <f>COUNTIF(Vertices[In-Degree],"&gt;= "&amp;F27)-COUNTIF(Vertices[In-Degree],"&gt;="&amp;F28)</f>
        <v>-4</v>
      </c>
      <c r="H27" s="61"/>
      <c r="I27" s="62">
        <f>COUNTIF(Vertices[Out-Degree],"&gt;= "&amp;H27)-COUNTIF(Vertices[Out-Degree],"&gt;="&amp;H28)</f>
        <v>-2</v>
      </c>
      <c r="J27" s="61"/>
      <c r="K27" s="62">
        <f>COUNTIF(Vertices[Betweenness Centrality],"&gt;= "&amp;J27)-COUNTIF(Vertices[Betweenness Centrality],"&gt;="&amp;J28)</f>
        <v>-4</v>
      </c>
      <c r="L27" s="61"/>
      <c r="M27" s="62">
        <f>COUNTIF(Vertices[Closeness Centrality],"&gt;= "&amp;L27)-COUNTIF(Vertices[Closeness Centrality],"&gt;="&amp;L28)</f>
        <v>-52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-33</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7.727272727272721</v>
      </c>
      <c r="I28" s="40">
        <f>COUNTIF(Vertices[Out-Degree],"&gt;= "&amp;H28)-COUNTIF(Vertices[Out-Degree],"&gt;="&amp;H40)</f>
        <v>0</v>
      </c>
      <c r="J28" s="39">
        <f>J26+($J$57-$J$2)/BinDivisor</f>
        <v>388.181818181818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0.06388590909090912</v>
      </c>
      <c r="O28" s="40">
        <f>COUNTIF(Vertices[Eigenvector Centrality],"&gt;= "&amp;N28)-COUNTIF(Vertices[Eigenvector Centrality],"&gt;="&amp;N40)</f>
        <v>0</v>
      </c>
      <c r="P28" s="39">
        <f>P26+($P$57-$P$2)/BinDivisor</f>
        <v>3.5659358181818206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0.004314859033974278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3832</v>
      </c>
      <c r="B30" s="34">
        <v>0.714753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3833</v>
      </c>
      <c r="B32" s="34" t="s">
        <v>3834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-2</v>
      </c>
      <c r="J38" s="61"/>
      <c r="K38" s="62">
        <f>COUNTIF(Vertices[Betweenness Centrality],"&gt;= "&amp;J38)-COUNTIF(Vertices[Betweenness Centrality],"&gt;="&amp;J40)</f>
        <v>-4</v>
      </c>
      <c r="L38" s="61"/>
      <c r="M38" s="62">
        <f>COUNTIF(Vertices[Closeness Centrality],"&gt;= "&amp;L38)-COUNTIF(Vertices[Closeness Centrality],"&gt;="&amp;L40)</f>
        <v>-52</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-2</v>
      </c>
      <c r="J39" s="61"/>
      <c r="K39" s="62">
        <f>COUNTIF(Vertices[Betweenness Centrality],"&gt;= "&amp;J39)-COUNTIF(Vertices[Betweenness Centrality],"&gt;="&amp;J40)</f>
        <v>-4</v>
      </c>
      <c r="L39" s="61"/>
      <c r="M39" s="62">
        <f>COUNTIF(Vertices[Closeness Centrality],"&gt;= "&amp;L39)-COUNTIF(Vertices[Closeness Centrality],"&gt;="&amp;L40)</f>
        <v>-52</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8.03636363636363</v>
      </c>
      <c r="I40" s="38">
        <f>COUNTIF(Vertices[Out-Degree],"&gt;= "&amp;H40)-COUNTIF(Vertices[Out-Degree],"&gt;="&amp;H41)</f>
        <v>0</v>
      </c>
      <c r="J40" s="37">
        <f>J28+($J$57-$J$2)/BinDivisor</f>
        <v>403.7090909090907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0.06644134545454548</v>
      </c>
      <c r="O40" s="38">
        <f>COUNTIF(Vertices[Eigenvector Centrality],"&gt;= "&amp;N40)-COUNTIF(Vertices[Eigenvector Centrality],"&gt;="&amp;N41)</f>
        <v>0</v>
      </c>
      <c r="P40" s="37">
        <f>P28+($P$57-$P$2)/BinDivisor</f>
        <v>3.6948184909090935</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0</v>
      </c>
      <c r="H41" s="39">
        <f aca="true" t="shared" si="12" ref="H41:H56">H40+($H$57-$H$2)/BinDivisor</f>
        <v>8.345454545454539</v>
      </c>
      <c r="I41" s="40">
        <f>COUNTIF(Vertices[Out-Degree],"&gt;= "&amp;H41)-COUNTIF(Vertices[Out-Degree],"&gt;="&amp;H42)</f>
        <v>0</v>
      </c>
      <c r="J41" s="39">
        <f aca="true" t="shared" si="13" ref="J41:J56">J40+($J$57-$J$2)/BinDivisor</f>
        <v>419.2363636363634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16</v>
      </c>
      <c r="N41" s="39">
        <f aca="true" t="shared" si="15" ref="N41:N56">N40+($N$57-$N$2)/BinDivisor</f>
        <v>0.06899678181818185</v>
      </c>
      <c r="O41" s="40">
        <f>COUNTIF(Vertices[Eigenvector Centrality],"&gt;= "&amp;N41)-COUNTIF(Vertices[Eigenvector Centrality],"&gt;="&amp;N42)</f>
        <v>0</v>
      </c>
      <c r="P41" s="39">
        <f aca="true" t="shared" si="16" ref="P41:P56">P40+($P$57-$P$2)/BinDivisor</f>
        <v>3.8237011636363665</v>
      </c>
      <c r="Q41" s="40">
        <f>COUNTIF(Vertices[PageRank],"&gt;= "&amp;P41)-COUNTIF(Vertices[PageRank],"&gt;="&amp;P42)</f>
        <v>0</v>
      </c>
      <c r="R41" s="39">
        <f aca="true" t="shared" si="17" ref="R41:R56">R40+($R$57-$R$2)/BinDivisor</f>
        <v>0.490909090909091</v>
      </c>
      <c r="S41" s="44">
        <f>COUNTIF(Vertices[Clustering Coefficient],"&gt;= "&amp;R41)-COUNTIF(Vertices[Clustering Coefficient],"&gt;="&amp;R42)</f>
        <v>21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10.181818181818178</v>
      </c>
      <c r="G42" s="38">
        <f>COUNTIF(Vertices[In-Degree],"&gt;= "&amp;F42)-COUNTIF(Vertices[In-Degree],"&gt;="&amp;F43)</f>
        <v>0</v>
      </c>
      <c r="H42" s="37">
        <f t="shared" si="12"/>
        <v>8.654545454545447</v>
      </c>
      <c r="I42" s="38">
        <f>COUNTIF(Vertices[Out-Degree],"&gt;= "&amp;H42)-COUNTIF(Vertices[Out-Degree],"&gt;="&amp;H43)</f>
        <v>0</v>
      </c>
      <c r="J42" s="37">
        <f t="shared" si="13"/>
        <v>434.7636363636361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0.07155221818181821</v>
      </c>
      <c r="O42" s="38">
        <f>COUNTIF(Vertices[Eigenvector Centrality],"&gt;= "&amp;N42)-COUNTIF(Vertices[Eigenvector Centrality],"&gt;="&amp;N43)</f>
        <v>0</v>
      </c>
      <c r="P42" s="37">
        <f t="shared" si="16"/>
        <v>3.9525838363636394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10.545454545454541</v>
      </c>
      <c r="G43" s="40">
        <f>COUNTIF(Vertices[In-Degree],"&gt;= "&amp;F43)-COUNTIF(Vertices[In-Degree],"&gt;="&amp;F44)</f>
        <v>0</v>
      </c>
      <c r="H43" s="39">
        <f t="shared" si="12"/>
        <v>8.963636363636356</v>
      </c>
      <c r="I43" s="40">
        <f>COUNTIF(Vertices[Out-Degree],"&gt;= "&amp;H43)-COUNTIF(Vertices[Out-Degree],"&gt;="&amp;H44)</f>
        <v>0</v>
      </c>
      <c r="J43" s="39">
        <f t="shared" si="13"/>
        <v>450.2909090909088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0.07410765454545458</v>
      </c>
      <c r="O43" s="40">
        <f>COUNTIF(Vertices[Eigenvector Centrality],"&gt;= "&amp;N43)-COUNTIF(Vertices[Eigenvector Centrality],"&gt;="&amp;N44)</f>
        <v>0</v>
      </c>
      <c r="P43" s="39">
        <f t="shared" si="16"/>
        <v>4.081466509090912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10.909090909090905</v>
      </c>
      <c r="G44" s="38">
        <f>COUNTIF(Vertices[In-Degree],"&gt;= "&amp;F44)-COUNTIF(Vertices[In-Degree],"&gt;="&amp;F45)</f>
        <v>1</v>
      </c>
      <c r="H44" s="37">
        <f t="shared" si="12"/>
        <v>9.272727272727264</v>
      </c>
      <c r="I44" s="38">
        <f>COUNTIF(Vertices[Out-Degree],"&gt;= "&amp;H44)-COUNTIF(Vertices[Out-Degree],"&gt;="&amp;H45)</f>
        <v>0</v>
      </c>
      <c r="J44" s="37">
        <f t="shared" si="13"/>
        <v>465.81818181818153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0.07666309090909094</v>
      </c>
      <c r="O44" s="38">
        <f>COUNTIF(Vertices[Eigenvector Centrality],"&gt;= "&amp;N44)-COUNTIF(Vertices[Eigenvector Centrality],"&gt;="&amp;N45)</f>
        <v>0</v>
      </c>
      <c r="P44" s="37">
        <f t="shared" si="16"/>
        <v>4.210349181818185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11.272727272727268</v>
      </c>
      <c r="G45" s="40">
        <f>COUNTIF(Vertices[In-Degree],"&gt;= "&amp;F45)-COUNTIF(Vertices[In-Degree],"&gt;="&amp;F46)</f>
        <v>0</v>
      </c>
      <c r="H45" s="39">
        <f t="shared" si="12"/>
        <v>9.581818181818173</v>
      </c>
      <c r="I45" s="40">
        <f>COUNTIF(Vertices[Out-Degree],"&gt;= "&amp;H45)-COUNTIF(Vertices[Out-Degree],"&gt;="&amp;H46)</f>
        <v>0</v>
      </c>
      <c r="J45" s="39">
        <f t="shared" si="13"/>
        <v>481.34545454545423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0.07921852727272731</v>
      </c>
      <c r="O45" s="40">
        <f>COUNTIF(Vertices[Eigenvector Centrality],"&gt;= "&amp;N45)-COUNTIF(Vertices[Eigenvector Centrality],"&gt;="&amp;N46)</f>
        <v>0</v>
      </c>
      <c r="P45" s="39">
        <f t="shared" si="16"/>
        <v>4.339231854545458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11.636363636363631</v>
      </c>
      <c r="G46" s="38">
        <f>COUNTIF(Vertices[In-Degree],"&gt;= "&amp;F46)-COUNTIF(Vertices[In-Degree],"&gt;="&amp;F47)</f>
        <v>0</v>
      </c>
      <c r="H46" s="37">
        <f t="shared" si="12"/>
        <v>9.890909090909082</v>
      </c>
      <c r="I46" s="38">
        <f>COUNTIF(Vertices[Out-Degree],"&gt;= "&amp;H46)-COUNTIF(Vertices[Out-Degree],"&gt;="&amp;H47)</f>
        <v>0</v>
      </c>
      <c r="J46" s="37">
        <f t="shared" si="13"/>
        <v>496.87272727272693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0.08177396363636368</v>
      </c>
      <c r="O46" s="38">
        <f>COUNTIF(Vertices[Eigenvector Centrality],"&gt;= "&amp;N46)-COUNTIF(Vertices[Eigenvector Centrality],"&gt;="&amp;N47)</f>
        <v>0</v>
      </c>
      <c r="P46" s="37">
        <f t="shared" si="16"/>
        <v>4.468114527272731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11.999999999999995</v>
      </c>
      <c r="G47" s="40">
        <f>COUNTIF(Vertices[In-Degree],"&gt;= "&amp;F47)-COUNTIF(Vertices[In-Degree],"&gt;="&amp;F48)</f>
        <v>0</v>
      </c>
      <c r="H47" s="39">
        <f t="shared" si="12"/>
        <v>10.19999999999999</v>
      </c>
      <c r="I47" s="40">
        <f>COUNTIF(Vertices[Out-Degree],"&gt;= "&amp;H47)-COUNTIF(Vertices[Out-Degree],"&gt;="&amp;H48)</f>
        <v>0</v>
      </c>
      <c r="J47" s="39">
        <f t="shared" si="13"/>
        <v>512.3999999999996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0.08432940000000004</v>
      </c>
      <c r="O47" s="40">
        <f>COUNTIF(Vertices[Eigenvector Centrality],"&gt;= "&amp;N47)-COUNTIF(Vertices[Eigenvector Centrality],"&gt;="&amp;N48)</f>
        <v>0</v>
      </c>
      <c r="P47" s="39">
        <f t="shared" si="16"/>
        <v>4.596997200000004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12.363636363636358</v>
      </c>
      <c r="G48" s="38">
        <f>COUNTIF(Vertices[In-Degree],"&gt;= "&amp;F48)-COUNTIF(Vertices[In-Degree],"&gt;="&amp;F49)</f>
        <v>0</v>
      </c>
      <c r="H48" s="37">
        <f t="shared" si="12"/>
        <v>10.509090909090899</v>
      </c>
      <c r="I48" s="38">
        <f>COUNTIF(Vertices[Out-Degree],"&gt;= "&amp;H48)-COUNTIF(Vertices[Out-Degree],"&gt;="&amp;H49)</f>
        <v>0</v>
      </c>
      <c r="J48" s="37">
        <f t="shared" si="13"/>
        <v>527.9272727272723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0.0868848363636364</v>
      </c>
      <c r="O48" s="38">
        <f>COUNTIF(Vertices[Eigenvector Centrality],"&gt;= "&amp;N48)-COUNTIF(Vertices[Eigenvector Centrality],"&gt;="&amp;N49)</f>
        <v>0</v>
      </c>
      <c r="P48" s="37">
        <f t="shared" si="16"/>
        <v>4.725879872727277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1</v>
      </c>
      <c r="H49" s="39">
        <f t="shared" si="12"/>
        <v>10.818181818181808</v>
      </c>
      <c r="I49" s="40">
        <f>COUNTIF(Vertices[Out-Degree],"&gt;= "&amp;H49)-COUNTIF(Vertices[Out-Degree],"&gt;="&amp;H50)</f>
        <v>0</v>
      </c>
      <c r="J49" s="39">
        <f t="shared" si="13"/>
        <v>543.454545454545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0.08944027272727277</v>
      </c>
      <c r="O49" s="40">
        <f>COUNTIF(Vertices[Eigenvector Centrality],"&gt;= "&amp;N49)-COUNTIF(Vertices[Eigenvector Centrality],"&gt;="&amp;N50)</f>
        <v>0</v>
      </c>
      <c r="P49" s="39">
        <f t="shared" si="16"/>
        <v>4.85476254545455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11.127272727272716</v>
      </c>
      <c r="I50" s="38">
        <f>COUNTIF(Vertices[Out-Degree],"&gt;= "&amp;H50)-COUNTIF(Vertices[Out-Degree],"&gt;="&amp;H51)</f>
        <v>0</v>
      </c>
      <c r="J50" s="37">
        <f t="shared" si="13"/>
        <v>558.9818181818177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0.09199570909090914</v>
      </c>
      <c r="O50" s="38">
        <f>COUNTIF(Vertices[Eigenvector Centrality],"&gt;= "&amp;N50)-COUNTIF(Vertices[Eigenvector Centrality],"&gt;="&amp;N51)</f>
        <v>0</v>
      </c>
      <c r="P50" s="37">
        <f t="shared" si="16"/>
        <v>4.983645218181823</v>
      </c>
      <c r="Q50" s="38">
        <f>COUNTIF(Vertices[PageRank],"&gt;= "&amp;P50)-COUNTIF(Vertices[PageRank],"&gt;="&amp;P51)</f>
        <v>0</v>
      </c>
      <c r="R50" s="37">
        <f t="shared" si="17"/>
        <v>0.6545454545454547</v>
      </c>
      <c r="S50" s="43">
        <f>COUNTIF(Vertices[Clustering Coefficient],"&gt;= "&amp;R50)-COUNTIF(Vertices[Clustering Coefficient],"&gt;="&amp;R51)</f>
        <v>7</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11.436363636363625</v>
      </c>
      <c r="I51" s="40">
        <f>COUNTIF(Vertices[Out-Degree],"&gt;= "&amp;H51)-COUNTIF(Vertices[Out-Degree],"&gt;="&amp;H52)</f>
        <v>0</v>
      </c>
      <c r="J51" s="39">
        <f t="shared" si="13"/>
        <v>574.5090909090904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0.0945511454545455</v>
      </c>
      <c r="O51" s="40">
        <f>COUNTIF(Vertices[Eigenvector Centrality],"&gt;= "&amp;N51)-COUNTIF(Vertices[Eigenvector Centrality],"&gt;="&amp;N52)</f>
        <v>0</v>
      </c>
      <c r="P51" s="39">
        <f t="shared" si="16"/>
        <v>5.112527890909096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11.745454545454534</v>
      </c>
      <c r="I52" s="38">
        <f>COUNTIF(Vertices[Out-Degree],"&gt;= "&amp;H52)-COUNTIF(Vertices[Out-Degree],"&gt;="&amp;H53)</f>
        <v>0</v>
      </c>
      <c r="J52" s="37">
        <f t="shared" si="13"/>
        <v>590.0363636363631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0.09710658181818187</v>
      </c>
      <c r="O52" s="38">
        <f>COUNTIF(Vertices[Eigenvector Centrality],"&gt;= "&amp;N52)-COUNTIF(Vertices[Eigenvector Centrality],"&gt;="&amp;N53)</f>
        <v>0</v>
      </c>
      <c r="P52" s="37">
        <f t="shared" si="16"/>
        <v>5.241410563636369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12.054545454545442</v>
      </c>
      <c r="I53" s="40">
        <f>COUNTIF(Vertices[Out-Degree],"&gt;= "&amp;H53)-COUNTIF(Vertices[Out-Degree],"&gt;="&amp;H54)</f>
        <v>0</v>
      </c>
      <c r="J53" s="39">
        <f t="shared" si="13"/>
        <v>605.5636363636359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0.09966201818181823</v>
      </c>
      <c r="O53" s="40">
        <f>COUNTIF(Vertices[Eigenvector Centrality],"&gt;= "&amp;N53)-COUNTIF(Vertices[Eigenvector Centrality],"&gt;="&amp;N54)</f>
        <v>0</v>
      </c>
      <c r="P53" s="39">
        <f t="shared" si="16"/>
        <v>5.370293236363642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12.36363636363635</v>
      </c>
      <c r="I54" s="38">
        <f>COUNTIF(Vertices[Out-Degree],"&gt;= "&amp;H54)-COUNTIF(Vertices[Out-Degree],"&gt;="&amp;H55)</f>
        <v>0</v>
      </c>
      <c r="J54" s="37">
        <f t="shared" si="13"/>
        <v>621.0909090909086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0.1022174545454546</v>
      </c>
      <c r="O54" s="38">
        <f>COUNTIF(Vertices[Eigenvector Centrality],"&gt;= "&amp;N54)-COUNTIF(Vertices[Eigenvector Centrality],"&gt;="&amp;N55)</f>
        <v>0</v>
      </c>
      <c r="P54" s="37">
        <f t="shared" si="16"/>
        <v>5.499175909090915</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14.909090909090901</v>
      </c>
      <c r="G55" s="40">
        <f>COUNTIF(Vertices[In-Degree],"&gt;= "&amp;F55)-COUNTIF(Vertices[In-Degree],"&gt;="&amp;F56)</f>
        <v>0</v>
      </c>
      <c r="H55" s="39">
        <f t="shared" si="12"/>
        <v>12.67272727272726</v>
      </c>
      <c r="I55" s="40">
        <f>COUNTIF(Vertices[Out-Degree],"&gt;= "&amp;H55)-COUNTIF(Vertices[Out-Degree],"&gt;="&amp;H56)</f>
        <v>0</v>
      </c>
      <c r="J55" s="39">
        <f t="shared" si="13"/>
        <v>636.6181818181813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0.10477289090909096</v>
      </c>
      <c r="O55" s="40">
        <f>COUNTIF(Vertices[Eigenvector Centrality],"&gt;= "&amp;N55)-COUNTIF(Vertices[Eigenvector Centrality],"&gt;="&amp;N56)</f>
        <v>0</v>
      </c>
      <c r="P55" s="39">
        <f t="shared" si="16"/>
        <v>5.628058581818188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15.272727272727264</v>
      </c>
      <c r="G56" s="38">
        <f>COUNTIF(Vertices[In-Degree],"&gt;= "&amp;F56)-COUNTIF(Vertices[In-Degree],"&gt;="&amp;F57)</f>
        <v>1</v>
      </c>
      <c r="H56" s="37">
        <f t="shared" si="12"/>
        <v>12.981818181818168</v>
      </c>
      <c r="I56" s="38">
        <f>COUNTIF(Vertices[Out-Degree],"&gt;= "&amp;H56)-COUNTIF(Vertices[Out-Degree],"&gt;="&amp;H57)</f>
        <v>1</v>
      </c>
      <c r="J56" s="37">
        <f t="shared" si="13"/>
        <v>652.145454545454</v>
      </c>
      <c r="K56" s="38">
        <f>COUNTIF(Vertices[Betweenness Centrality],"&gt;= "&amp;J56)-COUNTIF(Vertices[Betweenness Centrality],"&gt;="&amp;J57)</f>
        <v>3</v>
      </c>
      <c r="L56" s="37">
        <f t="shared" si="14"/>
        <v>0.7636363636363638</v>
      </c>
      <c r="M56" s="38">
        <f>COUNTIF(Vertices[Closeness Centrality],"&gt;= "&amp;L56)-COUNTIF(Vertices[Closeness Centrality],"&gt;="&amp;L57)</f>
        <v>0</v>
      </c>
      <c r="N56" s="37">
        <f t="shared" si="15"/>
        <v>0.10732832727272733</v>
      </c>
      <c r="O56" s="38">
        <f>COUNTIF(Vertices[Eigenvector Centrality],"&gt;= "&amp;N56)-COUNTIF(Vertices[Eigenvector Centrality],"&gt;="&amp;N57)</f>
        <v>1</v>
      </c>
      <c r="P56" s="37">
        <f t="shared" si="16"/>
        <v>5.756941254545461</v>
      </c>
      <c r="Q56" s="38">
        <f>COUNTIF(Vertices[PageRank],"&gt;= "&amp;P56)-COUNTIF(Vertices[PageRank],"&gt;="&amp;P57)</f>
        <v>2</v>
      </c>
      <c r="R56" s="37">
        <f t="shared" si="17"/>
        <v>0.7636363636363638</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v>
      </c>
      <c r="G57" s="42">
        <f>COUNTIF(Vertices[In-Degree],"&gt;= "&amp;F57)-COUNTIF(Vertices[In-Degree],"&gt;="&amp;F58)</f>
        <v>1</v>
      </c>
      <c r="H57" s="41">
        <f>MAX(Vertices[Out-Degree])</f>
        <v>17</v>
      </c>
      <c r="I57" s="42">
        <f>COUNTIF(Vertices[Out-Degree],"&gt;= "&amp;H57)-COUNTIF(Vertices[Out-Degree],"&gt;="&amp;H58)</f>
        <v>1</v>
      </c>
      <c r="J57" s="41">
        <f>MAX(Vertices[Betweenness Centrality])</f>
        <v>854</v>
      </c>
      <c r="K57" s="42">
        <f>COUNTIF(Vertices[Betweenness Centrality],"&gt;= "&amp;J57)-COUNTIF(Vertices[Betweenness Centrality],"&gt;="&amp;J58)</f>
        <v>1</v>
      </c>
      <c r="L57" s="41">
        <f>MAX(Vertices[Closeness Centrality])</f>
        <v>1</v>
      </c>
      <c r="M57" s="42">
        <f>COUNTIF(Vertices[Closeness Centrality],"&gt;= "&amp;L57)-COUNTIF(Vertices[Closeness Centrality],"&gt;="&amp;L58)</f>
        <v>36</v>
      </c>
      <c r="N57" s="41">
        <f>MAX(Vertices[Eigenvector Centrality])</f>
        <v>0.140549</v>
      </c>
      <c r="O57" s="42">
        <f>COUNTIF(Vertices[Eigenvector Centrality],"&gt;= "&amp;N57)-COUNTIF(Vertices[Eigenvector Centrality],"&gt;="&amp;N58)</f>
        <v>1</v>
      </c>
      <c r="P57" s="41">
        <f>MAX(Vertices[PageRank])</f>
        <v>7.432416</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v>
      </c>
    </row>
    <row r="71" spans="1:2" ht="15">
      <c r="A71" s="33" t="s">
        <v>90</v>
      </c>
      <c r="B71" s="47">
        <f>_xlfn.IFERROR(AVERAGE(Vertices[In-Degree]),NoMetricMessage)</f>
        <v>1.1598173515981736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17</v>
      </c>
    </row>
    <row r="85" spans="1:2" ht="15">
      <c r="A85" s="33" t="s">
        <v>96</v>
      </c>
      <c r="B85" s="47">
        <f>_xlfn.IFERROR(AVERAGE(Vertices[Out-Degree]),NoMetricMessage)</f>
        <v>1.1598173515981736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854</v>
      </c>
    </row>
    <row r="99" spans="1:2" ht="15">
      <c r="A99" s="33" t="s">
        <v>102</v>
      </c>
      <c r="B99" s="47">
        <f>_xlfn.IFERROR(AVERAGE(Vertices[Betweenness Centrality]),NoMetricMessage)</f>
        <v>20.09132421004566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0.26220286757990924</v>
      </c>
    </row>
    <row r="114" spans="1:2" ht="15">
      <c r="A114" s="33" t="s">
        <v>109</v>
      </c>
      <c r="B114" s="47">
        <f>_xlfn.IFERROR(MEDIAN(Vertices[Closeness Centrality]),NoMetricMessage)</f>
        <v>0.034483</v>
      </c>
    </row>
    <row r="125" spans="1:2" ht="15">
      <c r="A125" s="33" t="s">
        <v>112</v>
      </c>
      <c r="B125" s="47">
        <f>IF(COUNT(Vertices[Eigenvector Centrality])&gt;0,N2,NoMetricMessage)</f>
        <v>0</v>
      </c>
    </row>
    <row r="126" spans="1:2" ht="15">
      <c r="A126" s="33" t="s">
        <v>113</v>
      </c>
      <c r="B126" s="47">
        <f>IF(COUNT(Vertices[Eigenvector Centrality])&gt;0,N57,NoMetricMessage)</f>
        <v>0.140549</v>
      </c>
    </row>
    <row r="127" spans="1:2" ht="15">
      <c r="A127" s="33" t="s">
        <v>114</v>
      </c>
      <c r="B127" s="47">
        <f>_xlfn.IFERROR(AVERAGE(Vertices[Eigenvector Centrality]),NoMetricMessage)</f>
        <v>0.004566191780821914</v>
      </c>
    </row>
    <row r="128" spans="1:2" ht="15">
      <c r="A128" s="33" t="s">
        <v>115</v>
      </c>
      <c r="B128" s="47">
        <f>_xlfn.IFERROR(MEDIAN(Vertices[Eigenvector Centrality]),NoMetricMessage)</f>
        <v>0</v>
      </c>
    </row>
    <row r="139" spans="1:2" ht="15">
      <c r="A139" s="33" t="s">
        <v>140</v>
      </c>
      <c r="B139" s="47">
        <f>IF(COUNT(Vertices[PageRank])&gt;0,P2,NoMetricMessage)</f>
        <v>0.343869</v>
      </c>
    </row>
    <row r="140" spans="1:2" ht="15">
      <c r="A140" s="33" t="s">
        <v>141</v>
      </c>
      <c r="B140" s="47">
        <f>IF(COUNT(Vertices[PageRank])&gt;0,P57,NoMetricMessage)</f>
        <v>7.432416</v>
      </c>
    </row>
    <row r="141" spans="1:2" ht="15">
      <c r="A141" s="33" t="s">
        <v>142</v>
      </c>
      <c r="B141" s="47">
        <f>_xlfn.IFERROR(AVERAGE(Vertices[PageRank]),NoMetricMessage)</f>
        <v>0.9999979132420103</v>
      </c>
    </row>
    <row r="142" spans="1:2" ht="15">
      <c r="A142" s="33" t="s">
        <v>143</v>
      </c>
      <c r="B142" s="47">
        <f>_xlfn.IFERROR(MEDIAN(Vertices[PageRank]),NoMetricMessage)</f>
        <v>0.819749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0.10152713033401359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2772</v>
      </c>
      <c r="K7" s="13" t="s">
        <v>2773</v>
      </c>
    </row>
    <row r="8" spans="1:11" ht="409.5">
      <c r="A8"/>
      <c r="B8">
        <v>2</v>
      </c>
      <c r="C8">
        <v>2</v>
      </c>
      <c r="D8" t="s">
        <v>61</v>
      </c>
      <c r="E8" t="s">
        <v>61</v>
      </c>
      <c r="H8" t="s">
        <v>73</v>
      </c>
      <c r="J8" t="s">
        <v>2774</v>
      </c>
      <c r="K8" s="13" t="s">
        <v>2775</v>
      </c>
    </row>
    <row r="9" spans="1:11" ht="409.5">
      <c r="A9"/>
      <c r="B9">
        <v>3</v>
      </c>
      <c r="C9">
        <v>4</v>
      </c>
      <c r="D9" t="s">
        <v>62</v>
      </c>
      <c r="E9" t="s">
        <v>62</v>
      </c>
      <c r="H9" t="s">
        <v>74</v>
      </c>
      <c r="J9" t="s">
        <v>2776</v>
      </c>
      <c r="K9" s="13" t="s">
        <v>2777</v>
      </c>
    </row>
    <row r="10" spans="1:11" ht="409.5">
      <c r="A10"/>
      <c r="B10">
        <v>4</v>
      </c>
      <c r="D10" t="s">
        <v>63</v>
      </c>
      <c r="E10" t="s">
        <v>63</v>
      </c>
      <c r="H10" t="s">
        <v>75</v>
      </c>
      <c r="J10" t="s">
        <v>2778</v>
      </c>
      <c r="K10" s="13" t="s">
        <v>2779</v>
      </c>
    </row>
    <row r="11" spans="1:11" ht="15">
      <c r="A11"/>
      <c r="B11">
        <v>5</v>
      </c>
      <c r="D11" t="s">
        <v>46</v>
      </c>
      <c r="E11">
        <v>1</v>
      </c>
      <c r="H11" t="s">
        <v>76</v>
      </c>
      <c r="J11" t="s">
        <v>2780</v>
      </c>
      <c r="K11" t="s">
        <v>2781</v>
      </c>
    </row>
    <row r="12" spans="1:11" ht="15">
      <c r="A12"/>
      <c r="B12"/>
      <c r="D12" t="s">
        <v>64</v>
      </c>
      <c r="E12">
        <v>2</v>
      </c>
      <c r="H12">
        <v>0</v>
      </c>
      <c r="J12" t="s">
        <v>2782</v>
      </c>
      <c r="K12" t="s">
        <v>2783</v>
      </c>
    </row>
    <row r="13" spans="1:11" ht="15">
      <c r="A13"/>
      <c r="B13"/>
      <c r="D13">
        <v>1</v>
      </c>
      <c r="E13">
        <v>3</v>
      </c>
      <c r="H13">
        <v>1</v>
      </c>
      <c r="J13" t="s">
        <v>2784</v>
      </c>
      <c r="K13" t="s">
        <v>2785</v>
      </c>
    </row>
    <row r="14" spans="4:11" ht="15">
      <c r="D14">
        <v>2</v>
      </c>
      <c r="E14">
        <v>4</v>
      </c>
      <c r="H14">
        <v>2</v>
      </c>
      <c r="J14" t="s">
        <v>2786</v>
      </c>
      <c r="K14" t="s">
        <v>2787</v>
      </c>
    </row>
    <row r="15" spans="4:11" ht="15">
      <c r="D15">
        <v>3</v>
      </c>
      <c r="E15">
        <v>5</v>
      </c>
      <c r="H15">
        <v>3</v>
      </c>
      <c r="J15" t="s">
        <v>2788</v>
      </c>
      <c r="K15" t="s">
        <v>2789</v>
      </c>
    </row>
    <row r="16" spans="4:11" ht="15">
      <c r="D16">
        <v>4</v>
      </c>
      <c r="E16">
        <v>6</v>
      </c>
      <c r="H16">
        <v>4</v>
      </c>
      <c r="J16" t="s">
        <v>2790</v>
      </c>
      <c r="K16" t="s">
        <v>2791</v>
      </c>
    </row>
    <row r="17" spans="4:11" ht="15">
      <c r="D17">
        <v>5</v>
      </c>
      <c r="E17">
        <v>7</v>
      </c>
      <c r="H17">
        <v>5</v>
      </c>
      <c r="J17" t="s">
        <v>2792</v>
      </c>
      <c r="K17" t="s">
        <v>2793</v>
      </c>
    </row>
    <row r="18" spans="4:11" ht="15">
      <c r="D18">
        <v>6</v>
      </c>
      <c r="E18">
        <v>8</v>
      </c>
      <c r="H18">
        <v>6</v>
      </c>
      <c r="J18" t="s">
        <v>2794</v>
      </c>
      <c r="K18" t="s">
        <v>2795</v>
      </c>
    </row>
    <row r="19" spans="4:11" ht="15">
      <c r="D19">
        <v>7</v>
      </c>
      <c r="E19">
        <v>9</v>
      </c>
      <c r="H19">
        <v>7</v>
      </c>
      <c r="J19" t="s">
        <v>2796</v>
      </c>
      <c r="K19" t="s">
        <v>2797</v>
      </c>
    </row>
    <row r="20" spans="4:11" ht="15">
      <c r="D20">
        <v>8</v>
      </c>
      <c r="H20">
        <v>8</v>
      </c>
      <c r="J20" t="s">
        <v>2798</v>
      </c>
      <c r="K20" t="s">
        <v>2799</v>
      </c>
    </row>
    <row r="21" spans="4:11" ht="409.5">
      <c r="D21">
        <v>9</v>
      </c>
      <c r="H21">
        <v>9</v>
      </c>
      <c r="J21" t="s">
        <v>2800</v>
      </c>
      <c r="K21" s="13" t="s">
        <v>2801</v>
      </c>
    </row>
    <row r="22" spans="4:11" ht="409.5">
      <c r="D22">
        <v>10</v>
      </c>
      <c r="J22" t="s">
        <v>2802</v>
      </c>
      <c r="K22" s="13" t="s">
        <v>2803</v>
      </c>
    </row>
    <row r="23" spans="4:11" ht="409.5">
      <c r="D23">
        <v>11</v>
      </c>
      <c r="J23" t="s">
        <v>2804</v>
      </c>
      <c r="K23" s="13" t="s">
        <v>2805</v>
      </c>
    </row>
    <row r="24" spans="10:11" ht="409.5">
      <c r="J24" t="s">
        <v>2806</v>
      </c>
      <c r="K24" s="13" t="s">
        <v>3932</v>
      </c>
    </row>
    <row r="25" spans="10:11" ht="15">
      <c r="J25" t="s">
        <v>2807</v>
      </c>
      <c r="K25" t="b">
        <v>0</v>
      </c>
    </row>
    <row r="26" spans="10:11" ht="15">
      <c r="J26" t="s">
        <v>3930</v>
      </c>
      <c r="K26" t="s">
        <v>3931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2867</v>
      </c>
      <c r="B1" s="13" t="s">
        <v>2869</v>
      </c>
      <c r="C1" s="13" t="s">
        <v>2870</v>
      </c>
      <c r="D1" s="13" t="s">
        <v>2872</v>
      </c>
      <c r="E1" s="13" t="s">
        <v>2871</v>
      </c>
      <c r="F1" s="13" t="s">
        <v>2874</v>
      </c>
      <c r="G1" s="13" t="s">
        <v>2873</v>
      </c>
      <c r="H1" s="13" t="s">
        <v>2876</v>
      </c>
      <c r="I1" s="13" t="s">
        <v>2875</v>
      </c>
      <c r="J1" s="13" t="s">
        <v>2878</v>
      </c>
      <c r="K1" s="13" t="s">
        <v>2877</v>
      </c>
      <c r="L1" s="13" t="s">
        <v>2880</v>
      </c>
      <c r="M1" s="13" t="s">
        <v>2879</v>
      </c>
      <c r="N1" s="13" t="s">
        <v>2882</v>
      </c>
      <c r="O1" s="13" t="s">
        <v>2881</v>
      </c>
      <c r="P1" s="13" t="s">
        <v>2884</v>
      </c>
      <c r="Q1" s="13" t="s">
        <v>2883</v>
      </c>
      <c r="R1" s="13" t="s">
        <v>2886</v>
      </c>
      <c r="S1" s="78" t="s">
        <v>2885</v>
      </c>
      <c r="T1" s="78" t="s">
        <v>2888</v>
      </c>
      <c r="U1" s="78" t="s">
        <v>2887</v>
      </c>
      <c r="V1" s="78" t="s">
        <v>2889</v>
      </c>
    </row>
    <row r="2" spans="1:22" ht="15">
      <c r="A2" s="83" t="s">
        <v>576</v>
      </c>
      <c r="B2" s="78">
        <v>5</v>
      </c>
      <c r="C2" s="83" t="s">
        <v>589</v>
      </c>
      <c r="D2" s="78">
        <v>2</v>
      </c>
      <c r="E2" s="83" t="s">
        <v>572</v>
      </c>
      <c r="F2" s="78">
        <v>2</v>
      </c>
      <c r="G2" s="83" t="s">
        <v>576</v>
      </c>
      <c r="H2" s="78">
        <v>5</v>
      </c>
      <c r="I2" s="83" t="s">
        <v>616</v>
      </c>
      <c r="J2" s="78">
        <v>1</v>
      </c>
      <c r="K2" s="83" t="s">
        <v>582</v>
      </c>
      <c r="L2" s="78">
        <v>1</v>
      </c>
      <c r="M2" s="83" t="s">
        <v>599</v>
      </c>
      <c r="N2" s="78">
        <v>1</v>
      </c>
      <c r="O2" s="83" t="s">
        <v>578</v>
      </c>
      <c r="P2" s="78">
        <v>2</v>
      </c>
      <c r="Q2" s="83" t="s">
        <v>600</v>
      </c>
      <c r="R2" s="78">
        <v>2</v>
      </c>
      <c r="S2" s="78"/>
      <c r="T2" s="78"/>
      <c r="U2" s="78"/>
      <c r="V2" s="78"/>
    </row>
    <row r="3" spans="1:22" ht="15">
      <c r="A3" s="83" t="s">
        <v>583</v>
      </c>
      <c r="B3" s="78">
        <v>4</v>
      </c>
      <c r="C3" s="83" t="s">
        <v>570</v>
      </c>
      <c r="D3" s="78">
        <v>1</v>
      </c>
      <c r="E3" s="83" t="s">
        <v>621</v>
      </c>
      <c r="F3" s="78">
        <v>1</v>
      </c>
      <c r="G3" s="83" t="s">
        <v>577</v>
      </c>
      <c r="H3" s="78">
        <v>1</v>
      </c>
      <c r="I3" s="83" t="s">
        <v>614</v>
      </c>
      <c r="J3" s="78">
        <v>1</v>
      </c>
      <c r="K3" s="78"/>
      <c r="L3" s="78"/>
      <c r="M3" s="83" t="s">
        <v>598</v>
      </c>
      <c r="N3" s="78">
        <v>1</v>
      </c>
      <c r="O3" s="78"/>
      <c r="P3" s="78"/>
      <c r="Q3" s="83" t="s">
        <v>601</v>
      </c>
      <c r="R3" s="78">
        <v>1</v>
      </c>
      <c r="S3" s="78"/>
      <c r="T3" s="78"/>
      <c r="U3" s="78"/>
      <c r="V3" s="78"/>
    </row>
    <row r="4" spans="1:22" ht="15">
      <c r="A4" s="83" t="s">
        <v>607</v>
      </c>
      <c r="B4" s="78">
        <v>3</v>
      </c>
      <c r="C4" s="83" t="s">
        <v>571</v>
      </c>
      <c r="D4" s="78">
        <v>1</v>
      </c>
      <c r="E4" s="78"/>
      <c r="F4" s="78"/>
      <c r="G4" s="78"/>
      <c r="H4" s="78"/>
      <c r="I4" s="83" t="s">
        <v>615</v>
      </c>
      <c r="J4" s="78">
        <v>1</v>
      </c>
      <c r="K4" s="78"/>
      <c r="L4" s="78"/>
      <c r="M4" s="83" t="s">
        <v>596</v>
      </c>
      <c r="N4" s="78">
        <v>1</v>
      </c>
      <c r="O4" s="78"/>
      <c r="P4" s="78"/>
      <c r="Q4" s="83" t="s">
        <v>602</v>
      </c>
      <c r="R4" s="78">
        <v>1</v>
      </c>
      <c r="S4" s="78"/>
      <c r="T4" s="78"/>
      <c r="U4" s="78"/>
      <c r="V4" s="78"/>
    </row>
    <row r="5" spans="1:22" ht="15">
      <c r="A5" s="83" t="s">
        <v>572</v>
      </c>
      <c r="B5" s="78">
        <v>2</v>
      </c>
      <c r="C5" s="83" t="s">
        <v>573</v>
      </c>
      <c r="D5" s="78">
        <v>1</v>
      </c>
      <c r="E5" s="78"/>
      <c r="F5" s="78"/>
      <c r="G5" s="78"/>
      <c r="H5" s="78"/>
      <c r="I5" s="83" t="s">
        <v>613</v>
      </c>
      <c r="J5" s="78">
        <v>1</v>
      </c>
      <c r="K5" s="78"/>
      <c r="L5" s="78"/>
      <c r="M5" s="83" t="s">
        <v>587</v>
      </c>
      <c r="N5" s="78">
        <v>1</v>
      </c>
      <c r="O5" s="78"/>
      <c r="P5" s="78"/>
      <c r="Q5" s="78"/>
      <c r="R5" s="78"/>
      <c r="S5" s="78"/>
      <c r="T5" s="78"/>
      <c r="U5" s="78"/>
      <c r="V5" s="78"/>
    </row>
    <row r="6" spans="1:22" ht="15">
      <c r="A6" s="83" t="s">
        <v>605</v>
      </c>
      <c r="B6" s="78">
        <v>2</v>
      </c>
      <c r="C6" s="83" t="s">
        <v>574</v>
      </c>
      <c r="D6" s="78">
        <v>1</v>
      </c>
      <c r="E6" s="78"/>
      <c r="F6" s="78"/>
      <c r="G6" s="78"/>
      <c r="H6" s="78"/>
      <c r="I6" s="78"/>
      <c r="J6" s="78"/>
      <c r="K6" s="78"/>
      <c r="L6" s="78"/>
      <c r="M6" s="78"/>
      <c r="N6" s="78"/>
      <c r="O6" s="78"/>
      <c r="P6" s="78"/>
      <c r="Q6" s="78"/>
      <c r="R6" s="78"/>
      <c r="S6" s="78"/>
      <c r="T6" s="78"/>
      <c r="U6" s="78"/>
      <c r="V6" s="78"/>
    </row>
    <row r="7" spans="1:22" ht="15">
      <c r="A7" s="83" t="s">
        <v>600</v>
      </c>
      <c r="B7" s="78">
        <v>2</v>
      </c>
      <c r="C7" s="83" t="s">
        <v>579</v>
      </c>
      <c r="D7" s="78">
        <v>1</v>
      </c>
      <c r="E7" s="78"/>
      <c r="F7" s="78"/>
      <c r="G7" s="78"/>
      <c r="H7" s="78"/>
      <c r="I7" s="78"/>
      <c r="J7" s="78"/>
      <c r="K7" s="78"/>
      <c r="L7" s="78"/>
      <c r="M7" s="78"/>
      <c r="N7" s="78"/>
      <c r="O7" s="78"/>
      <c r="P7" s="78"/>
      <c r="Q7" s="78"/>
      <c r="R7" s="78"/>
      <c r="S7" s="78"/>
      <c r="T7" s="78"/>
      <c r="U7" s="78"/>
      <c r="V7" s="78"/>
    </row>
    <row r="8" spans="1:22" ht="15">
      <c r="A8" s="83" t="s">
        <v>589</v>
      </c>
      <c r="B8" s="78">
        <v>2</v>
      </c>
      <c r="C8" s="83" t="s">
        <v>580</v>
      </c>
      <c r="D8" s="78">
        <v>1</v>
      </c>
      <c r="E8" s="78"/>
      <c r="F8" s="78"/>
      <c r="G8" s="78"/>
      <c r="H8" s="78"/>
      <c r="I8" s="78"/>
      <c r="J8" s="78"/>
      <c r="K8" s="78"/>
      <c r="L8" s="78"/>
      <c r="M8" s="78"/>
      <c r="N8" s="78"/>
      <c r="O8" s="78"/>
      <c r="P8" s="78"/>
      <c r="Q8" s="78"/>
      <c r="R8" s="78"/>
      <c r="S8" s="78"/>
      <c r="T8" s="78"/>
      <c r="U8" s="78"/>
      <c r="V8" s="78"/>
    </row>
    <row r="9" spans="1:22" ht="15">
      <c r="A9" s="83" t="s">
        <v>584</v>
      </c>
      <c r="B9" s="78">
        <v>2</v>
      </c>
      <c r="C9" s="83" t="s">
        <v>581</v>
      </c>
      <c r="D9" s="78">
        <v>1</v>
      </c>
      <c r="E9" s="78"/>
      <c r="F9" s="78"/>
      <c r="G9" s="78"/>
      <c r="H9" s="78"/>
      <c r="I9" s="78"/>
      <c r="J9" s="78"/>
      <c r="K9" s="78"/>
      <c r="L9" s="78"/>
      <c r="M9" s="78"/>
      <c r="N9" s="78"/>
      <c r="O9" s="78"/>
      <c r="P9" s="78"/>
      <c r="Q9" s="78"/>
      <c r="R9" s="78"/>
      <c r="S9" s="78"/>
      <c r="T9" s="78"/>
      <c r="U9" s="78"/>
      <c r="V9" s="78"/>
    </row>
    <row r="10" spans="1:22" ht="15">
      <c r="A10" s="83" t="s">
        <v>578</v>
      </c>
      <c r="B10" s="78">
        <v>2</v>
      </c>
      <c r="C10" s="83" t="s">
        <v>585</v>
      </c>
      <c r="D10" s="78">
        <v>1</v>
      </c>
      <c r="E10" s="78"/>
      <c r="F10" s="78"/>
      <c r="G10" s="78"/>
      <c r="H10" s="78"/>
      <c r="I10" s="78"/>
      <c r="J10" s="78"/>
      <c r="K10" s="78"/>
      <c r="L10" s="78"/>
      <c r="M10" s="78"/>
      <c r="N10" s="78"/>
      <c r="O10" s="78"/>
      <c r="P10" s="78"/>
      <c r="Q10" s="78"/>
      <c r="R10" s="78"/>
      <c r="S10" s="78"/>
      <c r="T10" s="78"/>
      <c r="U10" s="78"/>
      <c r="V10" s="78"/>
    </row>
    <row r="11" spans="1:22" ht="15">
      <c r="A11" s="83" t="s">
        <v>2868</v>
      </c>
      <c r="B11" s="78">
        <v>1</v>
      </c>
      <c r="C11" s="83" t="s">
        <v>588</v>
      </c>
      <c r="D11" s="78">
        <v>1</v>
      </c>
      <c r="E11" s="78"/>
      <c r="F11" s="78"/>
      <c r="G11" s="78"/>
      <c r="H11" s="78"/>
      <c r="I11" s="78"/>
      <c r="J11" s="78"/>
      <c r="K11" s="78"/>
      <c r="L11" s="78"/>
      <c r="M11" s="78"/>
      <c r="N11" s="78"/>
      <c r="O11" s="78"/>
      <c r="P11" s="78"/>
      <c r="Q11" s="78"/>
      <c r="R11" s="78"/>
      <c r="S11" s="78"/>
      <c r="T11" s="78"/>
      <c r="U11" s="78"/>
      <c r="V11" s="78"/>
    </row>
    <row r="14" spans="1:22" ht="15" customHeight="1">
      <c r="A14" s="13" t="s">
        <v>2899</v>
      </c>
      <c r="B14" s="13" t="s">
        <v>2869</v>
      </c>
      <c r="C14" s="13" t="s">
        <v>2900</v>
      </c>
      <c r="D14" s="13" t="s">
        <v>2872</v>
      </c>
      <c r="E14" s="13" t="s">
        <v>2902</v>
      </c>
      <c r="F14" s="13" t="s">
        <v>2874</v>
      </c>
      <c r="G14" s="13" t="s">
        <v>2903</v>
      </c>
      <c r="H14" s="13" t="s">
        <v>2876</v>
      </c>
      <c r="I14" s="13" t="s">
        <v>2904</v>
      </c>
      <c r="J14" s="13" t="s">
        <v>2878</v>
      </c>
      <c r="K14" s="13" t="s">
        <v>2905</v>
      </c>
      <c r="L14" s="13" t="s">
        <v>2880</v>
      </c>
      <c r="M14" s="13" t="s">
        <v>2906</v>
      </c>
      <c r="N14" s="13" t="s">
        <v>2882</v>
      </c>
      <c r="O14" s="13" t="s">
        <v>2907</v>
      </c>
      <c r="P14" s="13" t="s">
        <v>2884</v>
      </c>
      <c r="Q14" s="13" t="s">
        <v>2908</v>
      </c>
      <c r="R14" s="13" t="s">
        <v>2886</v>
      </c>
      <c r="S14" s="78" t="s">
        <v>2909</v>
      </c>
      <c r="T14" s="78" t="s">
        <v>2888</v>
      </c>
      <c r="U14" s="78" t="s">
        <v>2910</v>
      </c>
      <c r="V14" s="78" t="s">
        <v>2889</v>
      </c>
    </row>
    <row r="15" spans="1:22" ht="15">
      <c r="A15" s="78" t="s">
        <v>625</v>
      </c>
      <c r="B15" s="78">
        <v>24</v>
      </c>
      <c r="C15" s="78" t="s">
        <v>625</v>
      </c>
      <c r="D15" s="78">
        <v>10</v>
      </c>
      <c r="E15" s="78" t="s">
        <v>627</v>
      </c>
      <c r="F15" s="78">
        <v>2</v>
      </c>
      <c r="G15" s="78" t="s">
        <v>631</v>
      </c>
      <c r="H15" s="78">
        <v>6</v>
      </c>
      <c r="I15" s="78" t="s">
        <v>625</v>
      </c>
      <c r="J15" s="78">
        <v>2</v>
      </c>
      <c r="K15" s="78" t="s">
        <v>635</v>
      </c>
      <c r="L15" s="78">
        <v>1</v>
      </c>
      <c r="M15" s="78" t="s">
        <v>627</v>
      </c>
      <c r="N15" s="78">
        <v>1</v>
      </c>
      <c r="O15" s="78" t="s">
        <v>632</v>
      </c>
      <c r="P15" s="78">
        <v>2</v>
      </c>
      <c r="Q15" s="78" t="s">
        <v>645</v>
      </c>
      <c r="R15" s="78">
        <v>3</v>
      </c>
      <c r="S15" s="78"/>
      <c r="T15" s="78"/>
      <c r="U15" s="78"/>
      <c r="V15" s="78"/>
    </row>
    <row r="16" spans="1:22" ht="15">
      <c r="A16" s="78" t="s">
        <v>627</v>
      </c>
      <c r="B16" s="78">
        <v>7</v>
      </c>
      <c r="C16" s="78" t="s">
        <v>627</v>
      </c>
      <c r="D16" s="78">
        <v>4</v>
      </c>
      <c r="E16" s="78" t="s">
        <v>625</v>
      </c>
      <c r="F16" s="78">
        <v>1</v>
      </c>
      <c r="G16" s="78"/>
      <c r="H16" s="78"/>
      <c r="I16" s="78" t="s">
        <v>650</v>
      </c>
      <c r="J16" s="78">
        <v>2</v>
      </c>
      <c r="K16" s="78"/>
      <c r="L16" s="78"/>
      <c r="M16" s="78" t="s">
        <v>644</v>
      </c>
      <c r="N16" s="78">
        <v>1</v>
      </c>
      <c r="O16" s="78"/>
      <c r="P16" s="78"/>
      <c r="Q16" s="78" t="s">
        <v>625</v>
      </c>
      <c r="R16" s="78">
        <v>1</v>
      </c>
      <c r="S16" s="78"/>
      <c r="T16" s="78"/>
      <c r="U16" s="78"/>
      <c r="V16" s="78"/>
    </row>
    <row r="17" spans="1:22" ht="15">
      <c r="A17" s="78" t="s">
        <v>631</v>
      </c>
      <c r="B17" s="78">
        <v>6</v>
      </c>
      <c r="C17" s="78" t="s">
        <v>640</v>
      </c>
      <c r="D17" s="78">
        <v>3</v>
      </c>
      <c r="E17" s="78"/>
      <c r="F17" s="78"/>
      <c r="G17" s="78"/>
      <c r="H17" s="78"/>
      <c r="I17" s="78"/>
      <c r="J17" s="78"/>
      <c r="K17" s="78"/>
      <c r="L17" s="78"/>
      <c r="M17" s="78" t="s">
        <v>643</v>
      </c>
      <c r="N17" s="78">
        <v>1</v>
      </c>
      <c r="O17" s="78"/>
      <c r="P17" s="78"/>
      <c r="Q17" s="78"/>
      <c r="R17" s="78"/>
      <c r="S17" s="78"/>
      <c r="T17" s="78"/>
      <c r="U17" s="78"/>
      <c r="V17" s="78"/>
    </row>
    <row r="18" spans="1:22" ht="15">
      <c r="A18" s="78" t="s">
        <v>636</v>
      </c>
      <c r="B18" s="78">
        <v>4</v>
      </c>
      <c r="C18" s="78" t="s">
        <v>634</v>
      </c>
      <c r="D18" s="78">
        <v>2</v>
      </c>
      <c r="E18" s="78"/>
      <c r="F18" s="78"/>
      <c r="G18" s="78"/>
      <c r="H18" s="78"/>
      <c r="I18" s="78"/>
      <c r="J18" s="78"/>
      <c r="K18" s="78"/>
      <c r="L18" s="78"/>
      <c r="M18" s="78" t="s">
        <v>639</v>
      </c>
      <c r="N18" s="78">
        <v>1</v>
      </c>
      <c r="O18" s="78"/>
      <c r="P18" s="78"/>
      <c r="Q18" s="78"/>
      <c r="R18" s="78"/>
      <c r="S18" s="78"/>
      <c r="T18" s="78"/>
      <c r="U18" s="78"/>
      <c r="V18" s="78"/>
    </row>
    <row r="19" spans="1:22" ht="15">
      <c r="A19" s="78" t="s">
        <v>647</v>
      </c>
      <c r="B19" s="78">
        <v>3</v>
      </c>
      <c r="C19" s="78" t="s">
        <v>628</v>
      </c>
      <c r="D19" s="78">
        <v>1</v>
      </c>
      <c r="E19" s="78"/>
      <c r="F19" s="78"/>
      <c r="G19" s="78"/>
      <c r="H19" s="78"/>
      <c r="I19" s="78"/>
      <c r="J19" s="78"/>
      <c r="K19" s="78"/>
      <c r="L19" s="78"/>
      <c r="M19" s="78"/>
      <c r="N19" s="78"/>
      <c r="O19" s="78"/>
      <c r="P19" s="78"/>
      <c r="Q19" s="78"/>
      <c r="R19" s="78"/>
      <c r="S19" s="78"/>
      <c r="T19" s="78"/>
      <c r="U19" s="78"/>
      <c r="V19" s="78"/>
    </row>
    <row r="20" spans="1:22" ht="15">
      <c r="A20" s="78" t="s">
        <v>645</v>
      </c>
      <c r="B20" s="78">
        <v>3</v>
      </c>
      <c r="C20" s="78" t="s">
        <v>629</v>
      </c>
      <c r="D20" s="78">
        <v>1</v>
      </c>
      <c r="E20" s="78"/>
      <c r="F20" s="78"/>
      <c r="G20" s="78"/>
      <c r="H20" s="78"/>
      <c r="I20" s="78"/>
      <c r="J20" s="78"/>
      <c r="K20" s="78"/>
      <c r="L20" s="78"/>
      <c r="M20" s="78"/>
      <c r="N20" s="78"/>
      <c r="O20" s="78"/>
      <c r="P20" s="78"/>
      <c r="Q20" s="78"/>
      <c r="R20" s="78"/>
      <c r="S20" s="78"/>
      <c r="T20" s="78"/>
      <c r="U20" s="78"/>
      <c r="V20" s="78"/>
    </row>
    <row r="21" spans="1:22" ht="15">
      <c r="A21" s="78" t="s">
        <v>640</v>
      </c>
      <c r="B21" s="78">
        <v>3</v>
      </c>
      <c r="C21" s="78" t="s">
        <v>633</v>
      </c>
      <c r="D21" s="78">
        <v>1</v>
      </c>
      <c r="E21" s="78"/>
      <c r="F21" s="78"/>
      <c r="G21" s="78"/>
      <c r="H21" s="78"/>
      <c r="I21" s="78"/>
      <c r="J21" s="78"/>
      <c r="K21" s="78"/>
      <c r="L21" s="78"/>
      <c r="M21" s="78"/>
      <c r="N21" s="78"/>
      <c r="O21" s="78"/>
      <c r="P21" s="78"/>
      <c r="Q21" s="78"/>
      <c r="R21" s="78"/>
      <c r="S21" s="78"/>
      <c r="T21" s="78"/>
      <c r="U21" s="78"/>
      <c r="V21" s="78"/>
    </row>
    <row r="22" spans="1:22" ht="15">
      <c r="A22" s="78" t="s">
        <v>646</v>
      </c>
      <c r="B22" s="78">
        <v>2</v>
      </c>
      <c r="C22" s="78" t="s">
        <v>2901</v>
      </c>
      <c r="D22" s="78">
        <v>1</v>
      </c>
      <c r="E22" s="78"/>
      <c r="F22" s="78"/>
      <c r="G22" s="78"/>
      <c r="H22" s="78"/>
      <c r="I22" s="78"/>
      <c r="J22" s="78"/>
      <c r="K22" s="78"/>
      <c r="L22" s="78"/>
      <c r="M22" s="78"/>
      <c r="N22" s="78"/>
      <c r="O22" s="78"/>
      <c r="P22" s="78"/>
      <c r="Q22" s="78"/>
      <c r="R22" s="78"/>
      <c r="S22" s="78"/>
      <c r="T22" s="78"/>
      <c r="U22" s="78"/>
      <c r="V22" s="78"/>
    </row>
    <row r="23" spans="1:22" ht="15">
      <c r="A23" s="78" t="s">
        <v>634</v>
      </c>
      <c r="B23" s="78">
        <v>2</v>
      </c>
      <c r="C23" s="78" t="s">
        <v>642</v>
      </c>
      <c r="D23" s="78">
        <v>1</v>
      </c>
      <c r="E23" s="78"/>
      <c r="F23" s="78"/>
      <c r="G23" s="78"/>
      <c r="H23" s="78"/>
      <c r="I23" s="78"/>
      <c r="J23" s="78"/>
      <c r="K23" s="78"/>
      <c r="L23" s="78"/>
      <c r="M23" s="78"/>
      <c r="N23" s="78"/>
      <c r="O23" s="78"/>
      <c r="P23" s="78"/>
      <c r="Q23" s="78"/>
      <c r="R23" s="78"/>
      <c r="S23" s="78"/>
      <c r="T23" s="78"/>
      <c r="U23" s="78"/>
      <c r="V23" s="78"/>
    </row>
    <row r="24" spans="1:22" ht="15">
      <c r="A24" s="78" t="s">
        <v>637</v>
      </c>
      <c r="B24" s="78">
        <v>2</v>
      </c>
      <c r="C24" s="78" t="s">
        <v>647</v>
      </c>
      <c r="D24" s="78">
        <v>1</v>
      </c>
      <c r="E24" s="78"/>
      <c r="F24" s="78"/>
      <c r="G24" s="78"/>
      <c r="H24" s="78"/>
      <c r="I24" s="78"/>
      <c r="J24" s="78"/>
      <c r="K24" s="78"/>
      <c r="L24" s="78"/>
      <c r="M24" s="78"/>
      <c r="N24" s="78"/>
      <c r="O24" s="78"/>
      <c r="P24" s="78"/>
      <c r="Q24" s="78"/>
      <c r="R24" s="78"/>
      <c r="S24" s="78"/>
      <c r="T24" s="78"/>
      <c r="U24" s="78"/>
      <c r="V24" s="78"/>
    </row>
    <row r="27" spans="1:22" ht="15" customHeight="1">
      <c r="A27" s="13" t="s">
        <v>2918</v>
      </c>
      <c r="B27" s="13" t="s">
        <v>2869</v>
      </c>
      <c r="C27" s="13" t="s">
        <v>2926</v>
      </c>
      <c r="D27" s="13" t="s">
        <v>2872</v>
      </c>
      <c r="E27" s="13" t="s">
        <v>2932</v>
      </c>
      <c r="F27" s="13" t="s">
        <v>2874</v>
      </c>
      <c r="G27" s="13" t="s">
        <v>2936</v>
      </c>
      <c r="H27" s="13" t="s">
        <v>2876</v>
      </c>
      <c r="I27" s="13" t="s">
        <v>2940</v>
      </c>
      <c r="J27" s="13" t="s">
        <v>2878</v>
      </c>
      <c r="K27" s="13" t="s">
        <v>2943</v>
      </c>
      <c r="L27" s="13" t="s">
        <v>2880</v>
      </c>
      <c r="M27" s="13" t="s">
        <v>2944</v>
      </c>
      <c r="N27" s="13" t="s">
        <v>2882</v>
      </c>
      <c r="O27" s="13" t="s">
        <v>2948</v>
      </c>
      <c r="P27" s="13" t="s">
        <v>2884</v>
      </c>
      <c r="Q27" s="13" t="s">
        <v>2950</v>
      </c>
      <c r="R27" s="13" t="s">
        <v>2886</v>
      </c>
      <c r="S27" s="13" t="s">
        <v>2954</v>
      </c>
      <c r="T27" s="13" t="s">
        <v>2888</v>
      </c>
      <c r="U27" s="13" t="s">
        <v>2955</v>
      </c>
      <c r="V27" s="13" t="s">
        <v>2889</v>
      </c>
    </row>
    <row r="28" spans="1:22" ht="15">
      <c r="A28" s="78" t="s">
        <v>653</v>
      </c>
      <c r="B28" s="78">
        <v>110</v>
      </c>
      <c r="C28" s="78" t="s">
        <v>653</v>
      </c>
      <c r="D28" s="78">
        <v>30</v>
      </c>
      <c r="E28" s="78" t="s">
        <v>653</v>
      </c>
      <c r="F28" s="78">
        <v>19</v>
      </c>
      <c r="G28" s="78" t="s">
        <v>653</v>
      </c>
      <c r="H28" s="78">
        <v>6</v>
      </c>
      <c r="I28" s="78" t="s">
        <v>664</v>
      </c>
      <c r="J28" s="78">
        <v>16</v>
      </c>
      <c r="K28" s="78" t="s">
        <v>653</v>
      </c>
      <c r="L28" s="78">
        <v>1</v>
      </c>
      <c r="M28" s="78" t="s">
        <v>653</v>
      </c>
      <c r="N28" s="78">
        <v>8</v>
      </c>
      <c r="O28" s="78" t="s">
        <v>2919</v>
      </c>
      <c r="P28" s="78">
        <v>2</v>
      </c>
      <c r="Q28" s="78" t="s">
        <v>2920</v>
      </c>
      <c r="R28" s="78">
        <v>4</v>
      </c>
      <c r="S28" s="78" t="s">
        <v>653</v>
      </c>
      <c r="T28" s="78">
        <v>1</v>
      </c>
      <c r="U28" s="78" t="s">
        <v>653</v>
      </c>
      <c r="V28" s="78">
        <v>1</v>
      </c>
    </row>
    <row r="29" spans="1:22" ht="15">
      <c r="A29" s="78" t="s">
        <v>664</v>
      </c>
      <c r="B29" s="78">
        <v>19</v>
      </c>
      <c r="C29" s="78" t="s">
        <v>2919</v>
      </c>
      <c r="D29" s="78">
        <v>6</v>
      </c>
      <c r="E29" s="78" t="s">
        <v>668</v>
      </c>
      <c r="F29" s="78">
        <v>2</v>
      </c>
      <c r="G29" s="78" t="s">
        <v>2924</v>
      </c>
      <c r="H29" s="78">
        <v>4</v>
      </c>
      <c r="I29" s="78" t="s">
        <v>653</v>
      </c>
      <c r="J29" s="78">
        <v>4</v>
      </c>
      <c r="K29" s="78"/>
      <c r="L29" s="78"/>
      <c r="M29" s="78" t="s">
        <v>2919</v>
      </c>
      <c r="N29" s="78">
        <v>3</v>
      </c>
      <c r="O29" s="78" t="s">
        <v>653</v>
      </c>
      <c r="P29" s="78">
        <v>2</v>
      </c>
      <c r="Q29" s="78" t="s">
        <v>2921</v>
      </c>
      <c r="R29" s="78">
        <v>4</v>
      </c>
      <c r="S29" s="78"/>
      <c r="T29" s="78"/>
      <c r="U29" s="78" t="s">
        <v>2956</v>
      </c>
      <c r="V29" s="78">
        <v>1</v>
      </c>
    </row>
    <row r="30" spans="1:22" ht="15">
      <c r="A30" s="78" t="s">
        <v>2919</v>
      </c>
      <c r="B30" s="78">
        <v>16</v>
      </c>
      <c r="C30" s="78" t="s">
        <v>664</v>
      </c>
      <c r="D30" s="78">
        <v>3</v>
      </c>
      <c r="E30" s="78" t="s">
        <v>363</v>
      </c>
      <c r="F30" s="78">
        <v>2</v>
      </c>
      <c r="G30" s="78" t="s">
        <v>2937</v>
      </c>
      <c r="H30" s="78">
        <v>1</v>
      </c>
      <c r="I30" s="78" t="s">
        <v>2941</v>
      </c>
      <c r="J30" s="78">
        <v>2</v>
      </c>
      <c r="K30" s="78"/>
      <c r="L30" s="78"/>
      <c r="M30" s="78" t="s">
        <v>2945</v>
      </c>
      <c r="N30" s="78">
        <v>1</v>
      </c>
      <c r="O30" s="78" t="s">
        <v>2949</v>
      </c>
      <c r="P30" s="78">
        <v>2</v>
      </c>
      <c r="Q30" s="78" t="s">
        <v>653</v>
      </c>
      <c r="R30" s="78">
        <v>3</v>
      </c>
      <c r="S30" s="78"/>
      <c r="T30" s="78"/>
      <c r="U30" s="78" t="s">
        <v>2957</v>
      </c>
      <c r="V30" s="78">
        <v>1</v>
      </c>
    </row>
    <row r="31" spans="1:22" ht="15">
      <c r="A31" s="78" t="s">
        <v>2920</v>
      </c>
      <c r="B31" s="78">
        <v>5</v>
      </c>
      <c r="C31" s="78" t="s">
        <v>2923</v>
      </c>
      <c r="D31" s="78">
        <v>3</v>
      </c>
      <c r="E31" s="78" t="s">
        <v>2933</v>
      </c>
      <c r="F31" s="78">
        <v>2</v>
      </c>
      <c r="G31" s="78" t="s">
        <v>2938</v>
      </c>
      <c r="H31" s="78">
        <v>1</v>
      </c>
      <c r="I31" s="78" t="s">
        <v>2942</v>
      </c>
      <c r="J31" s="78">
        <v>1</v>
      </c>
      <c r="K31" s="78"/>
      <c r="L31" s="78"/>
      <c r="M31" s="78" t="s">
        <v>2925</v>
      </c>
      <c r="N31" s="78">
        <v>1</v>
      </c>
      <c r="O31" s="78"/>
      <c r="P31" s="78"/>
      <c r="Q31" s="78" t="s">
        <v>2922</v>
      </c>
      <c r="R31" s="78">
        <v>3</v>
      </c>
      <c r="S31" s="78"/>
      <c r="T31" s="78"/>
      <c r="U31" s="78"/>
      <c r="V31" s="78"/>
    </row>
    <row r="32" spans="1:22" ht="15">
      <c r="A32" s="78" t="s">
        <v>2921</v>
      </c>
      <c r="B32" s="78">
        <v>5</v>
      </c>
      <c r="C32" s="78" t="s">
        <v>2927</v>
      </c>
      <c r="D32" s="78">
        <v>2</v>
      </c>
      <c r="E32" s="78" t="s">
        <v>2934</v>
      </c>
      <c r="F32" s="78">
        <v>2</v>
      </c>
      <c r="G32" s="78" t="s">
        <v>2939</v>
      </c>
      <c r="H32" s="78">
        <v>1</v>
      </c>
      <c r="I32" s="78"/>
      <c r="J32" s="78"/>
      <c r="K32" s="78"/>
      <c r="L32" s="78"/>
      <c r="M32" s="78" t="s">
        <v>2920</v>
      </c>
      <c r="N32" s="78">
        <v>1</v>
      </c>
      <c r="O32" s="78"/>
      <c r="P32" s="78"/>
      <c r="Q32" s="78" t="s">
        <v>2951</v>
      </c>
      <c r="R32" s="78">
        <v>1</v>
      </c>
      <c r="S32" s="78"/>
      <c r="T32" s="78"/>
      <c r="U32" s="78"/>
      <c r="V32" s="78"/>
    </row>
    <row r="33" spans="1:22" ht="15">
      <c r="A33" s="78" t="s">
        <v>2922</v>
      </c>
      <c r="B33" s="78">
        <v>5</v>
      </c>
      <c r="C33" s="78" t="s">
        <v>2928</v>
      </c>
      <c r="D33" s="78">
        <v>2</v>
      </c>
      <c r="E33" s="78" t="s">
        <v>2935</v>
      </c>
      <c r="F33" s="78">
        <v>1</v>
      </c>
      <c r="G33" s="78"/>
      <c r="H33" s="78"/>
      <c r="I33" s="78"/>
      <c r="J33" s="78"/>
      <c r="K33" s="78"/>
      <c r="L33" s="78"/>
      <c r="M33" s="78" t="s">
        <v>2921</v>
      </c>
      <c r="N33" s="78">
        <v>1</v>
      </c>
      <c r="O33" s="78"/>
      <c r="P33" s="78"/>
      <c r="Q33" s="78" t="s">
        <v>2952</v>
      </c>
      <c r="R33" s="78">
        <v>1</v>
      </c>
      <c r="S33" s="78"/>
      <c r="T33" s="78"/>
      <c r="U33" s="78"/>
      <c r="V33" s="78"/>
    </row>
    <row r="34" spans="1:22" ht="15">
      <c r="A34" s="78" t="s">
        <v>2923</v>
      </c>
      <c r="B34" s="78">
        <v>5</v>
      </c>
      <c r="C34" s="78" t="s">
        <v>2929</v>
      </c>
      <c r="D34" s="78">
        <v>2</v>
      </c>
      <c r="E34" s="78"/>
      <c r="F34" s="78"/>
      <c r="G34" s="78"/>
      <c r="H34" s="78"/>
      <c r="I34" s="78"/>
      <c r="J34" s="78"/>
      <c r="K34" s="78"/>
      <c r="L34" s="78"/>
      <c r="M34" s="78" t="s">
        <v>2922</v>
      </c>
      <c r="N34" s="78">
        <v>1</v>
      </c>
      <c r="O34" s="78"/>
      <c r="P34" s="78"/>
      <c r="Q34" s="78" t="s">
        <v>2953</v>
      </c>
      <c r="R34" s="78">
        <v>1</v>
      </c>
      <c r="S34" s="78"/>
      <c r="T34" s="78"/>
      <c r="U34" s="78"/>
      <c r="V34" s="78"/>
    </row>
    <row r="35" spans="1:22" ht="15">
      <c r="A35" s="78" t="s">
        <v>2924</v>
      </c>
      <c r="B35" s="78">
        <v>4</v>
      </c>
      <c r="C35" s="78" t="s">
        <v>2925</v>
      </c>
      <c r="D35" s="78">
        <v>2</v>
      </c>
      <c r="E35" s="78"/>
      <c r="F35" s="78"/>
      <c r="G35" s="78"/>
      <c r="H35" s="78"/>
      <c r="I35" s="78"/>
      <c r="J35" s="78"/>
      <c r="K35" s="78"/>
      <c r="L35" s="78"/>
      <c r="M35" s="78" t="s">
        <v>2946</v>
      </c>
      <c r="N35" s="78">
        <v>1</v>
      </c>
      <c r="O35" s="78"/>
      <c r="P35" s="78"/>
      <c r="Q35" s="78"/>
      <c r="R35" s="78"/>
      <c r="S35" s="78"/>
      <c r="T35" s="78"/>
      <c r="U35" s="78"/>
      <c r="V35" s="78"/>
    </row>
    <row r="36" spans="1:22" ht="15">
      <c r="A36" s="78" t="s">
        <v>363</v>
      </c>
      <c r="B36" s="78">
        <v>4</v>
      </c>
      <c r="C36" s="78" t="s">
        <v>2930</v>
      </c>
      <c r="D36" s="78">
        <v>2</v>
      </c>
      <c r="E36" s="78"/>
      <c r="F36" s="78"/>
      <c r="G36" s="78"/>
      <c r="H36" s="78"/>
      <c r="I36" s="78"/>
      <c r="J36" s="78"/>
      <c r="K36" s="78"/>
      <c r="L36" s="78"/>
      <c r="M36" s="78" t="s">
        <v>2947</v>
      </c>
      <c r="N36" s="78">
        <v>1</v>
      </c>
      <c r="O36" s="78"/>
      <c r="P36" s="78"/>
      <c r="Q36" s="78"/>
      <c r="R36" s="78"/>
      <c r="S36" s="78"/>
      <c r="T36" s="78"/>
      <c r="U36" s="78"/>
      <c r="V36" s="78"/>
    </row>
    <row r="37" spans="1:22" ht="15">
      <c r="A37" s="78" t="s">
        <v>2925</v>
      </c>
      <c r="B37" s="78">
        <v>3</v>
      </c>
      <c r="C37" s="78" t="s">
        <v>2931</v>
      </c>
      <c r="D37" s="78">
        <v>2</v>
      </c>
      <c r="E37" s="78"/>
      <c r="F37" s="78"/>
      <c r="G37" s="78"/>
      <c r="H37" s="78"/>
      <c r="I37" s="78"/>
      <c r="J37" s="78"/>
      <c r="K37" s="78"/>
      <c r="L37" s="78"/>
      <c r="M37" s="78" t="s">
        <v>2923</v>
      </c>
      <c r="N37" s="78">
        <v>1</v>
      </c>
      <c r="O37" s="78"/>
      <c r="P37" s="78"/>
      <c r="Q37" s="78"/>
      <c r="R37" s="78"/>
      <c r="S37" s="78"/>
      <c r="T37" s="78"/>
      <c r="U37" s="78"/>
      <c r="V37" s="78"/>
    </row>
    <row r="40" spans="1:22" ht="15" customHeight="1">
      <c r="A40" s="13" t="s">
        <v>2966</v>
      </c>
      <c r="B40" s="13" t="s">
        <v>2869</v>
      </c>
      <c r="C40" s="13" t="s">
        <v>2975</v>
      </c>
      <c r="D40" s="13" t="s">
        <v>2872</v>
      </c>
      <c r="E40" s="13" t="s">
        <v>2983</v>
      </c>
      <c r="F40" s="13" t="s">
        <v>2874</v>
      </c>
      <c r="G40" s="13" t="s">
        <v>2991</v>
      </c>
      <c r="H40" s="13" t="s">
        <v>2876</v>
      </c>
      <c r="I40" s="13" t="s">
        <v>2998</v>
      </c>
      <c r="J40" s="13" t="s">
        <v>2878</v>
      </c>
      <c r="K40" s="13" t="s">
        <v>3007</v>
      </c>
      <c r="L40" s="13" t="s">
        <v>2880</v>
      </c>
      <c r="M40" s="13" t="s">
        <v>3008</v>
      </c>
      <c r="N40" s="13" t="s">
        <v>2882</v>
      </c>
      <c r="O40" s="13" t="s">
        <v>3016</v>
      </c>
      <c r="P40" s="13" t="s">
        <v>2884</v>
      </c>
      <c r="Q40" s="13" t="s">
        <v>3024</v>
      </c>
      <c r="R40" s="13" t="s">
        <v>2886</v>
      </c>
      <c r="S40" s="13" t="s">
        <v>3033</v>
      </c>
      <c r="T40" s="13" t="s">
        <v>2888</v>
      </c>
      <c r="U40" s="78" t="s">
        <v>3042</v>
      </c>
      <c r="V40" s="78" t="s">
        <v>2889</v>
      </c>
    </row>
    <row r="41" spans="1:22" ht="15">
      <c r="A41" s="85" t="s">
        <v>2967</v>
      </c>
      <c r="B41" s="85">
        <v>108</v>
      </c>
      <c r="C41" s="85" t="s">
        <v>2972</v>
      </c>
      <c r="D41" s="85">
        <v>30</v>
      </c>
      <c r="E41" s="85" t="s">
        <v>363</v>
      </c>
      <c r="F41" s="85">
        <v>20</v>
      </c>
      <c r="G41" s="85" t="s">
        <v>2992</v>
      </c>
      <c r="H41" s="85">
        <v>8</v>
      </c>
      <c r="I41" s="85" t="s">
        <v>2974</v>
      </c>
      <c r="J41" s="85">
        <v>32</v>
      </c>
      <c r="K41" s="85" t="s">
        <v>405</v>
      </c>
      <c r="L41" s="85">
        <v>2</v>
      </c>
      <c r="M41" s="85" t="s">
        <v>303</v>
      </c>
      <c r="N41" s="85">
        <v>15</v>
      </c>
      <c r="O41" s="85" t="s">
        <v>3017</v>
      </c>
      <c r="P41" s="85">
        <v>2</v>
      </c>
      <c r="Q41" s="85" t="s">
        <v>3025</v>
      </c>
      <c r="R41" s="85">
        <v>8</v>
      </c>
      <c r="S41" s="85" t="s">
        <v>3034</v>
      </c>
      <c r="T41" s="85">
        <v>3</v>
      </c>
      <c r="U41" s="85"/>
      <c r="V41" s="85"/>
    </row>
    <row r="42" spans="1:22" ht="15">
      <c r="A42" s="85" t="s">
        <v>2968</v>
      </c>
      <c r="B42" s="85">
        <v>128</v>
      </c>
      <c r="C42" s="85" t="s">
        <v>2928</v>
      </c>
      <c r="D42" s="85">
        <v>18</v>
      </c>
      <c r="E42" s="85" t="s">
        <v>2972</v>
      </c>
      <c r="F42" s="85">
        <v>19</v>
      </c>
      <c r="G42" s="85" t="s">
        <v>2993</v>
      </c>
      <c r="H42" s="85">
        <v>7</v>
      </c>
      <c r="I42" s="85" t="s">
        <v>2999</v>
      </c>
      <c r="J42" s="85">
        <v>17</v>
      </c>
      <c r="K42" s="85" t="s">
        <v>404</v>
      </c>
      <c r="L42" s="85">
        <v>2</v>
      </c>
      <c r="M42" s="85" t="s">
        <v>304</v>
      </c>
      <c r="N42" s="85">
        <v>10</v>
      </c>
      <c r="O42" s="85" t="s">
        <v>3018</v>
      </c>
      <c r="P42" s="85">
        <v>2</v>
      </c>
      <c r="Q42" s="85" t="s">
        <v>3026</v>
      </c>
      <c r="R42" s="85">
        <v>4</v>
      </c>
      <c r="S42" s="85" t="s">
        <v>3035</v>
      </c>
      <c r="T42" s="85">
        <v>3</v>
      </c>
      <c r="U42" s="85"/>
      <c r="V42" s="85"/>
    </row>
    <row r="43" spans="1:22" ht="15">
      <c r="A43" s="85" t="s">
        <v>2969</v>
      </c>
      <c r="B43" s="85">
        <v>0</v>
      </c>
      <c r="C43" s="85" t="s">
        <v>2973</v>
      </c>
      <c r="D43" s="85">
        <v>12</v>
      </c>
      <c r="E43" s="85" t="s">
        <v>2984</v>
      </c>
      <c r="F43" s="85">
        <v>14</v>
      </c>
      <c r="G43" s="85" t="s">
        <v>2972</v>
      </c>
      <c r="H43" s="85">
        <v>6</v>
      </c>
      <c r="I43" s="85" t="s">
        <v>347</v>
      </c>
      <c r="J43" s="85">
        <v>16</v>
      </c>
      <c r="K43" s="85"/>
      <c r="L43" s="85"/>
      <c r="M43" s="85" t="s">
        <v>3009</v>
      </c>
      <c r="N43" s="85">
        <v>10</v>
      </c>
      <c r="O43" s="85" t="s">
        <v>3019</v>
      </c>
      <c r="P43" s="85">
        <v>2</v>
      </c>
      <c r="Q43" s="85" t="s">
        <v>3027</v>
      </c>
      <c r="R43" s="85">
        <v>4</v>
      </c>
      <c r="S43" s="85" t="s">
        <v>3036</v>
      </c>
      <c r="T43" s="85">
        <v>3</v>
      </c>
      <c r="U43" s="85"/>
      <c r="V43" s="85"/>
    </row>
    <row r="44" spans="1:22" ht="15">
      <c r="A44" s="85" t="s">
        <v>2970</v>
      </c>
      <c r="B44" s="85">
        <v>3794</v>
      </c>
      <c r="C44" s="85" t="s">
        <v>2976</v>
      </c>
      <c r="D44" s="85">
        <v>6</v>
      </c>
      <c r="E44" s="85" t="s">
        <v>2985</v>
      </c>
      <c r="F44" s="85">
        <v>14</v>
      </c>
      <c r="G44" s="85" t="s">
        <v>2994</v>
      </c>
      <c r="H44" s="85">
        <v>6</v>
      </c>
      <c r="I44" s="85" t="s">
        <v>3000</v>
      </c>
      <c r="J44" s="85">
        <v>16</v>
      </c>
      <c r="K44" s="85"/>
      <c r="L44" s="85"/>
      <c r="M44" s="85" t="s">
        <v>3010</v>
      </c>
      <c r="N44" s="85">
        <v>9</v>
      </c>
      <c r="O44" s="85" t="s">
        <v>3020</v>
      </c>
      <c r="P44" s="85">
        <v>2</v>
      </c>
      <c r="Q44" s="85" t="s">
        <v>3028</v>
      </c>
      <c r="R44" s="85">
        <v>4</v>
      </c>
      <c r="S44" s="85" t="s">
        <v>3037</v>
      </c>
      <c r="T44" s="85">
        <v>3</v>
      </c>
      <c r="U44" s="85"/>
      <c r="V44" s="85"/>
    </row>
    <row r="45" spans="1:22" ht="15">
      <c r="A45" s="85" t="s">
        <v>2971</v>
      </c>
      <c r="B45" s="85">
        <v>4030</v>
      </c>
      <c r="C45" s="85" t="s">
        <v>2977</v>
      </c>
      <c r="D45" s="85">
        <v>6</v>
      </c>
      <c r="E45" s="85" t="s">
        <v>2986</v>
      </c>
      <c r="F45" s="85">
        <v>14</v>
      </c>
      <c r="G45" s="85" t="s">
        <v>2929</v>
      </c>
      <c r="H45" s="85">
        <v>6</v>
      </c>
      <c r="I45" s="85" t="s">
        <v>3001</v>
      </c>
      <c r="J45" s="85">
        <v>16</v>
      </c>
      <c r="K45" s="85"/>
      <c r="L45" s="85"/>
      <c r="M45" s="85" t="s">
        <v>2972</v>
      </c>
      <c r="N45" s="85">
        <v>8</v>
      </c>
      <c r="O45" s="85" t="s">
        <v>2976</v>
      </c>
      <c r="P45" s="85">
        <v>2</v>
      </c>
      <c r="Q45" s="85" t="s">
        <v>3029</v>
      </c>
      <c r="R45" s="85">
        <v>4</v>
      </c>
      <c r="S45" s="85" t="s">
        <v>3014</v>
      </c>
      <c r="T45" s="85">
        <v>3</v>
      </c>
      <c r="U45" s="85"/>
      <c r="V45" s="85"/>
    </row>
    <row r="46" spans="1:22" ht="15">
      <c r="A46" s="85" t="s">
        <v>2972</v>
      </c>
      <c r="B46" s="85">
        <v>110</v>
      </c>
      <c r="C46" s="85" t="s">
        <v>2978</v>
      </c>
      <c r="D46" s="85">
        <v>5</v>
      </c>
      <c r="E46" s="85" t="s">
        <v>2987</v>
      </c>
      <c r="F46" s="85">
        <v>14</v>
      </c>
      <c r="G46" s="85" t="s">
        <v>2928</v>
      </c>
      <c r="H46" s="85">
        <v>5</v>
      </c>
      <c r="I46" s="85" t="s">
        <v>3002</v>
      </c>
      <c r="J46" s="85">
        <v>16</v>
      </c>
      <c r="K46" s="85"/>
      <c r="L46" s="85"/>
      <c r="M46" s="85" t="s">
        <v>3011</v>
      </c>
      <c r="N46" s="85">
        <v>6</v>
      </c>
      <c r="O46" s="85" t="s">
        <v>3021</v>
      </c>
      <c r="P46" s="85">
        <v>2</v>
      </c>
      <c r="Q46" s="85" t="s">
        <v>3030</v>
      </c>
      <c r="R46" s="85">
        <v>4</v>
      </c>
      <c r="S46" s="85" t="s">
        <v>2927</v>
      </c>
      <c r="T46" s="85">
        <v>3</v>
      </c>
      <c r="U46" s="85"/>
      <c r="V46" s="85"/>
    </row>
    <row r="47" spans="1:22" ht="15">
      <c r="A47" s="85" t="s">
        <v>2973</v>
      </c>
      <c r="B47" s="85">
        <v>39</v>
      </c>
      <c r="C47" s="85" t="s">
        <v>2979</v>
      </c>
      <c r="D47" s="85">
        <v>4</v>
      </c>
      <c r="E47" s="85" t="s">
        <v>2988</v>
      </c>
      <c r="F47" s="85">
        <v>14</v>
      </c>
      <c r="G47" s="85" t="s">
        <v>2995</v>
      </c>
      <c r="H47" s="85">
        <v>5</v>
      </c>
      <c r="I47" s="85" t="s">
        <v>3003</v>
      </c>
      <c r="J47" s="85">
        <v>16</v>
      </c>
      <c r="K47" s="85"/>
      <c r="L47" s="85"/>
      <c r="M47" s="85" t="s">
        <v>3012</v>
      </c>
      <c r="N47" s="85">
        <v>6</v>
      </c>
      <c r="O47" s="85" t="s">
        <v>2980</v>
      </c>
      <c r="P47" s="85">
        <v>2</v>
      </c>
      <c r="Q47" s="85" t="s">
        <v>2999</v>
      </c>
      <c r="R47" s="85">
        <v>4</v>
      </c>
      <c r="S47" s="85" t="s">
        <v>3038</v>
      </c>
      <c r="T47" s="85">
        <v>3</v>
      </c>
      <c r="U47" s="85"/>
      <c r="V47" s="85"/>
    </row>
    <row r="48" spans="1:22" ht="15">
      <c r="A48" s="85" t="s">
        <v>2928</v>
      </c>
      <c r="B48" s="85">
        <v>38</v>
      </c>
      <c r="C48" s="85" t="s">
        <v>2980</v>
      </c>
      <c r="D48" s="85">
        <v>4</v>
      </c>
      <c r="E48" s="85" t="s">
        <v>2989</v>
      </c>
      <c r="F48" s="85">
        <v>14</v>
      </c>
      <c r="G48" s="85" t="s">
        <v>2996</v>
      </c>
      <c r="H48" s="85">
        <v>5</v>
      </c>
      <c r="I48" s="85" t="s">
        <v>3004</v>
      </c>
      <c r="J48" s="85">
        <v>16</v>
      </c>
      <c r="K48" s="85"/>
      <c r="L48" s="85"/>
      <c r="M48" s="85" t="s">
        <v>3013</v>
      </c>
      <c r="N48" s="85">
        <v>5</v>
      </c>
      <c r="O48" s="85" t="s">
        <v>2934</v>
      </c>
      <c r="P48" s="85">
        <v>2</v>
      </c>
      <c r="Q48" s="85" t="s">
        <v>3031</v>
      </c>
      <c r="R48" s="85">
        <v>4</v>
      </c>
      <c r="S48" s="85" t="s">
        <v>3039</v>
      </c>
      <c r="T48" s="85">
        <v>3</v>
      </c>
      <c r="U48" s="85"/>
      <c r="V48" s="85"/>
    </row>
    <row r="49" spans="1:22" ht="15">
      <c r="A49" s="85" t="s">
        <v>2974</v>
      </c>
      <c r="B49" s="85">
        <v>32</v>
      </c>
      <c r="C49" s="85" t="s">
        <v>2981</v>
      </c>
      <c r="D49" s="85">
        <v>4</v>
      </c>
      <c r="E49" s="85" t="s">
        <v>2990</v>
      </c>
      <c r="F49" s="85">
        <v>14</v>
      </c>
      <c r="G49" s="85" t="s">
        <v>2997</v>
      </c>
      <c r="H49" s="85">
        <v>5</v>
      </c>
      <c r="I49" s="85" t="s">
        <v>3005</v>
      </c>
      <c r="J49" s="85">
        <v>16</v>
      </c>
      <c r="K49" s="85"/>
      <c r="L49" s="85"/>
      <c r="M49" s="85" t="s">
        <v>3014</v>
      </c>
      <c r="N49" s="85">
        <v>5</v>
      </c>
      <c r="O49" s="85" t="s">
        <v>3022</v>
      </c>
      <c r="P49" s="85">
        <v>2</v>
      </c>
      <c r="Q49" s="85" t="s">
        <v>2972</v>
      </c>
      <c r="R49" s="85">
        <v>3</v>
      </c>
      <c r="S49" s="85" t="s">
        <v>3040</v>
      </c>
      <c r="T49" s="85">
        <v>3</v>
      </c>
      <c r="U49" s="85"/>
      <c r="V49" s="85"/>
    </row>
    <row r="50" spans="1:22" ht="15">
      <c r="A50" s="85" t="s">
        <v>2929</v>
      </c>
      <c r="B50" s="85">
        <v>27</v>
      </c>
      <c r="C50" s="85" t="s">
        <v>2982</v>
      </c>
      <c r="D50" s="85">
        <v>3</v>
      </c>
      <c r="E50" s="85" t="s">
        <v>356</v>
      </c>
      <c r="F50" s="85">
        <v>13</v>
      </c>
      <c r="G50" s="85" t="s">
        <v>381</v>
      </c>
      <c r="H50" s="85">
        <v>5</v>
      </c>
      <c r="I50" s="85" t="s">
        <v>3006</v>
      </c>
      <c r="J50" s="85">
        <v>16</v>
      </c>
      <c r="K50" s="85"/>
      <c r="L50" s="85"/>
      <c r="M50" s="85" t="s">
        <v>3015</v>
      </c>
      <c r="N50" s="85">
        <v>5</v>
      </c>
      <c r="O50" s="85" t="s">
        <v>3023</v>
      </c>
      <c r="P50" s="85">
        <v>2</v>
      </c>
      <c r="Q50" s="85" t="s">
        <v>3032</v>
      </c>
      <c r="R50" s="85">
        <v>3</v>
      </c>
      <c r="S50" s="85" t="s">
        <v>3041</v>
      </c>
      <c r="T50" s="85">
        <v>3</v>
      </c>
      <c r="U50" s="85"/>
      <c r="V50" s="85"/>
    </row>
    <row r="53" spans="1:22" ht="15" customHeight="1">
      <c r="A53" s="13" t="s">
        <v>3071</v>
      </c>
      <c r="B53" s="13" t="s">
        <v>2869</v>
      </c>
      <c r="C53" s="13" t="s">
        <v>3082</v>
      </c>
      <c r="D53" s="13" t="s">
        <v>2872</v>
      </c>
      <c r="E53" s="13" t="s">
        <v>3093</v>
      </c>
      <c r="F53" s="13" t="s">
        <v>2874</v>
      </c>
      <c r="G53" s="13" t="s">
        <v>3104</v>
      </c>
      <c r="H53" s="13" t="s">
        <v>2876</v>
      </c>
      <c r="I53" s="13" t="s">
        <v>3115</v>
      </c>
      <c r="J53" s="13" t="s">
        <v>2878</v>
      </c>
      <c r="K53" s="78" t="s">
        <v>3116</v>
      </c>
      <c r="L53" s="78" t="s">
        <v>2880</v>
      </c>
      <c r="M53" s="13" t="s">
        <v>3117</v>
      </c>
      <c r="N53" s="13" t="s">
        <v>2882</v>
      </c>
      <c r="O53" s="13" t="s">
        <v>3128</v>
      </c>
      <c r="P53" s="13" t="s">
        <v>2884</v>
      </c>
      <c r="Q53" s="13" t="s">
        <v>3139</v>
      </c>
      <c r="R53" s="13" t="s">
        <v>2886</v>
      </c>
      <c r="S53" s="13" t="s">
        <v>3150</v>
      </c>
      <c r="T53" s="13" t="s">
        <v>2888</v>
      </c>
      <c r="U53" s="78" t="s">
        <v>3161</v>
      </c>
      <c r="V53" s="78" t="s">
        <v>2889</v>
      </c>
    </row>
    <row r="54" spans="1:22" ht="15">
      <c r="A54" s="85" t="s">
        <v>3072</v>
      </c>
      <c r="B54" s="85">
        <v>16</v>
      </c>
      <c r="C54" s="85" t="s">
        <v>3083</v>
      </c>
      <c r="D54" s="85">
        <v>8</v>
      </c>
      <c r="E54" s="85" t="s">
        <v>3094</v>
      </c>
      <c r="F54" s="85">
        <v>14</v>
      </c>
      <c r="G54" s="85" t="s">
        <v>3105</v>
      </c>
      <c r="H54" s="85">
        <v>6</v>
      </c>
      <c r="I54" s="85" t="s">
        <v>3072</v>
      </c>
      <c r="J54" s="85">
        <v>16</v>
      </c>
      <c r="K54" s="85"/>
      <c r="L54" s="85"/>
      <c r="M54" s="85" t="s">
        <v>3118</v>
      </c>
      <c r="N54" s="85">
        <v>10</v>
      </c>
      <c r="O54" s="85" t="s">
        <v>3129</v>
      </c>
      <c r="P54" s="85">
        <v>2</v>
      </c>
      <c r="Q54" s="85" t="s">
        <v>3140</v>
      </c>
      <c r="R54" s="85">
        <v>4</v>
      </c>
      <c r="S54" s="85" t="s">
        <v>3151</v>
      </c>
      <c r="T54" s="85">
        <v>3</v>
      </c>
      <c r="U54" s="85"/>
      <c r="V54" s="85"/>
    </row>
    <row r="55" spans="1:22" ht="15">
      <c r="A55" s="85" t="s">
        <v>3073</v>
      </c>
      <c r="B55" s="85">
        <v>16</v>
      </c>
      <c r="C55" s="85" t="s">
        <v>3084</v>
      </c>
      <c r="D55" s="85">
        <v>3</v>
      </c>
      <c r="E55" s="85" t="s">
        <v>3095</v>
      </c>
      <c r="F55" s="85">
        <v>14</v>
      </c>
      <c r="G55" s="85" t="s">
        <v>3106</v>
      </c>
      <c r="H55" s="85">
        <v>5</v>
      </c>
      <c r="I55" s="85" t="s">
        <v>3073</v>
      </c>
      <c r="J55" s="85">
        <v>16</v>
      </c>
      <c r="K55" s="85"/>
      <c r="L55" s="85"/>
      <c r="M55" s="85" t="s">
        <v>3119</v>
      </c>
      <c r="N55" s="85">
        <v>5</v>
      </c>
      <c r="O55" s="85" t="s">
        <v>3130</v>
      </c>
      <c r="P55" s="85">
        <v>2</v>
      </c>
      <c r="Q55" s="85" t="s">
        <v>3141</v>
      </c>
      <c r="R55" s="85">
        <v>4</v>
      </c>
      <c r="S55" s="85" t="s">
        <v>3152</v>
      </c>
      <c r="T55" s="85">
        <v>3</v>
      </c>
      <c r="U55" s="85"/>
      <c r="V55" s="85"/>
    </row>
    <row r="56" spans="1:22" ht="15">
      <c r="A56" s="85" t="s">
        <v>3074</v>
      </c>
      <c r="B56" s="85">
        <v>16</v>
      </c>
      <c r="C56" s="85" t="s">
        <v>3085</v>
      </c>
      <c r="D56" s="85">
        <v>3</v>
      </c>
      <c r="E56" s="85" t="s">
        <v>3096</v>
      </c>
      <c r="F56" s="85">
        <v>14</v>
      </c>
      <c r="G56" s="85" t="s">
        <v>3107</v>
      </c>
      <c r="H56" s="85">
        <v>5</v>
      </c>
      <c r="I56" s="85" t="s">
        <v>3074</v>
      </c>
      <c r="J56" s="85">
        <v>16</v>
      </c>
      <c r="K56" s="85"/>
      <c r="L56" s="85"/>
      <c r="M56" s="85" t="s">
        <v>3120</v>
      </c>
      <c r="N56" s="85">
        <v>5</v>
      </c>
      <c r="O56" s="85" t="s">
        <v>3131</v>
      </c>
      <c r="P56" s="85">
        <v>2</v>
      </c>
      <c r="Q56" s="85" t="s">
        <v>3142</v>
      </c>
      <c r="R56" s="85">
        <v>4</v>
      </c>
      <c r="S56" s="85" t="s">
        <v>3153</v>
      </c>
      <c r="T56" s="85">
        <v>3</v>
      </c>
      <c r="U56" s="85"/>
      <c r="V56" s="85"/>
    </row>
    <row r="57" spans="1:22" ht="15">
      <c r="A57" s="85" t="s">
        <v>3075</v>
      </c>
      <c r="B57" s="85">
        <v>16</v>
      </c>
      <c r="C57" s="85" t="s">
        <v>3086</v>
      </c>
      <c r="D57" s="85">
        <v>3</v>
      </c>
      <c r="E57" s="85" t="s">
        <v>3097</v>
      </c>
      <c r="F57" s="85">
        <v>14</v>
      </c>
      <c r="G57" s="85" t="s">
        <v>3108</v>
      </c>
      <c r="H57" s="85">
        <v>5</v>
      </c>
      <c r="I57" s="85" t="s">
        <v>3075</v>
      </c>
      <c r="J57" s="85">
        <v>16</v>
      </c>
      <c r="K57" s="85"/>
      <c r="L57" s="85"/>
      <c r="M57" s="85" t="s">
        <v>3121</v>
      </c>
      <c r="N57" s="85">
        <v>5</v>
      </c>
      <c r="O57" s="85" t="s">
        <v>3132</v>
      </c>
      <c r="P57" s="85">
        <v>2</v>
      </c>
      <c r="Q57" s="85" t="s">
        <v>3143</v>
      </c>
      <c r="R57" s="85">
        <v>4</v>
      </c>
      <c r="S57" s="85" t="s">
        <v>3154</v>
      </c>
      <c r="T57" s="85">
        <v>3</v>
      </c>
      <c r="U57" s="85"/>
      <c r="V57" s="85"/>
    </row>
    <row r="58" spans="1:22" ht="15">
      <c r="A58" s="85" t="s">
        <v>3076</v>
      </c>
      <c r="B58" s="85">
        <v>16</v>
      </c>
      <c r="C58" s="85" t="s">
        <v>3087</v>
      </c>
      <c r="D58" s="85">
        <v>2</v>
      </c>
      <c r="E58" s="85" t="s">
        <v>3098</v>
      </c>
      <c r="F58" s="85">
        <v>14</v>
      </c>
      <c r="G58" s="85" t="s">
        <v>3109</v>
      </c>
      <c r="H58" s="85">
        <v>5</v>
      </c>
      <c r="I58" s="85" t="s">
        <v>3076</v>
      </c>
      <c r="J58" s="85">
        <v>16</v>
      </c>
      <c r="K58" s="85"/>
      <c r="L58" s="85"/>
      <c r="M58" s="85" t="s">
        <v>3122</v>
      </c>
      <c r="N58" s="85">
        <v>5</v>
      </c>
      <c r="O58" s="85" t="s">
        <v>3133</v>
      </c>
      <c r="P58" s="85">
        <v>2</v>
      </c>
      <c r="Q58" s="85" t="s">
        <v>3144</v>
      </c>
      <c r="R58" s="85">
        <v>4</v>
      </c>
      <c r="S58" s="85" t="s">
        <v>3155</v>
      </c>
      <c r="T58" s="85">
        <v>3</v>
      </c>
      <c r="U58" s="85"/>
      <c r="V58" s="85"/>
    </row>
    <row r="59" spans="1:22" ht="15">
      <c r="A59" s="85" t="s">
        <v>3077</v>
      </c>
      <c r="B59" s="85">
        <v>16</v>
      </c>
      <c r="C59" s="85" t="s">
        <v>3088</v>
      </c>
      <c r="D59" s="85">
        <v>2</v>
      </c>
      <c r="E59" s="85" t="s">
        <v>3099</v>
      </c>
      <c r="F59" s="85">
        <v>14</v>
      </c>
      <c r="G59" s="85" t="s">
        <v>3110</v>
      </c>
      <c r="H59" s="85">
        <v>5</v>
      </c>
      <c r="I59" s="85" t="s">
        <v>3077</v>
      </c>
      <c r="J59" s="85">
        <v>16</v>
      </c>
      <c r="K59" s="85"/>
      <c r="L59" s="85"/>
      <c r="M59" s="85" t="s">
        <v>3123</v>
      </c>
      <c r="N59" s="85">
        <v>5</v>
      </c>
      <c r="O59" s="85" t="s">
        <v>3134</v>
      </c>
      <c r="P59" s="85">
        <v>2</v>
      </c>
      <c r="Q59" s="85" t="s">
        <v>3145</v>
      </c>
      <c r="R59" s="85">
        <v>4</v>
      </c>
      <c r="S59" s="85" t="s">
        <v>3156</v>
      </c>
      <c r="T59" s="85">
        <v>3</v>
      </c>
      <c r="U59" s="85"/>
      <c r="V59" s="85"/>
    </row>
    <row r="60" spans="1:22" ht="15">
      <c r="A60" s="85" t="s">
        <v>3078</v>
      </c>
      <c r="B60" s="85">
        <v>16</v>
      </c>
      <c r="C60" s="85" t="s">
        <v>3089</v>
      </c>
      <c r="D60" s="85">
        <v>2</v>
      </c>
      <c r="E60" s="85" t="s">
        <v>3100</v>
      </c>
      <c r="F60" s="85">
        <v>14</v>
      </c>
      <c r="G60" s="85" t="s">
        <v>3111</v>
      </c>
      <c r="H60" s="85">
        <v>5</v>
      </c>
      <c r="I60" s="85" t="s">
        <v>3078</v>
      </c>
      <c r="J60" s="85">
        <v>16</v>
      </c>
      <c r="K60" s="85"/>
      <c r="L60" s="85"/>
      <c r="M60" s="85" t="s">
        <v>3124</v>
      </c>
      <c r="N60" s="85">
        <v>5</v>
      </c>
      <c r="O60" s="85" t="s">
        <v>3135</v>
      </c>
      <c r="P60" s="85">
        <v>2</v>
      </c>
      <c r="Q60" s="85" t="s">
        <v>3146</v>
      </c>
      <c r="R60" s="85">
        <v>4</v>
      </c>
      <c r="S60" s="85" t="s">
        <v>3157</v>
      </c>
      <c r="T60" s="85">
        <v>3</v>
      </c>
      <c r="U60" s="85"/>
      <c r="V60" s="85"/>
    </row>
    <row r="61" spans="1:22" ht="15">
      <c r="A61" s="85" t="s">
        <v>3079</v>
      </c>
      <c r="B61" s="85">
        <v>16</v>
      </c>
      <c r="C61" s="85" t="s">
        <v>3090</v>
      </c>
      <c r="D61" s="85">
        <v>2</v>
      </c>
      <c r="E61" s="85" t="s">
        <v>3101</v>
      </c>
      <c r="F61" s="85">
        <v>14</v>
      </c>
      <c r="G61" s="85" t="s">
        <v>3112</v>
      </c>
      <c r="H61" s="85">
        <v>5</v>
      </c>
      <c r="I61" s="85" t="s">
        <v>3079</v>
      </c>
      <c r="J61" s="85">
        <v>16</v>
      </c>
      <c r="K61" s="85"/>
      <c r="L61" s="85"/>
      <c r="M61" s="85" t="s">
        <v>3125</v>
      </c>
      <c r="N61" s="85">
        <v>5</v>
      </c>
      <c r="O61" s="85" t="s">
        <v>3136</v>
      </c>
      <c r="P61" s="85">
        <v>2</v>
      </c>
      <c r="Q61" s="85" t="s">
        <v>3147</v>
      </c>
      <c r="R61" s="85">
        <v>3</v>
      </c>
      <c r="S61" s="85" t="s">
        <v>3158</v>
      </c>
      <c r="T61" s="85">
        <v>3</v>
      </c>
      <c r="U61" s="85"/>
      <c r="V61" s="85"/>
    </row>
    <row r="62" spans="1:22" ht="15">
      <c r="A62" s="85" t="s">
        <v>3080</v>
      </c>
      <c r="B62" s="85">
        <v>16</v>
      </c>
      <c r="C62" s="85" t="s">
        <v>3091</v>
      </c>
      <c r="D62" s="85">
        <v>2</v>
      </c>
      <c r="E62" s="85" t="s">
        <v>3102</v>
      </c>
      <c r="F62" s="85">
        <v>13</v>
      </c>
      <c r="G62" s="85" t="s">
        <v>3113</v>
      </c>
      <c r="H62" s="85">
        <v>4</v>
      </c>
      <c r="I62" s="85" t="s">
        <v>3080</v>
      </c>
      <c r="J62" s="85">
        <v>16</v>
      </c>
      <c r="K62" s="85"/>
      <c r="L62" s="85"/>
      <c r="M62" s="85" t="s">
        <v>3126</v>
      </c>
      <c r="N62" s="85">
        <v>5</v>
      </c>
      <c r="O62" s="85" t="s">
        <v>3137</v>
      </c>
      <c r="P62" s="85">
        <v>2</v>
      </c>
      <c r="Q62" s="85" t="s">
        <v>3148</v>
      </c>
      <c r="R62" s="85">
        <v>3</v>
      </c>
      <c r="S62" s="85" t="s">
        <v>3159</v>
      </c>
      <c r="T62" s="85">
        <v>3</v>
      </c>
      <c r="U62" s="85"/>
      <c r="V62" s="85"/>
    </row>
    <row r="63" spans="1:22" ht="15">
      <c r="A63" s="85" t="s">
        <v>3081</v>
      </c>
      <c r="B63" s="85">
        <v>16</v>
      </c>
      <c r="C63" s="85" t="s">
        <v>3092</v>
      </c>
      <c r="D63" s="85">
        <v>2</v>
      </c>
      <c r="E63" s="85" t="s">
        <v>3103</v>
      </c>
      <c r="F63" s="85">
        <v>13</v>
      </c>
      <c r="G63" s="85" t="s">
        <v>3114</v>
      </c>
      <c r="H63" s="85">
        <v>4</v>
      </c>
      <c r="I63" s="85" t="s">
        <v>3081</v>
      </c>
      <c r="J63" s="85">
        <v>16</v>
      </c>
      <c r="K63" s="85"/>
      <c r="L63" s="85"/>
      <c r="M63" s="85" t="s">
        <v>3127</v>
      </c>
      <c r="N63" s="85">
        <v>5</v>
      </c>
      <c r="O63" s="85" t="s">
        <v>3138</v>
      </c>
      <c r="P63" s="85">
        <v>2</v>
      </c>
      <c r="Q63" s="85" t="s">
        <v>3149</v>
      </c>
      <c r="R63" s="85">
        <v>2</v>
      </c>
      <c r="S63" s="85" t="s">
        <v>3160</v>
      </c>
      <c r="T63" s="85">
        <v>3</v>
      </c>
      <c r="U63" s="85"/>
      <c r="V63" s="85"/>
    </row>
    <row r="66" spans="1:22" ht="15" customHeight="1">
      <c r="A66" s="13" t="s">
        <v>3188</v>
      </c>
      <c r="B66" s="13" t="s">
        <v>2869</v>
      </c>
      <c r="C66" s="78" t="s">
        <v>3190</v>
      </c>
      <c r="D66" s="78" t="s">
        <v>2872</v>
      </c>
      <c r="E66" s="13" t="s">
        <v>3191</v>
      </c>
      <c r="F66" s="13" t="s">
        <v>2874</v>
      </c>
      <c r="G66" s="13" t="s">
        <v>3194</v>
      </c>
      <c r="H66" s="13" t="s">
        <v>2876</v>
      </c>
      <c r="I66" s="13" t="s">
        <v>3196</v>
      </c>
      <c r="J66" s="13" t="s">
        <v>2878</v>
      </c>
      <c r="K66" s="13" t="s">
        <v>3198</v>
      </c>
      <c r="L66" s="13" t="s">
        <v>2880</v>
      </c>
      <c r="M66" s="78" t="s">
        <v>3201</v>
      </c>
      <c r="N66" s="78" t="s">
        <v>2882</v>
      </c>
      <c r="O66" s="78" t="s">
        <v>3203</v>
      </c>
      <c r="P66" s="78" t="s">
        <v>2884</v>
      </c>
      <c r="Q66" s="78" t="s">
        <v>3207</v>
      </c>
      <c r="R66" s="78" t="s">
        <v>2886</v>
      </c>
      <c r="S66" s="78" t="s">
        <v>3209</v>
      </c>
      <c r="T66" s="78" t="s">
        <v>2888</v>
      </c>
      <c r="U66" s="78" t="s">
        <v>3211</v>
      </c>
      <c r="V66" s="78" t="s">
        <v>2889</v>
      </c>
    </row>
    <row r="67" spans="1:22" ht="15">
      <c r="A67" s="78" t="s">
        <v>375</v>
      </c>
      <c r="B67" s="78">
        <v>2</v>
      </c>
      <c r="C67" s="78"/>
      <c r="D67" s="78"/>
      <c r="E67" s="78" t="s">
        <v>363</v>
      </c>
      <c r="F67" s="78">
        <v>1</v>
      </c>
      <c r="G67" s="78" t="s">
        <v>375</v>
      </c>
      <c r="H67" s="78">
        <v>2</v>
      </c>
      <c r="I67" s="78" t="s">
        <v>347</v>
      </c>
      <c r="J67" s="78">
        <v>1</v>
      </c>
      <c r="K67" s="78" t="s">
        <v>405</v>
      </c>
      <c r="L67" s="78">
        <v>1</v>
      </c>
      <c r="M67" s="78"/>
      <c r="N67" s="78"/>
      <c r="O67" s="78"/>
      <c r="P67" s="78"/>
      <c r="Q67" s="78"/>
      <c r="R67" s="78"/>
      <c r="S67" s="78"/>
      <c r="T67" s="78"/>
      <c r="U67" s="78"/>
      <c r="V67" s="78"/>
    </row>
    <row r="68" spans="1:22" ht="15">
      <c r="A68" s="78" t="s">
        <v>428</v>
      </c>
      <c r="B68" s="78">
        <v>1</v>
      </c>
      <c r="C68" s="78"/>
      <c r="D68" s="78"/>
      <c r="E68" s="78" t="s">
        <v>388</v>
      </c>
      <c r="F68" s="78">
        <v>1</v>
      </c>
      <c r="G68" s="78" t="s">
        <v>410</v>
      </c>
      <c r="H68" s="78">
        <v>1</v>
      </c>
      <c r="I68" s="78"/>
      <c r="J68" s="78"/>
      <c r="K68" s="78"/>
      <c r="L68" s="78"/>
      <c r="M68" s="78"/>
      <c r="N68" s="78"/>
      <c r="O68" s="78"/>
      <c r="P68" s="78"/>
      <c r="Q68" s="78"/>
      <c r="R68" s="78"/>
      <c r="S68" s="78"/>
      <c r="T68" s="78"/>
      <c r="U68" s="78"/>
      <c r="V68" s="78"/>
    </row>
    <row r="69" spans="1:22" ht="15">
      <c r="A69" s="78" t="s">
        <v>427</v>
      </c>
      <c r="B69" s="78">
        <v>1</v>
      </c>
      <c r="C69" s="78"/>
      <c r="D69" s="78"/>
      <c r="E69" s="78"/>
      <c r="F69" s="78"/>
      <c r="G69" s="78" t="s">
        <v>379</v>
      </c>
      <c r="H69" s="78">
        <v>1</v>
      </c>
      <c r="I69" s="78"/>
      <c r="J69" s="78"/>
      <c r="K69" s="78"/>
      <c r="L69" s="78"/>
      <c r="M69" s="78"/>
      <c r="N69" s="78"/>
      <c r="O69" s="78"/>
      <c r="P69" s="78"/>
      <c r="Q69" s="78"/>
      <c r="R69" s="78"/>
      <c r="S69" s="78"/>
      <c r="T69" s="78"/>
      <c r="U69" s="78"/>
      <c r="V69" s="78"/>
    </row>
    <row r="70" spans="1:22" ht="15">
      <c r="A70" s="78" t="s">
        <v>426</v>
      </c>
      <c r="B70" s="78">
        <v>1</v>
      </c>
      <c r="C70" s="78"/>
      <c r="D70" s="78"/>
      <c r="E70" s="78"/>
      <c r="F70" s="78"/>
      <c r="G70" s="78" t="s">
        <v>371</v>
      </c>
      <c r="H70" s="78">
        <v>1</v>
      </c>
      <c r="I70" s="78"/>
      <c r="J70" s="78"/>
      <c r="K70" s="78"/>
      <c r="L70" s="78"/>
      <c r="M70" s="78"/>
      <c r="N70" s="78"/>
      <c r="O70" s="78"/>
      <c r="P70" s="78"/>
      <c r="Q70" s="78"/>
      <c r="R70" s="78"/>
      <c r="S70" s="78"/>
      <c r="T70" s="78"/>
      <c r="U70" s="78"/>
      <c r="V70" s="78"/>
    </row>
    <row r="71" spans="1:22" ht="15">
      <c r="A71" s="78" t="s">
        <v>425</v>
      </c>
      <c r="B71" s="78">
        <v>1</v>
      </c>
      <c r="C71" s="78"/>
      <c r="D71" s="78"/>
      <c r="E71" s="78"/>
      <c r="F71" s="78"/>
      <c r="G71" s="78" t="s">
        <v>382</v>
      </c>
      <c r="H71" s="78">
        <v>1</v>
      </c>
      <c r="I71" s="78"/>
      <c r="J71" s="78"/>
      <c r="K71" s="78"/>
      <c r="L71" s="78"/>
      <c r="M71" s="78"/>
      <c r="N71" s="78"/>
      <c r="O71" s="78"/>
      <c r="P71" s="78"/>
      <c r="Q71" s="78"/>
      <c r="R71" s="78"/>
      <c r="S71" s="78"/>
      <c r="T71" s="78"/>
      <c r="U71" s="78"/>
      <c r="V71" s="78"/>
    </row>
    <row r="72" spans="1:22" ht="15">
      <c r="A72" s="78" t="s">
        <v>424</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422</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419</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418</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410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3189</v>
      </c>
      <c r="B79" s="13" t="s">
        <v>2869</v>
      </c>
      <c r="C79" s="13" t="s">
        <v>3192</v>
      </c>
      <c r="D79" s="13" t="s">
        <v>2872</v>
      </c>
      <c r="E79" s="13" t="s">
        <v>3193</v>
      </c>
      <c r="F79" s="13" t="s">
        <v>2874</v>
      </c>
      <c r="G79" s="13" t="s">
        <v>3195</v>
      </c>
      <c r="H79" s="13" t="s">
        <v>2876</v>
      </c>
      <c r="I79" s="13" t="s">
        <v>3197</v>
      </c>
      <c r="J79" s="13" t="s">
        <v>2878</v>
      </c>
      <c r="K79" s="13" t="s">
        <v>3200</v>
      </c>
      <c r="L79" s="13" t="s">
        <v>2880</v>
      </c>
      <c r="M79" s="13" t="s">
        <v>3202</v>
      </c>
      <c r="N79" s="13" t="s">
        <v>2882</v>
      </c>
      <c r="O79" s="13" t="s">
        <v>3206</v>
      </c>
      <c r="P79" s="13" t="s">
        <v>2884</v>
      </c>
      <c r="Q79" s="13" t="s">
        <v>3208</v>
      </c>
      <c r="R79" s="13" t="s">
        <v>2886</v>
      </c>
      <c r="S79" s="13" t="s">
        <v>3210</v>
      </c>
      <c r="T79" s="13" t="s">
        <v>2888</v>
      </c>
      <c r="U79" s="13" t="s">
        <v>3212</v>
      </c>
      <c r="V79" s="13" t="s">
        <v>2889</v>
      </c>
    </row>
    <row r="80" spans="1:22" ht="15">
      <c r="A80" s="78" t="s">
        <v>363</v>
      </c>
      <c r="B80" s="78">
        <v>19</v>
      </c>
      <c r="C80" s="78" t="s">
        <v>226</v>
      </c>
      <c r="D80" s="78">
        <v>1</v>
      </c>
      <c r="E80" s="78" t="s">
        <v>363</v>
      </c>
      <c r="F80" s="78">
        <v>19</v>
      </c>
      <c r="G80" s="78" t="s">
        <v>381</v>
      </c>
      <c r="H80" s="78">
        <v>5</v>
      </c>
      <c r="I80" s="78" t="s">
        <v>347</v>
      </c>
      <c r="J80" s="78">
        <v>15</v>
      </c>
      <c r="K80" s="78" t="s">
        <v>404</v>
      </c>
      <c r="L80" s="78">
        <v>1</v>
      </c>
      <c r="M80" s="78" t="s">
        <v>303</v>
      </c>
      <c r="N80" s="78">
        <v>15</v>
      </c>
      <c r="O80" s="78" t="s">
        <v>385</v>
      </c>
      <c r="P80" s="78">
        <v>2</v>
      </c>
      <c r="Q80" s="78" t="s">
        <v>312</v>
      </c>
      <c r="R80" s="78">
        <v>2</v>
      </c>
      <c r="S80" s="78" t="s">
        <v>289</v>
      </c>
      <c r="T80" s="78">
        <v>2</v>
      </c>
      <c r="U80" s="78" t="s">
        <v>413</v>
      </c>
      <c r="V80" s="78">
        <v>1</v>
      </c>
    </row>
    <row r="81" spans="1:22" ht="15">
      <c r="A81" s="78" t="s">
        <v>347</v>
      </c>
      <c r="B81" s="78">
        <v>15</v>
      </c>
      <c r="C81" s="78"/>
      <c r="D81" s="78"/>
      <c r="E81" s="78" t="s">
        <v>356</v>
      </c>
      <c r="F81" s="78">
        <v>13</v>
      </c>
      <c r="G81" s="78" t="s">
        <v>380</v>
      </c>
      <c r="H81" s="78">
        <v>5</v>
      </c>
      <c r="I81" s="78" t="s">
        <v>348</v>
      </c>
      <c r="J81" s="78">
        <v>2</v>
      </c>
      <c r="K81" s="78" t="s">
        <v>403</v>
      </c>
      <c r="L81" s="78">
        <v>1</v>
      </c>
      <c r="M81" s="78" t="s">
        <v>304</v>
      </c>
      <c r="N81" s="78">
        <v>10</v>
      </c>
      <c r="O81" s="78" t="s">
        <v>384</v>
      </c>
      <c r="P81" s="78">
        <v>2</v>
      </c>
      <c r="Q81" s="78" t="s">
        <v>420</v>
      </c>
      <c r="R81" s="78">
        <v>1</v>
      </c>
      <c r="S81" s="78" t="s">
        <v>416</v>
      </c>
      <c r="T81" s="78">
        <v>1</v>
      </c>
      <c r="U81" s="78" t="s">
        <v>412</v>
      </c>
      <c r="V81" s="78">
        <v>1</v>
      </c>
    </row>
    <row r="82" spans="1:22" ht="15">
      <c r="A82" s="78" t="s">
        <v>303</v>
      </c>
      <c r="B82" s="78">
        <v>15</v>
      </c>
      <c r="C82" s="78"/>
      <c r="D82" s="78"/>
      <c r="E82" s="78" t="s">
        <v>340</v>
      </c>
      <c r="F82" s="78">
        <v>1</v>
      </c>
      <c r="G82" s="78" t="s">
        <v>346</v>
      </c>
      <c r="H82" s="78">
        <v>4</v>
      </c>
      <c r="I82" s="78" t="s">
        <v>3199</v>
      </c>
      <c r="J82" s="78">
        <v>2</v>
      </c>
      <c r="K82" s="78" t="s">
        <v>402</v>
      </c>
      <c r="L82" s="78">
        <v>1</v>
      </c>
      <c r="M82" s="78" t="s">
        <v>415</v>
      </c>
      <c r="N82" s="78">
        <v>5</v>
      </c>
      <c r="O82" s="78" t="s">
        <v>383</v>
      </c>
      <c r="P82" s="78">
        <v>2</v>
      </c>
      <c r="Q82" s="78" t="s">
        <v>311</v>
      </c>
      <c r="R82" s="78">
        <v>1</v>
      </c>
      <c r="S82" s="78"/>
      <c r="T82" s="78"/>
      <c r="U82" s="78" t="s">
        <v>411</v>
      </c>
      <c r="V82" s="78">
        <v>1</v>
      </c>
    </row>
    <row r="83" spans="1:22" ht="15">
      <c r="A83" s="78" t="s">
        <v>356</v>
      </c>
      <c r="B83" s="78">
        <v>13</v>
      </c>
      <c r="C83" s="78"/>
      <c r="D83" s="78"/>
      <c r="E83" s="78" t="s">
        <v>258</v>
      </c>
      <c r="F83" s="78">
        <v>1</v>
      </c>
      <c r="G83" s="78" t="s">
        <v>371</v>
      </c>
      <c r="H83" s="78">
        <v>4</v>
      </c>
      <c r="I83" s="78"/>
      <c r="J83" s="78"/>
      <c r="K83" s="78" t="s">
        <v>401</v>
      </c>
      <c r="L83" s="78">
        <v>1</v>
      </c>
      <c r="M83" s="78" t="s">
        <v>309</v>
      </c>
      <c r="N83" s="78">
        <v>4</v>
      </c>
      <c r="O83" s="78"/>
      <c r="P83" s="78"/>
      <c r="Q83" s="78"/>
      <c r="R83" s="78"/>
      <c r="S83" s="78"/>
      <c r="T83" s="78"/>
      <c r="U83" s="78"/>
      <c r="V83" s="78"/>
    </row>
    <row r="84" spans="1:22" ht="15">
      <c r="A84" s="78" t="s">
        <v>304</v>
      </c>
      <c r="B84" s="78">
        <v>10</v>
      </c>
      <c r="C84" s="78"/>
      <c r="D84" s="78"/>
      <c r="E84" s="78" t="s">
        <v>388</v>
      </c>
      <c r="F84" s="78">
        <v>1</v>
      </c>
      <c r="G84" s="78" t="s">
        <v>370</v>
      </c>
      <c r="H84" s="78">
        <v>3</v>
      </c>
      <c r="I84" s="78"/>
      <c r="J84" s="78"/>
      <c r="K84" s="78" t="s">
        <v>400</v>
      </c>
      <c r="L84" s="78">
        <v>1</v>
      </c>
      <c r="M84" s="78" t="s">
        <v>308</v>
      </c>
      <c r="N84" s="78">
        <v>4</v>
      </c>
      <c r="O84" s="78"/>
      <c r="P84" s="78"/>
      <c r="Q84" s="78"/>
      <c r="R84" s="78"/>
      <c r="S84" s="78"/>
      <c r="T84" s="78"/>
      <c r="U84" s="78"/>
      <c r="V84" s="78"/>
    </row>
    <row r="85" spans="1:22" ht="15">
      <c r="A85" s="78" t="s">
        <v>415</v>
      </c>
      <c r="B85" s="78">
        <v>5</v>
      </c>
      <c r="C85" s="78"/>
      <c r="D85" s="78"/>
      <c r="E85" s="78" t="s">
        <v>224</v>
      </c>
      <c r="F85" s="78">
        <v>1</v>
      </c>
      <c r="G85" s="78" t="s">
        <v>369</v>
      </c>
      <c r="H85" s="78">
        <v>3</v>
      </c>
      <c r="I85" s="78"/>
      <c r="J85" s="78"/>
      <c r="K85" s="78" t="s">
        <v>399</v>
      </c>
      <c r="L85" s="78">
        <v>1</v>
      </c>
      <c r="M85" s="78" t="s">
        <v>302</v>
      </c>
      <c r="N85" s="78">
        <v>4</v>
      </c>
      <c r="O85" s="78"/>
      <c r="P85" s="78"/>
      <c r="Q85" s="78"/>
      <c r="R85" s="78"/>
      <c r="S85" s="78"/>
      <c r="T85" s="78"/>
      <c r="U85" s="78"/>
      <c r="V85" s="78"/>
    </row>
    <row r="86" spans="1:22" ht="15">
      <c r="A86" s="78" t="s">
        <v>381</v>
      </c>
      <c r="B86" s="78">
        <v>5</v>
      </c>
      <c r="C86" s="78"/>
      <c r="D86" s="78"/>
      <c r="E86" s="78"/>
      <c r="F86" s="78"/>
      <c r="G86" s="78" t="s">
        <v>368</v>
      </c>
      <c r="H86" s="78">
        <v>3</v>
      </c>
      <c r="I86" s="78"/>
      <c r="J86" s="78"/>
      <c r="K86" s="78" t="s">
        <v>398</v>
      </c>
      <c r="L86" s="78">
        <v>1</v>
      </c>
      <c r="M86" s="78" t="s">
        <v>307</v>
      </c>
      <c r="N86" s="78">
        <v>3</v>
      </c>
      <c r="O86" s="78"/>
      <c r="P86" s="78"/>
      <c r="Q86" s="78"/>
      <c r="R86" s="78"/>
      <c r="S86" s="78"/>
      <c r="T86" s="78"/>
      <c r="U86" s="78"/>
      <c r="V86" s="78"/>
    </row>
    <row r="87" spans="1:22" ht="15">
      <c r="A87" s="78" t="s">
        <v>380</v>
      </c>
      <c r="B87" s="78">
        <v>5</v>
      </c>
      <c r="C87" s="78"/>
      <c r="D87" s="78"/>
      <c r="E87" s="78"/>
      <c r="F87" s="78"/>
      <c r="G87" s="78" t="s">
        <v>367</v>
      </c>
      <c r="H87" s="78">
        <v>3</v>
      </c>
      <c r="I87" s="78"/>
      <c r="J87" s="78"/>
      <c r="K87" s="78" t="s">
        <v>397</v>
      </c>
      <c r="L87" s="78">
        <v>1</v>
      </c>
      <c r="M87" s="78" t="s">
        <v>3204</v>
      </c>
      <c r="N87" s="78">
        <v>3</v>
      </c>
      <c r="O87" s="78"/>
      <c r="P87" s="78"/>
      <c r="Q87" s="78"/>
      <c r="R87" s="78"/>
      <c r="S87" s="78"/>
      <c r="T87" s="78"/>
      <c r="U87" s="78"/>
      <c r="V87" s="78"/>
    </row>
    <row r="88" spans="1:22" ht="15">
      <c r="A88" s="78" t="s">
        <v>348</v>
      </c>
      <c r="B88" s="78">
        <v>4</v>
      </c>
      <c r="C88" s="78"/>
      <c r="D88" s="78"/>
      <c r="E88" s="78"/>
      <c r="F88" s="78"/>
      <c r="G88" s="78" t="s">
        <v>409</v>
      </c>
      <c r="H88" s="78">
        <v>2</v>
      </c>
      <c r="I88" s="78"/>
      <c r="J88" s="78"/>
      <c r="K88" s="78" t="s">
        <v>396</v>
      </c>
      <c r="L88" s="78">
        <v>1</v>
      </c>
      <c r="M88" s="78" t="s">
        <v>312</v>
      </c>
      <c r="N88" s="78">
        <v>1</v>
      </c>
      <c r="O88" s="78"/>
      <c r="P88" s="78"/>
      <c r="Q88" s="78"/>
      <c r="R88" s="78"/>
      <c r="S88" s="78"/>
      <c r="T88" s="78"/>
      <c r="U88" s="78"/>
      <c r="V88" s="78"/>
    </row>
    <row r="89" spans="1:22" ht="15">
      <c r="A89" s="78" t="s">
        <v>309</v>
      </c>
      <c r="B89" s="78">
        <v>4</v>
      </c>
      <c r="C89" s="78"/>
      <c r="D89" s="78"/>
      <c r="E89" s="78"/>
      <c r="F89" s="78"/>
      <c r="G89" s="78" t="s">
        <v>374</v>
      </c>
      <c r="H89" s="78">
        <v>2</v>
      </c>
      <c r="I89" s="78"/>
      <c r="J89" s="78"/>
      <c r="K89" s="78" t="s">
        <v>395</v>
      </c>
      <c r="L89" s="78">
        <v>1</v>
      </c>
      <c r="M89" s="78" t="s">
        <v>3205</v>
      </c>
      <c r="N89" s="78">
        <v>1</v>
      </c>
      <c r="O89" s="78"/>
      <c r="P89" s="78"/>
      <c r="Q89" s="78"/>
      <c r="R89" s="78"/>
      <c r="S89" s="78"/>
      <c r="T89" s="78"/>
      <c r="U89" s="78"/>
      <c r="V89" s="78"/>
    </row>
    <row r="92" spans="1:22" ht="15" customHeight="1">
      <c r="A92" s="13" t="s">
        <v>3229</v>
      </c>
      <c r="B92" s="13" t="s">
        <v>2869</v>
      </c>
      <c r="C92" s="13" t="s">
        <v>3230</v>
      </c>
      <c r="D92" s="13" t="s">
        <v>2872</v>
      </c>
      <c r="E92" s="13" t="s">
        <v>3231</v>
      </c>
      <c r="F92" s="13" t="s">
        <v>2874</v>
      </c>
      <c r="G92" s="13" t="s">
        <v>3232</v>
      </c>
      <c r="H92" s="13" t="s">
        <v>2876</v>
      </c>
      <c r="I92" s="13" t="s">
        <v>3233</v>
      </c>
      <c r="J92" s="13" t="s">
        <v>2878</v>
      </c>
      <c r="K92" s="13" t="s">
        <v>3234</v>
      </c>
      <c r="L92" s="13" t="s">
        <v>2880</v>
      </c>
      <c r="M92" s="13" t="s">
        <v>3235</v>
      </c>
      <c r="N92" s="13" t="s">
        <v>2882</v>
      </c>
      <c r="O92" s="13" t="s">
        <v>3236</v>
      </c>
      <c r="P92" s="13" t="s">
        <v>2884</v>
      </c>
      <c r="Q92" s="13" t="s">
        <v>3237</v>
      </c>
      <c r="R92" s="13" t="s">
        <v>2886</v>
      </c>
      <c r="S92" s="13" t="s">
        <v>3238</v>
      </c>
      <c r="T92" s="13" t="s">
        <v>2888</v>
      </c>
      <c r="U92" s="13" t="s">
        <v>3239</v>
      </c>
      <c r="V92" s="13" t="s">
        <v>2889</v>
      </c>
    </row>
    <row r="93" spans="1:22" ht="15">
      <c r="A93" s="114" t="s">
        <v>236</v>
      </c>
      <c r="B93" s="78">
        <v>685877</v>
      </c>
      <c r="C93" s="114" t="s">
        <v>313</v>
      </c>
      <c r="D93" s="78">
        <v>127054</v>
      </c>
      <c r="E93" s="114" t="s">
        <v>236</v>
      </c>
      <c r="F93" s="78">
        <v>685877</v>
      </c>
      <c r="G93" s="114" t="s">
        <v>409</v>
      </c>
      <c r="H93" s="78">
        <v>267618</v>
      </c>
      <c r="I93" s="114" t="s">
        <v>273</v>
      </c>
      <c r="J93" s="78">
        <v>523633</v>
      </c>
      <c r="K93" s="114" t="s">
        <v>394</v>
      </c>
      <c r="L93" s="78">
        <v>187276</v>
      </c>
      <c r="M93" s="114" t="s">
        <v>290</v>
      </c>
      <c r="N93" s="78">
        <v>42039</v>
      </c>
      <c r="O93" s="114" t="s">
        <v>385</v>
      </c>
      <c r="P93" s="78">
        <v>19364</v>
      </c>
      <c r="Q93" s="114" t="s">
        <v>312</v>
      </c>
      <c r="R93" s="78">
        <v>20964</v>
      </c>
      <c r="S93" s="114" t="s">
        <v>300</v>
      </c>
      <c r="T93" s="78">
        <v>69709</v>
      </c>
      <c r="U93" s="114" t="s">
        <v>411</v>
      </c>
      <c r="V93" s="78">
        <v>2684</v>
      </c>
    </row>
    <row r="94" spans="1:22" ht="15">
      <c r="A94" s="114" t="s">
        <v>217</v>
      </c>
      <c r="B94" s="78">
        <v>543364</v>
      </c>
      <c r="C94" s="114" t="s">
        <v>260</v>
      </c>
      <c r="D94" s="78">
        <v>93664</v>
      </c>
      <c r="E94" s="114" t="s">
        <v>357</v>
      </c>
      <c r="F94" s="78">
        <v>327586</v>
      </c>
      <c r="G94" s="114" t="s">
        <v>382</v>
      </c>
      <c r="H94" s="78">
        <v>204450</v>
      </c>
      <c r="I94" s="114" t="s">
        <v>238</v>
      </c>
      <c r="J94" s="78">
        <v>249404</v>
      </c>
      <c r="K94" s="114" t="s">
        <v>265</v>
      </c>
      <c r="L94" s="78">
        <v>78505</v>
      </c>
      <c r="M94" s="114" t="s">
        <v>308</v>
      </c>
      <c r="N94" s="78">
        <v>28397</v>
      </c>
      <c r="O94" s="114" t="s">
        <v>383</v>
      </c>
      <c r="P94" s="78">
        <v>11180</v>
      </c>
      <c r="Q94" s="114" t="s">
        <v>420</v>
      </c>
      <c r="R94" s="78">
        <v>10886</v>
      </c>
      <c r="S94" s="114" t="s">
        <v>289</v>
      </c>
      <c r="T94" s="78">
        <v>30010</v>
      </c>
      <c r="U94" s="114" t="s">
        <v>280</v>
      </c>
      <c r="V94" s="78">
        <v>1251</v>
      </c>
    </row>
    <row r="95" spans="1:22" ht="15">
      <c r="A95" s="114" t="s">
        <v>273</v>
      </c>
      <c r="B95" s="78">
        <v>523633</v>
      </c>
      <c r="C95" s="114" t="s">
        <v>323</v>
      </c>
      <c r="D95" s="78">
        <v>84091</v>
      </c>
      <c r="E95" s="114" t="s">
        <v>330</v>
      </c>
      <c r="F95" s="78">
        <v>199143</v>
      </c>
      <c r="G95" s="114" t="s">
        <v>235</v>
      </c>
      <c r="H95" s="78">
        <v>127390</v>
      </c>
      <c r="I95" s="114" t="s">
        <v>242</v>
      </c>
      <c r="J95" s="78">
        <v>165257</v>
      </c>
      <c r="K95" s="114" t="s">
        <v>400</v>
      </c>
      <c r="L95" s="78">
        <v>53145</v>
      </c>
      <c r="M95" s="114" t="s">
        <v>310</v>
      </c>
      <c r="N95" s="78">
        <v>24603</v>
      </c>
      <c r="O95" s="114" t="s">
        <v>384</v>
      </c>
      <c r="P95" s="78">
        <v>6318</v>
      </c>
      <c r="Q95" s="114" t="s">
        <v>311</v>
      </c>
      <c r="R95" s="78">
        <v>9177</v>
      </c>
      <c r="S95" s="114" t="s">
        <v>299</v>
      </c>
      <c r="T95" s="78">
        <v>24316</v>
      </c>
      <c r="U95" s="114" t="s">
        <v>413</v>
      </c>
      <c r="V95" s="78">
        <v>551</v>
      </c>
    </row>
    <row r="96" spans="1:22" ht="15">
      <c r="A96" s="114" t="s">
        <v>357</v>
      </c>
      <c r="B96" s="78">
        <v>327586</v>
      </c>
      <c r="C96" s="114" t="s">
        <v>322</v>
      </c>
      <c r="D96" s="78">
        <v>59723</v>
      </c>
      <c r="E96" s="114" t="s">
        <v>321</v>
      </c>
      <c r="F96" s="78">
        <v>105106</v>
      </c>
      <c r="G96" s="114" t="s">
        <v>232</v>
      </c>
      <c r="H96" s="78">
        <v>107043</v>
      </c>
      <c r="I96" s="114" t="s">
        <v>347</v>
      </c>
      <c r="J96" s="78">
        <v>61919</v>
      </c>
      <c r="K96" s="114" t="s">
        <v>392</v>
      </c>
      <c r="L96" s="78">
        <v>25338</v>
      </c>
      <c r="M96" s="114" t="s">
        <v>415</v>
      </c>
      <c r="N96" s="78">
        <v>12875</v>
      </c>
      <c r="O96" s="114" t="s">
        <v>253</v>
      </c>
      <c r="P96" s="78">
        <v>5173</v>
      </c>
      <c r="Q96" s="114" t="s">
        <v>274</v>
      </c>
      <c r="R96" s="78">
        <v>669</v>
      </c>
      <c r="S96" s="114" t="s">
        <v>416</v>
      </c>
      <c r="T96" s="78">
        <v>19090</v>
      </c>
      <c r="U96" s="114" t="s">
        <v>412</v>
      </c>
      <c r="V96" s="78">
        <v>100</v>
      </c>
    </row>
    <row r="97" spans="1:22" ht="15">
      <c r="A97" s="114" t="s">
        <v>409</v>
      </c>
      <c r="B97" s="78">
        <v>267618</v>
      </c>
      <c r="C97" s="114" t="s">
        <v>355</v>
      </c>
      <c r="D97" s="78">
        <v>51923</v>
      </c>
      <c r="E97" s="114" t="s">
        <v>388</v>
      </c>
      <c r="F97" s="78">
        <v>80343</v>
      </c>
      <c r="G97" s="114" t="s">
        <v>369</v>
      </c>
      <c r="H97" s="78">
        <v>52268</v>
      </c>
      <c r="I97" s="114" t="s">
        <v>239</v>
      </c>
      <c r="J97" s="78">
        <v>44386</v>
      </c>
      <c r="K97" s="114" t="s">
        <v>393</v>
      </c>
      <c r="L97" s="78">
        <v>12029</v>
      </c>
      <c r="M97" s="114" t="s">
        <v>309</v>
      </c>
      <c r="N97" s="78">
        <v>9243</v>
      </c>
      <c r="O97" s="114" t="s">
        <v>252</v>
      </c>
      <c r="P97" s="78">
        <v>507</v>
      </c>
      <c r="Q97" s="114"/>
      <c r="R97" s="78"/>
      <c r="S97" s="114"/>
      <c r="T97" s="78"/>
      <c r="U97" s="114"/>
      <c r="V97" s="78"/>
    </row>
    <row r="98" spans="1:22" ht="15">
      <c r="A98" s="114" t="s">
        <v>238</v>
      </c>
      <c r="B98" s="78">
        <v>249404</v>
      </c>
      <c r="C98" s="114" t="s">
        <v>293</v>
      </c>
      <c r="D98" s="78">
        <v>41224</v>
      </c>
      <c r="E98" s="114" t="s">
        <v>259</v>
      </c>
      <c r="F98" s="78">
        <v>37188</v>
      </c>
      <c r="G98" s="114" t="s">
        <v>378</v>
      </c>
      <c r="H98" s="78">
        <v>37459</v>
      </c>
      <c r="I98" s="114" t="s">
        <v>248</v>
      </c>
      <c r="J98" s="78">
        <v>34422</v>
      </c>
      <c r="K98" s="114" t="s">
        <v>391</v>
      </c>
      <c r="L98" s="78">
        <v>9952</v>
      </c>
      <c r="M98" s="114" t="s">
        <v>304</v>
      </c>
      <c r="N98" s="78">
        <v>7606</v>
      </c>
      <c r="O98" s="114"/>
      <c r="P98" s="78"/>
      <c r="Q98" s="114"/>
      <c r="R98" s="78"/>
      <c r="S98" s="114"/>
      <c r="T98" s="78"/>
      <c r="U98" s="114"/>
      <c r="V98" s="78"/>
    </row>
    <row r="99" spans="1:22" ht="15">
      <c r="A99" s="114" t="s">
        <v>407</v>
      </c>
      <c r="B99" s="78">
        <v>246605</v>
      </c>
      <c r="C99" s="114" t="s">
        <v>229</v>
      </c>
      <c r="D99" s="78">
        <v>34484</v>
      </c>
      <c r="E99" s="114" t="s">
        <v>258</v>
      </c>
      <c r="F99" s="78">
        <v>28992</v>
      </c>
      <c r="G99" s="114" t="s">
        <v>368</v>
      </c>
      <c r="H99" s="78">
        <v>15294</v>
      </c>
      <c r="I99" s="114" t="s">
        <v>244</v>
      </c>
      <c r="J99" s="78">
        <v>22000</v>
      </c>
      <c r="K99" s="114" t="s">
        <v>396</v>
      </c>
      <c r="L99" s="78">
        <v>8032</v>
      </c>
      <c r="M99" s="114" t="s">
        <v>291</v>
      </c>
      <c r="N99" s="78">
        <v>6723</v>
      </c>
      <c r="O99" s="114"/>
      <c r="P99" s="78"/>
      <c r="Q99" s="114"/>
      <c r="R99" s="78"/>
      <c r="S99" s="114"/>
      <c r="T99" s="78"/>
      <c r="U99" s="114"/>
      <c r="V99" s="78"/>
    </row>
    <row r="100" spans="1:22" ht="15">
      <c r="A100" s="114" t="s">
        <v>386</v>
      </c>
      <c r="B100" s="78">
        <v>216702</v>
      </c>
      <c r="C100" s="114" t="s">
        <v>324</v>
      </c>
      <c r="D100" s="78">
        <v>33154</v>
      </c>
      <c r="E100" s="114" t="s">
        <v>336</v>
      </c>
      <c r="F100" s="78">
        <v>23284</v>
      </c>
      <c r="G100" s="114" t="s">
        <v>410</v>
      </c>
      <c r="H100" s="78">
        <v>14451</v>
      </c>
      <c r="I100" s="114" t="s">
        <v>246</v>
      </c>
      <c r="J100" s="78">
        <v>13614</v>
      </c>
      <c r="K100" s="114" t="s">
        <v>395</v>
      </c>
      <c r="L100" s="78">
        <v>6729</v>
      </c>
      <c r="M100" s="114" t="s">
        <v>303</v>
      </c>
      <c r="N100" s="78">
        <v>6610</v>
      </c>
      <c r="O100" s="114"/>
      <c r="P100" s="78"/>
      <c r="Q100" s="114"/>
      <c r="R100" s="78"/>
      <c r="S100" s="114"/>
      <c r="T100" s="78"/>
      <c r="U100" s="114"/>
      <c r="V100" s="78"/>
    </row>
    <row r="101" spans="1:22" ht="15">
      <c r="A101" s="114" t="s">
        <v>382</v>
      </c>
      <c r="B101" s="78">
        <v>204450</v>
      </c>
      <c r="C101" s="114" t="s">
        <v>223</v>
      </c>
      <c r="D101" s="78">
        <v>27371</v>
      </c>
      <c r="E101" s="114" t="s">
        <v>356</v>
      </c>
      <c r="F101" s="78">
        <v>16805</v>
      </c>
      <c r="G101" s="114" t="s">
        <v>377</v>
      </c>
      <c r="H101" s="78">
        <v>13293</v>
      </c>
      <c r="I101" s="114" t="s">
        <v>251</v>
      </c>
      <c r="J101" s="78">
        <v>12899</v>
      </c>
      <c r="K101" s="114" t="s">
        <v>404</v>
      </c>
      <c r="L101" s="78">
        <v>5188</v>
      </c>
      <c r="M101" s="114" t="s">
        <v>283</v>
      </c>
      <c r="N101" s="78">
        <v>5918</v>
      </c>
      <c r="O101" s="114"/>
      <c r="P101" s="78"/>
      <c r="Q101" s="114"/>
      <c r="R101" s="78"/>
      <c r="S101" s="114"/>
      <c r="T101" s="78"/>
      <c r="U101" s="114"/>
      <c r="V101" s="78"/>
    </row>
    <row r="102" spans="1:22" ht="15">
      <c r="A102" s="114" t="s">
        <v>330</v>
      </c>
      <c r="B102" s="78">
        <v>199143</v>
      </c>
      <c r="C102" s="114" t="s">
        <v>338</v>
      </c>
      <c r="D102" s="78">
        <v>27184</v>
      </c>
      <c r="E102" s="114" t="s">
        <v>341</v>
      </c>
      <c r="F102" s="78">
        <v>12610</v>
      </c>
      <c r="G102" s="114" t="s">
        <v>380</v>
      </c>
      <c r="H102" s="78">
        <v>12742</v>
      </c>
      <c r="I102" s="114" t="s">
        <v>247</v>
      </c>
      <c r="J102" s="78">
        <v>11537</v>
      </c>
      <c r="K102" s="114" t="s">
        <v>405</v>
      </c>
      <c r="L102" s="78">
        <v>2754</v>
      </c>
      <c r="M102" s="114" t="s">
        <v>302</v>
      </c>
      <c r="N102" s="78">
        <v>3557</v>
      </c>
      <c r="O102" s="114"/>
      <c r="P102" s="78"/>
      <c r="Q102" s="114"/>
      <c r="R102" s="78"/>
      <c r="S102" s="114"/>
      <c r="T102" s="78"/>
      <c r="U102" s="114"/>
      <c r="V102" s="78"/>
    </row>
  </sheetData>
  <hyperlinks>
    <hyperlink ref="A2" r:id="rId1" display="http://www.ministerievantegenspraak.nl/english/no-fruit-juice-and-enough-sleep-a-probe-beyond-a-panacea/"/>
    <hyperlink ref="A3" r:id="rId2" display="https://www.health-e.org.za/2019/07/15/sugary-drinks-the-tax-declining-sales-new-alarming-research/"/>
    <hyperlink ref="A4" r:id="rId3" display="https://www.icelandreview.com/politics/in-focus-proposed-sugar-tax/"/>
    <hyperlink ref="A5" r:id="rId4" display="https://www.bbc.co.uk/news/uk-politics-48847952"/>
    <hyperlink ref="A6" r:id="rId5" display="http://childofourtimeblog.org.uk/2017/12/off-the-scales-time-to-act-on-childhood-obesity/"/>
    <hyperlink ref="A7" r:id="rId6" display="https://www.foodmatterslive.com/visit/2019-schedule/2019-sessions-details-update-the-calorie-and-sugar-reduction-programme"/>
    <hyperlink ref="A8" r:id="rId7" display="https://news.sky.com/story/call-for-calorie-tax-on-processed-food-after-success-of-sugar-levy-11779137"/>
    <hyperlink ref="A9" r:id="rId8" display="https://www.health.harvard.edu/blog/are-certain-types-of-sugars-healthier-than-others-2019052916699?utm_sq=g3l66tt94d"/>
    <hyperlink ref="A10" r:id="rId9" display="https://www.foodnavigator.com/Article/2019/08/02/Bolder-actions-required-to-tackle-obesity-Are-food-taxes-and-subsidies-the-answer"/>
    <hyperlink ref="A11" r:id="rId10" display="https://twitter.com/i/web/status/1161393277402320897"/>
    <hyperlink ref="C2" r:id="rId11" display="https://news.sky.com/story/call-for-calorie-tax-on-processed-food-after-success-of-sugar-levy-11779137"/>
    <hyperlink ref="C3" r:id="rId12" display="https://twitter.com/i/web/status/1156556501789663232"/>
    <hyperlink ref="C4" r:id="rId13" display="https://twitter.com/ecpobesity/status/1156521808084066304"/>
    <hyperlink ref="C5" r:id="rId14" display="http://webreach8-0.co.za/Retail/FMCG/FMCG_Retailer_6_2019/mobile/index.html#p=19"/>
    <hyperlink ref="C6" r:id="rId15" display="http://businessservicesweek.com/do-you-know-the-sugar-tax-facts/?utm_source=twitter&amp;utm_medium=social&amp;utm_campaign=twitter+organic"/>
    <hyperlink ref="C7" r:id="rId16" display="https://www.sciencedaily.com/releases/2019/08/190801093323.htm"/>
    <hyperlink ref="C8" r:id="rId17" display="https://www.theguardian.com/politics/2019/jul/03/boris-johnson-vows-to-review-whether-sugar-tax-improves-health"/>
    <hyperlink ref="C9" r:id="rId18" display="https://twitter.com/libdemvoice/status/1158026255398313984"/>
    <hyperlink ref="C10" r:id="rId19" display="https://www.huffingtonpost.co.uk/entry/calorie-levy-campaigners_uk_5d4993bee4b0244052e1a560"/>
    <hyperlink ref="C11" r:id="rId20" display="https://www.eveningexpress.co.uk/news/uk/call-for-calorie-tax-on-food-firms-after-success-of-sugar-levy/amp/?utm_source=twitter&amp;__twitter_impression=true"/>
    <hyperlink ref="E2" r:id="rId21" display="https://www.bbc.co.uk/news/uk-politics-48847952"/>
    <hyperlink ref="E3" r:id="rId22" display="https://twitter.com/i/web/status/1147097793204490241"/>
    <hyperlink ref="G2" r:id="rId23" display="http://www.ministerievantegenspraak.nl/english/no-fruit-juice-and-enough-sleep-a-probe-beyond-a-panacea/"/>
    <hyperlink ref="G3" r:id="rId24" display="http://www.ministerievantegenspraak.nl/english/no-fruit-juice-and-enough-sleep-a-probe-beyond-a-panacea/#Amsterdamhealthyweightprogramme"/>
    <hyperlink ref="I2" r:id="rId25" display="https://twitter.com/i/web/status/1161040931501424640"/>
    <hyperlink ref="I3" r:id="rId26" display="https://www.tvnz.co.nz/one-news/new-zealand/renewed-calls-sugar-tax-help-health-outcomes-m-ori-and-pasifika"/>
    <hyperlink ref="I4" r:id="rId27" display="https://twitter.com/refillnz/status/1159282589255000065"/>
    <hyperlink ref="I5" r:id="rId28" display="http://www.nzherald.co.nz/index.cfm?objectid=12254108&amp;ref=twitter"/>
    <hyperlink ref="K2" r:id="rId29" display="https://www.sciencedirect.com/science/article/pii/S0167527316331515"/>
    <hyperlink ref="M2" r:id="rId30" display="https://www.dailymail.co.uk/health/article-7328077/Campaigners-call-CALORIE-TAX-processed-foods.html"/>
    <hyperlink ref="M3" r:id="rId31" display="https://soundcloud.com/radiosputnik/obesity-we-believe-liability-here-is-with-the-food-industry-expert"/>
    <hyperlink ref="M4" r:id="rId32" display="https://www.qmul.ac.uk/media/news/2019/smd/call-for-levy-on-manufacturers-to-reduce-excessive-calories-in-unhealthy-food-.html"/>
    <hyperlink ref="M5" r:id="rId33" display="https://www.foodanddrinktechnology.com/news/29006/campaigners-call-for-calorie-levy-on-unhealthy-foods/"/>
    <hyperlink ref="O2" r:id="rId34" display="https://www.foodnavigator.com/Article/2019/08/02/Bolder-actions-required-to-tackle-obesity-Are-food-taxes-and-subsidies-the-answer"/>
    <hyperlink ref="Q2" r:id="rId35" display="https://www.foodmatterslive.com/visit/2019-schedule/2019-sessions-details-update-the-calorie-and-sugar-reduction-programme"/>
    <hyperlink ref="Q3" r:id="rId36" display="https://twitter.com/i/web/status/1156489779275587591"/>
    <hyperlink ref="Q4" r:id="rId37" display="https://www.foodmatterslive.com/visit/2019-schedule/2019-sessions-details-reformulation-and-portion-size-approaches-to-meeting-calorie-and-sugar-reduction-targets"/>
  </hyperlinks>
  <printOptions/>
  <pageMargins left="0.7" right="0.7" top="0.75" bottom="0.75" header="0.3" footer="0.3"/>
  <pageSetup orientation="portrait" paperSize="9"/>
  <tableParts>
    <tablePart r:id="rId39"/>
    <tablePart r:id="rId43"/>
    <tablePart r:id="rId44"/>
    <tablePart r:id="rId45"/>
    <tablePart r:id="rId38"/>
    <tablePart r:id="rId42"/>
    <tablePart r:id="rId40"/>
    <tablePart r:id="rId4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3523</v>
      </c>
      <c r="B1" s="13" t="s">
        <v>3801</v>
      </c>
      <c r="C1" s="13" t="s">
        <v>3802</v>
      </c>
      <c r="D1" s="13" t="s">
        <v>144</v>
      </c>
      <c r="E1" s="13" t="s">
        <v>3804</v>
      </c>
      <c r="F1" s="13" t="s">
        <v>3805</v>
      </c>
      <c r="G1" s="13" t="s">
        <v>3806</v>
      </c>
    </row>
    <row r="2" spans="1:7" ht="15">
      <c r="A2" s="78" t="s">
        <v>2967</v>
      </c>
      <c r="B2" s="78">
        <v>108</v>
      </c>
      <c r="C2" s="117">
        <v>0.026799007444168733</v>
      </c>
      <c r="D2" s="78" t="s">
        <v>3803</v>
      </c>
      <c r="E2" s="78"/>
      <c r="F2" s="78"/>
      <c r="G2" s="78"/>
    </row>
    <row r="3" spans="1:7" ht="15">
      <c r="A3" s="78" t="s">
        <v>2968</v>
      </c>
      <c r="B3" s="78">
        <v>128</v>
      </c>
      <c r="C3" s="117">
        <v>0.03176178660049628</v>
      </c>
      <c r="D3" s="78" t="s">
        <v>3803</v>
      </c>
      <c r="E3" s="78"/>
      <c r="F3" s="78"/>
      <c r="G3" s="78"/>
    </row>
    <row r="4" spans="1:7" ht="15">
      <c r="A4" s="78" t="s">
        <v>2969</v>
      </c>
      <c r="B4" s="78">
        <v>0</v>
      </c>
      <c r="C4" s="117">
        <v>0</v>
      </c>
      <c r="D4" s="78" t="s">
        <v>3803</v>
      </c>
      <c r="E4" s="78"/>
      <c r="F4" s="78"/>
      <c r="G4" s="78"/>
    </row>
    <row r="5" spans="1:7" ht="15">
      <c r="A5" s="78" t="s">
        <v>2970</v>
      </c>
      <c r="B5" s="78">
        <v>3794</v>
      </c>
      <c r="C5" s="117">
        <v>0.941439205955335</v>
      </c>
      <c r="D5" s="78" t="s">
        <v>3803</v>
      </c>
      <c r="E5" s="78"/>
      <c r="F5" s="78"/>
      <c r="G5" s="78"/>
    </row>
    <row r="6" spans="1:7" ht="15">
      <c r="A6" s="78" t="s">
        <v>2971</v>
      </c>
      <c r="B6" s="78">
        <v>4030</v>
      </c>
      <c r="C6" s="117">
        <v>1</v>
      </c>
      <c r="D6" s="78" t="s">
        <v>3803</v>
      </c>
      <c r="E6" s="78"/>
      <c r="F6" s="78"/>
      <c r="G6" s="78"/>
    </row>
    <row r="7" spans="1:7" ht="15">
      <c r="A7" s="85" t="s">
        <v>2972</v>
      </c>
      <c r="B7" s="85">
        <v>110</v>
      </c>
      <c r="C7" s="118">
        <v>0.008801980154003028</v>
      </c>
      <c r="D7" s="85" t="s">
        <v>3803</v>
      </c>
      <c r="E7" s="85" t="b">
        <v>0</v>
      </c>
      <c r="F7" s="85" t="b">
        <v>0</v>
      </c>
      <c r="G7" s="85" t="b">
        <v>0</v>
      </c>
    </row>
    <row r="8" spans="1:7" ht="15">
      <c r="A8" s="85" t="s">
        <v>2973</v>
      </c>
      <c r="B8" s="85">
        <v>39</v>
      </c>
      <c r="C8" s="118">
        <v>0.013639324719872763</v>
      </c>
      <c r="D8" s="85" t="s">
        <v>3803</v>
      </c>
      <c r="E8" s="85" t="b">
        <v>0</v>
      </c>
      <c r="F8" s="85" t="b">
        <v>0</v>
      </c>
      <c r="G8" s="85" t="b">
        <v>0</v>
      </c>
    </row>
    <row r="9" spans="1:7" ht="15">
      <c r="A9" s="85" t="s">
        <v>2928</v>
      </c>
      <c r="B9" s="85">
        <v>38</v>
      </c>
      <c r="C9" s="118">
        <v>0.010925363545523595</v>
      </c>
      <c r="D9" s="85" t="s">
        <v>3803</v>
      </c>
      <c r="E9" s="85" t="b">
        <v>0</v>
      </c>
      <c r="F9" s="85" t="b">
        <v>0</v>
      </c>
      <c r="G9" s="85" t="b">
        <v>0</v>
      </c>
    </row>
    <row r="10" spans="1:7" ht="15">
      <c r="A10" s="85" t="s">
        <v>2974</v>
      </c>
      <c r="B10" s="85">
        <v>32</v>
      </c>
      <c r="C10" s="118">
        <v>0.013192610362290408</v>
      </c>
      <c r="D10" s="85" t="s">
        <v>3803</v>
      </c>
      <c r="E10" s="85" t="b">
        <v>0</v>
      </c>
      <c r="F10" s="85" t="b">
        <v>0</v>
      </c>
      <c r="G10" s="85" t="b">
        <v>0</v>
      </c>
    </row>
    <row r="11" spans="1:7" ht="15">
      <c r="A11" s="85" t="s">
        <v>2929</v>
      </c>
      <c r="B11" s="85">
        <v>27</v>
      </c>
      <c r="C11" s="118">
        <v>0.009442609421450374</v>
      </c>
      <c r="D11" s="85" t="s">
        <v>3803</v>
      </c>
      <c r="E11" s="85" t="b">
        <v>0</v>
      </c>
      <c r="F11" s="85" t="b">
        <v>0</v>
      </c>
      <c r="G11" s="85" t="b">
        <v>0</v>
      </c>
    </row>
    <row r="12" spans="1:7" ht="15">
      <c r="A12" s="85" t="s">
        <v>2999</v>
      </c>
      <c r="B12" s="85">
        <v>23</v>
      </c>
      <c r="C12" s="118">
        <v>0.008219902167013503</v>
      </c>
      <c r="D12" s="85" t="s">
        <v>3803</v>
      </c>
      <c r="E12" s="85" t="b">
        <v>0</v>
      </c>
      <c r="F12" s="85" t="b">
        <v>0</v>
      </c>
      <c r="G12" s="85" t="b">
        <v>0</v>
      </c>
    </row>
    <row r="13" spans="1:7" ht="15">
      <c r="A13" s="85" t="s">
        <v>3030</v>
      </c>
      <c r="B13" s="85">
        <v>21</v>
      </c>
      <c r="C13" s="118">
        <v>0.007673489616269793</v>
      </c>
      <c r="D13" s="85" t="s">
        <v>3803</v>
      </c>
      <c r="E13" s="85" t="b">
        <v>0</v>
      </c>
      <c r="F13" s="85" t="b">
        <v>0</v>
      </c>
      <c r="G13" s="85" t="b">
        <v>0</v>
      </c>
    </row>
    <row r="14" spans="1:7" ht="15">
      <c r="A14" s="85" t="s">
        <v>363</v>
      </c>
      <c r="B14" s="85">
        <v>20</v>
      </c>
      <c r="C14" s="118">
        <v>0.007476254389065978</v>
      </c>
      <c r="D14" s="85" t="s">
        <v>3803</v>
      </c>
      <c r="E14" s="85" t="b">
        <v>0</v>
      </c>
      <c r="F14" s="85" t="b">
        <v>0</v>
      </c>
      <c r="G14" s="85" t="b">
        <v>0</v>
      </c>
    </row>
    <row r="15" spans="1:7" ht="15">
      <c r="A15" s="85" t="s">
        <v>3014</v>
      </c>
      <c r="B15" s="85">
        <v>19</v>
      </c>
      <c r="C15" s="118">
        <v>0.0072703986138634305</v>
      </c>
      <c r="D15" s="85" t="s">
        <v>3803</v>
      </c>
      <c r="E15" s="85" t="b">
        <v>0</v>
      </c>
      <c r="F15" s="85" t="b">
        <v>0</v>
      </c>
      <c r="G15" s="85" t="b">
        <v>0</v>
      </c>
    </row>
    <row r="16" spans="1:7" ht="15">
      <c r="A16" s="85" t="s">
        <v>3004</v>
      </c>
      <c r="B16" s="85">
        <v>19</v>
      </c>
      <c r="C16" s="118">
        <v>0.0072703986138634305</v>
      </c>
      <c r="D16" s="85" t="s">
        <v>3803</v>
      </c>
      <c r="E16" s="85" t="b">
        <v>0</v>
      </c>
      <c r="F16" s="85" t="b">
        <v>0</v>
      </c>
      <c r="G16" s="85" t="b">
        <v>0</v>
      </c>
    </row>
    <row r="17" spans="1:7" ht="15">
      <c r="A17" s="85" t="s">
        <v>3524</v>
      </c>
      <c r="B17" s="85">
        <v>19</v>
      </c>
      <c r="C17" s="118">
        <v>0.0072703986138634305</v>
      </c>
      <c r="D17" s="85" t="s">
        <v>3803</v>
      </c>
      <c r="E17" s="85" t="b">
        <v>0</v>
      </c>
      <c r="F17" s="85" t="b">
        <v>0</v>
      </c>
      <c r="G17" s="85" t="b">
        <v>0</v>
      </c>
    </row>
    <row r="18" spans="1:7" ht="15">
      <c r="A18" s="85" t="s">
        <v>2989</v>
      </c>
      <c r="B18" s="85">
        <v>18</v>
      </c>
      <c r="C18" s="118">
        <v>0.007055468168449916</v>
      </c>
      <c r="D18" s="85" t="s">
        <v>3803</v>
      </c>
      <c r="E18" s="85" t="b">
        <v>0</v>
      </c>
      <c r="F18" s="85" t="b">
        <v>0</v>
      </c>
      <c r="G18" s="85" t="b">
        <v>0</v>
      </c>
    </row>
    <row r="19" spans="1:7" ht="15">
      <c r="A19" s="85" t="s">
        <v>3525</v>
      </c>
      <c r="B19" s="85">
        <v>18</v>
      </c>
      <c r="C19" s="118">
        <v>0.009205682423192639</v>
      </c>
      <c r="D19" s="85" t="s">
        <v>3803</v>
      </c>
      <c r="E19" s="85" t="b">
        <v>0</v>
      </c>
      <c r="F19" s="85" t="b">
        <v>0</v>
      </c>
      <c r="G19" s="85" t="b">
        <v>0</v>
      </c>
    </row>
    <row r="20" spans="1:7" ht="15">
      <c r="A20" s="85" t="s">
        <v>3009</v>
      </c>
      <c r="B20" s="85">
        <v>17</v>
      </c>
      <c r="C20" s="118">
        <v>0.006830958398506488</v>
      </c>
      <c r="D20" s="85" t="s">
        <v>3803</v>
      </c>
      <c r="E20" s="85" t="b">
        <v>0</v>
      </c>
      <c r="F20" s="85" t="b">
        <v>0</v>
      </c>
      <c r="G20" s="85" t="b">
        <v>0</v>
      </c>
    </row>
    <row r="21" spans="1:7" ht="15">
      <c r="A21" s="85" t="s">
        <v>3001</v>
      </c>
      <c r="B21" s="85">
        <v>17</v>
      </c>
      <c r="C21" s="118">
        <v>0.006830958398506488</v>
      </c>
      <c r="D21" s="85" t="s">
        <v>3803</v>
      </c>
      <c r="E21" s="85" t="b">
        <v>0</v>
      </c>
      <c r="F21" s="85" t="b">
        <v>0</v>
      </c>
      <c r="G21" s="85" t="b">
        <v>0</v>
      </c>
    </row>
    <row r="22" spans="1:7" ht="15">
      <c r="A22" s="85" t="s">
        <v>3002</v>
      </c>
      <c r="B22" s="85">
        <v>17</v>
      </c>
      <c r="C22" s="118">
        <v>0.006830958398506488</v>
      </c>
      <c r="D22" s="85" t="s">
        <v>3803</v>
      </c>
      <c r="E22" s="85" t="b">
        <v>0</v>
      </c>
      <c r="F22" s="85" t="b">
        <v>0</v>
      </c>
      <c r="G22" s="85" t="b">
        <v>0</v>
      </c>
    </row>
    <row r="23" spans="1:7" ht="15">
      <c r="A23" s="85" t="s">
        <v>2986</v>
      </c>
      <c r="B23" s="85">
        <v>16</v>
      </c>
      <c r="C23" s="118">
        <v>0.006596305181145204</v>
      </c>
      <c r="D23" s="85" t="s">
        <v>3803</v>
      </c>
      <c r="E23" s="85" t="b">
        <v>0</v>
      </c>
      <c r="F23" s="85" t="b">
        <v>0</v>
      </c>
      <c r="G23" s="85" t="b">
        <v>0</v>
      </c>
    </row>
    <row r="24" spans="1:7" ht="15">
      <c r="A24" s="85" t="s">
        <v>3010</v>
      </c>
      <c r="B24" s="85">
        <v>16</v>
      </c>
      <c r="C24" s="118">
        <v>0.006596305181145204</v>
      </c>
      <c r="D24" s="85" t="s">
        <v>3803</v>
      </c>
      <c r="E24" s="85" t="b">
        <v>0</v>
      </c>
      <c r="F24" s="85" t="b">
        <v>0</v>
      </c>
      <c r="G24" s="85" t="b">
        <v>0</v>
      </c>
    </row>
    <row r="25" spans="1:7" ht="15">
      <c r="A25" s="85" t="s">
        <v>347</v>
      </c>
      <c r="B25" s="85">
        <v>16</v>
      </c>
      <c r="C25" s="118">
        <v>0.006596305181145204</v>
      </c>
      <c r="D25" s="85" t="s">
        <v>3803</v>
      </c>
      <c r="E25" s="85" t="b">
        <v>0</v>
      </c>
      <c r="F25" s="85" t="b">
        <v>0</v>
      </c>
      <c r="G25" s="85" t="b">
        <v>0</v>
      </c>
    </row>
    <row r="26" spans="1:7" ht="15">
      <c r="A26" s="85" t="s">
        <v>3000</v>
      </c>
      <c r="B26" s="85">
        <v>16</v>
      </c>
      <c r="C26" s="118">
        <v>0.006596305181145204</v>
      </c>
      <c r="D26" s="85" t="s">
        <v>3803</v>
      </c>
      <c r="E26" s="85" t="b">
        <v>0</v>
      </c>
      <c r="F26" s="85" t="b">
        <v>1</v>
      </c>
      <c r="G26" s="85" t="b">
        <v>0</v>
      </c>
    </row>
    <row r="27" spans="1:7" ht="15">
      <c r="A27" s="85" t="s">
        <v>3003</v>
      </c>
      <c r="B27" s="85">
        <v>16</v>
      </c>
      <c r="C27" s="118">
        <v>0.006596305181145204</v>
      </c>
      <c r="D27" s="85" t="s">
        <v>3803</v>
      </c>
      <c r="E27" s="85" t="b">
        <v>0</v>
      </c>
      <c r="F27" s="85" t="b">
        <v>0</v>
      </c>
      <c r="G27" s="85" t="b">
        <v>0</v>
      </c>
    </row>
    <row r="28" spans="1:7" ht="15">
      <c r="A28" s="85" t="s">
        <v>3005</v>
      </c>
      <c r="B28" s="85">
        <v>16</v>
      </c>
      <c r="C28" s="118">
        <v>0.006596305181145204</v>
      </c>
      <c r="D28" s="85" t="s">
        <v>3803</v>
      </c>
      <c r="E28" s="85" t="b">
        <v>0</v>
      </c>
      <c r="F28" s="85" t="b">
        <v>0</v>
      </c>
      <c r="G28" s="85" t="b">
        <v>0</v>
      </c>
    </row>
    <row r="29" spans="1:7" ht="15">
      <c r="A29" s="85" t="s">
        <v>3006</v>
      </c>
      <c r="B29" s="85">
        <v>16</v>
      </c>
      <c r="C29" s="118">
        <v>0.006596305181145204</v>
      </c>
      <c r="D29" s="85" t="s">
        <v>3803</v>
      </c>
      <c r="E29" s="85" t="b">
        <v>0</v>
      </c>
      <c r="F29" s="85" t="b">
        <v>0</v>
      </c>
      <c r="G29" s="85" t="b">
        <v>0</v>
      </c>
    </row>
    <row r="30" spans="1:7" ht="15">
      <c r="A30" s="85" t="s">
        <v>3526</v>
      </c>
      <c r="B30" s="85">
        <v>16</v>
      </c>
      <c r="C30" s="118">
        <v>0.006596305181145204</v>
      </c>
      <c r="D30" s="85" t="s">
        <v>3803</v>
      </c>
      <c r="E30" s="85" t="b">
        <v>0</v>
      </c>
      <c r="F30" s="85" t="b">
        <v>0</v>
      </c>
      <c r="G30" s="85" t="b">
        <v>0</v>
      </c>
    </row>
    <row r="31" spans="1:7" ht="15">
      <c r="A31" s="85" t="s">
        <v>3527</v>
      </c>
      <c r="B31" s="85">
        <v>16</v>
      </c>
      <c r="C31" s="118">
        <v>0.006596305181145204</v>
      </c>
      <c r="D31" s="85" t="s">
        <v>3803</v>
      </c>
      <c r="E31" s="85" t="b">
        <v>0</v>
      </c>
      <c r="F31" s="85" t="b">
        <v>0</v>
      </c>
      <c r="G31" s="85" t="b">
        <v>0</v>
      </c>
    </row>
    <row r="32" spans="1:7" ht="15">
      <c r="A32" s="85" t="s">
        <v>3528</v>
      </c>
      <c r="B32" s="85">
        <v>16</v>
      </c>
      <c r="C32" s="118">
        <v>0.006596305181145204</v>
      </c>
      <c r="D32" s="85" t="s">
        <v>3803</v>
      </c>
      <c r="E32" s="85" t="b">
        <v>0</v>
      </c>
      <c r="F32" s="85" t="b">
        <v>0</v>
      </c>
      <c r="G32" s="85" t="b">
        <v>0</v>
      </c>
    </row>
    <row r="33" spans="1:7" ht="15">
      <c r="A33" s="85" t="s">
        <v>2976</v>
      </c>
      <c r="B33" s="85">
        <v>16</v>
      </c>
      <c r="C33" s="118">
        <v>0.006596305181145204</v>
      </c>
      <c r="D33" s="85" t="s">
        <v>3803</v>
      </c>
      <c r="E33" s="85" t="b">
        <v>0</v>
      </c>
      <c r="F33" s="85" t="b">
        <v>0</v>
      </c>
      <c r="G33" s="85" t="b">
        <v>0</v>
      </c>
    </row>
    <row r="34" spans="1:7" ht="15">
      <c r="A34" s="85" t="s">
        <v>2985</v>
      </c>
      <c r="B34" s="85">
        <v>15</v>
      </c>
      <c r="C34" s="118">
        <v>0.006350873747801268</v>
      </c>
      <c r="D34" s="85" t="s">
        <v>3803</v>
      </c>
      <c r="E34" s="85" t="b">
        <v>0</v>
      </c>
      <c r="F34" s="85" t="b">
        <v>1</v>
      </c>
      <c r="G34" s="85" t="b">
        <v>0</v>
      </c>
    </row>
    <row r="35" spans="1:7" ht="15">
      <c r="A35" s="85" t="s">
        <v>2980</v>
      </c>
      <c r="B35" s="85">
        <v>15</v>
      </c>
      <c r="C35" s="118">
        <v>0.006350873747801268</v>
      </c>
      <c r="D35" s="85" t="s">
        <v>3803</v>
      </c>
      <c r="E35" s="85" t="b">
        <v>0</v>
      </c>
      <c r="F35" s="85" t="b">
        <v>0</v>
      </c>
      <c r="G35" s="85" t="b">
        <v>0</v>
      </c>
    </row>
    <row r="36" spans="1:7" ht="15">
      <c r="A36" s="85" t="s">
        <v>3529</v>
      </c>
      <c r="B36" s="85">
        <v>15</v>
      </c>
      <c r="C36" s="118">
        <v>0.006350873747801268</v>
      </c>
      <c r="D36" s="85" t="s">
        <v>3803</v>
      </c>
      <c r="E36" s="85" t="b">
        <v>0</v>
      </c>
      <c r="F36" s="85" t="b">
        <v>0</v>
      </c>
      <c r="G36" s="85" t="b">
        <v>0</v>
      </c>
    </row>
    <row r="37" spans="1:7" ht="15">
      <c r="A37" s="85" t="s">
        <v>303</v>
      </c>
      <c r="B37" s="85">
        <v>15</v>
      </c>
      <c r="C37" s="118">
        <v>0.006350873747801268</v>
      </c>
      <c r="D37" s="85" t="s">
        <v>3803</v>
      </c>
      <c r="E37" s="85" t="b">
        <v>0</v>
      </c>
      <c r="F37" s="85" t="b">
        <v>0</v>
      </c>
      <c r="G37" s="85" t="b">
        <v>0</v>
      </c>
    </row>
    <row r="38" spans="1:7" ht="15">
      <c r="A38" s="85" t="s">
        <v>2984</v>
      </c>
      <c r="B38" s="85">
        <v>14</v>
      </c>
      <c r="C38" s="118">
        <v>0.006093944516711425</v>
      </c>
      <c r="D38" s="85" t="s">
        <v>3803</v>
      </c>
      <c r="E38" s="85" t="b">
        <v>0</v>
      </c>
      <c r="F38" s="85" t="b">
        <v>0</v>
      </c>
      <c r="G38" s="85" t="b">
        <v>0</v>
      </c>
    </row>
    <row r="39" spans="1:7" ht="15">
      <c r="A39" s="85" t="s">
        <v>2987</v>
      </c>
      <c r="B39" s="85">
        <v>14</v>
      </c>
      <c r="C39" s="118">
        <v>0.006093944516711425</v>
      </c>
      <c r="D39" s="85" t="s">
        <v>3803</v>
      </c>
      <c r="E39" s="85" t="b">
        <v>0</v>
      </c>
      <c r="F39" s="85" t="b">
        <v>0</v>
      </c>
      <c r="G39" s="85" t="b">
        <v>0</v>
      </c>
    </row>
    <row r="40" spans="1:7" ht="15">
      <c r="A40" s="85" t="s">
        <v>2988</v>
      </c>
      <c r="B40" s="85">
        <v>14</v>
      </c>
      <c r="C40" s="118">
        <v>0.006093944516711425</v>
      </c>
      <c r="D40" s="85" t="s">
        <v>3803</v>
      </c>
      <c r="E40" s="85" t="b">
        <v>0</v>
      </c>
      <c r="F40" s="85" t="b">
        <v>0</v>
      </c>
      <c r="G40" s="85" t="b">
        <v>0</v>
      </c>
    </row>
    <row r="41" spans="1:7" ht="15">
      <c r="A41" s="85" t="s">
        <v>2990</v>
      </c>
      <c r="B41" s="85">
        <v>14</v>
      </c>
      <c r="C41" s="118">
        <v>0.006093944516711425</v>
      </c>
      <c r="D41" s="85" t="s">
        <v>3803</v>
      </c>
      <c r="E41" s="85" t="b">
        <v>0</v>
      </c>
      <c r="F41" s="85" t="b">
        <v>0</v>
      </c>
      <c r="G41" s="85" t="b">
        <v>0</v>
      </c>
    </row>
    <row r="42" spans="1:7" ht="15">
      <c r="A42" s="85" t="s">
        <v>356</v>
      </c>
      <c r="B42" s="85">
        <v>13</v>
      </c>
      <c r="C42" s="118">
        <v>0.00582469486227498</v>
      </c>
      <c r="D42" s="85" t="s">
        <v>3803</v>
      </c>
      <c r="E42" s="85" t="b">
        <v>0</v>
      </c>
      <c r="F42" s="85" t="b">
        <v>0</v>
      </c>
      <c r="G42" s="85" t="b">
        <v>0</v>
      </c>
    </row>
    <row r="43" spans="1:7" ht="15">
      <c r="A43" s="85" t="s">
        <v>3530</v>
      </c>
      <c r="B43" s="85">
        <v>13</v>
      </c>
      <c r="C43" s="118">
        <v>0.00582469486227498</v>
      </c>
      <c r="D43" s="85" t="s">
        <v>3803</v>
      </c>
      <c r="E43" s="85" t="b">
        <v>1</v>
      </c>
      <c r="F43" s="85" t="b">
        <v>0</v>
      </c>
      <c r="G43" s="85" t="b">
        <v>0</v>
      </c>
    </row>
    <row r="44" spans="1:7" ht="15">
      <c r="A44" s="85" t="s">
        <v>3531</v>
      </c>
      <c r="B44" s="85">
        <v>13</v>
      </c>
      <c r="C44" s="118">
        <v>0.00582469486227498</v>
      </c>
      <c r="D44" s="85" t="s">
        <v>3803</v>
      </c>
      <c r="E44" s="85" t="b">
        <v>0</v>
      </c>
      <c r="F44" s="85" t="b">
        <v>0</v>
      </c>
      <c r="G44" s="85" t="b">
        <v>0</v>
      </c>
    </row>
    <row r="45" spans="1:7" ht="15">
      <c r="A45" s="85" t="s">
        <v>3067</v>
      </c>
      <c r="B45" s="85">
        <v>13</v>
      </c>
      <c r="C45" s="118">
        <v>0.007965430387521262</v>
      </c>
      <c r="D45" s="85" t="s">
        <v>3803</v>
      </c>
      <c r="E45" s="85" t="b">
        <v>0</v>
      </c>
      <c r="F45" s="85" t="b">
        <v>0</v>
      </c>
      <c r="G45" s="85" t="b">
        <v>0</v>
      </c>
    </row>
    <row r="46" spans="1:7" ht="15">
      <c r="A46" s="85" t="s">
        <v>3012</v>
      </c>
      <c r="B46" s="85">
        <v>12</v>
      </c>
      <c r="C46" s="118">
        <v>0.005542175250660332</v>
      </c>
      <c r="D46" s="85" t="s">
        <v>3803</v>
      </c>
      <c r="E46" s="85" t="b">
        <v>0</v>
      </c>
      <c r="F46" s="85" t="b">
        <v>0</v>
      </c>
      <c r="G46" s="85" t="b">
        <v>0</v>
      </c>
    </row>
    <row r="47" spans="1:7" ht="15">
      <c r="A47" s="85" t="s">
        <v>2977</v>
      </c>
      <c r="B47" s="85">
        <v>12</v>
      </c>
      <c r="C47" s="118">
        <v>0.005542175250660332</v>
      </c>
      <c r="D47" s="85" t="s">
        <v>3803</v>
      </c>
      <c r="E47" s="85" t="b">
        <v>0</v>
      </c>
      <c r="F47" s="85" t="b">
        <v>0</v>
      </c>
      <c r="G47" s="85" t="b">
        <v>0</v>
      </c>
    </row>
    <row r="48" spans="1:7" ht="15">
      <c r="A48" s="85" t="s">
        <v>2993</v>
      </c>
      <c r="B48" s="85">
        <v>11</v>
      </c>
      <c r="C48" s="118">
        <v>0.005245277380479667</v>
      </c>
      <c r="D48" s="85" t="s">
        <v>3803</v>
      </c>
      <c r="E48" s="85" t="b">
        <v>0</v>
      </c>
      <c r="F48" s="85" t="b">
        <v>0</v>
      </c>
      <c r="G48" s="85" t="b">
        <v>0</v>
      </c>
    </row>
    <row r="49" spans="1:7" ht="15">
      <c r="A49" s="85" t="s">
        <v>3041</v>
      </c>
      <c r="B49" s="85">
        <v>10</v>
      </c>
      <c r="C49" s="118">
        <v>0.004932690669390057</v>
      </c>
      <c r="D49" s="85" t="s">
        <v>3803</v>
      </c>
      <c r="E49" s="85" t="b">
        <v>0</v>
      </c>
      <c r="F49" s="85" t="b">
        <v>0</v>
      </c>
      <c r="G49" s="85" t="b">
        <v>0</v>
      </c>
    </row>
    <row r="50" spans="1:7" ht="15">
      <c r="A50" s="85" t="s">
        <v>2979</v>
      </c>
      <c r="B50" s="85">
        <v>10</v>
      </c>
      <c r="C50" s="118">
        <v>0.005114268012884799</v>
      </c>
      <c r="D50" s="85" t="s">
        <v>3803</v>
      </c>
      <c r="E50" s="85" t="b">
        <v>0</v>
      </c>
      <c r="F50" s="85" t="b">
        <v>0</v>
      </c>
      <c r="G50" s="85" t="b">
        <v>0</v>
      </c>
    </row>
    <row r="51" spans="1:7" ht="15">
      <c r="A51" s="85" t="s">
        <v>3025</v>
      </c>
      <c r="B51" s="85">
        <v>10</v>
      </c>
      <c r="C51" s="118">
        <v>0.005813042850407344</v>
      </c>
      <c r="D51" s="85" t="s">
        <v>3803</v>
      </c>
      <c r="E51" s="85" t="b">
        <v>0</v>
      </c>
      <c r="F51" s="85" t="b">
        <v>0</v>
      </c>
      <c r="G51" s="85" t="b">
        <v>0</v>
      </c>
    </row>
    <row r="52" spans="1:7" ht="15">
      <c r="A52" s="85" t="s">
        <v>304</v>
      </c>
      <c r="B52" s="85">
        <v>10</v>
      </c>
      <c r="C52" s="118">
        <v>0.004932690669390057</v>
      </c>
      <c r="D52" s="85" t="s">
        <v>3803</v>
      </c>
      <c r="E52" s="85" t="b">
        <v>0</v>
      </c>
      <c r="F52" s="85" t="b">
        <v>0</v>
      </c>
      <c r="G52" s="85" t="b">
        <v>0</v>
      </c>
    </row>
    <row r="53" spans="1:7" ht="15">
      <c r="A53" s="85" t="s">
        <v>3532</v>
      </c>
      <c r="B53" s="85">
        <v>10</v>
      </c>
      <c r="C53" s="118">
        <v>0.00531725421307282</v>
      </c>
      <c r="D53" s="85" t="s">
        <v>3803</v>
      </c>
      <c r="E53" s="85" t="b">
        <v>0</v>
      </c>
      <c r="F53" s="85" t="b">
        <v>0</v>
      </c>
      <c r="G53" s="85" t="b">
        <v>0</v>
      </c>
    </row>
    <row r="54" spans="1:7" ht="15">
      <c r="A54" s="85" t="s">
        <v>3533</v>
      </c>
      <c r="B54" s="85">
        <v>9</v>
      </c>
      <c r="C54" s="118">
        <v>0.004602841211596319</v>
      </c>
      <c r="D54" s="85" t="s">
        <v>3803</v>
      </c>
      <c r="E54" s="85" t="b">
        <v>0</v>
      </c>
      <c r="F54" s="85" t="b">
        <v>0</v>
      </c>
      <c r="G54" s="85" t="b">
        <v>0</v>
      </c>
    </row>
    <row r="55" spans="1:7" ht="15">
      <c r="A55" s="85" t="s">
        <v>3534</v>
      </c>
      <c r="B55" s="85">
        <v>9</v>
      </c>
      <c r="C55" s="118">
        <v>0.004602841211596319</v>
      </c>
      <c r="D55" s="85" t="s">
        <v>3803</v>
      </c>
      <c r="E55" s="85" t="b">
        <v>0</v>
      </c>
      <c r="F55" s="85" t="b">
        <v>0</v>
      </c>
      <c r="G55" s="85" t="b">
        <v>0</v>
      </c>
    </row>
    <row r="56" spans="1:7" ht="15">
      <c r="A56" s="85" t="s">
        <v>3535</v>
      </c>
      <c r="B56" s="85">
        <v>9</v>
      </c>
      <c r="C56" s="118">
        <v>0.004602841211596319</v>
      </c>
      <c r="D56" s="85" t="s">
        <v>3803</v>
      </c>
      <c r="E56" s="85" t="b">
        <v>0</v>
      </c>
      <c r="F56" s="85" t="b">
        <v>0</v>
      </c>
      <c r="G56" s="85" t="b">
        <v>0</v>
      </c>
    </row>
    <row r="57" spans="1:7" ht="15">
      <c r="A57" s="85" t="s">
        <v>3011</v>
      </c>
      <c r="B57" s="85">
        <v>9</v>
      </c>
      <c r="C57" s="118">
        <v>0.004602841211596319</v>
      </c>
      <c r="D57" s="85" t="s">
        <v>3803</v>
      </c>
      <c r="E57" s="85" t="b">
        <v>0</v>
      </c>
      <c r="F57" s="85" t="b">
        <v>0</v>
      </c>
      <c r="G57" s="85" t="b">
        <v>0</v>
      </c>
    </row>
    <row r="58" spans="1:7" ht="15">
      <c r="A58" s="85" t="s">
        <v>3013</v>
      </c>
      <c r="B58" s="85">
        <v>9</v>
      </c>
      <c r="C58" s="118">
        <v>0.00499264288811442</v>
      </c>
      <c r="D58" s="85" t="s">
        <v>3803</v>
      </c>
      <c r="E58" s="85" t="b">
        <v>0</v>
      </c>
      <c r="F58" s="85" t="b">
        <v>0</v>
      </c>
      <c r="G58" s="85" t="b">
        <v>0</v>
      </c>
    </row>
    <row r="59" spans="1:7" ht="15">
      <c r="A59" s="85" t="s">
        <v>3536</v>
      </c>
      <c r="B59" s="85">
        <v>9</v>
      </c>
      <c r="C59" s="118">
        <v>0.004602841211596319</v>
      </c>
      <c r="D59" s="85" t="s">
        <v>3803</v>
      </c>
      <c r="E59" s="85" t="b">
        <v>0</v>
      </c>
      <c r="F59" s="85" t="b">
        <v>0</v>
      </c>
      <c r="G59" s="85" t="b">
        <v>0</v>
      </c>
    </row>
    <row r="60" spans="1:7" ht="15">
      <c r="A60" s="85" t="s">
        <v>2978</v>
      </c>
      <c r="B60" s="85">
        <v>8</v>
      </c>
      <c r="C60" s="118">
        <v>0.0042538033704582565</v>
      </c>
      <c r="D60" s="85" t="s">
        <v>3803</v>
      </c>
      <c r="E60" s="85" t="b">
        <v>0</v>
      </c>
      <c r="F60" s="85" t="b">
        <v>0</v>
      </c>
      <c r="G60" s="85" t="b">
        <v>0</v>
      </c>
    </row>
    <row r="61" spans="1:7" ht="15">
      <c r="A61" s="85" t="s">
        <v>2933</v>
      </c>
      <c r="B61" s="85">
        <v>8</v>
      </c>
      <c r="C61" s="118">
        <v>0.0042538033704582565</v>
      </c>
      <c r="D61" s="85" t="s">
        <v>3803</v>
      </c>
      <c r="E61" s="85" t="b">
        <v>0</v>
      </c>
      <c r="F61" s="85" t="b">
        <v>1</v>
      </c>
      <c r="G61" s="85" t="b">
        <v>0</v>
      </c>
    </row>
    <row r="62" spans="1:7" ht="15">
      <c r="A62" s="85" t="s">
        <v>3537</v>
      </c>
      <c r="B62" s="85">
        <v>8</v>
      </c>
      <c r="C62" s="118">
        <v>0.0042538033704582565</v>
      </c>
      <c r="D62" s="85" t="s">
        <v>3803</v>
      </c>
      <c r="E62" s="85" t="b">
        <v>0</v>
      </c>
      <c r="F62" s="85" t="b">
        <v>0</v>
      </c>
      <c r="G62" s="85" t="b">
        <v>0</v>
      </c>
    </row>
    <row r="63" spans="1:7" ht="15">
      <c r="A63" s="85" t="s">
        <v>2992</v>
      </c>
      <c r="B63" s="85">
        <v>8</v>
      </c>
      <c r="C63" s="118">
        <v>0.004901803315397701</v>
      </c>
      <c r="D63" s="85" t="s">
        <v>3803</v>
      </c>
      <c r="E63" s="85" t="b">
        <v>0</v>
      </c>
      <c r="F63" s="85" t="b">
        <v>0</v>
      </c>
      <c r="G63" s="85" t="b">
        <v>0</v>
      </c>
    </row>
    <row r="64" spans="1:7" ht="15">
      <c r="A64" s="85" t="s">
        <v>2927</v>
      </c>
      <c r="B64" s="85">
        <v>7</v>
      </c>
      <c r="C64" s="118">
        <v>0.0038831666907556605</v>
      </c>
      <c r="D64" s="85" t="s">
        <v>3803</v>
      </c>
      <c r="E64" s="85" t="b">
        <v>0</v>
      </c>
      <c r="F64" s="85" t="b">
        <v>0</v>
      </c>
      <c r="G64" s="85" t="b">
        <v>0</v>
      </c>
    </row>
    <row r="65" spans="1:7" ht="15">
      <c r="A65" s="85" t="s">
        <v>3538</v>
      </c>
      <c r="B65" s="85">
        <v>7</v>
      </c>
      <c r="C65" s="118">
        <v>0.0038831666907556605</v>
      </c>
      <c r="D65" s="85" t="s">
        <v>3803</v>
      </c>
      <c r="E65" s="85" t="b">
        <v>0</v>
      </c>
      <c r="F65" s="85" t="b">
        <v>0</v>
      </c>
      <c r="G65" s="85" t="b">
        <v>0</v>
      </c>
    </row>
    <row r="66" spans="1:7" ht="15">
      <c r="A66" s="85" t="s">
        <v>2919</v>
      </c>
      <c r="B66" s="85">
        <v>7</v>
      </c>
      <c r="C66" s="118">
        <v>0.0038831666907556605</v>
      </c>
      <c r="D66" s="85" t="s">
        <v>3803</v>
      </c>
      <c r="E66" s="85" t="b">
        <v>0</v>
      </c>
      <c r="F66" s="85" t="b">
        <v>0</v>
      </c>
      <c r="G66" s="85" t="b">
        <v>0</v>
      </c>
    </row>
    <row r="67" spans="1:7" ht="15">
      <c r="A67" s="85" t="s">
        <v>3539</v>
      </c>
      <c r="B67" s="85">
        <v>7</v>
      </c>
      <c r="C67" s="118">
        <v>0.0038831666907556605</v>
      </c>
      <c r="D67" s="85" t="s">
        <v>3803</v>
      </c>
      <c r="E67" s="85" t="b">
        <v>0</v>
      </c>
      <c r="F67" s="85" t="b">
        <v>0</v>
      </c>
      <c r="G67" s="85" t="b">
        <v>0</v>
      </c>
    </row>
    <row r="68" spans="1:7" ht="15">
      <c r="A68" s="85" t="s">
        <v>3540</v>
      </c>
      <c r="B68" s="85">
        <v>6</v>
      </c>
      <c r="C68" s="118">
        <v>0.003487825710244407</v>
      </c>
      <c r="D68" s="85" t="s">
        <v>3803</v>
      </c>
      <c r="E68" s="85" t="b">
        <v>0</v>
      </c>
      <c r="F68" s="85" t="b">
        <v>0</v>
      </c>
      <c r="G68" s="85" t="b">
        <v>0</v>
      </c>
    </row>
    <row r="69" spans="1:7" ht="15">
      <c r="A69" s="85" t="s">
        <v>2957</v>
      </c>
      <c r="B69" s="85">
        <v>6</v>
      </c>
      <c r="C69" s="118">
        <v>0.0036763524865482755</v>
      </c>
      <c r="D69" s="85" t="s">
        <v>3803</v>
      </c>
      <c r="E69" s="85" t="b">
        <v>1</v>
      </c>
      <c r="F69" s="85" t="b">
        <v>0</v>
      </c>
      <c r="G69" s="85" t="b">
        <v>0</v>
      </c>
    </row>
    <row r="70" spans="1:7" ht="15">
      <c r="A70" s="85" t="s">
        <v>3541</v>
      </c>
      <c r="B70" s="85">
        <v>6</v>
      </c>
      <c r="C70" s="118">
        <v>0.003487825710244407</v>
      </c>
      <c r="D70" s="85" t="s">
        <v>3803</v>
      </c>
      <c r="E70" s="85" t="b">
        <v>0</v>
      </c>
      <c r="F70" s="85" t="b">
        <v>0</v>
      </c>
      <c r="G70" s="85" t="b">
        <v>0</v>
      </c>
    </row>
    <row r="71" spans="1:7" ht="15">
      <c r="A71" s="85" t="s">
        <v>3542</v>
      </c>
      <c r="B71" s="85">
        <v>6</v>
      </c>
      <c r="C71" s="118">
        <v>0.003487825710244407</v>
      </c>
      <c r="D71" s="85" t="s">
        <v>3803</v>
      </c>
      <c r="E71" s="85" t="b">
        <v>0</v>
      </c>
      <c r="F71" s="85" t="b">
        <v>0</v>
      </c>
      <c r="G71" s="85" t="b">
        <v>0</v>
      </c>
    </row>
    <row r="72" spans="1:7" ht="15">
      <c r="A72" s="85" t="s">
        <v>3543</v>
      </c>
      <c r="B72" s="85">
        <v>6</v>
      </c>
      <c r="C72" s="118">
        <v>0.003487825710244407</v>
      </c>
      <c r="D72" s="85" t="s">
        <v>3803</v>
      </c>
      <c r="E72" s="85" t="b">
        <v>0</v>
      </c>
      <c r="F72" s="85" t="b">
        <v>0</v>
      </c>
      <c r="G72" s="85" t="b">
        <v>0</v>
      </c>
    </row>
    <row r="73" spans="1:7" ht="15">
      <c r="A73" s="85" t="s">
        <v>3544</v>
      </c>
      <c r="B73" s="85">
        <v>6</v>
      </c>
      <c r="C73" s="118">
        <v>0.003487825710244407</v>
      </c>
      <c r="D73" s="85" t="s">
        <v>3803</v>
      </c>
      <c r="E73" s="85" t="b">
        <v>0</v>
      </c>
      <c r="F73" s="85" t="b">
        <v>0</v>
      </c>
      <c r="G73" s="85" t="b">
        <v>0</v>
      </c>
    </row>
    <row r="74" spans="1:7" ht="15">
      <c r="A74" s="85" t="s">
        <v>3545</v>
      </c>
      <c r="B74" s="85">
        <v>6</v>
      </c>
      <c r="C74" s="118">
        <v>0.003487825710244407</v>
      </c>
      <c r="D74" s="85" t="s">
        <v>3803</v>
      </c>
      <c r="E74" s="85" t="b">
        <v>0</v>
      </c>
      <c r="F74" s="85" t="b">
        <v>0</v>
      </c>
      <c r="G74" s="85" t="b">
        <v>0</v>
      </c>
    </row>
    <row r="75" spans="1:7" ht="15">
      <c r="A75" s="85" t="s">
        <v>3026</v>
      </c>
      <c r="B75" s="85">
        <v>6</v>
      </c>
      <c r="C75" s="118">
        <v>0.003487825710244407</v>
      </c>
      <c r="D75" s="85" t="s">
        <v>3803</v>
      </c>
      <c r="E75" s="85" t="b">
        <v>0</v>
      </c>
      <c r="F75" s="85" t="b">
        <v>0</v>
      </c>
      <c r="G75" s="85" t="b">
        <v>0</v>
      </c>
    </row>
    <row r="76" spans="1:7" ht="15">
      <c r="A76" s="85" t="s">
        <v>3015</v>
      </c>
      <c r="B76" s="85">
        <v>6</v>
      </c>
      <c r="C76" s="118">
        <v>0.003487825710244407</v>
      </c>
      <c r="D76" s="85" t="s">
        <v>3803</v>
      </c>
      <c r="E76" s="85" t="b">
        <v>0</v>
      </c>
      <c r="F76" s="85" t="b">
        <v>0</v>
      </c>
      <c r="G76" s="85" t="b">
        <v>0</v>
      </c>
    </row>
    <row r="77" spans="1:7" ht="15">
      <c r="A77" s="85" t="s">
        <v>3546</v>
      </c>
      <c r="B77" s="85">
        <v>6</v>
      </c>
      <c r="C77" s="118">
        <v>0.003487825710244407</v>
      </c>
      <c r="D77" s="85" t="s">
        <v>3803</v>
      </c>
      <c r="E77" s="85" t="b">
        <v>0</v>
      </c>
      <c r="F77" s="85" t="b">
        <v>0</v>
      </c>
      <c r="G77" s="85" t="b">
        <v>0</v>
      </c>
    </row>
    <row r="78" spans="1:7" ht="15">
      <c r="A78" s="85" t="s">
        <v>3547</v>
      </c>
      <c r="B78" s="85">
        <v>6</v>
      </c>
      <c r="C78" s="118">
        <v>0.003487825710244407</v>
      </c>
      <c r="D78" s="85" t="s">
        <v>3803</v>
      </c>
      <c r="E78" s="85" t="b">
        <v>0</v>
      </c>
      <c r="F78" s="85" t="b">
        <v>0</v>
      </c>
      <c r="G78" s="85" t="b">
        <v>0</v>
      </c>
    </row>
    <row r="79" spans="1:7" ht="15">
      <c r="A79" s="85" t="s">
        <v>3548</v>
      </c>
      <c r="B79" s="85">
        <v>6</v>
      </c>
      <c r="C79" s="118">
        <v>0.003487825710244407</v>
      </c>
      <c r="D79" s="85" t="s">
        <v>3803</v>
      </c>
      <c r="E79" s="85" t="b">
        <v>0</v>
      </c>
      <c r="F79" s="85" t="b">
        <v>0</v>
      </c>
      <c r="G79" s="85" t="b">
        <v>0</v>
      </c>
    </row>
    <row r="80" spans="1:7" ht="15">
      <c r="A80" s="85" t="s">
        <v>3549</v>
      </c>
      <c r="B80" s="85">
        <v>6</v>
      </c>
      <c r="C80" s="118">
        <v>0.003487825710244407</v>
      </c>
      <c r="D80" s="85" t="s">
        <v>3803</v>
      </c>
      <c r="E80" s="85" t="b">
        <v>0</v>
      </c>
      <c r="F80" s="85" t="b">
        <v>0</v>
      </c>
      <c r="G80" s="85" t="b">
        <v>0</v>
      </c>
    </row>
    <row r="81" spans="1:7" ht="15">
      <c r="A81" s="85" t="s">
        <v>2994</v>
      </c>
      <c r="B81" s="85">
        <v>6</v>
      </c>
      <c r="C81" s="118">
        <v>0.003487825710244407</v>
      </c>
      <c r="D81" s="85" t="s">
        <v>3803</v>
      </c>
      <c r="E81" s="85" t="b">
        <v>0</v>
      </c>
      <c r="F81" s="85" t="b">
        <v>0</v>
      </c>
      <c r="G81" s="85" t="b">
        <v>0</v>
      </c>
    </row>
    <row r="82" spans="1:7" ht="15">
      <c r="A82" s="85" t="s">
        <v>3037</v>
      </c>
      <c r="B82" s="85">
        <v>5</v>
      </c>
      <c r="C82" s="118">
        <v>0.0030636270721235625</v>
      </c>
      <c r="D82" s="85" t="s">
        <v>3803</v>
      </c>
      <c r="E82" s="85" t="b">
        <v>1</v>
      </c>
      <c r="F82" s="85" t="b">
        <v>0</v>
      </c>
      <c r="G82" s="85" t="b">
        <v>0</v>
      </c>
    </row>
    <row r="83" spans="1:7" ht="15">
      <c r="A83" s="85" t="s">
        <v>3550</v>
      </c>
      <c r="B83" s="85">
        <v>5</v>
      </c>
      <c r="C83" s="118">
        <v>0.0030636270721235625</v>
      </c>
      <c r="D83" s="85" t="s">
        <v>3803</v>
      </c>
      <c r="E83" s="85" t="b">
        <v>0</v>
      </c>
      <c r="F83" s="85" t="b">
        <v>0</v>
      </c>
      <c r="G83" s="85" t="b">
        <v>0</v>
      </c>
    </row>
    <row r="84" spans="1:7" ht="15">
      <c r="A84" s="85" t="s">
        <v>2982</v>
      </c>
      <c r="B84" s="85">
        <v>5</v>
      </c>
      <c r="C84" s="118">
        <v>0.0030636270721235625</v>
      </c>
      <c r="D84" s="85" t="s">
        <v>3803</v>
      </c>
      <c r="E84" s="85" t="b">
        <v>0</v>
      </c>
      <c r="F84" s="85" t="b">
        <v>0</v>
      </c>
      <c r="G84" s="85" t="b">
        <v>0</v>
      </c>
    </row>
    <row r="85" spans="1:7" ht="15">
      <c r="A85" s="85" t="s">
        <v>3551</v>
      </c>
      <c r="B85" s="85">
        <v>5</v>
      </c>
      <c r="C85" s="118">
        <v>0.0030636270721235625</v>
      </c>
      <c r="D85" s="85" t="s">
        <v>3803</v>
      </c>
      <c r="E85" s="85" t="b">
        <v>1</v>
      </c>
      <c r="F85" s="85" t="b">
        <v>0</v>
      </c>
      <c r="G85" s="85" t="b">
        <v>0</v>
      </c>
    </row>
    <row r="86" spans="1:7" ht="15">
      <c r="A86" s="85" t="s">
        <v>3552</v>
      </c>
      <c r="B86" s="85">
        <v>5</v>
      </c>
      <c r="C86" s="118">
        <v>0.0030636270721235625</v>
      </c>
      <c r="D86" s="85" t="s">
        <v>3803</v>
      </c>
      <c r="E86" s="85" t="b">
        <v>1</v>
      </c>
      <c r="F86" s="85" t="b">
        <v>0</v>
      </c>
      <c r="G86" s="85" t="b">
        <v>0</v>
      </c>
    </row>
    <row r="87" spans="1:7" ht="15">
      <c r="A87" s="85" t="s">
        <v>3553</v>
      </c>
      <c r="B87" s="85">
        <v>5</v>
      </c>
      <c r="C87" s="118">
        <v>0.0030636270721235625</v>
      </c>
      <c r="D87" s="85" t="s">
        <v>3803</v>
      </c>
      <c r="E87" s="85" t="b">
        <v>0</v>
      </c>
      <c r="F87" s="85" t="b">
        <v>0</v>
      </c>
      <c r="G87" s="85" t="b">
        <v>0</v>
      </c>
    </row>
    <row r="88" spans="1:7" ht="15">
      <c r="A88" s="85" t="s">
        <v>3027</v>
      </c>
      <c r="B88" s="85">
        <v>5</v>
      </c>
      <c r="C88" s="118">
        <v>0.0030636270721235625</v>
      </c>
      <c r="D88" s="85" t="s">
        <v>3803</v>
      </c>
      <c r="E88" s="85" t="b">
        <v>0</v>
      </c>
      <c r="F88" s="85" t="b">
        <v>0</v>
      </c>
      <c r="G88" s="85" t="b">
        <v>0</v>
      </c>
    </row>
    <row r="89" spans="1:7" ht="15">
      <c r="A89" s="85" t="s">
        <v>3028</v>
      </c>
      <c r="B89" s="85">
        <v>5</v>
      </c>
      <c r="C89" s="118">
        <v>0.0030636270721235625</v>
      </c>
      <c r="D89" s="85" t="s">
        <v>3803</v>
      </c>
      <c r="E89" s="85" t="b">
        <v>0</v>
      </c>
      <c r="F89" s="85" t="b">
        <v>0</v>
      </c>
      <c r="G89" s="85" t="b">
        <v>0</v>
      </c>
    </row>
    <row r="90" spans="1:7" ht="15">
      <c r="A90" s="85" t="s">
        <v>3029</v>
      </c>
      <c r="B90" s="85">
        <v>5</v>
      </c>
      <c r="C90" s="118">
        <v>0.0030636270721235625</v>
      </c>
      <c r="D90" s="85" t="s">
        <v>3803</v>
      </c>
      <c r="E90" s="85" t="b">
        <v>0</v>
      </c>
      <c r="F90" s="85" t="b">
        <v>0</v>
      </c>
      <c r="G90" s="85" t="b">
        <v>0</v>
      </c>
    </row>
    <row r="91" spans="1:7" ht="15">
      <c r="A91" s="85" t="s">
        <v>3031</v>
      </c>
      <c r="B91" s="85">
        <v>5</v>
      </c>
      <c r="C91" s="118">
        <v>0.0030636270721235625</v>
      </c>
      <c r="D91" s="85" t="s">
        <v>3803</v>
      </c>
      <c r="E91" s="85" t="b">
        <v>0</v>
      </c>
      <c r="F91" s="85" t="b">
        <v>0</v>
      </c>
      <c r="G91" s="85" t="b">
        <v>0</v>
      </c>
    </row>
    <row r="92" spans="1:7" ht="15">
      <c r="A92" s="85" t="s">
        <v>3032</v>
      </c>
      <c r="B92" s="85">
        <v>5</v>
      </c>
      <c r="C92" s="118">
        <v>0.0030636270721235625</v>
      </c>
      <c r="D92" s="85" t="s">
        <v>3803</v>
      </c>
      <c r="E92" s="85" t="b">
        <v>0</v>
      </c>
      <c r="F92" s="85" t="b">
        <v>0</v>
      </c>
      <c r="G92" s="85" t="b">
        <v>0</v>
      </c>
    </row>
    <row r="93" spans="1:7" ht="15">
      <c r="A93" s="85" t="s">
        <v>3554</v>
      </c>
      <c r="B93" s="85">
        <v>5</v>
      </c>
      <c r="C93" s="118">
        <v>0.0030636270721235625</v>
      </c>
      <c r="D93" s="85" t="s">
        <v>3803</v>
      </c>
      <c r="E93" s="85" t="b">
        <v>0</v>
      </c>
      <c r="F93" s="85" t="b">
        <v>0</v>
      </c>
      <c r="G93" s="85" t="b">
        <v>0</v>
      </c>
    </row>
    <row r="94" spans="1:7" ht="15">
      <c r="A94" s="85" t="s">
        <v>3040</v>
      </c>
      <c r="B94" s="85">
        <v>5</v>
      </c>
      <c r="C94" s="118">
        <v>0.0030636270721235625</v>
      </c>
      <c r="D94" s="85" t="s">
        <v>3803</v>
      </c>
      <c r="E94" s="85" t="b">
        <v>0</v>
      </c>
      <c r="F94" s="85" t="b">
        <v>0</v>
      </c>
      <c r="G94" s="85" t="b">
        <v>0</v>
      </c>
    </row>
    <row r="95" spans="1:7" ht="15">
      <c r="A95" s="85" t="s">
        <v>3555</v>
      </c>
      <c r="B95" s="85">
        <v>5</v>
      </c>
      <c r="C95" s="118">
        <v>0.0030636270721235625</v>
      </c>
      <c r="D95" s="85" t="s">
        <v>3803</v>
      </c>
      <c r="E95" s="85" t="b">
        <v>0</v>
      </c>
      <c r="F95" s="85" t="b">
        <v>0</v>
      </c>
      <c r="G95" s="85" t="b">
        <v>0</v>
      </c>
    </row>
    <row r="96" spans="1:7" ht="15">
      <c r="A96" s="85" t="s">
        <v>3556</v>
      </c>
      <c r="B96" s="85">
        <v>5</v>
      </c>
      <c r="C96" s="118">
        <v>0.0030636270721235625</v>
      </c>
      <c r="D96" s="85" t="s">
        <v>3803</v>
      </c>
      <c r="E96" s="85" t="b">
        <v>0</v>
      </c>
      <c r="F96" s="85" t="b">
        <v>1</v>
      </c>
      <c r="G96" s="85" t="b">
        <v>0</v>
      </c>
    </row>
    <row r="97" spans="1:7" ht="15">
      <c r="A97" s="85" t="s">
        <v>3557</v>
      </c>
      <c r="B97" s="85">
        <v>5</v>
      </c>
      <c r="C97" s="118">
        <v>0.0030636270721235625</v>
      </c>
      <c r="D97" s="85" t="s">
        <v>3803</v>
      </c>
      <c r="E97" s="85" t="b">
        <v>0</v>
      </c>
      <c r="F97" s="85" t="b">
        <v>0</v>
      </c>
      <c r="G97" s="85" t="b">
        <v>0</v>
      </c>
    </row>
    <row r="98" spans="1:7" ht="15">
      <c r="A98" s="85" t="s">
        <v>2995</v>
      </c>
      <c r="B98" s="85">
        <v>5</v>
      </c>
      <c r="C98" s="118">
        <v>0.0030636270721235625</v>
      </c>
      <c r="D98" s="85" t="s">
        <v>3803</v>
      </c>
      <c r="E98" s="85" t="b">
        <v>0</v>
      </c>
      <c r="F98" s="85" t="b">
        <v>0</v>
      </c>
      <c r="G98" s="85" t="b">
        <v>0</v>
      </c>
    </row>
    <row r="99" spans="1:7" ht="15">
      <c r="A99" s="85" t="s">
        <v>2996</v>
      </c>
      <c r="B99" s="85">
        <v>5</v>
      </c>
      <c r="C99" s="118">
        <v>0.0030636270721235625</v>
      </c>
      <c r="D99" s="85" t="s">
        <v>3803</v>
      </c>
      <c r="E99" s="85" t="b">
        <v>0</v>
      </c>
      <c r="F99" s="85" t="b">
        <v>0</v>
      </c>
      <c r="G99" s="85" t="b">
        <v>0</v>
      </c>
    </row>
    <row r="100" spans="1:7" ht="15">
      <c r="A100" s="85" t="s">
        <v>2997</v>
      </c>
      <c r="B100" s="85">
        <v>5</v>
      </c>
      <c r="C100" s="118">
        <v>0.0030636270721235625</v>
      </c>
      <c r="D100" s="85" t="s">
        <v>3803</v>
      </c>
      <c r="E100" s="85" t="b">
        <v>0</v>
      </c>
      <c r="F100" s="85" t="b">
        <v>0</v>
      </c>
      <c r="G100" s="85" t="b">
        <v>0</v>
      </c>
    </row>
    <row r="101" spans="1:7" ht="15">
      <c r="A101" s="85" t="s">
        <v>381</v>
      </c>
      <c r="B101" s="85">
        <v>5</v>
      </c>
      <c r="C101" s="118">
        <v>0.0030636270721235625</v>
      </c>
      <c r="D101" s="85" t="s">
        <v>3803</v>
      </c>
      <c r="E101" s="85" t="b">
        <v>0</v>
      </c>
      <c r="F101" s="85" t="b">
        <v>0</v>
      </c>
      <c r="G101" s="85" t="b">
        <v>0</v>
      </c>
    </row>
    <row r="102" spans="1:7" ht="15">
      <c r="A102" s="85" t="s">
        <v>3558</v>
      </c>
      <c r="B102" s="85">
        <v>5</v>
      </c>
      <c r="C102" s="118">
        <v>0.0030636270721235625</v>
      </c>
      <c r="D102" s="85" t="s">
        <v>3803</v>
      </c>
      <c r="E102" s="85" t="b">
        <v>0</v>
      </c>
      <c r="F102" s="85" t="b">
        <v>0</v>
      </c>
      <c r="G102" s="85" t="b">
        <v>0</v>
      </c>
    </row>
    <row r="103" spans="1:7" ht="15">
      <c r="A103" s="85" t="s">
        <v>3559</v>
      </c>
      <c r="B103" s="85">
        <v>5</v>
      </c>
      <c r="C103" s="118">
        <v>0.0030636270721235625</v>
      </c>
      <c r="D103" s="85" t="s">
        <v>3803</v>
      </c>
      <c r="E103" s="85" t="b">
        <v>0</v>
      </c>
      <c r="F103" s="85" t="b">
        <v>1</v>
      </c>
      <c r="G103" s="85" t="b">
        <v>0</v>
      </c>
    </row>
    <row r="104" spans="1:7" ht="15">
      <c r="A104" s="85" t="s">
        <v>380</v>
      </c>
      <c r="B104" s="85">
        <v>5</v>
      </c>
      <c r="C104" s="118">
        <v>0.0030636270721235625</v>
      </c>
      <c r="D104" s="85" t="s">
        <v>3803</v>
      </c>
      <c r="E104" s="85" t="b">
        <v>0</v>
      </c>
      <c r="F104" s="85" t="b">
        <v>0</v>
      </c>
      <c r="G104" s="85" t="b">
        <v>0</v>
      </c>
    </row>
    <row r="105" spans="1:7" ht="15">
      <c r="A105" s="85" t="s">
        <v>3560</v>
      </c>
      <c r="B105" s="85">
        <v>5</v>
      </c>
      <c r="C105" s="118">
        <v>0.0030636270721235625</v>
      </c>
      <c r="D105" s="85" t="s">
        <v>3803</v>
      </c>
      <c r="E105" s="85" t="b">
        <v>0</v>
      </c>
      <c r="F105" s="85" t="b">
        <v>0</v>
      </c>
      <c r="G105" s="85" t="b">
        <v>0</v>
      </c>
    </row>
    <row r="106" spans="1:7" ht="15">
      <c r="A106" s="85" t="s">
        <v>3561</v>
      </c>
      <c r="B106" s="85">
        <v>5</v>
      </c>
      <c r="C106" s="118">
        <v>0.0032559088439649444</v>
      </c>
      <c r="D106" s="85" t="s">
        <v>3803</v>
      </c>
      <c r="E106" s="85" t="b">
        <v>0</v>
      </c>
      <c r="F106" s="85" t="b">
        <v>0</v>
      </c>
      <c r="G106" s="85" t="b">
        <v>0</v>
      </c>
    </row>
    <row r="107" spans="1:7" ht="15">
      <c r="A107" s="85" t="s">
        <v>371</v>
      </c>
      <c r="B107" s="85">
        <v>5</v>
      </c>
      <c r="C107" s="118">
        <v>0.0030636270721235625</v>
      </c>
      <c r="D107" s="85" t="s">
        <v>3803</v>
      </c>
      <c r="E107" s="85" t="b">
        <v>0</v>
      </c>
      <c r="F107" s="85" t="b">
        <v>0</v>
      </c>
      <c r="G107" s="85" t="b">
        <v>0</v>
      </c>
    </row>
    <row r="108" spans="1:7" ht="15">
      <c r="A108" s="85" t="s">
        <v>2931</v>
      </c>
      <c r="B108" s="85">
        <v>5</v>
      </c>
      <c r="C108" s="118">
        <v>0.0032559088439649444</v>
      </c>
      <c r="D108" s="85" t="s">
        <v>3803</v>
      </c>
      <c r="E108" s="85" t="b">
        <v>0</v>
      </c>
      <c r="F108" s="85" t="b">
        <v>0</v>
      </c>
      <c r="G108" s="85" t="b">
        <v>0</v>
      </c>
    </row>
    <row r="109" spans="1:7" ht="15">
      <c r="A109" s="85" t="s">
        <v>3562</v>
      </c>
      <c r="B109" s="85">
        <v>5</v>
      </c>
      <c r="C109" s="118">
        <v>0.0038531905813934783</v>
      </c>
      <c r="D109" s="85" t="s">
        <v>3803</v>
      </c>
      <c r="E109" s="85" t="b">
        <v>0</v>
      </c>
      <c r="F109" s="85" t="b">
        <v>0</v>
      </c>
      <c r="G109" s="85" t="b">
        <v>0</v>
      </c>
    </row>
    <row r="110" spans="1:7" ht="15">
      <c r="A110" s="85" t="s">
        <v>3563</v>
      </c>
      <c r="B110" s="85">
        <v>4</v>
      </c>
      <c r="C110" s="118">
        <v>0.0026047270751719557</v>
      </c>
      <c r="D110" s="85" t="s">
        <v>3803</v>
      </c>
      <c r="E110" s="85" t="b">
        <v>0</v>
      </c>
      <c r="F110" s="85" t="b">
        <v>0</v>
      </c>
      <c r="G110" s="85" t="b">
        <v>0</v>
      </c>
    </row>
    <row r="111" spans="1:7" ht="15">
      <c r="A111" s="85" t="s">
        <v>3564</v>
      </c>
      <c r="B111" s="85">
        <v>4</v>
      </c>
      <c r="C111" s="118">
        <v>0.0026047270751719557</v>
      </c>
      <c r="D111" s="85" t="s">
        <v>3803</v>
      </c>
      <c r="E111" s="85" t="b">
        <v>0</v>
      </c>
      <c r="F111" s="85" t="b">
        <v>0</v>
      </c>
      <c r="G111" s="85" t="b">
        <v>0</v>
      </c>
    </row>
    <row r="112" spans="1:7" ht="15">
      <c r="A112" s="85" t="s">
        <v>348</v>
      </c>
      <c r="B112" s="85">
        <v>4</v>
      </c>
      <c r="C112" s="118">
        <v>0.0026047270751719557</v>
      </c>
      <c r="D112" s="85" t="s">
        <v>3803</v>
      </c>
      <c r="E112" s="85" t="b">
        <v>0</v>
      </c>
      <c r="F112" s="85" t="b">
        <v>0</v>
      </c>
      <c r="G112" s="85" t="b">
        <v>0</v>
      </c>
    </row>
    <row r="113" spans="1:7" ht="15">
      <c r="A113" s="85" t="s">
        <v>3565</v>
      </c>
      <c r="B113" s="85">
        <v>4</v>
      </c>
      <c r="C113" s="118">
        <v>0.0026047270751719557</v>
      </c>
      <c r="D113" s="85" t="s">
        <v>3803</v>
      </c>
      <c r="E113" s="85" t="b">
        <v>1</v>
      </c>
      <c r="F113" s="85" t="b">
        <v>0</v>
      </c>
      <c r="G113" s="85" t="b">
        <v>0</v>
      </c>
    </row>
    <row r="114" spans="1:7" ht="15">
      <c r="A114" s="85" t="s">
        <v>3566</v>
      </c>
      <c r="B114" s="85">
        <v>4</v>
      </c>
      <c r="C114" s="118">
        <v>0.0026047270751719557</v>
      </c>
      <c r="D114" s="85" t="s">
        <v>3803</v>
      </c>
      <c r="E114" s="85" t="b">
        <v>0</v>
      </c>
      <c r="F114" s="85" t="b">
        <v>0</v>
      </c>
      <c r="G114" s="85" t="b">
        <v>0</v>
      </c>
    </row>
    <row r="115" spans="1:7" ht="15">
      <c r="A115" s="85" t="s">
        <v>3567</v>
      </c>
      <c r="B115" s="85">
        <v>4</v>
      </c>
      <c r="C115" s="118">
        <v>0.0026047270751719557</v>
      </c>
      <c r="D115" s="85" t="s">
        <v>3803</v>
      </c>
      <c r="E115" s="85" t="b">
        <v>0</v>
      </c>
      <c r="F115" s="85" t="b">
        <v>0</v>
      </c>
      <c r="G115" s="85" t="b">
        <v>0</v>
      </c>
    </row>
    <row r="116" spans="1:7" ht="15">
      <c r="A116" s="85" t="s">
        <v>653</v>
      </c>
      <c r="B116" s="85">
        <v>4</v>
      </c>
      <c r="C116" s="118">
        <v>0.0026047270751719557</v>
      </c>
      <c r="D116" s="85" t="s">
        <v>3803</v>
      </c>
      <c r="E116" s="85" t="b">
        <v>0</v>
      </c>
      <c r="F116" s="85" t="b">
        <v>0</v>
      </c>
      <c r="G116" s="85" t="b">
        <v>0</v>
      </c>
    </row>
    <row r="117" spans="1:7" ht="15">
      <c r="A117" s="85" t="s">
        <v>2934</v>
      </c>
      <c r="B117" s="85">
        <v>4</v>
      </c>
      <c r="C117" s="118">
        <v>0.0026047270751719557</v>
      </c>
      <c r="D117" s="85" t="s">
        <v>3803</v>
      </c>
      <c r="E117" s="85" t="b">
        <v>0</v>
      </c>
      <c r="F117" s="85" t="b">
        <v>0</v>
      </c>
      <c r="G117" s="85" t="b">
        <v>0</v>
      </c>
    </row>
    <row r="118" spans="1:7" ht="15">
      <c r="A118" s="85" t="s">
        <v>3568</v>
      </c>
      <c r="B118" s="85">
        <v>4</v>
      </c>
      <c r="C118" s="118">
        <v>0.0026047270751719557</v>
      </c>
      <c r="D118" s="85" t="s">
        <v>3803</v>
      </c>
      <c r="E118" s="85" t="b">
        <v>0</v>
      </c>
      <c r="F118" s="85" t="b">
        <v>0</v>
      </c>
      <c r="G118" s="85" t="b">
        <v>0</v>
      </c>
    </row>
    <row r="119" spans="1:7" ht="15">
      <c r="A119" s="85" t="s">
        <v>3020</v>
      </c>
      <c r="B119" s="85">
        <v>4</v>
      </c>
      <c r="C119" s="118">
        <v>0.0026047270751719557</v>
      </c>
      <c r="D119" s="85" t="s">
        <v>3803</v>
      </c>
      <c r="E119" s="85" t="b">
        <v>0</v>
      </c>
      <c r="F119" s="85" t="b">
        <v>0</v>
      </c>
      <c r="G119" s="85" t="b">
        <v>0</v>
      </c>
    </row>
    <row r="120" spans="1:7" ht="15">
      <c r="A120" s="85" t="s">
        <v>3569</v>
      </c>
      <c r="B120" s="85">
        <v>4</v>
      </c>
      <c r="C120" s="118">
        <v>0.0026047270751719557</v>
      </c>
      <c r="D120" s="85" t="s">
        <v>3803</v>
      </c>
      <c r="E120" s="85" t="b">
        <v>0</v>
      </c>
      <c r="F120" s="85" t="b">
        <v>0</v>
      </c>
      <c r="G120" s="85" t="b">
        <v>0</v>
      </c>
    </row>
    <row r="121" spans="1:7" ht="15">
      <c r="A121" s="85" t="s">
        <v>3570</v>
      </c>
      <c r="B121" s="85">
        <v>4</v>
      </c>
      <c r="C121" s="118">
        <v>0.0028030425301057652</v>
      </c>
      <c r="D121" s="85" t="s">
        <v>3803</v>
      </c>
      <c r="E121" s="85" t="b">
        <v>0</v>
      </c>
      <c r="F121" s="85" t="b">
        <v>1</v>
      </c>
      <c r="G121" s="85" t="b">
        <v>0</v>
      </c>
    </row>
    <row r="122" spans="1:7" ht="15">
      <c r="A122" s="85" t="s">
        <v>3571</v>
      </c>
      <c r="B122" s="85">
        <v>4</v>
      </c>
      <c r="C122" s="118">
        <v>0.0026047270751719557</v>
      </c>
      <c r="D122" s="85" t="s">
        <v>3803</v>
      </c>
      <c r="E122" s="85" t="b">
        <v>0</v>
      </c>
      <c r="F122" s="85" t="b">
        <v>0</v>
      </c>
      <c r="G122" s="85" t="b">
        <v>0</v>
      </c>
    </row>
    <row r="123" spans="1:7" ht="15">
      <c r="A123" s="85" t="s">
        <v>3572</v>
      </c>
      <c r="B123" s="85">
        <v>4</v>
      </c>
      <c r="C123" s="118">
        <v>0.0026047270751719557</v>
      </c>
      <c r="D123" s="85" t="s">
        <v>3803</v>
      </c>
      <c r="E123" s="85" t="b">
        <v>0</v>
      </c>
      <c r="F123" s="85" t="b">
        <v>0</v>
      </c>
      <c r="G123" s="85" t="b">
        <v>0</v>
      </c>
    </row>
    <row r="124" spans="1:7" ht="15">
      <c r="A124" s="85" t="s">
        <v>3573</v>
      </c>
      <c r="B124" s="85">
        <v>4</v>
      </c>
      <c r="C124" s="118">
        <v>0.0026047270751719557</v>
      </c>
      <c r="D124" s="85" t="s">
        <v>3803</v>
      </c>
      <c r="E124" s="85" t="b">
        <v>0</v>
      </c>
      <c r="F124" s="85" t="b">
        <v>0</v>
      </c>
      <c r="G124" s="85" t="b">
        <v>0</v>
      </c>
    </row>
    <row r="125" spans="1:7" ht="15">
      <c r="A125" s="85" t="s">
        <v>309</v>
      </c>
      <c r="B125" s="85">
        <v>4</v>
      </c>
      <c r="C125" s="118">
        <v>0.0026047270751719557</v>
      </c>
      <c r="D125" s="85" t="s">
        <v>3803</v>
      </c>
      <c r="E125" s="85" t="b">
        <v>0</v>
      </c>
      <c r="F125" s="85" t="b">
        <v>0</v>
      </c>
      <c r="G125" s="85" t="b">
        <v>0</v>
      </c>
    </row>
    <row r="126" spans="1:7" ht="15">
      <c r="A126" s="85" t="s">
        <v>3574</v>
      </c>
      <c r="B126" s="85">
        <v>4</v>
      </c>
      <c r="C126" s="118">
        <v>0.0026047270751719557</v>
      </c>
      <c r="D126" s="85" t="s">
        <v>3803</v>
      </c>
      <c r="E126" s="85" t="b">
        <v>0</v>
      </c>
      <c r="F126" s="85" t="b">
        <v>0</v>
      </c>
      <c r="G126" s="85" t="b">
        <v>0</v>
      </c>
    </row>
    <row r="127" spans="1:7" ht="15">
      <c r="A127" s="85" t="s">
        <v>308</v>
      </c>
      <c r="B127" s="85">
        <v>4</v>
      </c>
      <c r="C127" s="118">
        <v>0.0026047270751719557</v>
      </c>
      <c r="D127" s="85" t="s">
        <v>3803</v>
      </c>
      <c r="E127" s="85" t="b">
        <v>0</v>
      </c>
      <c r="F127" s="85" t="b">
        <v>0</v>
      </c>
      <c r="G127" s="85" t="b">
        <v>0</v>
      </c>
    </row>
    <row r="128" spans="1:7" ht="15">
      <c r="A128" s="85" t="s">
        <v>3575</v>
      </c>
      <c r="B128" s="85">
        <v>4</v>
      </c>
      <c r="C128" s="118">
        <v>0.0026047270751719557</v>
      </c>
      <c r="D128" s="85" t="s">
        <v>3803</v>
      </c>
      <c r="E128" s="85" t="b">
        <v>0</v>
      </c>
      <c r="F128" s="85" t="b">
        <v>0</v>
      </c>
      <c r="G128" s="85" t="b">
        <v>0</v>
      </c>
    </row>
    <row r="129" spans="1:7" ht="15">
      <c r="A129" s="85" t="s">
        <v>3576</v>
      </c>
      <c r="B129" s="85">
        <v>4</v>
      </c>
      <c r="C129" s="118">
        <v>0.0026047270751719557</v>
      </c>
      <c r="D129" s="85" t="s">
        <v>3803</v>
      </c>
      <c r="E129" s="85" t="b">
        <v>0</v>
      </c>
      <c r="F129" s="85" t="b">
        <v>0</v>
      </c>
      <c r="G129" s="85" t="b">
        <v>0</v>
      </c>
    </row>
    <row r="130" spans="1:7" ht="15">
      <c r="A130" s="85" t="s">
        <v>3577</v>
      </c>
      <c r="B130" s="85">
        <v>4</v>
      </c>
      <c r="C130" s="118">
        <v>0.0026047270751719557</v>
      </c>
      <c r="D130" s="85" t="s">
        <v>3803</v>
      </c>
      <c r="E130" s="85" t="b">
        <v>0</v>
      </c>
      <c r="F130" s="85" t="b">
        <v>0</v>
      </c>
      <c r="G130" s="85" t="b">
        <v>0</v>
      </c>
    </row>
    <row r="131" spans="1:7" ht="15">
      <c r="A131" s="85" t="s">
        <v>3578</v>
      </c>
      <c r="B131" s="85">
        <v>4</v>
      </c>
      <c r="C131" s="118">
        <v>0.0026047270751719557</v>
      </c>
      <c r="D131" s="85" t="s">
        <v>3803</v>
      </c>
      <c r="E131" s="85" t="b">
        <v>0</v>
      </c>
      <c r="F131" s="85" t="b">
        <v>0</v>
      </c>
      <c r="G131" s="85" t="b">
        <v>0</v>
      </c>
    </row>
    <row r="132" spans="1:7" ht="15">
      <c r="A132" s="85" t="s">
        <v>3579</v>
      </c>
      <c r="B132" s="85">
        <v>4</v>
      </c>
      <c r="C132" s="118">
        <v>0.0026047270751719557</v>
      </c>
      <c r="D132" s="85" t="s">
        <v>3803</v>
      </c>
      <c r="E132" s="85" t="b">
        <v>0</v>
      </c>
      <c r="F132" s="85" t="b">
        <v>0</v>
      </c>
      <c r="G132" s="85" t="b">
        <v>0</v>
      </c>
    </row>
    <row r="133" spans="1:7" ht="15">
      <c r="A133" s="85" t="s">
        <v>2981</v>
      </c>
      <c r="B133" s="85">
        <v>4</v>
      </c>
      <c r="C133" s="118">
        <v>0.0026047270751719557</v>
      </c>
      <c r="D133" s="85" t="s">
        <v>3803</v>
      </c>
      <c r="E133" s="85" t="b">
        <v>1</v>
      </c>
      <c r="F133" s="85" t="b">
        <v>0</v>
      </c>
      <c r="G133" s="85" t="b">
        <v>0</v>
      </c>
    </row>
    <row r="134" spans="1:7" ht="15">
      <c r="A134" s="85" t="s">
        <v>3580</v>
      </c>
      <c r="B134" s="85">
        <v>4</v>
      </c>
      <c r="C134" s="118">
        <v>0.0028030425301057652</v>
      </c>
      <c r="D134" s="85" t="s">
        <v>3803</v>
      </c>
      <c r="E134" s="85" t="b">
        <v>0</v>
      </c>
      <c r="F134" s="85" t="b">
        <v>0</v>
      </c>
      <c r="G134" s="85" t="b">
        <v>0</v>
      </c>
    </row>
    <row r="135" spans="1:7" ht="15">
      <c r="A135" s="85" t="s">
        <v>3038</v>
      </c>
      <c r="B135" s="85">
        <v>4</v>
      </c>
      <c r="C135" s="118">
        <v>0.0026047270751719557</v>
      </c>
      <c r="D135" s="85" t="s">
        <v>3803</v>
      </c>
      <c r="E135" s="85" t="b">
        <v>0</v>
      </c>
      <c r="F135" s="85" t="b">
        <v>1</v>
      </c>
      <c r="G135" s="85" t="b">
        <v>0</v>
      </c>
    </row>
    <row r="136" spans="1:7" ht="15">
      <c r="A136" s="85" t="s">
        <v>3581</v>
      </c>
      <c r="B136" s="85">
        <v>4</v>
      </c>
      <c r="C136" s="118">
        <v>0.0030825524651147827</v>
      </c>
      <c r="D136" s="85" t="s">
        <v>3803</v>
      </c>
      <c r="E136" s="85" t="b">
        <v>0</v>
      </c>
      <c r="F136" s="85" t="b">
        <v>0</v>
      </c>
      <c r="G136" s="85" t="b">
        <v>0</v>
      </c>
    </row>
    <row r="137" spans="1:7" ht="15">
      <c r="A137" s="85" t="s">
        <v>302</v>
      </c>
      <c r="B137" s="85">
        <v>4</v>
      </c>
      <c r="C137" s="118">
        <v>0.0026047270751719557</v>
      </c>
      <c r="D137" s="85" t="s">
        <v>3803</v>
      </c>
      <c r="E137" s="85" t="b">
        <v>0</v>
      </c>
      <c r="F137" s="85" t="b">
        <v>0</v>
      </c>
      <c r="G137" s="85" t="b">
        <v>0</v>
      </c>
    </row>
    <row r="138" spans="1:7" ht="15">
      <c r="A138" s="85" t="s">
        <v>3582</v>
      </c>
      <c r="B138" s="85">
        <v>4</v>
      </c>
      <c r="C138" s="118">
        <v>0.0026047270751719557</v>
      </c>
      <c r="D138" s="85" t="s">
        <v>3803</v>
      </c>
      <c r="E138" s="85" t="b">
        <v>0</v>
      </c>
      <c r="F138" s="85" t="b">
        <v>0</v>
      </c>
      <c r="G138" s="85" t="b">
        <v>0</v>
      </c>
    </row>
    <row r="139" spans="1:7" ht="15">
      <c r="A139" s="85" t="s">
        <v>346</v>
      </c>
      <c r="B139" s="85">
        <v>4</v>
      </c>
      <c r="C139" s="118">
        <v>0.0026047270751719557</v>
      </c>
      <c r="D139" s="85" t="s">
        <v>3803</v>
      </c>
      <c r="E139" s="85" t="b">
        <v>0</v>
      </c>
      <c r="F139" s="85" t="b">
        <v>0</v>
      </c>
      <c r="G139" s="85" t="b">
        <v>0</v>
      </c>
    </row>
    <row r="140" spans="1:7" ht="15">
      <c r="A140" s="85" t="s">
        <v>3583</v>
      </c>
      <c r="B140" s="85">
        <v>4</v>
      </c>
      <c r="C140" s="118">
        <v>0.0026047270751719557</v>
      </c>
      <c r="D140" s="85" t="s">
        <v>3803</v>
      </c>
      <c r="E140" s="85" t="b">
        <v>0</v>
      </c>
      <c r="F140" s="85" t="b">
        <v>0</v>
      </c>
      <c r="G140" s="85" t="b">
        <v>0</v>
      </c>
    </row>
    <row r="141" spans="1:7" ht="15">
      <c r="A141" s="85" t="s">
        <v>3584</v>
      </c>
      <c r="B141" s="85">
        <v>4</v>
      </c>
      <c r="C141" s="118">
        <v>0.0026047270751719557</v>
      </c>
      <c r="D141" s="85" t="s">
        <v>3803</v>
      </c>
      <c r="E141" s="85" t="b">
        <v>0</v>
      </c>
      <c r="F141" s="85" t="b">
        <v>0</v>
      </c>
      <c r="G141" s="85" t="b">
        <v>0</v>
      </c>
    </row>
    <row r="142" spans="1:7" ht="15">
      <c r="A142" s="85" t="s">
        <v>3585</v>
      </c>
      <c r="B142" s="85">
        <v>4</v>
      </c>
      <c r="C142" s="118">
        <v>0.0026047270751719557</v>
      </c>
      <c r="D142" s="85" t="s">
        <v>3803</v>
      </c>
      <c r="E142" s="85" t="b">
        <v>0</v>
      </c>
      <c r="F142" s="85" t="b">
        <v>0</v>
      </c>
      <c r="G142" s="85" t="b">
        <v>0</v>
      </c>
    </row>
    <row r="143" spans="1:7" ht="15">
      <c r="A143" s="85" t="s">
        <v>3586</v>
      </c>
      <c r="B143" s="85">
        <v>4</v>
      </c>
      <c r="C143" s="118">
        <v>0.0026047270751719557</v>
      </c>
      <c r="D143" s="85" t="s">
        <v>3803</v>
      </c>
      <c r="E143" s="85" t="b">
        <v>1</v>
      </c>
      <c r="F143" s="85" t="b">
        <v>0</v>
      </c>
      <c r="G143" s="85" t="b">
        <v>0</v>
      </c>
    </row>
    <row r="144" spans="1:7" ht="15">
      <c r="A144" s="85" t="s">
        <v>3587</v>
      </c>
      <c r="B144" s="85">
        <v>4</v>
      </c>
      <c r="C144" s="118">
        <v>0.0026047270751719557</v>
      </c>
      <c r="D144" s="85" t="s">
        <v>3803</v>
      </c>
      <c r="E144" s="85" t="b">
        <v>0</v>
      </c>
      <c r="F144" s="85" t="b">
        <v>0</v>
      </c>
      <c r="G144" s="85" t="b">
        <v>0</v>
      </c>
    </row>
    <row r="145" spans="1:7" ht="15">
      <c r="A145" s="85" t="s">
        <v>3588</v>
      </c>
      <c r="B145" s="85">
        <v>4</v>
      </c>
      <c r="C145" s="118">
        <v>0.0026047270751719557</v>
      </c>
      <c r="D145" s="85" t="s">
        <v>3803</v>
      </c>
      <c r="E145" s="85" t="b">
        <v>0</v>
      </c>
      <c r="F145" s="85" t="b">
        <v>0</v>
      </c>
      <c r="G145" s="85" t="b">
        <v>0</v>
      </c>
    </row>
    <row r="146" spans="1:7" ht="15">
      <c r="A146" s="85" t="s">
        <v>3589</v>
      </c>
      <c r="B146" s="85">
        <v>4</v>
      </c>
      <c r="C146" s="118">
        <v>0.0026047270751719557</v>
      </c>
      <c r="D146" s="85" t="s">
        <v>3803</v>
      </c>
      <c r="E146" s="85" t="b">
        <v>0</v>
      </c>
      <c r="F146" s="85" t="b">
        <v>0</v>
      </c>
      <c r="G146" s="85" t="b">
        <v>0</v>
      </c>
    </row>
    <row r="147" spans="1:7" ht="15">
      <c r="A147" s="85" t="s">
        <v>3590</v>
      </c>
      <c r="B147" s="85">
        <v>4</v>
      </c>
      <c r="C147" s="118">
        <v>0.0026047270751719557</v>
      </c>
      <c r="D147" s="85" t="s">
        <v>3803</v>
      </c>
      <c r="E147" s="85" t="b">
        <v>0</v>
      </c>
      <c r="F147" s="85" t="b">
        <v>0</v>
      </c>
      <c r="G147" s="85" t="b">
        <v>0</v>
      </c>
    </row>
    <row r="148" spans="1:7" ht="15">
      <c r="A148" s="85" t="s">
        <v>3591</v>
      </c>
      <c r="B148" s="85">
        <v>4</v>
      </c>
      <c r="C148" s="118">
        <v>0.0026047270751719557</v>
      </c>
      <c r="D148" s="85" t="s">
        <v>3803</v>
      </c>
      <c r="E148" s="85" t="b">
        <v>0</v>
      </c>
      <c r="F148" s="85" t="b">
        <v>0</v>
      </c>
      <c r="G148" s="85" t="b">
        <v>0</v>
      </c>
    </row>
    <row r="149" spans="1:7" ht="15">
      <c r="A149" s="85" t="s">
        <v>3592</v>
      </c>
      <c r="B149" s="85">
        <v>4</v>
      </c>
      <c r="C149" s="118">
        <v>0.0026047270751719557</v>
      </c>
      <c r="D149" s="85" t="s">
        <v>3803</v>
      </c>
      <c r="E149" s="85" t="b">
        <v>0</v>
      </c>
      <c r="F149" s="85" t="b">
        <v>0</v>
      </c>
      <c r="G149" s="85" t="b">
        <v>0</v>
      </c>
    </row>
    <row r="150" spans="1:7" ht="15">
      <c r="A150" s="85" t="s">
        <v>3593</v>
      </c>
      <c r="B150" s="85">
        <v>4</v>
      </c>
      <c r="C150" s="118">
        <v>0.0026047270751719557</v>
      </c>
      <c r="D150" s="85" t="s">
        <v>3803</v>
      </c>
      <c r="E150" s="85" t="b">
        <v>0</v>
      </c>
      <c r="F150" s="85" t="b">
        <v>0</v>
      </c>
      <c r="G150" s="85" t="b">
        <v>0</v>
      </c>
    </row>
    <row r="151" spans="1:7" ht="15">
      <c r="A151" s="85" t="s">
        <v>3594</v>
      </c>
      <c r="B151" s="85">
        <v>4</v>
      </c>
      <c r="C151" s="118">
        <v>0.0026047270751719557</v>
      </c>
      <c r="D151" s="85" t="s">
        <v>3803</v>
      </c>
      <c r="E151" s="85" t="b">
        <v>0</v>
      </c>
      <c r="F151" s="85" t="b">
        <v>0</v>
      </c>
      <c r="G151" s="85" t="b">
        <v>0</v>
      </c>
    </row>
    <row r="152" spans="1:7" ht="15">
      <c r="A152" s="85" t="s">
        <v>3595</v>
      </c>
      <c r="B152" s="85">
        <v>4</v>
      </c>
      <c r="C152" s="118">
        <v>0.0026047270751719557</v>
      </c>
      <c r="D152" s="85" t="s">
        <v>3803</v>
      </c>
      <c r="E152" s="85" t="b">
        <v>0</v>
      </c>
      <c r="F152" s="85" t="b">
        <v>0</v>
      </c>
      <c r="G152" s="85" t="b">
        <v>0</v>
      </c>
    </row>
    <row r="153" spans="1:7" ht="15">
      <c r="A153" s="85" t="s">
        <v>3596</v>
      </c>
      <c r="B153" s="85">
        <v>4</v>
      </c>
      <c r="C153" s="118">
        <v>0.0026047270751719557</v>
      </c>
      <c r="D153" s="85" t="s">
        <v>3803</v>
      </c>
      <c r="E153" s="85" t="b">
        <v>0</v>
      </c>
      <c r="F153" s="85" t="b">
        <v>0</v>
      </c>
      <c r="G153" s="85" t="b">
        <v>0</v>
      </c>
    </row>
    <row r="154" spans="1:7" ht="15">
      <c r="A154" s="85" t="s">
        <v>3597</v>
      </c>
      <c r="B154" s="85">
        <v>4</v>
      </c>
      <c r="C154" s="118">
        <v>0.0026047270751719557</v>
      </c>
      <c r="D154" s="85" t="s">
        <v>3803</v>
      </c>
      <c r="E154" s="85" t="b">
        <v>0</v>
      </c>
      <c r="F154" s="85" t="b">
        <v>0</v>
      </c>
      <c r="G154" s="85" t="b">
        <v>0</v>
      </c>
    </row>
    <row r="155" spans="1:7" ht="15">
      <c r="A155" s="85" t="s">
        <v>3598</v>
      </c>
      <c r="B155" s="85">
        <v>4</v>
      </c>
      <c r="C155" s="118">
        <v>0.0026047270751719557</v>
      </c>
      <c r="D155" s="85" t="s">
        <v>3803</v>
      </c>
      <c r="E155" s="85" t="b">
        <v>0</v>
      </c>
      <c r="F155" s="85" t="b">
        <v>0</v>
      </c>
      <c r="G155" s="85" t="b">
        <v>0</v>
      </c>
    </row>
    <row r="156" spans="1:7" ht="15">
      <c r="A156" s="85" t="s">
        <v>3599</v>
      </c>
      <c r="B156" s="85">
        <v>4</v>
      </c>
      <c r="C156" s="118">
        <v>0.0026047270751719557</v>
      </c>
      <c r="D156" s="85" t="s">
        <v>3803</v>
      </c>
      <c r="E156" s="85" t="b">
        <v>0</v>
      </c>
      <c r="F156" s="85" t="b">
        <v>0</v>
      </c>
      <c r="G156" s="85" t="b">
        <v>0</v>
      </c>
    </row>
    <row r="157" spans="1:7" ht="15">
      <c r="A157" s="85" t="s">
        <v>3600</v>
      </c>
      <c r="B157" s="85">
        <v>3</v>
      </c>
      <c r="C157" s="118">
        <v>0.002102281897579324</v>
      </c>
      <c r="D157" s="85" t="s">
        <v>3803</v>
      </c>
      <c r="E157" s="85" t="b">
        <v>0</v>
      </c>
      <c r="F157" s="85" t="b">
        <v>0</v>
      </c>
      <c r="G157" s="85" t="b">
        <v>0</v>
      </c>
    </row>
    <row r="158" spans="1:7" ht="15">
      <c r="A158" s="85" t="s">
        <v>3601</v>
      </c>
      <c r="B158" s="85">
        <v>3</v>
      </c>
      <c r="C158" s="118">
        <v>0.002102281897579324</v>
      </c>
      <c r="D158" s="85" t="s">
        <v>3803</v>
      </c>
      <c r="E158" s="85" t="b">
        <v>0</v>
      </c>
      <c r="F158" s="85" t="b">
        <v>0</v>
      </c>
      <c r="G158" s="85" t="b">
        <v>0</v>
      </c>
    </row>
    <row r="159" spans="1:7" ht="15">
      <c r="A159" s="85" t="s">
        <v>3602</v>
      </c>
      <c r="B159" s="85">
        <v>3</v>
      </c>
      <c r="C159" s="118">
        <v>0.002102281897579324</v>
      </c>
      <c r="D159" s="85" t="s">
        <v>3803</v>
      </c>
      <c r="E159" s="85" t="b">
        <v>0</v>
      </c>
      <c r="F159" s="85" t="b">
        <v>0</v>
      </c>
      <c r="G159" s="85" t="b">
        <v>0</v>
      </c>
    </row>
    <row r="160" spans="1:7" ht="15">
      <c r="A160" s="85" t="s">
        <v>3603</v>
      </c>
      <c r="B160" s="85">
        <v>3</v>
      </c>
      <c r="C160" s="118">
        <v>0.002102281897579324</v>
      </c>
      <c r="D160" s="85" t="s">
        <v>3803</v>
      </c>
      <c r="E160" s="85" t="b">
        <v>0</v>
      </c>
      <c r="F160" s="85" t="b">
        <v>0</v>
      </c>
      <c r="G160" s="85" t="b">
        <v>0</v>
      </c>
    </row>
    <row r="161" spans="1:7" ht="15">
      <c r="A161" s="85" t="s">
        <v>3604</v>
      </c>
      <c r="B161" s="85">
        <v>3</v>
      </c>
      <c r="C161" s="118">
        <v>0.002102281897579324</v>
      </c>
      <c r="D161" s="85" t="s">
        <v>3803</v>
      </c>
      <c r="E161" s="85" t="b">
        <v>0</v>
      </c>
      <c r="F161" s="85" t="b">
        <v>0</v>
      </c>
      <c r="G161" s="85" t="b">
        <v>0</v>
      </c>
    </row>
    <row r="162" spans="1:7" ht="15">
      <c r="A162" s="85" t="s">
        <v>3605</v>
      </c>
      <c r="B162" s="85">
        <v>3</v>
      </c>
      <c r="C162" s="118">
        <v>0.002102281897579324</v>
      </c>
      <c r="D162" s="85" t="s">
        <v>3803</v>
      </c>
      <c r="E162" s="85" t="b">
        <v>0</v>
      </c>
      <c r="F162" s="85" t="b">
        <v>0</v>
      </c>
      <c r="G162" s="85" t="b">
        <v>0</v>
      </c>
    </row>
    <row r="163" spans="1:7" ht="15">
      <c r="A163" s="85" t="s">
        <v>3606</v>
      </c>
      <c r="B163" s="85">
        <v>3</v>
      </c>
      <c r="C163" s="118">
        <v>0.002102281897579324</v>
      </c>
      <c r="D163" s="85" t="s">
        <v>3803</v>
      </c>
      <c r="E163" s="85" t="b">
        <v>0</v>
      </c>
      <c r="F163" s="85" t="b">
        <v>0</v>
      </c>
      <c r="G163" s="85" t="b">
        <v>0</v>
      </c>
    </row>
    <row r="164" spans="1:7" ht="15">
      <c r="A164" s="85" t="s">
        <v>3607</v>
      </c>
      <c r="B164" s="85">
        <v>3</v>
      </c>
      <c r="C164" s="118">
        <v>0.002102281897579324</v>
      </c>
      <c r="D164" s="85" t="s">
        <v>3803</v>
      </c>
      <c r="E164" s="85" t="b">
        <v>0</v>
      </c>
      <c r="F164" s="85" t="b">
        <v>0</v>
      </c>
      <c r="G164" s="85" t="b">
        <v>0</v>
      </c>
    </row>
    <row r="165" spans="1:7" ht="15">
      <c r="A165" s="85" t="s">
        <v>3608</v>
      </c>
      <c r="B165" s="85">
        <v>3</v>
      </c>
      <c r="C165" s="118">
        <v>0.002102281897579324</v>
      </c>
      <c r="D165" s="85" t="s">
        <v>3803</v>
      </c>
      <c r="E165" s="85" t="b">
        <v>0</v>
      </c>
      <c r="F165" s="85" t="b">
        <v>0</v>
      </c>
      <c r="G165" s="85" t="b">
        <v>0</v>
      </c>
    </row>
    <row r="166" spans="1:7" ht="15">
      <c r="A166" s="85" t="s">
        <v>3609</v>
      </c>
      <c r="B166" s="85">
        <v>3</v>
      </c>
      <c r="C166" s="118">
        <v>0.002102281897579324</v>
      </c>
      <c r="D166" s="85" t="s">
        <v>3803</v>
      </c>
      <c r="E166" s="85" t="b">
        <v>0</v>
      </c>
      <c r="F166" s="85" t="b">
        <v>0</v>
      </c>
      <c r="G166" s="85" t="b">
        <v>0</v>
      </c>
    </row>
    <row r="167" spans="1:7" ht="15">
      <c r="A167" s="85" t="s">
        <v>3610</v>
      </c>
      <c r="B167" s="85">
        <v>3</v>
      </c>
      <c r="C167" s="118">
        <v>0.002102281897579324</v>
      </c>
      <c r="D167" s="85" t="s">
        <v>3803</v>
      </c>
      <c r="E167" s="85" t="b">
        <v>0</v>
      </c>
      <c r="F167" s="85" t="b">
        <v>0</v>
      </c>
      <c r="G167" s="85" t="b">
        <v>0</v>
      </c>
    </row>
    <row r="168" spans="1:7" ht="15">
      <c r="A168" s="85" t="s">
        <v>3611</v>
      </c>
      <c r="B168" s="85">
        <v>3</v>
      </c>
      <c r="C168" s="118">
        <v>0.002102281897579324</v>
      </c>
      <c r="D168" s="85" t="s">
        <v>3803</v>
      </c>
      <c r="E168" s="85" t="b">
        <v>0</v>
      </c>
      <c r="F168" s="85" t="b">
        <v>0</v>
      </c>
      <c r="G168" s="85" t="b">
        <v>0</v>
      </c>
    </row>
    <row r="169" spans="1:7" ht="15">
      <c r="A169" s="85" t="s">
        <v>3612</v>
      </c>
      <c r="B169" s="85">
        <v>3</v>
      </c>
      <c r="C169" s="118">
        <v>0.002102281897579324</v>
      </c>
      <c r="D169" s="85" t="s">
        <v>3803</v>
      </c>
      <c r="E169" s="85" t="b">
        <v>0</v>
      </c>
      <c r="F169" s="85" t="b">
        <v>0</v>
      </c>
      <c r="G169" s="85" t="b">
        <v>0</v>
      </c>
    </row>
    <row r="170" spans="1:7" ht="15">
      <c r="A170" s="85" t="s">
        <v>3613</v>
      </c>
      <c r="B170" s="85">
        <v>3</v>
      </c>
      <c r="C170" s="118">
        <v>0.002102281897579324</v>
      </c>
      <c r="D170" s="85" t="s">
        <v>3803</v>
      </c>
      <c r="E170" s="85" t="b">
        <v>0</v>
      </c>
      <c r="F170" s="85" t="b">
        <v>0</v>
      </c>
      <c r="G170" s="85" t="b">
        <v>0</v>
      </c>
    </row>
    <row r="171" spans="1:7" ht="15">
      <c r="A171" s="85" t="s">
        <v>3614</v>
      </c>
      <c r="B171" s="85">
        <v>3</v>
      </c>
      <c r="C171" s="118">
        <v>0.002102281897579324</v>
      </c>
      <c r="D171" s="85" t="s">
        <v>3803</v>
      </c>
      <c r="E171" s="85" t="b">
        <v>0</v>
      </c>
      <c r="F171" s="85" t="b">
        <v>0</v>
      </c>
      <c r="G171" s="85" t="b">
        <v>0</v>
      </c>
    </row>
    <row r="172" spans="1:7" ht="15">
      <c r="A172" s="85" t="s">
        <v>3615</v>
      </c>
      <c r="B172" s="85">
        <v>3</v>
      </c>
      <c r="C172" s="118">
        <v>0.002102281897579324</v>
      </c>
      <c r="D172" s="85" t="s">
        <v>3803</v>
      </c>
      <c r="E172" s="85" t="b">
        <v>0</v>
      </c>
      <c r="F172" s="85" t="b">
        <v>0</v>
      </c>
      <c r="G172" s="85" t="b">
        <v>0</v>
      </c>
    </row>
    <row r="173" spans="1:7" ht="15">
      <c r="A173" s="85" t="s">
        <v>3616</v>
      </c>
      <c r="B173" s="85">
        <v>3</v>
      </c>
      <c r="C173" s="118">
        <v>0.002102281897579324</v>
      </c>
      <c r="D173" s="85" t="s">
        <v>3803</v>
      </c>
      <c r="E173" s="85" t="b">
        <v>0</v>
      </c>
      <c r="F173" s="85" t="b">
        <v>0</v>
      </c>
      <c r="G173" s="85" t="b">
        <v>0</v>
      </c>
    </row>
    <row r="174" spans="1:7" ht="15">
      <c r="A174" s="85" t="s">
        <v>3617</v>
      </c>
      <c r="B174" s="85">
        <v>3</v>
      </c>
      <c r="C174" s="118">
        <v>0.002102281897579324</v>
      </c>
      <c r="D174" s="85" t="s">
        <v>3803</v>
      </c>
      <c r="E174" s="85" t="b">
        <v>0</v>
      </c>
      <c r="F174" s="85" t="b">
        <v>0</v>
      </c>
      <c r="G174" s="85" t="b">
        <v>0</v>
      </c>
    </row>
    <row r="175" spans="1:7" ht="15">
      <c r="A175" s="85" t="s">
        <v>3618</v>
      </c>
      <c r="B175" s="85">
        <v>3</v>
      </c>
      <c r="C175" s="118">
        <v>0.002102281897579324</v>
      </c>
      <c r="D175" s="85" t="s">
        <v>3803</v>
      </c>
      <c r="E175" s="85" t="b">
        <v>0</v>
      </c>
      <c r="F175" s="85" t="b">
        <v>0</v>
      </c>
      <c r="G175" s="85" t="b">
        <v>0</v>
      </c>
    </row>
    <row r="176" spans="1:7" ht="15">
      <c r="A176" s="85" t="s">
        <v>3619</v>
      </c>
      <c r="B176" s="85">
        <v>3</v>
      </c>
      <c r="C176" s="118">
        <v>0.002102281897579324</v>
      </c>
      <c r="D176" s="85" t="s">
        <v>3803</v>
      </c>
      <c r="E176" s="85" t="b">
        <v>0</v>
      </c>
      <c r="F176" s="85" t="b">
        <v>0</v>
      </c>
      <c r="G176" s="85" t="b">
        <v>0</v>
      </c>
    </row>
    <row r="177" spans="1:7" ht="15">
      <c r="A177" s="85" t="s">
        <v>3620</v>
      </c>
      <c r="B177" s="85">
        <v>3</v>
      </c>
      <c r="C177" s="118">
        <v>0.002102281897579324</v>
      </c>
      <c r="D177" s="85" t="s">
        <v>3803</v>
      </c>
      <c r="E177" s="85" t="b">
        <v>0</v>
      </c>
      <c r="F177" s="85" t="b">
        <v>0</v>
      </c>
      <c r="G177" s="85" t="b">
        <v>0</v>
      </c>
    </row>
    <row r="178" spans="1:7" ht="15">
      <c r="A178" s="85" t="s">
        <v>3621</v>
      </c>
      <c r="B178" s="85">
        <v>3</v>
      </c>
      <c r="C178" s="118">
        <v>0.002102281897579324</v>
      </c>
      <c r="D178" s="85" t="s">
        <v>3803</v>
      </c>
      <c r="E178" s="85" t="b">
        <v>0</v>
      </c>
      <c r="F178" s="85" t="b">
        <v>1</v>
      </c>
      <c r="G178" s="85" t="b">
        <v>0</v>
      </c>
    </row>
    <row r="179" spans="1:7" ht="15">
      <c r="A179" s="85" t="s">
        <v>3622</v>
      </c>
      <c r="B179" s="85">
        <v>3</v>
      </c>
      <c r="C179" s="118">
        <v>0.002102281897579324</v>
      </c>
      <c r="D179" s="85" t="s">
        <v>3803</v>
      </c>
      <c r="E179" s="85" t="b">
        <v>0</v>
      </c>
      <c r="F179" s="85" t="b">
        <v>0</v>
      </c>
      <c r="G179" s="85" t="b">
        <v>0</v>
      </c>
    </row>
    <row r="180" spans="1:7" ht="15">
      <c r="A180" s="85" t="s">
        <v>3623</v>
      </c>
      <c r="B180" s="85">
        <v>3</v>
      </c>
      <c r="C180" s="118">
        <v>0.002102281897579324</v>
      </c>
      <c r="D180" s="85" t="s">
        <v>3803</v>
      </c>
      <c r="E180" s="85" t="b">
        <v>0</v>
      </c>
      <c r="F180" s="85" t="b">
        <v>0</v>
      </c>
      <c r="G180" s="85" t="b">
        <v>0</v>
      </c>
    </row>
    <row r="181" spans="1:7" ht="15">
      <c r="A181" s="85" t="s">
        <v>3624</v>
      </c>
      <c r="B181" s="85">
        <v>3</v>
      </c>
      <c r="C181" s="118">
        <v>0.002102281897579324</v>
      </c>
      <c r="D181" s="85" t="s">
        <v>3803</v>
      </c>
      <c r="E181" s="85" t="b">
        <v>0</v>
      </c>
      <c r="F181" s="85" t="b">
        <v>0</v>
      </c>
      <c r="G181" s="85" t="b">
        <v>0</v>
      </c>
    </row>
    <row r="182" spans="1:7" ht="15">
      <c r="A182" s="85" t="s">
        <v>3625</v>
      </c>
      <c r="B182" s="85">
        <v>3</v>
      </c>
      <c r="C182" s="118">
        <v>0.002102281897579324</v>
      </c>
      <c r="D182" s="85" t="s">
        <v>3803</v>
      </c>
      <c r="E182" s="85" t="b">
        <v>0</v>
      </c>
      <c r="F182" s="85" t="b">
        <v>0</v>
      </c>
      <c r="G182" s="85" t="b">
        <v>0</v>
      </c>
    </row>
    <row r="183" spans="1:7" ht="15">
      <c r="A183" s="85" t="s">
        <v>3626</v>
      </c>
      <c r="B183" s="85">
        <v>3</v>
      </c>
      <c r="C183" s="118">
        <v>0.002102281897579324</v>
      </c>
      <c r="D183" s="85" t="s">
        <v>3803</v>
      </c>
      <c r="E183" s="85" t="b">
        <v>0</v>
      </c>
      <c r="F183" s="85" t="b">
        <v>0</v>
      </c>
      <c r="G183" s="85" t="b">
        <v>0</v>
      </c>
    </row>
    <row r="184" spans="1:7" ht="15">
      <c r="A184" s="85" t="s">
        <v>3627</v>
      </c>
      <c r="B184" s="85">
        <v>3</v>
      </c>
      <c r="C184" s="118">
        <v>0.002102281897579324</v>
      </c>
      <c r="D184" s="85" t="s">
        <v>3803</v>
      </c>
      <c r="E184" s="85" t="b">
        <v>0</v>
      </c>
      <c r="F184" s="85" t="b">
        <v>0</v>
      </c>
      <c r="G184" s="85" t="b">
        <v>0</v>
      </c>
    </row>
    <row r="185" spans="1:7" ht="15">
      <c r="A185" s="85" t="s">
        <v>3628</v>
      </c>
      <c r="B185" s="85">
        <v>3</v>
      </c>
      <c r="C185" s="118">
        <v>0.002102281897579324</v>
      </c>
      <c r="D185" s="85" t="s">
        <v>3803</v>
      </c>
      <c r="E185" s="85" t="b">
        <v>0</v>
      </c>
      <c r="F185" s="85" t="b">
        <v>0</v>
      </c>
      <c r="G185" s="85" t="b">
        <v>0</v>
      </c>
    </row>
    <row r="186" spans="1:7" ht="15">
      <c r="A186" s="85" t="s">
        <v>312</v>
      </c>
      <c r="B186" s="85">
        <v>3</v>
      </c>
      <c r="C186" s="118">
        <v>0.002102281897579324</v>
      </c>
      <c r="D186" s="85" t="s">
        <v>3803</v>
      </c>
      <c r="E186" s="85" t="b">
        <v>0</v>
      </c>
      <c r="F186" s="85" t="b">
        <v>0</v>
      </c>
      <c r="G186" s="85" t="b">
        <v>0</v>
      </c>
    </row>
    <row r="187" spans="1:7" ht="15">
      <c r="A187" s="85" t="s">
        <v>307</v>
      </c>
      <c r="B187" s="85">
        <v>3</v>
      </c>
      <c r="C187" s="118">
        <v>0.002102281897579324</v>
      </c>
      <c r="D187" s="85" t="s">
        <v>3803</v>
      </c>
      <c r="E187" s="85" t="b">
        <v>0</v>
      </c>
      <c r="F187" s="85" t="b">
        <v>0</v>
      </c>
      <c r="G187" s="85" t="b">
        <v>0</v>
      </c>
    </row>
    <row r="188" spans="1:7" ht="15">
      <c r="A188" s="85" t="s">
        <v>3629</v>
      </c>
      <c r="B188" s="85">
        <v>3</v>
      </c>
      <c r="C188" s="118">
        <v>0.002102281897579324</v>
      </c>
      <c r="D188" s="85" t="s">
        <v>3803</v>
      </c>
      <c r="E188" s="85" t="b">
        <v>0</v>
      </c>
      <c r="F188" s="85" t="b">
        <v>0</v>
      </c>
      <c r="G188" s="85" t="b">
        <v>0</v>
      </c>
    </row>
    <row r="189" spans="1:7" ht="15">
      <c r="A189" s="85" t="s">
        <v>3630</v>
      </c>
      <c r="B189" s="85">
        <v>3</v>
      </c>
      <c r="C189" s="118">
        <v>0.002102281897579324</v>
      </c>
      <c r="D189" s="85" t="s">
        <v>3803</v>
      </c>
      <c r="E189" s="85" t="b">
        <v>0</v>
      </c>
      <c r="F189" s="85" t="b">
        <v>0</v>
      </c>
      <c r="G189" s="85" t="b">
        <v>0</v>
      </c>
    </row>
    <row r="190" spans="1:7" ht="15">
      <c r="A190" s="85" t="s">
        <v>3034</v>
      </c>
      <c r="B190" s="85">
        <v>3</v>
      </c>
      <c r="C190" s="118">
        <v>0.002102281897579324</v>
      </c>
      <c r="D190" s="85" t="s">
        <v>3803</v>
      </c>
      <c r="E190" s="85" t="b">
        <v>0</v>
      </c>
      <c r="F190" s="85" t="b">
        <v>0</v>
      </c>
      <c r="G190" s="85" t="b">
        <v>0</v>
      </c>
    </row>
    <row r="191" spans="1:7" ht="15">
      <c r="A191" s="85" t="s">
        <v>3035</v>
      </c>
      <c r="B191" s="85">
        <v>3</v>
      </c>
      <c r="C191" s="118">
        <v>0.002102281897579324</v>
      </c>
      <c r="D191" s="85" t="s">
        <v>3803</v>
      </c>
      <c r="E191" s="85" t="b">
        <v>0</v>
      </c>
      <c r="F191" s="85" t="b">
        <v>0</v>
      </c>
      <c r="G191" s="85" t="b">
        <v>0</v>
      </c>
    </row>
    <row r="192" spans="1:7" ht="15">
      <c r="A192" s="85" t="s">
        <v>3036</v>
      </c>
      <c r="B192" s="85">
        <v>3</v>
      </c>
      <c r="C192" s="118">
        <v>0.002102281897579324</v>
      </c>
      <c r="D192" s="85" t="s">
        <v>3803</v>
      </c>
      <c r="E192" s="85" t="b">
        <v>0</v>
      </c>
      <c r="F192" s="85" t="b">
        <v>0</v>
      </c>
      <c r="G192" s="85" t="b">
        <v>0</v>
      </c>
    </row>
    <row r="193" spans="1:7" ht="15">
      <c r="A193" s="85" t="s">
        <v>3039</v>
      </c>
      <c r="B193" s="85">
        <v>3</v>
      </c>
      <c r="C193" s="118">
        <v>0.002102281897579324</v>
      </c>
      <c r="D193" s="85" t="s">
        <v>3803</v>
      </c>
      <c r="E193" s="85" t="b">
        <v>0</v>
      </c>
      <c r="F193" s="85" t="b">
        <v>0</v>
      </c>
      <c r="G193" s="85" t="b">
        <v>0</v>
      </c>
    </row>
    <row r="194" spans="1:7" ht="15">
      <c r="A194" s="85" t="s">
        <v>3631</v>
      </c>
      <c r="B194" s="85">
        <v>3</v>
      </c>
      <c r="C194" s="118">
        <v>0.002102281897579324</v>
      </c>
      <c r="D194" s="85" t="s">
        <v>3803</v>
      </c>
      <c r="E194" s="85" t="b">
        <v>0</v>
      </c>
      <c r="F194" s="85" t="b">
        <v>0</v>
      </c>
      <c r="G194" s="85" t="b">
        <v>0</v>
      </c>
    </row>
    <row r="195" spans="1:7" ht="15">
      <c r="A195" s="85" t="s">
        <v>3632</v>
      </c>
      <c r="B195" s="85">
        <v>3</v>
      </c>
      <c r="C195" s="118">
        <v>0.002102281897579324</v>
      </c>
      <c r="D195" s="85" t="s">
        <v>3803</v>
      </c>
      <c r="E195" s="85" t="b">
        <v>0</v>
      </c>
      <c r="F195" s="85" t="b">
        <v>0</v>
      </c>
      <c r="G195" s="85" t="b">
        <v>0</v>
      </c>
    </row>
    <row r="196" spans="1:7" ht="15">
      <c r="A196" s="85" t="s">
        <v>3633</v>
      </c>
      <c r="B196" s="85">
        <v>3</v>
      </c>
      <c r="C196" s="118">
        <v>0.002102281897579324</v>
      </c>
      <c r="D196" s="85" t="s">
        <v>3803</v>
      </c>
      <c r="E196" s="85" t="b">
        <v>0</v>
      </c>
      <c r="F196" s="85" t="b">
        <v>0</v>
      </c>
      <c r="G196" s="85" t="b">
        <v>0</v>
      </c>
    </row>
    <row r="197" spans="1:7" ht="15">
      <c r="A197" s="85" t="s">
        <v>3634</v>
      </c>
      <c r="B197" s="85">
        <v>3</v>
      </c>
      <c r="C197" s="118">
        <v>0.002102281897579324</v>
      </c>
      <c r="D197" s="85" t="s">
        <v>3803</v>
      </c>
      <c r="E197" s="85" t="b">
        <v>0</v>
      </c>
      <c r="F197" s="85" t="b">
        <v>0</v>
      </c>
      <c r="G197" s="85" t="b">
        <v>0</v>
      </c>
    </row>
    <row r="198" spans="1:7" ht="15">
      <c r="A198" s="85" t="s">
        <v>3635</v>
      </c>
      <c r="B198" s="85">
        <v>3</v>
      </c>
      <c r="C198" s="118">
        <v>0.002102281897579324</v>
      </c>
      <c r="D198" s="85" t="s">
        <v>3803</v>
      </c>
      <c r="E198" s="85" t="b">
        <v>0</v>
      </c>
      <c r="F198" s="85" t="b">
        <v>0</v>
      </c>
      <c r="G198" s="85" t="b">
        <v>0</v>
      </c>
    </row>
    <row r="199" spans="1:7" ht="15">
      <c r="A199" s="85" t="s">
        <v>3204</v>
      </c>
      <c r="B199" s="85">
        <v>3</v>
      </c>
      <c r="C199" s="118">
        <v>0.002102281897579324</v>
      </c>
      <c r="D199" s="85" t="s">
        <v>3803</v>
      </c>
      <c r="E199" s="85" t="b">
        <v>0</v>
      </c>
      <c r="F199" s="85" t="b">
        <v>0</v>
      </c>
      <c r="G199" s="85" t="b">
        <v>0</v>
      </c>
    </row>
    <row r="200" spans="1:7" ht="15">
      <c r="A200" s="85" t="s">
        <v>3636</v>
      </c>
      <c r="B200" s="85">
        <v>3</v>
      </c>
      <c r="C200" s="118">
        <v>0.0026702833912932078</v>
      </c>
      <c r="D200" s="85" t="s">
        <v>3803</v>
      </c>
      <c r="E200" s="85" t="b">
        <v>0</v>
      </c>
      <c r="F200" s="85" t="b">
        <v>1</v>
      </c>
      <c r="G200" s="85" t="b">
        <v>0</v>
      </c>
    </row>
    <row r="201" spans="1:7" ht="15">
      <c r="A201" s="85" t="s">
        <v>3637</v>
      </c>
      <c r="B201" s="85">
        <v>3</v>
      </c>
      <c r="C201" s="118">
        <v>0.002102281897579324</v>
      </c>
      <c r="D201" s="85" t="s">
        <v>3803</v>
      </c>
      <c r="E201" s="85" t="b">
        <v>0</v>
      </c>
      <c r="F201" s="85" t="b">
        <v>0</v>
      </c>
      <c r="G201" s="85" t="b">
        <v>0</v>
      </c>
    </row>
    <row r="202" spans="1:7" ht="15">
      <c r="A202" s="85" t="s">
        <v>3638</v>
      </c>
      <c r="B202" s="85">
        <v>3</v>
      </c>
      <c r="C202" s="118">
        <v>0.002102281897579324</v>
      </c>
      <c r="D202" s="85" t="s">
        <v>3803</v>
      </c>
      <c r="E202" s="85" t="b">
        <v>0</v>
      </c>
      <c r="F202" s="85" t="b">
        <v>0</v>
      </c>
      <c r="G202" s="85" t="b">
        <v>0</v>
      </c>
    </row>
    <row r="203" spans="1:7" ht="15">
      <c r="A203" s="85" t="s">
        <v>3639</v>
      </c>
      <c r="B203" s="85">
        <v>3</v>
      </c>
      <c r="C203" s="118">
        <v>0.002102281897579324</v>
      </c>
      <c r="D203" s="85" t="s">
        <v>3803</v>
      </c>
      <c r="E203" s="85" t="b">
        <v>0</v>
      </c>
      <c r="F203" s="85" t="b">
        <v>0</v>
      </c>
      <c r="G203" s="85" t="b">
        <v>0</v>
      </c>
    </row>
    <row r="204" spans="1:7" ht="15">
      <c r="A204" s="85" t="s">
        <v>2939</v>
      </c>
      <c r="B204" s="85">
        <v>3</v>
      </c>
      <c r="C204" s="118">
        <v>0.002102281897579324</v>
      </c>
      <c r="D204" s="85" t="s">
        <v>3803</v>
      </c>
      <c r="E204" s="85" t="b">
        <v>0</v>
      </c>
      <c r="F204" s="85" t="b">
        <v>0</v>
      </c>
      <c r="G204" s="85" t="b">
        <v>0</v>
      </c>
    </row>
    <row r="205" spans="1:7" ht="15">
      <c r="A205" s="85" t="s">
        <v>3640</v>
      </c>
      <c r="B205" s="85">
        <v>3</v>
      </c>
      <c r="C205" s="118">
        <v>0.002102281897579324</v>
      </c>
      <c r="D205" s="85" t="s">
        <v>3803</v>
      </c>
      <c r="E205" s="85" t="b">
        <v>0</v>
      </c>
      <c r="F205" s="85" t="b">
        <v>0</v>
      </c>
      <c r="G205" s="85" t="b">
        <v>0</v>
      </c>
    </row>
    <row r="206" spans="1:7" ht="15">
      <c r="A206" s="85" t="s">
        <v>3641</v>
      </c>
      <c r="B206" s="85">
        <v>3</v>
      </c>
      <c r="C206" s="118">
        <v>0.002102281897579324</v>
      </c>
      <c r="D206" s="85" t="s">
        <v>3803</v>
      </c>
      <c r="E206" s="85" t="b">
        <v>0</v>
      </c>
      <c r="F206" s="85" t="b">
        <v>0</v>
      </c>
      <c r="G206" s="85" t="b">
        <v>0</v>
      </c>
    </row>
    <row r="207" spans="1:7" ht="15">
      <c r="A207" s="85" t="s">
        <v>3642</v>
      </c>
      <c r="B207" s="85">
        <v>3</v>
      </c>
      <c r="C207" s="118">
        <v>0.002102281897579324</v>
      </c>
      <c r="D207" s="85" t="s">
        <v>3803</v>
      </c>
      <c r="E207" s="85" t="b">
        <v>0</v>
      </c>
      <c r="F207" s="85" t="b">
        <v>0</v>
      </c>
      <c r="G207" s="85" t="b">
        <v>0</v>
      </c>
    </row>
    <row r="208" spans="1:7" ht="15">
      <c r="A208" s="85" t="s">
        <v>3643</v>
      </c>
      <c r="B208" s="85">
        <v>3</v>
      </c>
      <c r="C208" s="118">
        <v>0.002102281897579324</v>
      </c>
      <c r="D208" s="85" t="s">
        <v>3803</v>
      </c>
      <c r="E208" s="85" t="b">
        <v>0</v>
      </c>
      <c r="F208" s="85" t="b">
        <v>0</v>
      </c>
      <c r="G208" s="85" t="b">
        <v>0</v>
      </c>
    </row>
    <row r="209" spans="1:7" ht="15">
      <c r="A209" s="85" t="s">
        <v>3644</v>
      </c>
      <c r="B209" s="85">
        <v>3</v>
      </c>
      <c r="C209" s="118">
        <v>0.002102281897579324</v>
      </c>
      <c r="D209" s="85" t="s">
        <v>3803</v>
      </c>
      <c r="E209" s="85" t="b">
        <v>0</v>
      </c>
      <c r="F209" s="85" t="b">
        <v>0</v>
      </c>
      <c r="G209" s="85" t="b">
        <v>0</v>
      </c>
    </row>
    <row r="210" spans="1:7" ht="15">
      <c r="A210" s="85" t="s">
        <v>3645</v>
      </c>
      <c r="B210" s="85">
        <v>3</v>
      </c>
      <c r="C210" s="118">
        <v>0.002102281897579324</v>
      </c>
      <c r="D210" s="85" t="s">
        <v>3803</v>
      </c>
      <c r="E210" s="85" t="b">
        <v>1</v>
      </c>
      <c r="F210" s="85" t="b">
        <v>0</v>
      </c>
      <c r="G210" s="85" t="b">
        <v>0</v>
      </c>
    </row>
    <row r="211" spans="1:7" ht="15">
      <c r="A211" s="85" t="s">
        <v>3646</v>
      </c>
      <c r="B211" s="85">
        <v>3</v>
      </c>
      <c r="C211" s="118">
        <v>0.002102281897579324</v>
      </c>
      <c r="D211" s="85" t="s">
        <v>3803</v>
      </c>
      <c r="E211" s="85" t="b">
        <v>0</v>
      </c>
      <c r="F211" s="85" t="b">
        <v>0</v>
      </c>
      <c r="G211" s="85" t="b">
        <v>0</v>
      </c>
    </row>
    <row r="212" spans="1:7" ht="15">
      <c r="A212" s="85" t="s">
        <v>3647</v>
      </c>
      <c r="B212" s="85">
        <v>3</v>
      </c>
      <c r="C212" s="118">
        <v>0.002102281897579324</v>
      </c>
      <c r="D212" s="85" t="s">
        <v>3803</v>
      </c>
      <c r="E212" s="85" t="b">
        <v>0</v>
      </c>
      <c r="F212" s="85" t="b">
        <v>0</v>
      </c>
      <c r="G212" s="85" t="b">
        <v>0</v>
      </c>
    </row>
    <row r="213" spans="1:7" ht="15">
      <c r="A213" s="85" t="s">
        <v>3648</v>
      </c>
      <c r="B213" s="85">
        <v>3</v>
      </c>
      <c r="C213" s="118">
        <v>0.002102281897579324</v>
      </c>
      <c r="D213" s="85" t="s">
        <v>3803</v>
      </c>
      <c r="E213" s="85" t="b">
        <v>0</v>
      </c>
      <c r="F213" s="85" t="b">
        <v>0</v>
      </c>
      <c r="G213" s="85" t="b">
        <v>0</v>
      </c>
    </row>
    <row r="214" spans="1:7" ht="15">
      <c r="A214" s="85" t="s">
        <v>3649</v>
      </c>
      <c r="B214" s="85">
        <v>3</v>
      </c>
      <c r="C214" s="118">
        <v>0.002102281897579324</v>
      </c>
      <c r="D214" s="85" t="s">
        <v>3803</v>
      </c>
      <c r="E214" s="85" t="b">
        <v>0</v>
      </c>
      <c r="F214" s="85" t="b">
        <v>0</v>
      </c>
      <c r="G214" s="85" t="b">
        <v>0</v>
      </c>
    </row>
    <row r="215" spans="1:7" ht="15">
      <c r="A215" s="85" t="s">
        <v>3650</v>
      </c>
      <c r="B215" s="85">
        <v>3</v>
      </c>
      <c r="C215" s="118">
        <v>0.002102281897579324</v>
      </c>
      <c r="D215" s="85" t="s">
        <v>3803</v>
      </c>
      <c r="E215" s="85" t="b">
        <v>0</v>
      </c>
      <c r="F215" s="85" t="b">
        <v>0</v>
      </c>
      <c r="G215" s="85" t="b">
        <v>0</v>
      </c>
    </row>
    <row r="216" spans="1:7" ht="15">
      <c r="A216" s="85" t="s">
        <v>3651</v>
      </c>
      <c r="B216" s="85">
        <v>3</v>
      </c>
      <c r="C216" s="118">
        <v>0.002102281897579324</v>
      </c>
      <c r="D216" s="85" t="s">
        <v>3803</v>
      </c>
      <c r="E216" s="85" t="b">
        <v>0</v>
      </c>
      <c r="F216" s="85" t="b">
        <v>0</v>
      </c>
      <c r="G216" s="85" t="b">
        <v>0</v>
      </c>
    </row>
    <row r="217" spans="1:7" ht="15">
      <c r="A217" s="85" t="s">
        <v>3652</v>
      </c>
      <c r="B217" s="85">
        <v>3</v>
      </c>
      <c r="C217" s="118">
        <v>0.002102281897579324</v>
      </c>
      <c r="D217" s="85" t="s">
        <v>3803</v>
      </c>
      <c r="E217" s="85" t="b">
        <v>0</v>
      </c>
      <c r="F217" s="85" t="b">
        <v>0</v>
      </c>
      <c r="G217" s="85" t="b">
        <v>0</v>
      </c>
    </row>
    <row r="218" spans="1:7" ht="15">
      <c r="A218" s="85" t="s">
        <v>3653</v>
      </c>
      <c r="B218" s="85">
        <v>3</v>
      </c>
      <c r="C218" s="118">
        <v>0.002102281897579324</v>
      </c>
      <c r="D218" s="85" t="s">
        <v>3803</v>
      </c>
      <c r="E218" s="85" t="b">
        <v>0</v>
      </c>
      <c r="F218" s="85" t="b">
        <v>0</v>
      </c>
      <c r="G218" s="85" t="b">
        <v>0</v>
      </c>
    </row>
    <row r="219" spans="1:7" ht="15">
      <c r="A219" s="85" t="s">
        <v>3654</v>
      </c>
      <c r="B219" s="85">
        <v>3</v>
      </c>
      <c r="C219" s="118">
        <v>0.002102281897579324</v>
      </c>
      <c r="D219" s="85" t="s">
        <v>3803</v>
      </c>
      <c r="E219" s="85" t="b">
        <v>0</v>
      </c>
      <c r="F219" s="85" t="b">
        <v>0</v>
      </c>
      <c r="G219" s="85" t="b">
        <v>0</v>
      </c>
    </row>
    <row r="220" spans="1:7" ht="15">
      <c r="A220" s="85" t="s">
        <v>3655</v>
      </c>
      <c r="B220" s="85">
        <v>3</v>
      </c>
      <c r="C220" s="118">
        <v>0.002102281897579324</v>
      </c>
      <c r="D220" s="85" t="s">
        <v>3803</v>
      </c>
      <c r="E220" s="85" t="b">
        <v>0</v>
      </c>
      <c r="F220" s="85" t="b">
        <v>0</v>
      </c>
      <c r="G220" s="85" t="b">
        <v>0</v>
      </c>
    </row>
    <row r="221" spans="1:7" ht="15">
      <c r="A221" s="85" t="s">
        <v>3656</v>
      </c>
      <c r="B221" s="85">
        <v>3</v>
      </c>
      <c r="C221" s="118">
        <v>0.002102281897579324</v>
      </c>
      <c r="D221" s="85" t="s">
        <v>3803</v>
      </c>
      <c r="E221" s="85" t="b">
        <v>0</v>
      </c>
      <c r="F221" s="85" t="b">
        <v>0</v>
      </c>
      <c r="G221" s="85" t="b">
        <v>0</v>
      </c>
    </row>
    <row r="222" spans="1:7" ht="15">
      <c r="A222" s="85" t="s">
        <v>3657</v>
      </c>
      <c r="B222" s="85">
        <v>3</v>
      </c>
      <c r="C222" s="118">
        <v>0.002102281897579324</v>
      </c>
      <c r="D222" s="85" t="s">
        <v>3803</v>
      </c>
      <c r="E222" s="85" t="b">
        <v>0</v>
      </c>
      <c r="F222" s="85" t="b">
        <v>0</v>
      </c>
      <c r="G222" s="85" t="b">
        <v>0</v>
      </c>
    </row>
    <row r="223" spans="1:7" ht="15">
      <c r="A223" s="85" t="s">
        <v>3658</v>
      </c>
      <c r="B223" s="85">
        <v>3</v>
      </c>
      <c r="C223" s="118">
        <v>0.002102281897579324</v>
      </c>
      <c r="D223" s="85" t="s">
        <v>3803</v>
      </c>
      <c r="E223" s="85" t="b">
        <v>0</v>
      </c>
      <c r="F223" s="85" t="b">
        <v>1</v>
      </c>
      <c r="G223" s="85" t="b">
        <v>0</v>
      </c>
    </row>
    <row r="224" spans="1:7" ht="15">
      <c r="A224" s="85" t="s">
        <v>3659</v>
      </c>
      <c r="B224" s="85">
        <v>3</v>
      </c>
      <c r="C224" s="118">
        <v>0.002102281897579324</v>
      </c>
      <c r="D224" s="85" t="s">
        <v>3803</v>
      </c>
      <c r="E224" s="85" t="b">
        <v>0</v>
      </c>
      <c r="F224" s="85" t="b">
        <v>0</v>
      </c>
      <c r="G224" s="85" t="b">
        <v>0</v>
      </c>
    </row>
    <row r="225" spans="1:7" ht="15">
      <c r="A225" s="85" t="s">
        <v>3022</v>
      </c>
      <c r="B225" s="85">
        <v>3</v>
      </c>
      <c r="C225" s="118">
        <v>0.002102281897579324</v>
      </c>
      <c r="D225" s="85" t="s">
        <v>3803</v>
      </c>
      <c r="E225" s="85" t="b">
        <v>0</v>
      </c>
      <c r="F225" s="85" t="b">
        <v>0</v>
      </c>
      <c r="G225" s="85" t="b">
        <v>0</v>
      </c>
    </row>
    <row r="226" spans="1:7" ht="15">
      <c r="A226" s="85" t="s">
        <v>370</v>
      </c>
      <c r="B226" s="85">
        <v>3</v>
      </c>
      <c r="C226" s="118">
        <v>0.002102281897579324</v>
      </c>
      <c r="D226" s="85" t="s">
        <v>3803</v>
      </c>
      <c r="E226" s="85" t="b">
        <v>0</v>
      </c>
      <c r="F226" s="85" t="b">
        <v>0</v>
      </c>
      <c r="G226" s="85" t="b">
        <v>0</v>
      </c>
    </row>
    <row r="227" spans="1:7" ht="15">
      <c r="A227" s="85" t="s">
        <v>369</v>
      </c>
      <c r="B227" s="85">
        <v>3</v>
      </c>
      <c r="C227" s="118">
        <v>0.002102281897579324</v>
      </c>
      <c r="D227" s="85" t="s">
        <v>3803</v>
      </c>
      <c r="E227" s="85" t="b">
        <v>0</v>
      </c>
      <c r="F227" s="85" t="b">
        <v>0</v>
      </c>
      <c r="G227" s="85" t="b">
        <v>0</v>
      </c>
    </row>
    <row r="228" spans="1:7" ht="15">
      <c r="A228" s="85" t="s">
        <v>368</v>
      </c>
      <c r="B228" s="85">
        <v>3</v>
      </c>
      <c r="C228" s="118">
        <v>0.002102281897579324</v>
      </c>
      <c r="D228" s="85" t="s">
        <v>3803</v>
      </c>
      <c r="E228" s="85" t="b">
        <v>0</v>
      </c>
      <c r="F228" s="85" t="b">
        <v>0</v>
      </c>
      <c r="G228" s="85" t="b">
        <v>0</v>
      </c>
    </row>
    <row r="229" spans="1:7" ht="15">
      <c r="A229" s="85" t="s">
        <v>367</v>
      </c>
      <c r="B229" s="85">
        <v>3</v>
      </c>
      <c r="C229" s="118">
        <v>0.002102281897579324</v>
      </c>
      <c r="D229" s="85" t="s">
        <v>3803</v>
      </c>
      <c r="E229" s="85" t="b">
        <v>0</v>
      </c>
      <c r="F229" s="85" t="b">
        <v>0</v>
      </c>
      <c r="G229" s="85" t="b">
        <v>0</v>
      </c>
    </row>
    <row r="230" spans="1:7" ht="15">
      <c r="A230" s="85" t="s">
        <v>3660</v>
      </c>
      <c r="B230" s="85">
        <v>3</v>
      </c>
      <c r="C230" s="118">
        <v>0.002311914348836087</v>
      </c>
      <c r="D230" s="85" t="s">
        <v>3803</v>
      </c>
      <c r="E230" s="85" t="b">
        <v>0</v>
      </c>
      <c r="F230" s="85" t="b">
        <v>0</v>
      </c>
      <c r="G230" s="85" t="b">
        <v>0</v>
      </c>
    </row>
    <row r="231" spans="1:7" ht="15">
      <c r="A231" s="85" t="s">
        <v>3661</v>
      </c>
      <c r="B231" s="85">
        <v>3</v>
      </c>
      <c r="C231" s="118">
        <v>0.002102281897579324</v>
      </c>
      <c r="D231" s="85" t="s">
        <v>3803</v>
      </c>
      <c r="E231" s="85" t="b">
        <v>0</v>
      </c>
      <c r="F231" s="85" t="b">
        <v>0</v>
      </c>
      <c r="G231" s="85" t="b">
        <v>0</v>
      </c>
    </row>
    <row r="232" spans="1:7" ht="15">
      <c r="A232" s="85" t="s">
        <v>3662</v>
      </c>
      <c r="B232" s="85">
        <v>3</v>
      </c>
      <c r="C232" s="118">
        <v>0.002102281897579324</v>
      </c>
      <c r="D232" s="85" t="s">
        <v>3803</v>
      </c>
      <c r="E232" s="85" t="b">
        <v>0</v>
      </c>
      <c r="F232" s="85" t="b">
        <v>0</v>
      </c>
      <c r="G232" s="85" t="b">
        <v>0</v>
      </c>
    </row>
    <row r="233" spans="1:7" ht="15">
      <c r="A233" s="85" t="s">
        <v>3663</v>
      </c>
      <c r="B233" s="85">
        <v>3</v>
      </c>
      <c r="C233" s="118">
        <v>0.002102281897579324</v>
      </c>
      <c r="D233" s="85" t="s">
        <v>3803</v>
      </c>
      <c r="E233" s="85" t="b">
        <v>0</v>
      </c>
      <c r="F233" s="85" t="b">
        <v>0</v>
      </c>
      <c r="G233" s="85" t="b">
        <v>0</v>
      </c>
    </row>
    <row r="234" spans="1:7" ht="15">
      <c r="A234" s="85" t="s">
        <v>3664</v>
      </c>
      <c r="B234" s="85">
        <v>3</v>
      </c>
      <c r="C234" s="118">
        <v>0.002102281897579324</v>
      </c>
      <c r="D234" s="85" t="s">
        <v>3803</v>
      </c>
      <c r="E234" s="85" t="b">
        <v>0</v>
      </c>
      <c r="F234" s="85" t="b">
        <v>0</v>
      </c>
      <c r="G234" s="85" t="b">
        <v>0</v>
      </c>
    </row>
    <row r="235" spans="1:7" ht="15">
      <c r="A235" s="85" t="s">
        <v>3665</v>
      </c>
      <c r="B235" s="85">
        <v>3</v>
      </c>
      <c r="C235" s="118">
        <v>0.002102281897579324</v>
      </c>
      <c r="D235" s="85" t="s">
        <v>3803</v>
      </c>
      <c r="E235" s="85" t="b">
        <v>0</v>
      </c>
      <c r="F235" s="85" t="b">
        <v>0</v>
      </c>
      <c r="G235" s="85" t="b">
        <v>0</v>
      </c>
    </row>
    <row r="236" spans="1:7" ht="15">
      <c r="A236" s="85" t="s">
        <v>3666</v>
      </c>
      <c r="B236" s="85">
        <v>3</v>
      </c>
      <c r="C236" s="118">
        <v>0.002102281897579324</v>
      </c>
      <c r="D236" s="85" t="s">
        <v>3803</v>
      </c>
      <c r="E236" s="85" t="b">
        <v>0</v>
      </c>
      <c r="F236" s="85" t="b">
        <v>0</v>
      </c>
      <c r="G236" s="85" t="b">
        <v>0</v>
      </c>
    </row>
    <row r="237" spans="1:7" ht="15">
      <c r="A237" s="85" t="s">
        <v>3667</v>
      </c>
      <c r="B237" s="85">
        <v>3</v>
      </c>
      <c r="C237" s="118">
        <v>0.002102281897579324</v>
      </c>
      <c r="D237" s="85" t="s">
        <v>3803</v>
      </c>
      <c r="E237" s="85" t="b">
        <v>0</v>
      </c>
      <c r="F237" s="85" t="b">
        <v>0</v>
      </c>
      <c r="G237" s="85" t="b">
        <v>0</v>
      </c>
    </row>
    <row r="238" spans="1:7" ht="15">
      <c r="A238" s="85" t="s">
        <v>3668</v>
      </c>
      <c r="B238" s="85">
        <v>3</v>
      </c>
      <c r="C238" s="118">
        <v>0.002102281897579324</v>
      </c>
      <c r="D238" s="85" t="s">
        <v>3803</v>
      </c>
      <c r="E238" s="85" t="b">
        <v>0</v>
      </c>
      <c r="F238" s="85" t="b">
        <v>0</v>
      </c>
      <c r="G238" s="85" t="b">
        <v>0</v>
      </c>
    </row>
    <row r="239" spans="1:7" ht="15">
      <c r="A239" s="85" t="s">
        <v>3669</v>
      </c>
      <c r="B239" s="85">
        <v>3</v>
      </c>
      <c r="C239" s="118">
        <v>0.002102281897579324</v>
      </c>
      <c r="D239" s="85" t="s">
        <v>3803</v>
      </c>
      <c r="E239" s="85" t="b">
        <v>0</v>
      </c>
      <c r="F239" s="85" t="b">
        <v>0</v>
      </c>
      <c r="G239" s="85" t="b">
        <v>0</v>
      </c>
    </row>
    <row r="240" spans="1:7" ht="15">
      <c r="A240" s="85" t="s">
        <v>3670</v>
      </c>
      <c r="B240" s="85">
        <v>3</v>
      </c>
      <c r="C240" s="118">
        <v>0.002102281897579324</v>
      </c>
      <c r="D240" s="85" t="s">
        <v>3803</v>
      </c>
      <c r="E240" s="85" t="b">
        <v>0</v>
      </c>
      <c r="F240" s="85" t="b">
        <v>0</v>
      </c>
      <c r="G240" s="85" t="b">
        <v>0</v>
      </c>
    </row>
    <row r="241" spans="1:7" ht="15">
      <c r="A241" s="85" t="s">
        <v>3671</v>
      </c>
      <c r="B241" s="85">
        <v>3</v>
      </c>
      <c r="C241" s="118">
        <v>0.002102281897579324</v>
      </c>
      <c r="D241" s="85" t="s">
        <v>3803</v>
      </c>
      <c r="E241" s="85" t="b">
        <v>1</v>
      </c>
      <c r="F241" s="85" t="b">
        <v>0</v>
      </c>
      <c r="G241" s="85" t="b">
        <v>0</v>
      </c>
    </row>
    <row r="242" spans="1:7" ht="15">
      <c r="A242" s="85" t="s">
        <v>212</v>
      </c>
      <c r="B242" s="85">
        <v>3</v>
      </c>
      <c r="C242" s="118">
        <v>0.002311914348836087</v>
      </c>
      <c r="D242" s="85" t="s">
        <v>3803</v>
      </c>
      <c r="E242" s="85" t="b">
        <v>0</v>
      </c>
      <c r="F242" s="85" t="b">
        <v>0</v>
      </c>
      <c r="G242" s="85" t="b">
        <v>0</v>
      </c>
    </row>
    <row r="243" spans="1:7" ht="15">
      <c r="A243" s="85" t="s">
        <v>360</v>
      </c>
      <c r="B243" s="85">
        <v>2</v>
      </c>
      <c r="C243" s="118">
        <v>0.0015412762325573914</v>
      </c>
      <c r="D243" s="85" t="s">
        <v>3803</v>
      </c>
      <c r="E243" s="85" t="b">
        <v>0</v>
      </c>
      <c r="F243" s="85" t="b">
        <v>0</v>
      </c>
      <c r="G243" s="85" t="b">
        <v>0</v>
      </c>
    </row>
    <row r="244" spans="1:7" ht="15">
      <c r="A244" s="85" t="s">
        <v>3672</v>
      </c>
      <c r="B244" s="85">
        <v>2</v>
      </c>
      <c r="C244" s="118">
        <v>0.0015412762325573914</v>
      </c>
      <c r="D244" s="85" t="s">
        <v>3803</v>
      </c>
      <c r="E244" s="85" t="b">
        <v>0</v>
      </c>
      <c r="F244" s="85" t="b">
        <v>0</v>
      </c>
      <c r="G244" s="85" t="b">
        <v>0</v>
      </c>
    </row>
    <row r="245" spans="1:7" ht="15">
      <c r="A245" s="85" t="s">
        <v>3673</v>
      </c>
      <c r="B245" s="85">
        <v>2</v>
      </c>
      <c r="C245" s="118">
        <v>0.0015412762325573914</v>
      </c>
      <c r="D245" s="85" t="s">
        <v>3803</v>
      </c>
      <c r="E245" s="85" t="b">
        <v>0</v>
      </c>
      <c r="F245" s="85" t="b">
        <v>0</v>
      </c>
      <c r="G245" s="85" t="b">
        <v>0</v>
      </c>
    </row>
    <row r="246" spans="1:7" ht="15">
      <c r="A246" s="85" t="s">
        <v>3674</v>
      </c>
      <c r="B246" s="85">
        <v>2</v>
      </c>
      <c r="C246" s="118">
        <v>0.0015412762325573914</v>
      </c>
      <c r="D246" s="85" t="s">
        <v>3803</v>
      </c>
      <c r="E246" s="85" t="b">
        <v>0</v>
      </c>
      <c r="F246" s="85" t="b">
        <v>0</v>
      </c>
      <c r="G246" s="85" t="b">
        <v>0</v>
      </c>
    </row>
    <row r="247" spans="1:7" ht="15">
      <c r="A247" s="85" t="s">
        <v>430</v>
      </c>
      <c r="B247" s="85">
        <v>2</v>
      </c>
      <c r="C247" s="118">
        <v>0.0015412762325573914</v>
      </c>
      <c r="D247" s="85" t="s">
        <v>3803</v>
      </c>
      <c r="E247" s="85" t="b">
        <v>0</v>
      </c>
      <c r="F247" s="85" t="b">
        <v>0</v>
      </c>
      <c r="G247" s="85" t="b">
        <v>0</v>
      </c>
    </row>
    <row r="248" spans="1:7" ht="15">
      <c r="A248" s="85" t="s">
        <v>3675</v>
      </c>
      <c r="B248" s="85">
        <v>2</v>
      </c>
      <c r="C248" s="118">
        <v>0.0015412762325573914</v>
      </c>
      <c r="D248" s="85" t="s">
        <v>3803</v>
      </c>
      <c r="E248" s="85" t="b">
        <v>0</v>
      </c>
      <c r="F248" s="85" t="b">
        <v>0</v>
      </c>
      <c r="G248" s="85" t="b">
        <v>0</v>
      </c>
    </row>
    <row r="249" spans="1:7" ht="15">
      <c r="A249" s="85" t="s">
        <v>3676</v>
      </c>
      <c r="B249" s="85">
        <v>2</v>
      </c>
      <c r="C249" s="118">
        <v>0.0015412762325573914</v>
      </c>
      <c r="D249" s="85" t="s">
        <v>3803</v>
      </c>
      <c r="E249" s="85" t="b">
        <v>0</v>
      </c>
      <c r="F249" s="85" t="b">
        <v>0</v>
      </c>
      <c r="G249" s="85" t="b">
        <v>0</v>
      </c>
    </row>
    <row r="250" spans="1:7" ht="15">
      <c r="A250" s="85" t="s">
        <v>3677</v>
      </c>
      <c r="B250" s="85">
        <v>2</v>
      </c>
      <c r="C250" s="118">
        <v>0.0015412762325573914</v>
      </c>
      <c r="D250" s="85" t="s">
        <v>3803</v>
      </c>
      <c r="E250" s="85" t="b">
        <v>0</v>
      </c>
      <c r="F250" s="85" t="b">
        <v>0</v>
      </c>
      <c r="G250" s="85" t="b">
        <v>0</v>
      </c>
    </row>
    <row r="251" spans="1:7" ht="15">
      <c r="A251" s="85" t="s">
        <v>3678</v>
      </c>
      <c r="B251" s="85">
        <v>2</v>
      </c>
      <c r="C251" s="118">
        <v>0.0015412762325573914</v>
      </c>
      <c r="D251" s="85" t="s">
        <v>3803</v>
      </c>
      <c r="E251" s="85" t="b">
        <v>0</v>
      </c>
      <c r="F251" s="85" t="b">
        <v>0</v>
      </c>
      <c r="G251" s="85" t="b">
        <v>0</v>
      </c>
    </row>
    <row r="252" spans="1:7" ht="15">
      <c r="A252" s="85" t="s">
        <v>3679</v>
      </c>
      <c r="B252" s="85">
        <v>2</v>
      </c>
      <c r="C252" s="118">
        <v>0.0015412762325573914</v>
      </c>
      <c r="D252" s="85" t="s">
        <v>3803</v>
      </c>
      <c r="E252" s="85" t="b">
        <v>0</v>
      </c>
      <c r="F252" s="85" t="b">
        <v>0</v>
      </c>
      <c r="G252" s="85" t="b">
        <v>0</v>
      </c>
    </row>
    <row r="253" spans="1:7" ht="15">
      <c r="A253" s="85" t="s">
        <v>3680</v>
      </c>
      <c r="B253" s="85">
        <v>2</v>
      </c>
      <c r="C253" s="118">
        <v>0.0015412762325573914</v>
      </c>
      <c r="D253" s="85" t="s">
        <v>3803</v>
      </c>
      <c r="E253" s="85" t="b">
        <v>0</v>
      </c>
      <c r="F253" s="85" t="b">
        <v>0</v>
      </c>
      <c r="G253" s="85" t="b">
        <v>0</v>
      </c>
    </row>
    <row r="254" spans="1:7" ht="15">
      <c r="A254" s="85" t="s">
        <v>3681</v>
      </c>
      <c r="B254" s="85">
        <v>2</v>
      </c>
      <c r="C254" s="118">
        <v>0.0015412762325573914</v>
      </c>
      <c r="D254" s="85" t="s">
        <v>3803</v>
      </c>
      <c r="E254" s="85" t="b">
        <v>0</v>
      </c>
      <c r="F254" s="85" t="b">
        <v>1</v>
      </c>
      <c r="G254" s="85" t="b">
        <v>0</v>
      </c>
    </row>
    <row r="255" spans="1:7" ht="15">
      <c r="A255" s="85" t="s">
        <v>3682</v>
      </c>
      <c r="B255" s="85">
        <v>2</v>
      </c>
      <c r="C255" s="118">
        <v>0.0015412762325573914</v>
      </c>
      <c r="D255" s="85" t="s">
        <v>3803</v>
      </c>
      <c r="E255" s="85" t="b">
        <v>0</v>
      </c>
      <c r="F255" s="85" t="b">
        <v>0</v>
      </c>
      <c r="G255" s="85" t="b">
        <v>0</v>
      </c>
    </row>
    <row r="256" spans="1:7" ht="15">
      <c r="A256" s="85" t="s">
        <v>3683</v>
      </c>
      <c r="B256" s="85">
        <v>2</v>
      </c>
      <c r="C256" s="118">
        <v>0.0015412762325573914</v>
      </c>
      <c r="D256" s="85" t="s">
        <v>3803</v>
      </c>
      <c r="E256" s="85" t="b">
        <v>0</v>
      </c>
      <c r="F256" s="85" t="b">
        <v>0</v>
      </c>
      <c r="G256" s="85" t="b">
        <v>0</v>
      </c>
    </row>
    <row r="257" spans="1:7" ht="15">
      <c r="A257" s="85" t="s">
        <v>3684</v>
      </c>
      <c r="B257" s="85">
        <v>2</v>
      </c>
      <c r="C257" s="118">
        <v>0.0015412762325573914</v>
      </c>
      <c r="D257" s="85" t="s">
        <v>3803</v>
      </c>
      <c r="E257" s="85" t="b">
        <v>0</v>
      </c>
      <c r="F257" s="85" t="b">
        <v>0</v>
      </c>
      <c r="G257" s="85" t="b">
        <v>0</v>
      </c>
    </row>
    <row r="258" spans="1:7" ht="15">
      <c r="A258" s="85" t="s">
        <v>3685</v>
      </c>
      <c r="B258" s="85">
        <v>2</v>
      </c>
      <c r="C258" s="118">
        <v>0.001780188927528805</v>
      </c>
      <c r="D258" s="85" t="s">
        <v>3803</v>
      </c>
      <c r="E258" s="85" t="b">
        <v>0</v>
      </c>
      <c r="F258" s="85" t="b">
        <v>1</v>
      </c>
      <c r="G258" s="85" t="b">
        <v>0</v>
      </c>
    </row>
    <row r="259" spans="1:7" ht="15">
      <c r="A259" s="85" t="s">
        <v>3686</v>
      </c>
      <c r="B259" s="85">
        <v>2</v>
      </c>
      <c r="C259" s="118">
        <v>0.001780188927528805</v>
      </c>
      <c r="D259" s="85" t="s">
        <v>3803</v>
      </c>
      <c r="E259" s="85" t="b">
        <v>0</v>
      </c>
      <c r="F259" s="85" t="b">
        <v>0</v>
      </c>
      <c r="G259" s="85" t="b">
        <v>0</v>
      </c>
    </row>
    <row r="260" spans="1:7" ht="15">
      <c r="A260" s="85" t="s">
        <v>3687</v>
      </c>
      <c r="B260" s="85">
        <v>2</v>
      </c>
      <c r="C260" s="118">
        <v>0.001780188927528805</v>
      </c>
      <c r="D260" s="85" t="s">
        <v>3803</v>
      </c>
      <c r="E260" s="85" t="b">
        <v>1</v>
      </c>
      <c r="F260" s="85" t="b">
        <v>0</v>
      </c>
      <c r="G260" s="85" t="b">
        <v>0</v>
      </c>
    </row>
    <row r="261" spans="1:7" ht="15">
      <c r="A261" s="85" t="s">
        <v>3688</v>
      </c>
      <c r="B261" s="85">
        <v>2</v>
      </c>
      <c r="C261" s="118">
        <v>0.0015412762325573914</v>
      </c>
      <c r="D261" s="85" t="s">
        <v>3803</v>
      </c>
      <c r="E261" s="85" t="b">
        <v>0</v>
      </c>
      <c r="F261" s="85" t="b">
        <v>0</v>
      </c>
      <c r="G261" s="85" t="b">
        <v>0</v>
      </c>
    </row>
    <row r="262" spans="1:7" ht="15">
      <c r="A262" s="85" t="s">
        <v>3689</v>
      </c>
      <c r="B262" s="85">
        <v>2</v>
      </c>
      <c r="C262" s="118">
        <v>0.0015412762325573914</v>
      </c>
      <c r="D262" s="85" t="s">
        <v>3803</v>
      </c>
      <c r="E262" s="85" t="b">
        <v>0</v>
      </c>
      <c r="F262" s="85" t="b">
        <v>0</v>
      </c>
      <c r="G262" s="85" t="b">
        <v>0</v>
      </c>
    </row>
    <row r="263" spans="1:7" ht="15">
      <c r="A263" s="85" t="s">
        <v>3690</v>
      </c>
      <c r="B263" s="85">
        <v>2</v>
      </c>
      <c r="C263" s="118">
        <v>0.0015412762325573914</v>
      </c>
      <c r="D263" s="85" t="s">
        <v>3803</v>
      </c>
      <c r="E263" s="85" t="b">
        <v>0</v>
      </c>
      <c r="F263" s="85" t="b">
        <v>0</v>
      </c>
      <c r="G263" s="85" t="b">
        <v>0</v>
      </c>
    </row>
    <row r="264" spans="1:7" ht="15">
      <c r="A264" s="85" t="s">
        <v>342</v>
      </c>
      <c r="B264" s="85">
        <v>2</v>
      </c>
      <c r="C264" s="118">
        <v>0.0015412762325573914</v>
      </c>
      <c r="D264" s="85" t="s">
        <v>3803</v>
      </c>
      <c r="E264" s="85" t="b">
        <v>0</v>
      </c>
      <c r="F264" s="85" t="b">
        <v>0</v>
      </c>
      <c r="G264" s="85" t="b">
        <v>0</v>
      </c>
    </row>
    <row r="265" spans="1:7" ht="15">
      <c r="A265" s="85" t="s">
        <v>3691</v>
      </c>
      <c r="B265" s="85">
        <v>2</v>
      </c>
      <c r="C265" s="118">
        <v>0.0015412762325573914</v>
      </c>
      <c r="D265" s="85" t="s">
        <v>3803</v>
      </c>
      <c r="E265" s="85" t="b">
        <v>0</v>
      </c>
      <c r="F265" s="85" t="b">
        <v>0</v>
      </c>
      <c r="G265" s="85" t="b">
        <v>0</v>
      </c>
    </row>
    <row r="266" spans="1:7" ht="15">
      <c r="A266" s="85" t="s">
        <v>3692</v>
      </c>
      <c r="B266" s="85">
        <v>2</v>
      </c>
      <c r="C266" s="118">
        <v>0.0015412762325573914</v>
      </c>
      <c r="D266" s="85" t="s">
        <v>3803</v>
      </c>
      <c r="E266" s="85" t="b">
        <v>0</v>
      </c>
      <c r="F266" s="85" t="b">
        <v>0</v>
      </c>
      <c r="G266" s="85" t="b">
        <v>0</v>
      </c>
    </row>
    <row r="267" spans="1:7" ht="15">
      <c r="A267" s="85" t="s">
        <v>3693</v>
      </c>
      <c r="B267" s="85">
        <v>2</v>
      </c>
      <c r="C267" s="118">
        <v>0.0015412762325573914</v>
      </c>
      <c r="D267" s="85" t="s">
        <v>3803</v>
      </c>
      <c r="E267" s="85" t="b">
        <v>0</v>
      </c>
      <c r="F267" s="85" t="b">
        <v>0</v>
      </c>
      <c r="G267" s="85" t="b">
        <v>0</v>
      </c>
    </row>
    <row r="268" spans="1:7" ht="15">
      <c r="A268" s="85" t="s">
        <v>3694</v>
      </c>
      <c r="B268" s="85">
        <v>2</v>
      </c>
      <c r="C268" s="118">
        <v>0.0015412762325573914</v>
      </c>
      <c r="D268" s="85" t="s">
        <v>3803</v>
      </c>
      <c r="E268" s="85" t="b">
        <v>0</v>
      </c>
      <c r="F268" s="85" t="b">
        <v>0</v>
      </c>
      <c r="G268" s="85" t="b">
        <v>0</v>
      </c>
    </row>
    <row r="269" spans="1:7" ht="15">
      <c r="A269" s="85" t="s">
        <v>3695</v>
      </c>
      <c r="B269" s="85">
        <v>2</v>
      </c>
      <c r="C269" s="118">
        <v>0.0015412762325573914</v>
      </c>
      <c r="D269" s="85" t="s">
        <v>3803</v>
      </c>
      <c r="E269" s="85" t="b">
        <v>0</v>
      </c>
      <c r="F269" s="85" t="b">
        <v>1</v>
      </c>
      <c r="G269" s="85" t="b">
        <v>0</v>
      </c>
    </row>
    <row r="270" spans="1:7" ht="15">
      <c r="A270" s="85" t="s">
        <v>3696</v>
      </c>
      <c r="B270" s="85">
        <v>2</v>
      </c>
      <c r="C270" s="118">
        <v>0.0015412762325573914</v>
      </c>
      <c r="D270" s="85" t="s">
        <v>3803</v>
      </c>
      <c r="E270" s="85" t="b">
        <v>0</v>
      </c>
      <c r="F270" s="85" t="b">
        <v>0</v>
      </c>
      <c r="G270" s="85" t="b">
        <v>0</v>
      </c>
    </row>
    <row r="271" spans="1:7" ht="15">
      <c r="A271" s="85" t="s">
        <v>3697</v>
      </c>
      <c r="B271" s="85">
        <v>2</v>
      </c>
      <c r="C271" s="118">
        <v>0.0015412762325573914</v>
      </c>
      <c r="D271" s="85" t="s">
        <v>3803</v>
      </c>
      <c r="E271" s="85" t="b">
        <v>0</v>
      </c>
      <c r="F271" s="85" t="b">
        <v>0</v>
      </c>
      <c r="G271" s="85" t="b">
        <v>0</v>
      </c>
    </row>
    <row r="272" spans="1:7" ht="15">
      <c r="A272" s="85" t="s">
        <v>3698</v>
      </c>
      <c r="B272" s="85">
        <v>2</v>
      </c>
      <c r="C272" s="118">
        <v>0.0015412762325573914</v>
      </c>
      <c r="D272" s="85" t="s">
        <v>3803</v>
      </c>
      <c r="E272" s="85" t="b">
        <v>1</v>
      </c>
      <c r="F272" s="85" t="b">
        <v>0</v>
      </c>
      <c r="G272" s="85" t="b">
        <v>0</v>
      </c>
    </row>
    <row r="273" spans="1:7" ht="15">
      <c r="A273" s="85" t="s">
        <v>3699</v>
      </c>
      <c r="B273" s="85">
        <v>2</v>
      </c>
      <c r="C273" s="118">
        <v>0.0015412762325573914</v>
      </c>
      <c r="D273" s="85" t="s">
        <v>3803</v>
      </c>
      <c r="E273" s="85" t="b">
        <v>0</v>
      </c>
      <c r="F273" s="85" t="b">
        <v>0</v>
      </c>
      <c r="G273" s="85" t="b">
        <v>0</v>
      </c>
    </row>
    <row r="274" spans="1:7" ht="15">
      <c r="A274" s="85" t="s">
        <v>3700</v>
      </c>
      <c r="B274" s="85">
        <v>2</v>
      </c>
      <c r="C274" s="118">
        <v>0.0015412762325573914</v>
      </c>
      <c r="D274" s="85" t="s">
        <v>3803</v>
      </c>
      <c r="E274" s="85" t="b">
        <v>0</v>
      </c>
      <c r="F274" s="85" t="b">
        <v>0</v>
      </c>
      <c r="G274" s="85" t="b">
        <v>0</v>
      </c>
    </row>
    <row r="275" spans="1:7" ht="15">
      <c r="A275" s="85" t="s">
        <v>3701</v>
      </c>
      <c r="B275" s="85">
        <v>2</v>
      </c>
      <c r="C275" s="118">
        <v>0.0015412762325573914</v>
      </c>
      <c r="D275" s="85" t="s">
        <v>3803</v>
      </c>
      <c r="E275" s="85" t="b">
        <v>0</v>
      </c>
      <c r="F275" s="85" t="b">
        <v>0</v>
      </c>
      <c r="G275" s="85" t="b">
        <v>0</v>
      </c>
    </row>
    <row r="276" spans="1:7" ht="15">
      <c r="A276" s="85" t="s">
        <v>3702</v>
      </c>
      <c r="B276" s="85">
        <v>2</v>
      </c>
      <c r="C276" s="118">
        <v>0.0015412762325573914</v>
      </c>
      <c r="D276" s="85" t="s">
        <v>3803</v>
      </c>
      <c r="E276" s="85" t="b">
        <v>0</v>
      </c>
      <c r="F276" s="85" t="b">
        <v>0</v>
      </c>
      <c r="G276" s="85" t="b">
        <v>0</v>
      </c>
    </row>
    <row r="277" spans="1:7" ht="15">
      <c r="A277" s="85" t="s">
        <v>3703</v>
      </c>
      <c r="B277" s="85">
        <v>2</v>
      </c>
      <c r="C277" s="118">
        <v>0.0015412762325573914</v>
      </c>
      <c r="D277" s="85" t="s">
        <v>3803</v>
      </c>
      <c r="E277" s="85" t="b">
        <v>0</v>
      </c>
      <c r="F277" s="85" t="b">
        <v>0</v>
      </c>
      <c r="G277" s="85" t="b">
        <v>0</v>
      </c>
    </row>
    <row r="278" spans="1:7" ht="15">
      <c r="A278" s="85" t="s">
        <v>3704</v>
      </c>
      <c r="B278" s="85">
        <v>2</v>
      </c>
      <c r="C278" s="118">
        <v>0.0015412762325573914</v>
      </c>
      <c r="D278" s="85" t="s">
        <v>3803</v>
      </c>
      <c r="E278" s="85" t="b">
        <v>0</v>
      </c>
      <c r="F278" s="85" t="b">
        <v>1</v>
      </c>
      <c r="G278" s="85" t="b">
        <v>0</v>
      </c>
    </row>
    <row r="279" spans="1:7" ht="15">
      <c r="A279" s="85" t="s">
        <v>3705</v>
      </c>
      <c r="B279" s="85">
        <v>2</v>
      </c>
      <c r="C279" s="118">
        <v>0.0015412762325573914</v>
      </c>
      <c r="D279" s="85" t="s">
        <v>3803</v>
      </c>
      <c r="E279" s="85" t="b">
        <v>0</v>
      </c>
      <c r="F279" s="85" t="b">
        <v>0</v>
      </c>
      <c r="G279" s="85" t="b">
        <v>0</v>
      </c>
    </row>
    <row r="280" spans="1:7" ht="15">
      <c r="A280" s="85" t="s">
        <v>3706</v>
      </c>
      <c r="B280" s="85">
        <v>2</v>
      </c>
      <c r="C280" s="118">
        <v>0.0015412762325573914</v>
      </c>
      <c r="D280" s="85" t="s">
        <v>3803</v>
      </c>
      <c r="E280" s="85" t="b">
        <v>0</v>
      </c>
      <c r="F280" s="85" t="b">
        <v>1</v>
      </c>
      <c r="G280" s="85" t="b">
        <v>0</v>
      </c>
    </row>
    <row r="281" spans="1:7" ht="15">
      <c r="A281" s="85" t="s">
        <v>316</v>
      </c>
      <c r="B281" s="85">
        <v>2</v>
      </c>
      <c r="C281" s="118">
        <v>0.0015412762325573914</v>
      </c>
      <c r="D281" s="85" t="s">
        <v>3803</v>
      </c>
      <c r="E281" s="85" t="b">
        <v>0</v>
      </c>
      <c r="F281" s="85" t="b">
        <v>0</v>
      </c>
      <c r="G281" s="85" t="b">
        <v>0</v>
      </c>
    </row>
    <row r="282" spans="1:7" ht="15">
      <c r="A282" s="85" t="s">
        <v>3707</v>
      </c>
      <c r="B282" s="85">
        <v>2</v>
      </c>
      <c r="C282" s="118">
        <v>0.0015412762325573914</v>
      </c>
      <c r="D282" s="85" t="s">
        <v>3803</v>
      </c>
      <c r="E282" s="85" t="b">
        <v>0</v>
      </c>
      <c r="F282" s="85" t="b">
        <v>0</v>
      </c>
      <c r="G282" s="85" t="b">
        <v>0</v>
      </c>
    </row>
    <row r="283" spans="1:7" ht="15">
      <c r="A283" s="85" t="s">
        <v>3708</v>
      </c>
      <c r="B283" s="85">
        <v>2</v>
      </c>
      <c r="C283" s="118">
        <v>0.0015412762325573914</v>
      </c>
      <c r="D283" s="85" t="s">
        <v>3803</v>
      </c>
      <c r="E283" s="85" t="b">
        <v>0</v>
      </c>
      <c r="F283" s="85" t="b">
        <v>0</v>
      </c>
      <c r="G283" s="85" t="b">
        <v>0</v>
      </c>
    </row>
    <row r="284" spans="1:7" ht="15">
      <c r="A284" s="85" t="s">
        <v>3709</v>
      </c>
      <c r="B284" s="85">
        <v>2</v>
      </c>
      <c r="C284" s="118">
        <v>0.0015412762325573914</v>
      </c>
      <c r="D284" s="85" t="s">
        <v>3803</v>
      </c>
      <c r="E284" s="85" t="b">
        <v>0</v>
      </c>
      <c r="F284" s="85" t="b">
        <v>0</v>
      </c>
      <c r="G284" s="85" t="b">
        <v>0</v>
      </c>
    </row>
    <row r="285" spans="1:7" ht="15">
      <c r="A285" s="85" t="s">
        <v>3710</v>
      </c>
      <c r="B285" s="85">
        <v>2</v>
      </c>
      <c r="C285" s="118">
        <v>0.0015412762325573914</v>
      </c>
      <c r="D285" s="85" t="s">
        <v>3803</v>
      </c>
      <c r="E285" s="85" t="b">
        <v>0</v>
      </c>
      <c r="F285" s="85" t="b">
        <v>0</v>
      </c>
      <c r="G285" s="85" t="b">
        <v>0</v>
      </c>
    </row>
    <row r="286" spans="1:7" ht="15">
      <c r="A286" s="85" t="s">
        <v>3711</v>
      </c>
      <c r="B286" s="85">
        <v>2</v>
      </c>
      <c r="C286" s="118">
        <v>0.0015412762325573914</v>
      </c>
      <c r="D286" s="85" t="s">
        <v>3803</v>
      </c>
      <c r="E286" s="85" t="b">
        <v>0</v>
      </c>
      <c r="F286" s="85" t="b">
        <v>0</v>
      </c>
      <c r="G286" s="85" t="b">
        <v>0</v>
      </c>
    </row>
    <row r="287" spans="1:7" ht="15">
      <c r="A287" s="85" t="s">
        <v>3712</v>
      </c>
      <c r="B287" s="85">
        <v>2</v>
      </c>
      <c r="C287" s="118">
        <v>0.0015412762325573914</v>
      </c>
      <c r="D287" s="85" t="s">
        <v>3803</v>
      </c>
      <c r="E287" s="85" t="b">
        <v>0</v>
      </c>
      <c r="F287" s="85" t="b">
        <v>0</v>
      </c>
      <c r="G287" s="85" t="b">
        <v>0</v>
      </c>
    </row>
    <row r="288" spans="1:7" ht="15">
      <c r="A288" s="85" t="s">
        <v>289</v>
      </c>
      <c r="B288" s="85">
        <v>2</v>
      </c>
      <c r="C288" s="118">
        <v>0.0015412762325573914</v>
      </c>
      <c r="D288" s="85" t="s">
        <v>3803</v>
      </c>
      <c r="E288" s="85" t="b">
        <v>0</v>
      </c>
      <c r="F288" s="85" t="b">
        <v>0</v>
      </c>
      <c r="G288" s="85" t="b">
        <v>0</v>
      </c>
    </row>
    <row r="289" spans="1:7" ht="15">
      <c r="A289" s="85" t="s">
        <v>3713</v>
      </c>
      <c r="B289" s="85">
        <v>2</v>
      </c>
      <c r="C289" s="118">
        <v>0.0015412762325573914</v>
      </c>
      <c r="D289" s="85" t="s">
        <v>3803</v>
      </c>
      <c r="E289" s="85" t="b">
        <v>1</v>
      </c>
      <c r="F289" s="85" t="b">
        <v>0</v>
      </c>
      <c r="G289" s="85" t="b">
        <v>0</v>
      </c>
    </row>
    <row r="290" spans="1:7" ht="15">
      <c r="A290" s="85" t="s">
        <v>3714</v>
      </c>
      <c r="B290" s="85">
        <v>2</v>
      </c>
      <c r="C290" s="118">
        <v>0.0015412762325573914</v>
      </c>
      <c r="D290" s="85" t="s">
        <v>3803</v>
      </c>
      <c r="E290" s="85" t="b">
        <v>0</v>
      </c>
      <c r="F290" s="85" t="b">
        <v>0</v>
      </c>
      <c r="G290" s="85" t="b">
        <v>0</v>
      </c>
    </row>
    <row r="291" spans="1:7" ht="15">
      <c r="A291" s="85" t="s">
        <v>3715</v>
      </c>
      <c r="B291" s="85">
        <v>2</v>
      </c>
      <c r="C291" s="118">
        <v>0.0015412762325573914</v>
      </c>
      <c r="D291" s="85" t="s">
        <v>3803</v>
      </c>
      <c r="E291" s="85" t="b">
        <v>1</v>
      </c>
      <c r="F291" s="85" t="b">
        <v>0</v>
      </c>
      <c r="G291" s="85" t="b">
        <v>0</v>
      </c>
    </row>
    <row r="292" spans="1:7" ht="15">
      <c r="A292" s="85" t="s">
        <v>690</v>
      </c>
      <c r="B292" s="85">
        <v>2</v>
      </c>
      <c r="C292" s="118">
        <v>0.0015412762325573914</v>
      </c>
      <c r="D292" s="85" t="s">
        <v>3803</v>
      </c>
      <c r="E292" s="85" t="b">
        <v>0</v>
      </c>
      <c r="F292" s="85" t="b">
        <v>1</v>
      </c>
      <c r="G292" s="85" t="b">
        <v>0</v>
      </c>
    </row>
    <row r="293" spans="1:7" ht="15">
      <c r="A293" s="85" t="s">
        <v>3716</v>
      </c>
      <c r="B293" s="85">
        <v>2</v>
      </c>
      <c r="C293" s="118">
        <v>0.0015412762325573914</v>
      </c>
      <c r="D293" s="85" t="s">
        <v>3803</v>
      </c>
      <c r="E293" s="85" t="b">
        <v>0</v>
      </c>
      <c r="F293" s="85" t="b">
        <v>0</v>
      </c>
      <c r="G293" s="85" t="b">
        <v>0</v>
      </c>
    </row>
    <row r="294" spans="1:7" ht="15">
      <c r="A294" s="85" t="s">
        <v>3717</v>
      </c>
      <c r="B294" s="85">
        <v>2</v>
      </c>
      <c r="C294" s="118">
        <v>0.0015412762325573914</v>
      </c>
      <c r="D294" s="85" t="s">
        <v>3803</v>
      </c>
      <c r="E294" s="85" t="b">
        <v>0</v>
      </c>
      <c r="F294" s="85" t="b">
        <v>0</v>
      </c>
      <c r="G294" s="85" t="b">
        <v>0</v>
      </c>
    </row>
    <row r="295" spans="1:7" ht="15">
      <c r="A295" s="85" t="s">
        <v>3718</v>
      </c>
      <c r="B295" s="85">
        <v>2</v>
      </c>
      <c r="C295" s="118">
        <v>0.0015412762325573914</v>
      </c>
      <c r="D295" s="85" t="s">
        <v>3803</v>
      </c>
      <c r="E295" s="85" t="b">
        <v>0</v>
      </c>
      <c r="F295" s="85" t="b">
        <v>0</v>
      </c>
      <c r="G295" s="85" t="b">
        <v>0</v>
      </c>
    </row>
    <row r="296" spans="1:7" ht="15">
      <c r="A296" s="85" t="s">
        <v>3719</v>
      </c>
      <c r="B296" s="85">
        <v>2</v>
      </c>
      <c r="C296" s="118">
        <v>0.0015412762325573914</v>
      </c>
      <c r="D296" s="85" t="s">
        <v>3803</v>
      </c>
      <c r="E296" s="85" t="b">
        <v>1</v>
      </c>
      <c r="F296" s="85" t="b">
        <v>0</v>
      </c>
      <c r="G296" s="85" t="b">
        <v>0</v>
      </c>
    </row>
    <row r="297" spans="1:7" ht="15">
      <c r="A297" s="85" t="s">
        <v>3720</v>
      </c>
      <c r="B297" s="85">
        <v>2</v>
      </c>
      <c r="C297" s="118">
        <v>0.0015412762325573914</v>
      </c>
      <c r="D297" s="85" t="s">
        <v>3803</v>
      </c>
      <c r="E297" s="85" t="b">
        <v>0</v>
      </c>
      <c r="F297" s="85" t="b">
        <v>0</v>
      </c>
      <c r="G297" s="85" t="b">
        <v>0</v>
      </c>
    </row>
    <row r="298" spans="1:7" ht="15">
      <c r="A298" s="85" t="s">
        <v>3721</v>
      </c>
      <c r="B298" s="85">
        <v>2</v>
      </c>
      <c r="C298" s="118">
        <v>0.0015412762325573914</v>
      </c>
      <c r="D298" s="85" t="s">
        <v>3803</v>
      </c>
      <c r="E298" s="85" t="b">
        <v>0</v>
      </c>
      <c r="F298" s="85" t="b">
        <v>0</v>
      </c>
      <c r="G298" s="85" t="b">
        <v>0</v>
      </c>
    </row>
    <row r="299" spans="1:7" ht="15">
      <c r="A299" s="85" t="s">
        <v>3722</v>
      </c>
      <c r="B299" s="85">
        <v>2</v>
      </c>
      <c r="C299" s="118">
        <v>0.0015412762325573914</v>
      </c>
      <c r="D299" s="85" t="s">
        <v>3803</v>
      </c>
      <c r="E299" s="85" t="b">
        <v>0</v>
      </c>
      <c r="F299" s="85" t="b">
        <v>0</v>
      </c>
      <c r="G299" s="85" t="b">
        <v>0</v>
      </c>
    </row>
    <row r="300" spans="1:7" ht="15">
      <c r="A300" s="85" t="s">
        <v>3723</v>
      </c>
      <c r="B300" s="85">
        <v>2</v>
      </c>
      <c r="C300" s="118">
        <v>0.0015412762325573914</v>
      </c>
      <c r="D300" s="85" t="s">
        <v>3803</v>
      </c>
      <c r="E300" s="85" t="b">
        <v>0</v>
      </c>
      <c r="F300" s="85" t="b">
        <v>0</v>
      </c>
      <c r="G300" s="85" t="b">
        <v>0</v>
      </c>
    </row>
    <row r="301" spans="1:7" ht="15">
      <c r="A301" s="85" t="s">
        <v>3724</v>
      </c>
      <c r="B301" s="85">
        <v>2</v>
      </c>
      <c r="C301" s="118">
        <v>0.0015412762325573914</v>
      </c>
      <c r="D301" s="85" t="s">
        <v>3803</v>
      </c>
      <c r="E301" s="85" t="b">
        <v>0</v>
      </c>
      <c r="F301" s="85" t="b">
        <v>0</v>
      </c>
      <c r="G301" s="85" t="b">
        <v>0</v>
      </c>
    </row>
    <row r="302" spans="1:7" ht="15">
      <c r="A302" s="85" t="s">
        <v>3725</v>
      </c>
      <c r="B302" s="85">
        <v>2</v>
      </c>
      <c r="C302" s="118">
        <v>0.0015412762325573914</v>
      </c>
      <c r="D302" s="85" t="s">
        <v>3803</v>
      </c>
      <c r="E302" s="85" t="b">
        <v>1</v>
      </c>
      <c r="F302" s="85" t="b">
        <v>0</v>
      </c>
      <c r="G302" s="85" t="b">
        <v>0</v>
      </c>
    </row>
    <row r="303" spans="1:7" ht="15">
      <c r="A303" s="85" t="s">
        <v>3726</v>
      </c>
      <c r="B303" s="85">
        <v>2</v>
      </c>
      <c r="C303" s="118">
        <v>0.0015412762325573914</v>
      </c>
      <c r="D303" s="85" t="s">
        <v>3803</v>
      </c>
      <c r="E303" s="85" t="b">
        <v>0</v>
      </c>
      <c r="F303" s="85" t="b">
        <v>0</v>
      </c>
      <c r="G303" s="85" t="b">
        <v>0</v>
      </c>
    </row>
    <row r="304" spans="1:7" ht="15">
      <c r="A304" s="85" t="s">
        <v>3727</v>
      </c>
      <c r="B304" s="85">
        <v>2</v>
      </c>
      <c r="C304" s="118">
        <v>0.0015412762325573914</v>
      </c>
      <c r="D304" s="85" t="s">
        <v>3803</v>
      </c>
      <c r="E304" s="85" t="b">
        <v>0</v>
      </c>
      <c r="F304" s="85" t="b">
        <v>0</v>
      </c>
      <c r="G304" s="85" t="b">
        <v>0</v>
      </c>
    </row>
    <row r="305" spans="1:7" ht="15">
      <c r="A305" s="85" t="s">
        <v>3728</v>
      </c>
      <c r="B305" s="85">
        <v>2</v>
      </c>
      <c r="C305" s="118">
        <v>0.0015412762325573914</v>
      </c>
      <c r="D305" s="85" t="s">
        <v>3803</v>
      </c>
      <c r="E305" s="85" t="b">
        <v>0</v>
      </c>
      <c r="F305" s="85" t="b">
        <v>0</v>
      </c>
      <c r="G305" s="85" t="b">
        <v>0</v>
      </c>
    </row>
    <row r="306" spans="1:7" ht="15">
      <c r="A306" s="85" t="s">
        <v>3729</v>
      </c>
      <c r="B306" s="85">
        <v>2</v>
      </c>
      <c r="C306" s="118">
        <v>0.0015412762325573914</v>
      </c>
      <c r="D306" s="85" t="s">
        <v>3803</v>
      </c>
      <c r="E306" s="85" t="b">
        <v>0</v>
      </c>
      <c r="F306" s="85" t="b">
        <v>0</v>
      </c>
      <c r="G306" s="85" t="b">
        <v>0</v>
      </c>
    </row>
    <row r="307" spans="1:7" ht="15">
      <c r="A307" s="85" t="s">
        <v>3730</v>
      </c>
      <c r="B307" s="85">
        <v>2</v>
      </c>
      <c r="C307" s="118">
        <v>0.0015412762325573914</v>
      </c>
      <c r="D307" s="85" t="s">
        <v>3803</v>
      </c>
      <c r="E307" s="85" t="b">
        <v>0</v>
      </c>
      <c r="F307" s="85" t="b">
        <v>0</v>
      </c>
      <c r="G307" s="85" t="b">
        <v>0</v>
      </c>
    </row>
    <row r="308" spans="1:7" ht="15">
      <c r="A308" s="85" t="s">
        <v>3731</v>
      </c>
      <c r="B308" s="85">
        <v>2</v>
      </c>
      <c r="C308" s="118">
        <v>0.0015412762325573914</v>
      </c>
      <c r="D308" s="85" t="s">
        <v>3803</v>
      </c>
      <c r="E308" s="85" t="b">
        <v>0</v>
      </c>
      <c r="F308" s="85" t="b">
        <v>0</v>
      </c>
      <c r="G308" s="85" t="b">
        <v>0</v>
      </c>
    </row>
    <row r="309" spans="1:7" ht="15">
      <c r="A309" s="85" t="s">
        <v>3732</v>
      </c>
      <c r="B309" s="85">
        <v>2</v>
      </c>
      <c r="C309" s="118">
        <v>0.0015412762325573914</v>
      </c>
      <c r="D309" s="85" t="s">
        <v>3803</v>
      </c>
      <c r="E309" s="85" t="b">
        <v>1</v>
      </c>
      <c r="F309" s="85" t="b">
        <v>0</v>
      </c>
      <c r="G309" s="85" t="b">
        <v>0</v>
      </c>
    </row>
    <row r="310" spans="1:7" ht="15">
      <c r="A310" s="85" t="s">
        <v>3733</v>
      </c>
      <c r="B310" s="85">
        <v>2</v>
      </c>
      <c r="C310" s="118">
        <v>0.0015412762325573914</v>
      </c>
      <c r="D310" s="85" t="s">
        <v>3803</v>
      </c>
      <c r="E310" s="85" t="b">
        <v>0</v>
      </c>
      <c r="F310" s="85" t="b">
        <v>0</v>
      </c>
      <c r="G310" s="85" t="b">
        <v>0</v>
      </c>
    </row>
    <row r="311" spans="1:7" ht="15">
      <c r="A311" s="85" t="s">
        <v>409</v>
      </c>
      <c r="B311" s="85">
        <v>2</v>
      </c>
      <c r="C311" s="118">
        <v>0.0015412762325573914</v>
      </c>
      <c r="D311" s="85" t="s">
        <v>3803</v>
      </c>
      <c r="E311" s="85" t="b">
        <v>0</v>
      </c>
      <c r="F311" s="85" t="b">
        <v>0</v>
      </c>
      <c r="G311" s="85" t="b">
        <v>0</v>
      </c>
    </row>
    <row r="312" spans="1:7" ht="15">
      <c r="A312" s="85" t="s">
        <v>3734</v>
      </c>
      <c r="B312" s="85">
        <v>2</v>
      </c>
      <c r="C312" s="118">
        <v>0.0015412762325573914</v>
      </c>
      <c r="D312" s="85" t="s">
        <v>3803</v>
      </c>
      <c r="E312" s="85" t="b">
        <v>0</v>
      </c>
      <c r="F312" s="85" t="b">
        <v>0</v>
      </c>
      <c r="G312" s="85" t="b">
        <v>0</v>
      </c>
    </row>
    <row r="313" spans="1:7" ht="15">
      <c r="A313" s="85" t="s">
        <v>3735</v>
      </c>
      <c r="B313" s="85">
        <v>2</v>
      </c>
      <c r="C313" s="118">
        <v>0.0015412762325573914</v>
      </c>
      <c r="D313" s="85" t="s">
        <v>3803</v>
      </c>
      <c r="E313" s="85" t="b">
        <v>0</v>
      </c>
      <c r="F313" s="85" t="b">
        <v>0</v>
      </c>
      <c r="G313" s="85" t="b">
        <v>0</v>
      </c>
    </row>
    <row r="314" spans="1:7" ht="15">
      <c r="A314" s="85" t="s">
        <v>3736</v>
      </c>
      <c r="B314" s="85">
        <v>2</v>
      </c>
      <c r="C314" s="118">
        <v>0.0015412762325573914</v>
      </c>
      <c r="D314" s="85" t="s">
        <v>3803</v>
      </c>
      <c r="E314" s="85" t="b">
        <v>0</v>
      </c>
      <c r="F314" s="85" t="b">
        <v>0</v>
      </c>
      <c r="G314" s="85" t="b">
        <v>0</v>
      </c>
    </row>
    <row r="315" spans="1:7" ht="15">
      <c r="A315" s="85" t="s">
        <v>3737</v>
      </c>
      <c r="B315" s="85">
        <v>2</v>
      </c>
      <c r="C315" s="118">
        <v>0.0015412762325573914</v>
      </c>
      <c r="D315" s="85" t="s">
        <v>3803</v>
      </c>
      <c r="E315" s="85" t="b">
        <v>0</v>
      </c>
      <c r="F315" s="85" t="b">
        <v>0</v>
      </c>
      <c r="G315" s="85" t="b">
        <v>0</v>
      </c>
    </row>
    <row r="316" spans="1:7" ht="15">
      <c r="A316" s="85" t="s">
        <v>3738</v>
      </c>
      <c r="B316" s="85">
        <v>2</v>
      </c>
      <c r="C316" s="118">
        <v>0.0015412762325573914</v>
      </c>
      <c r="D316" s="85" t="s">
        <v>3803</v>
      </c>
      <c r="E316" s="85" t="b">
        <v>0</v>
      </c>
      <c r="F316" s="85" t="b">
        <v>0</v>
      </c>
      <c r="G316" s="85" t="b">
        <v>0</v>
      </c>
    </row>
    <row r="317" spans="1:7" ht="15">
      <c r="A317" s="85" t="s">
        <v>408</v>
      </c>
      <c r="B317" s="85">
        <v>2</v>
      </c>
      <c r="C317" s="118">
        <v>0.0015412762325573914</v>
      </c>
      <c r="D317" s="85" t="s">
        <v>3803</v>
      </c>
      <c r="E317" s="85" t="b">
        <v>0</v>
      </c>
      <c r="F317" s="85" t="b">
        <v>0</v>
      </c>
      <c r="G317" s="85" t="b">
        <v>0</v>
      </c>
    </row>
    <row r="318" spans="1:7" ht="15">
      <c r="A318" s="85" t="s">
        <v>3739</v>
      </c>
      <c r="B318" s="85">
        <v>2</v>
      </c>
      <c r="C318" s="118">
        <v>0.0015412762325573914</v>
      </c>
      <c r="D318" s="85" t="s">
        <v>3803</v>
      </c>
      <c r="E318" s="85" t="b">
        <v>0</v>
      </c>
      <c r="F318" s="85" t="b">
        <v>0</v>
      </c>
      <c r="G318" s="85" t="b">
        <v>0</v>
      </c>
    </row>
    <row r="319" spans="1:7" ht="15">
      <c r="A319" s="85" t="s">
        <v>275</v>
      </c>
      <c r="B319" s="85">
        <v>2</v>
      </c>
      <c r="C319" s="118">
        <v>0.0015412762325573914</v>
      </c>
      <c r="D319" s="85" t="s">
        <v>3803</v>
      </c>
      <c r="E319" s="85" t="b">
        <v>0</v>
      </c>
      <c r="F319" s="85" t="b">
        <v>0</v>
      </c>
      <c r="G319" s="85" t="b">
        <v>0</v>
      </c>
    </row>
    <row r="320" spans="1:7" ht="15">
      <c r="A320" s="85" t="s">
        <v>3740</v>
      </c>
      <c r="B320" s="85">
        <v>2</v>
      </c>
      <c r="C320" s="118">
        <v>0.0015412762325573914</v>
      </c>
      <c r="D320" s="85" t="s">
        <v>3803</v>
      </c>
      <c r="E320" s="85" t="b">
        <v>0</v>
      </c>
      <c r="F320" s="85" t="b">
        <v>0</v>
      </c>
      <c r="G320" s="85" t="b">
        <v>0</v>
      </c>
    </row>
    <row r="321" spans="1:7" ht="15">
      <c r="A321" s="85" t="s">
        <v>3741</v>
      </c>
      <c r="B321" s="85">
        <v>2</v>
      </c>
      <c r="C321" s="118">
        <v>0.001780188927528805</v>
      </c>
      <c r="D321" s="85" t="s">
        <v>3803</v>
      </c>
      <c r="E321" s="85" t="b">
        <v>0</v>
      </c>
      <c r="F321" s="85" t="b">
        <v>0</v>
      </c>
      <c r="G321" s="85" t="b">
        <v>0</v>
      </c>
    </row>
    <row r="322" spans="1:7" ht="15">
      <c r="A322" s="85" t="s">
        <v>3199</v>
      </c>
      <c r="B322" s="85">
        <v>2</v>
      </c>
      <c r="C322" s="118">
        <v>0.0015412762325573914</v>
      </c>
      <c r="D322" s="85" t="s">
        <v>3803</v>
      </c>
      <c r="E322" s="85" t="b">
        <v>0</v>
      </c>
      <c r="F322" s="85" t="b">
        <v>0</v>
      </c>
      <c r="G322" s="85" t="b">
        <v>0</v>
      </c>
    </row>
    <row r="323" spans="1:7" ht="15">
      <c r="A323" s="85" t="s">
        <v>3742</v>
      </c>
      <c r="B323" s="85">
        <v>2</v>
      </c>
      <c r="C323" s="118">
        <v>0.0015412762325573914</v>
      </c>
      <c r="D323" s="85" t="s">
        <v>3803</v>
      </c>
      <c r="E323" s="85" t="b">
        <v>0</v>
      </c>
      <c r="F323" s="85" t="b">
        <v>0</v>
      </c>
      <c r="G323" s="85" t="b">
        <v>0</v>
      </c>
    </row>
    <row r="324" spans="1:7" ht="15">
      <c r="A324" s="85" t="s">
        <v>3743</v>
      </c>
      <c r="B324" s="85">
        <v>2</v>
      </c>
      <c r="C324" s="118">
        <v>0.0015412762325573914</v>
      </c>
      <c r="D324" s="85" t="s">
        <v>3803</v>
      </c>
      <c r="E324" s="85" t="b">
        <v>0</v>
      </c>
      <c r="F324" s="85" t="b">
        <v>0</v>
      </c>
      <c r="G324" s="85" t="b">
        <v>0</v>
      </c>
    </row>
    <row r="325" spans="1:7" ht="15">
      <c r="A325" s="85" t="s">
        <v>270</v>
      </c>
      <c r="B325" s="85">
        <v>2</v>
      </c>
      <c r="C325" s="118">
        <v>0.0015412762325573914</v>
      </c>
      <c r="D325" s="85" t="s">
        <v>3803</v>
      </c>
      <c r="E325" s="85" t="b">
        <v>0</v>
      </c>
      <c r="F325" s="85" t="b">
        <v>0</v>
      </c>
      <c r="G325" s="85" t="b">
        <v>0</v>
      </c>
    </row>
    <row r="326" spans="1:7" ht="15">
      <c r="A326" s="85" t="s">
        <v>3744</v>
      </c>
      <c r="B326" s="85">
        <v>2</v>
      </c>
      <c r="C326" s="118">
        <v>0.0015412762325573914</v>
      </c>
      <c r="D326" s="85" t="s">
        <v>3803</v>
      </c>
      <c r="E326" s="85" t="b">
        <v>0</v>
      </c>
      <c r="F326" s="85" t="b">
        <v>0</v>
      </c>
      <c r="G326" s="85" t="b">
        <v>0</v>
      </c>
    </row>
    <row r="327" spans="1:7" ht="15">
      <c r="A327" s="85" t="s">
        <v>3745</v>
      </c>
      <c r="B327" s="85">
        <v>2</v>
      </c>
      <c r="C327" s="118">
        <v>0.0015412762325573914</v>
      </c>
      <c r="D327" s="85" t="s">
        <v>3803</v>
      </c>
      <c r="E327" s="85" t="b">
        <v>0</v>
      </c>
      <c r="F327" s="85" t="b">
        <v>0</v>
      </c>
      <c r="G327" s="85" t="b">
        <v>0</v>
      </c>
    </row>
    <row r="328" spans="1:7" ht="15">
      <c r="A328" s="85" t="s">
        <v>3746</v>
      </c>
      <c r="B328" s="85">
        <v>2</v>
      </c>
      <c r="C328" s="118">
        <v>0.0015412762325573914</v>
      </c>
      <c r="D328" s="85" t="s">
        <v>3803</v>
      </c>
      <c r="E328" s="85" t="b">
        <v>0</v>
      </c>
      <c r="F328" s="85" t="b">
        <v>0</v>
      </c>
      <c r="G328" s="85" t="b">
        <v>0</v>
      </c>
    </row>
    <row r="329" spans="1:7" ht="15">
      <c r="A329" s="85" t="s">
        <v>3747</v>
      </c>
      <c r="B329" s="85">
        <v>2</v>
      </c>
      <c r="C329" s="118">
        <v>0.0015412762325573914</v>
      </c>
      <c r="D329" s="85" t="s">
        <v>3803</v>
      </c>
      <c r="E329" s="85" t="b">
        <v>0</v>
      </c>
      <c r="F329" s="85" t="b">
        <v>0</v>
      </c>
      <c r="G329" s="85" t="b">
        <v>0</v>
      </c>
    </row>
    <row r="330" spans="1:7" ht="15">
      <c r="A330" s="85" t="s">
        <v>3748</v>
      </c>
      <c r="B330" s="85">
        <v>2</v>
      </c>
      <c r="C330" s="118">
        <v>0.0015412762325573914</v>
      </c>
      <c r="D330" s="85" t="s">
        <v>3803</v>
      </c>
      <c r="E330" s="85" t="b">
        <v>0</v>
      </c>
      <c r="F330" s="85" t="b">
        <v>0</v>
      </c>
      <c r="G330" s="85" t="b">
        <v>0</v>
      </c>
    </row>
    <row r="331" spans="1:7" ht="15">
      <c r="A331" s="85" t="s">
        <v>3749</v>
      </c>
      <c r="B331" s="85">
        <v>2</v>
      </c>
      <c r="C331" s="118">
        <v>0.0015412762325573914</v>
      </c>
      <c r="D331" s="85" t="s">
        <v>3803</v>
      </c>
      <c r="E331" s="85" t="b">
        <v>0</v>
      </c>
      <c r="F331" s="85" t="b">
        <v>0</v>
      </c>
      <c r="G331" s="85" t="b">
        <v>0</v>
      </c>
    </row>
    <row r="332" spans="1:7" ht="15">
      <c r="A332" s="85" t="s">
        <v>3750</v>
      </c>
      <c r="B332" s="85">
        <v>2</v>
      </c>
      <c r="C332" s="118">
        <v>0.0015412762325573914</v>
      </c>
      <c r="D332" s="85" t="s">
        <v>3803</v>
      </c>
      <c r="E332" s="85" t="b">
        <v>0</v>
      </c>
      <c r="F332" s="85" t="b">
        <v>0</v>
      </c>
      <c r="G332" s="85" t="b">
        <v>0</v>
      </c>
    </row>
    <row r="333" spans="1:7" ht="15">
      <c r="A333" s="85" t="s">
        <v>3751</v>
      </c>
      <c r="B333" s="85">
        <v>2</v>
      </c>
      <c r="C333" s="118">
        <v>0.0015412762325573914</v>
      </c>
      <c r="D333" s="85" t="s">
        <v>3803</v>
      </c>
      <c r="E333" s="85" t="b">
        <v>0</v>
      </c>
      <c r="F333" s="85" t="b">
        <v>0</v>
      </c>
      <c r="G333" s="85" t="b">
        <v>0</v>
      </c>
    </row>
    <row r="334" spans="1:7" ht="15">
      <c r="A334" s="85" t="s">
        <v>3752</v>
      </c>
      <c r="B334" s="85">
        <v>2</v>
      </c>
      <c r="C334" s="118">
        <v>0.0015412762325573914</v>
      </c>
      <c r="D334" s="85" t="s">
        <v>3803</v>
      </c>
      <c r="E334" s="85" t="b">
        <v>0</v>
      </c>
      <c r="F334" s="85" t="b">
        <v>0</v>
      </c>
      <c r="G334" s="85" t="b">
        <v>0</v>
      </c>
    </row>
    <row r="335" spans="1:7" ht="15">
      <c r="A335" s="85" t="s">
        <v>3753</v>
      </c>
      <c r="B335" s="85">
        <v>2</v>
      </c>
      <c r="C335" s="118">
        <v>0.0015412762325573914</v>
      </c>
      <c r="D335" s="85" t="s">
        <v>3803</v>
      </c>
      <c r="E335" s="85" t="b">
        <v>0</v>
      </c>
      <c r="F335" s="85" t="b">
        <v>0</v>
      </c>
      <c r="G335" s="85" t="b">
        <v>0</v>
      </c>
    </row>
    <row r="336" spans="1:7" ht="15">
      <c r="A336" s="85" t="s">
        <v>3754</v>
      </c>
      <c r="B336" s="85">
        <v>2</v>
      </c>
      <c r="C336" s="118">
        <v>0.0015412762325573914</v>
      </c>
      <c r="D336" s="85" t="s">
        <v>3803</v>
      </c>
      <c r="E336" s="85" t="b">
        <v>0</v>
      </c>
      <c r="F336" s="85" t="b">
        <v>0</v>
      </c>
      <c r="G336" s="85" t="b">
        <v>0</v>
      </c>
    </row>
    <row r="337" spans="1:7" ht="15">
      <c r="A337" s="85" t="s">
        <v>3755</v>
      </c>
      <c r="B337" s="85">
        <v>2</v>
      </c>
      <c r="C337" s="118">
        <v>0.0015412762325573914</v>
      </c>
      <c r="D337" s="85" t="s">
        <v>3803</v>
      </c>
      <c r="E337" s="85" t="b">
        <v>0</v>
      </c>
      <c r="F337" s="85" t="b">
        <v>0</v>
      </c>
      <c r="G337" s="85" t="b">
        <v>0</v>
      </c>
    </row>
    <row r="338" spans="1:7" ht="15">
      <c r="A338" s="85" t="s">
        <v>3756</v>
      </c>
      <c r="B338" s="85">
        <v>2</v>
      </c>
      <c r="C338" s="118">
        <v>0.0015412762325573914</v>
      </c>
      <c r="D338" s="85" t="s">
        <v>3803</v>
      </c>
      <c r="E338" s="85" t="b">
        <v>0</v>
      </c>
      <c r="F338" s="85" t="b">
        <v>0</v>
      </c>
      <c r="G338" s="85" t="b">
        <v>0</v>
      </c>
    </row>
    <row r="339" spans="1:7" ht="15">
      <c r="A339" s="85" t="s">
        <v>3757</v>
      </c>
      <c r="B339" s="85">
        <v>2</v>
      </c>
      <c r="C339" s="118">
        <v>0.0015412762325573914</v>
      </c>
      <c r="D339" s="85" t="s">
        <v>3803</v>
      </c>
      <c r="E339" s="85" t="b">
        <v>0</v>
      </c>
      <c r="F339" s="85" t="b">
        <v>0</v>
      </c>
      <c r="G339" s="85" t="b">
        <v>0</v>
      </c>
    </row>
    <row r="340" spans="1:7" ht="15">
      <c r="A340" s="85" t="s">
        <v>3758</v>
      </c>
      <c r="B340" s="85">
        <v>2</v>
      </c>
      <c r="C340" s="118">
        <v>0.0015412762325573914</v>
      </c>
      <c r="D340" s="85" t="s">
        <v>3803</v>
      </c>
      <c r="E340" s="85" t="b">
        <v>0</v>
      </c>
      <c r="F340" s="85" t="b">
        <v>0</v>
      </c>
      <c r="G340" s="85" t="b">
        <v>0</v>
      </c>
    </row>
    <row r="341" spans="1:7" ht="15">
      <c r="A341" s="85" t="s">
        <v>3759</v>
      </c>
      <c r="B341" s="85">
        <v>2</v>
      </c>
      <c r="C341" s="118">
        <v>0.0015412762325573914</v>
      </c>
      <c r="D341" s="85" t="s">
        <v>3803</v>
      </c>
      <c r="E341" s="85" t="b">
        <v>0</v>
      </c>
      <c r="F341" s="85" t="b">
        <v>0</v>
      </c>
      <c r="G341" s="85" t="b">
        <v>0</v>
      </c>
    </row>
    <row r="342" spans="1:7" ht="15">
      <c r="A342" s="85" t="s">
        <v>405</v>
      </c>
      <c r="B342" s="85">
        <v>2</v>
      </c>
      <c r="C342" s="118">
        <v>0.001780188927528805</v>
      </c>
      <c r="D342" s="85" t="s">
        <v>3803</v>
      </c>
      <c r="E342" s="85" t="b">
        <v>0</v>
      </c>
      <c r="F342" s="85" t="b">
        <v>0</v>
      </c>
      <c r="G342" s="85" t="b">
        <v>0</v>
      </c>
    </row>
    <row r="343" spans="1:7" ht="15">
      <c r="A343" s="85" t="s">
        <v>404</v>
      </c>
      <c r="B343" s="85">
        <v>2</v>
      </c>
      <c r="C343" s="118">
        <v>0.001780188927528805</v>
      </c>
      <c r="D343" s="85" t="s">
        <v>3803</v>
      </c>
      <c r="E343" s="85" t="b">
        <v>0</v>
      </c>
      <c r="F343" s="85" t="b">
        <v>0</v>
      </c>
      <c r="G343" s="85" t="b">
        <v>0</v>
      </c>
    </row>
    <row r="344" spans="1:7" ht="15">
      <c r="A344" s="85" t="s">
        <v>3760</v>
      </c>
      <c r="B344" s="85">
        <v>2</v>
      </c>
      <c r="C344" s="118">
        <v>0.0015412762325573914</v>
      </c>
      <c r="D344" s="85" t="s">
        <v>3803</v>
      </c>
      <c r="E344" s="85" t="b">
        <v>0</v>
      </c>
      <c r="F344" s="85" t="b">
        <v>0</v>
      </c>
      <c r="G344" s="85" t="b">
        <v>0</v>
      </c>
    </row>
    <row r="345" spans="1:7" ht="15">
      <c r="A345" s="85" t="s">
        <v>3761</v>
      </c>
      <c r="B345" s="85">
        <v>2</v>
      </c>
      <c r="C345" s="118">
        <v>0.0015412762325573914</v>
      </c>
      <c r="D345" s="85" t="s">
        <v>3803</v>
      </c>
      <c r="E345" s="85" t="b">
        <v>0</v>
      </c>
      <c r="F345" s="85" t="b">
        <v>0</v>
      </c>
      <c r="G345" s="85" t="b">
        <v>0</v>
      </c>
    </row>
    <row r="346" spans="1:7" ht="15">
      <c r="A346" s="85" t="s">
        <v>388</v>
      </c>
      <c r="B346" s="85">
        <v>2</v>
      </c>
      <c r="C346" s="118">
        <v>0.0015412762325573914</v>
      </c>
      <c r="D346" s="85" t="s">
        <v>3803</v>
      </c>
      <c r="E346" s="85" t="b">
        <v>0</v>
      </c>
      <c r="F346" s="85" t="b">
        <v>0</v>
      </c>
      <c r="G346" s="85" t="b">
        <v>0</v>
      </c>
    </row>
    <row r="347" spans="1:7" ht="15">
      <c r="A347" s="85" t="s">
        <v>3762</v>
      </c>
      <c r="B347" s="85">
        <v>2</v>
      </c>
      <c r="C347" s="118">
        <v>0.0015412762325573914</v>
      </c>
      <c r="D347" s="85" t="s">
        <v>3803</v>
      </c>
      <c r="E347" s="85" t="b">
        <v>0</v>
      </c>
      <c r="F347" s="85" t="b">
        <v>0</v>
      </c>
      <c r="G347" s="85" t="b">
        <v>0</v>
      </c>
    </row>
    <row r="348" spans="1:7" ht="15">
      <c r="A348" s="85" t="s">
        <v>3763</v>
      </c>
      <c r="B348" s="85">
        <v>2</v>
      </c>
      <c r="C348" s="118">
        <v>0.0015412762325573914</v>
      </c>
      <c r="D348" s="85" t="s">
        <v>3803</v>
      </c>
      <c r="E348" s="85" t="b">
        <v>0</v>
      </c>
      <c r="F348" s="85" t="b">
        <v>1</v>
      </c>
      <c r="G348" s="85" t="b">
        <v>0</v>
      </c>
    </row>
    <row r="349" spans="1:7" ht="15">
      <c r="A349" s="85" t="s">
        <v>3764</v>
      </c>
      <c r="B349" s="85">
        <v>2</v>
      </c>
      <c r="C349" s="118">
        <v>0.0015412762325573914</v>
      </c>
      <c r="D349" s="85" t="s">
        <v>3803</v>
      </c>
      <c r="E349" s="85" t="b">
        <v>0</v>
      </c>
      <c r="F349" s="85" t="b">
        <v>1</v>
      </c>
      <c r="G349" s="85" t="b">
        <v>0</v>
      </c>
    </row>
    <row r="350" spans="1:7" ht="15">
      <c r="A350" s="85" t="s">
        <v>3765</v>
      </c>
      <c r="B350" s="85">
        <v>2</v>
      </c>
      <c r="C350" s="118">
        <v>0.0015412762325573914</v>
      </c>
      <c r="D350" s="85" t="s">
        <v>3803</v>
      </c>
      <c r="E350" s="85" t="b">
        <v>0</v>
      </c>
      <c r="F350" s="85" t="b">
        <v>0</v>
      </c>
      <c r="G350" s="85" t="b">
        <v>0</v>
      </c>
    </row>
    <row r="351" spans="1:7" ht="15">
      <c r="A351" s="85" t="s">
        <v>3766</v>
      </c>
      <c r="B351" s="85">
        <v>2</v>
      </c>
      <c r="C351" s="118">
        <v>0.0015412762325573914</v>
      </c>
      <c r="D351" s="85" t="s">
        <v>3803</v>
      </c>
      <c r="E351" s="85" t="b">
        <v>0</v>
      </c>
      <c r="F351" s="85" t="b">
        <v>0</v>
      </c>
      <c r="G351" s="85" t="b">
        <v>0</v>
      </c>
    </row>
    <row r="352" spans="1:7" ht="15">
      <c r="A352" s="85" t="s">
        <v>3767</v>
      </c>
      <c r="B352" s="85">
        <v>2</v>
      </c>
      <c r="C352" s="118">
        <v>0.0015412762325573914</v>
      </c>
      <c r="D352" s="85" t="s">
        <v>3803</v>
      </c>
      <c r="E352" s="85" t="b">
        <v>0</v>
      </c>
      <c r="F352" s="85" t="b">
        <v>0</v>
      </c>
      <c r="G352" s="85" t="b">
        <v>0</v>
      </c>
    </row>
    <row r="353" spans="1:7" ht="15">
      <c r="A353" s="85" t="s">
        <v>3768</v>
      </c>
      <c r="B353" s="85">
        <v>2</v>
      </c>
      <c r="C353" s="118">
        <v>0.0015412762325573914</v>
      </c>
      <c r="D353" s="85" t="s">
        <v>3803</v>
      </c>
      <c r="E353" s="85" t="b">
        <v>0</v>
      </c>
      <c r="F353" s="85" t="b">
        <v>0</v>
      </c>
      <c r="G353" s="85" t="b">
        <v>0</v>
      </c>
    </row>
    <row r="354" spans="1:7" ht="15">
      <c r="A354" s="85" t="s">
        <v>3769</v>
      </c>
      <c r="B354" s="85">
        <v>2</v>
      </c>
      <c r="C354" s="118">
        <v>0.0015412762325573914</v>
      </c>
      <c r="D354" s="85" t="s">
        <v>3803</v>
      </c>
      <c r="E354" s="85" t="b">
        <v>0</v>
      </c>
      <c r="F354" s="85" t="b">
        <v>0</v>
      </c>
      <c r="G354" s="85" t="b">
        <v>0</v>
      </c>
    </row>
    <row r="355" spans="1:7" ht="15">
      <c r="A355" s="85" t="s">
        <v>3770</v>
      </c>
      <c r="B355" s="85">
        <v>2</v>
      </c>
      <c r="C355" s="118">
        <v>0.0015412762325573914</v>
      </c>
      <c r="D355" s="85" t="s">
        <v>3803</v>
      </c>
      <c r="E355" s="85" t="b">
        <v>0</v>
      </c>
      <c r="F355" s="85" t="b">
        <v>0</v>
      </c>
      <c r="G355" s="85" t="b">
        <v>0</v>
      </c>
    </row>
    <row r="356" spans="1:7" ht="15">
      <c r="A356" s="85" t="s">
        <v>3771</v>
      </c>
      <c r="B356" s="85">
        <v>2</v>
      </c>
      <c r="C356" s="118">
        <v>0.0015412762325573914</v>
      </c>
      <c r="D356" s="85" t="s">
        <v>3803</v>
      </c>
      <c r="E356" s="85" t="b">
        <v>0</v>
      </c>
      <c r="F356" s="85" t="b">
        <v>0</v>
      </c>
      <c r="G356" s="85" t="b">
        <v>0</v>
      </c>
    </row>
    <row r="357" spans="1:7" ht="15">
      <c r="A357" s="85" t="s">
        <v>3772</v>
      </c>
      <c r="B357" s="85">
        <v>2</v>
      </c>
      <c r="C357" s="118">
        <v>0.0015412762325573914</v>
      </c>
      <c r="D357" s="85" t="s">
        <v>3803</v>
      </c>
      <c r="E357" s="85" t="b">
        <v>0</v>
      </c>
      <c r="F357" s="85" t="b">
        <v>0</v>
      </c>
      <c r="G357" s="85" t="b">
        <v>0</v>
      </c>
    </row>
    <row r="358" spans="1:7" ht="15">
      <c r="A358" s="85" t="s">
        <v>3017</v>
      </c>
      <c r="B358" s="85">
        <v>2</v>
      </c>
      <c r="C358" s="118">
        <v>0.0015412762325573914</v>
      </c>
      <c r="D358" s="85" t="s">
        <v>3803</v>
      </c>
      <c r="E358" s="85" t="b">
        <v>0</v>
      </c>
      <c r="F358" s="85" t="b">
        <v>0</v>
      </c>
      <c r="G358" s="85" t="b">
        <v>0</v>
      </c>
    </row>
    <row r="359" spans="1:7" ht="15">
      <c r="A359" s="85" t="s">
        <v>3018</v>
      </c>
      <c r="B359" s="85">
        <v>2</v>
      </c>
      <c r="C359" s="118">
        <v>0.0015412762325573914</v>
      </c>
      <c r="D359" s="85" t="s">
        <v>3803</v>
      </c>
      <c r="E359" s="85" t="b">
        <v>0</v>
      </c>
      <c r="F359" s="85" t="b">
        <v>0</v>
      </c>
      <c r="G359" s="85" t="b">
        <v>0</v>
      </c>
    </row>
    <row r="360" spans="1:7" ht="15">
      <c r="A360" s="85" t="s">
        <v>3019</v>
      </c>
      <c r="B360" s="85">
        <v>2</v>
      </c>
      <c r="C360" s="118">
        <v>0.0015412762325573914</v>
      </c>
      <c r="D360" s="85" t="s">
        <v>3803</v>
      </c>
      <c r="E360" s="85" t="b">
        <v>0</v>
      </c>
      <c r="F360" s="85" t="b">
        <v>0</v>
      </c>
      <c r="G360" s="85" t="b">
        <v>0</v>
      </c>
    </row>
    <row r="361" spans="1:7" ht="15">
      <c r="A361" s="85" t="s">
        <v>3021</v>
      </c>
      <c r="B361" s="85">
        <v>2</v>
      </c>
      <c r="C361" s="118">
        <v>0.0015412762325573914</v>
      </c>
      <c r="D361" s="85" t="s">
        <v>3803</v>
      </c>
      <c r="E361" s="85" t="b">
        <v>0</v>
      </c>
      <c r="F361" s="85" t="b">
        <v>1</v>
      </c>
      <c r="G361" s="85" t="b">
        <v>0</v>
      </c>
    </row>
    <row r="362" spans="1:7" ht="15">
      <c r="A362" s="85" t="s">
        <v>3023</v>
      </c>
      <c r="B362" s="85">
        <v>2</v>
      </c>
      <c r="C362" s="118">
        <v>0.0015412762325573914</v>
      </c>
      <c r="D362" s="85" t="s">
        <v>3803</v>
      </c>
      <c r="E362" s="85" t="b">
        <v>0</v>
      </c>
      <c r="F362" s="85" t="b">
        <v>0</v>
      </c>
      <c r="G362" s="85" t="b">
        <v>0</v>
      </c>
    </row>
    <row r="363" spans="1:7" ht="15">
      <c r="A363" s="85" t="s">
        <v>385</v>
      </c>
      <c r="B363" s="85">
        <v>2</v>
      </c>
      <c r="C363" s="118">
        <v>0.0015412762325573914</v>
      </c>
      <c r="D363" s="85" t="s">
        <v>3803</v>
      </c>
      <c r="E363" s="85" t="b">
        <v>0</v>
      </c>
      <c r="F363" s="85" t="b">
        <v>0</v>
      </c>
      <c r="G363" s="85" t="b">
        <v>0</v>
      </c>
    </row>
    <row r="364" spans="1:7" ht="15">
      <c r="A364" s="85" t="s">
        <v>384</v>
      </c>
      <c r="B364" s="85">
        <v>2</v>
      </c>
      <c r="C364" s="118">
        <v>0.0015412762325573914</v>
      </c>
      <c r="D364" s="85" t="s">
        <v>3803</v>
      </c>
      <c r="E364" s="85" t="b">
        <v>0</v>
      </c>
      <c r="F364" s="85" t="b">
        <v>0</v>
      </c>
      <c r="G364" s="85" t="b">
        <v>0</v>
      </c>
    </row>
    <row r="365" spans="1:7" ht="15">
      <c r="A365" s="85" t="s">
        <v>383</v>
      </c>
      <c r="B365" s="85">
        <v>2</v>
      </c>
      <c r="C365" s="118">
        <v>0.0015412762325573914</v>
      </c>
      <c r="D365" s="85" t="s">
        <v>3803</v>
      </c>
      <c r="E365" s="85" t="b">
        <v>0</v>
      </c>
      <c r="F365" s="85" t="b">
        <v>0</v>
      </c>
      <c r="G365" s="85" t="b">
        <v>0</v>
      </c>
    </row>
    <row r="366" spans="1:7" ht="15">
      <c r="A366" s="85" t="s">
        <v>3773</v>
      </c>
      <c r="B366" s="85">
        <v>2</v>
      </c>
      <c r="C366" s="118">
        <v>0.001780188927528805</v>
      </c>
      <c r="D366" s="85" t="s">
        <v>3803</v>
      </c>
      <c r="E366" s="85" t="b">
        <v>0</v>
      </c>
      <c r="F366" s="85" t="b">
        <v>0</v>
      </c>
      <c r="G366" s="85" t="b">
        <v>0</v>
      </c>
    </row>
    <row r="367" spans="1:7" ht="15">
      <c r="A367" s="85" t="s">
        <v>375</v>
      </c>
      <c r="B367" s="85">
        <v>2</v>
      </c>
      <c r="C367" s="118">
        <v>0.0015412762325573914</v>
      </c>
      <c r="D367" s="85" t="s">
        <v>3803</v>
      </c>
      <c r="E367" s="85" t="b">
        <v>0</v>
      </c>
      <c r="F367" s="85" t="b">
        <v>0</v>
      </c>
      <c r="G367" s="85" t="b">
        <v>0</v>
      </c>
    </row>
    <row r="368" spans="1:7" ht="15">
      <c r="A368" s="85" t="s">
        <v>374</v>
      </c>
      <c r="B368" s="85">
        <v>2</v>
      </c>
      <c r="C368" s="118">
        <v>0.0015412762325573914</v>
      </c>
      <c r="D368" s="85" t="s">
        <v>3803</v>
      </c>
      <c r="E368" s="85" t="b">
        <v>0</v>
      </c>
      <c r="F368" s="85" t="b">
        <v>0</v>
      </c>
      <c r="G368" s="85" t="b">
        <v>0</v>
      </c>
    </row>
    <row r="369" spans="1:7" ht="15">
      <c r="A369" s="85" t="s">
        <v>3774</v>
      </c>
      <c r="B369" s="85">
        <v>2</v>
      </c>
      <c r="C369" s="118">
        <v>0.0015412762325573914</v>
      </c>
      <c r="D369" s="85" t="s">
        <v>3803</v>
      </c>
      <c r="E369" s="85" t="b">
        <v>0</v>
      </c>
      <c r="F369" s="85" t="b">
        <v>0</v>
      </c>
      <c r="G369" s="85" t="b">
        <v>0</v>
      </c>
    </row>
    <row r="370" spans="1:7" ht="15">
      <c r="A370" s="85" t="s">
        <v>3775</v>
      </c>
      <c r="B370" s="85">
        <v>2</v>
      </c>
      <c r="C370" s="118">
        <v>0.0015412762325573914</v>
      </c>
      <c r="D370" s="85" t="s">
        <v>3803</v>
      </c>
      <c r="E370" s="85" t="b">
        <v>0</v>
      </c>
      <c r="F370" s="85" t="b">
        <v>0</v>
      </c>
      <c r="G370" s="85" t="b">
        <v>0</v>
      </c>
    </row>
    <row r="371" spans="1:7" ht="15">
      <c r="A371" s="85" t="s">
        <v>372</v>
      </c>
      <c r="B371" s="85">
        <v>2</v>
      </c>
      <c r="C371" s="118">
        <v>0.0015412762325573914</v>
      </c>
      <c r="D371" s="85" t="s">
        <v>3803</v>
      </c>
      <c r="E371" s="85" t="b">
        <v>0</v>
      </c>
      <c r="F371" s="85" t="b">
        <v>0</v>
      </c>
      <c r="G371" s="85" t="b">
        <v>0</v>
      </c>
    </row>
    <row r="372" spans="1:7" ht="15">
      <c r="A372" s="85" t="s">
        <v>3776</v>
      </c>
      <c r="B372" s="85">
        <v>2</v>
      </c>
      <c r="C372" s="118">
        <v>0.0015412762325573914</v>
      </c>
      <c r="D372" s="85" t="s">
        <v>3803</v>
      </c>
      <c r="E372" s="85" t="b">
        <v>0</v>
      </c>
      <c r="F372" s="85" t="b">
        <v>1</v>
      </c>
      <c r="G372" s="85" t="b">
        <v>0</v>
      </c>
    </row>
    <row r="373" spans="1:7" ht="15">
      <c r="A373" s="85" t="s">
        <v>3777</v>
      </c>
      <c r="B373" s="85">
        <v>2</v>
      </c>
      <c r="C373" s="118">
        <v>0.0015412762325573914</v>
      </c>
      <c r="D373" s="85" t="s">
        <v>3803</v>
      </c>
      <c r="E373" s="85" t="b">
        <v>0</v>
      </c>
      <c r="F373" s="85" t="b">
        <v>1</v>
      </c>
      <c r="G373" s="85" t="b">
        <v>0</v>
      </c>
    </row>
    <row r="374" spans="1:7" ht="15">
      <c r="A374" s="85" t="s">
        <v>235</v>
      </c>
      <c r="B374" s="85">
        <v>2</v>
      </c>
      <c r="C374" s="118">
        <v>0.0015412762325573914</v>
      </c>
      <c r="D374" s="85" t="s">
        <v>3803</v>
      </c>
      <c r="E374" s="85" t="b">
        <v>0</v>
      </c>
      <c r="F374" s="85" t="b">
        <v>0</v>
      </c>
      <c r="G374" s="85" t="b">
        <v>0</v>
      </c>
    </row>
    <row r="375" spans="1:7" ht="15">
      <c r="A375" s="85" t="s">
        <v>3778</v>
      </c>
      <c r="B375" s="85">
        <v>2</v>
      </c>
      <c r="C375" s="118">
        <v>0.0015412762325573914</v>
      </c>
      <c r="D375" s="85" t="s">
        <v>3803</v>
      </c>
      <c r="E375" s="85" t="b">
        <v>0</v>
      </c>
      <c r="F375" s="85" t="b">
        <v>0</v>
      </c>
      <c r="G375" s="85" t="b">
        <v>0</v>
      </c>
    </row>
    <row r="376" spans="1:7" ht="15">
      <c r="A376" s="85" t="s">
        <v>3779</v>
      </c>
      <c r="B376" s="85">
        <v>2</v>
      </c>
      <c r="C376" s="118">
        <v>0.0015412762325573914</v>
      </c>
      <c r="D376" s="85" t="s">
        <v>3803</v>
      </c>
      <c r="E376" s="85" t="b">
        <v>0</v>
      </c>
      <c r="F376" s="85" t="b">
        <v>0</v>
      </c>
      <c r="G376" s="85" t="b">
        <v>0</v>
      </c>
    </row>
    <row r="377" spans="1:7" ht="15">
      <c r="A377" s="85" t="s">
        <v>3780</v>
      </c>
      <c r="B377" s="85">
        <v>2</v>
      </c>
      <c r="C377" s="118">
        <v>0.0015412762325573914</v>
      </c>
      <c r="D377" s="85" t="s">
        <v>3803</v>
      </c>
      <c r="E377" s="85" t="b">
        <v>1</v>
      </c>
      <c r="F377" s="85" t="b">
        <v>0</v>
      </c>
      <c r="G377" s="85" t="b">
        <v>0</v>
      </c>
    </row>
    <row r="378" spans="1:7" ht="15">
      <c r="A378" s="85" t="s">
        <v>3781</v>
      </c>
      <c r="B378" s="85">
        <v>2</v>
      </c>
      <c r="C378" s="118">
        <v>0.0015412762325573914</v>
      </c>
      <c r="D378" s="85" t="s">
        <v>3803</v>
      </c>
      <c r="E378" s="85" t="b">
        <v>0</v>
      </c>
      <c r="F378" s="85" t="b">
        <v>0</v>
      </c>
      <c r="G378" s="85" t="b">
        <v>0</v>
      </c>
    </row>
    <row r="379" spans="1:7" ht="15">
      <c r="A379" s="85" t="s">
        <v>3782</v>
      </c>
      <c r="B379" s="85">
        <v>2</v>
      </c>
      <c r="C379" s="118">
        <v>0.0015412762325573914</v>
      </c>
      <c r="D379" s="85" t="s">
        <v>3803</v>
      </c>
      <c r="E379" s="85" t="b">
        <v>0</v>
      </c>
      <c r="F379" s="85" t="b">
        <v>0</v>
      </c>
      <c r="G379" s="85" t="b">
        <v>0</v>
      </c>
    </row>
    <row r="380" spans="1:7" ht="15">
      <c r="A380" s="85" t="s">
        <v>3783</v>
      </c>
      <c r="B380" s="85">
        <v>2</v>
      </c>
      <c r="C380" s="118">
        <v>0.0015412762325573914</v>
      </c>
      <c r="D380" s="85" t="s">
        <v>3803</v>
      </c>
      <c r="E380" s="85" t="b">
        <v>0</v>
      </c>
      <c r="F380" s="85" t="b">
        <v>0</v>
      </c>
      <c r="G380" s="85" t="b">
        <v>0</v>
      </c>
    </row>
    <row r="381" spans="1:7" ht="15">
      <c r="A381" s="85" t="s">
        <v>3784</v>
      </c>
      <c r="B381" s="85">
        <v>2</v>
      </c>
      <c r="C381" s="118">
        <v>0.0015412762325573914</v>
      </c>
      <c r="D381" s="85" t="s">
        <v>3803</v>
      </c>
      <c r="E381" s="85" t="b">
        <v>0</v>
      </c>
      <c r="F381" s="85" t="b">
        <v>0</v>
      </c>
      <c r="G381" s="85" t="b">
        <v>0</v>
      </c>
    </row>
    <row r="382" spans="1:7" ht="15">
      <c r="A382" s="85" t="s">
        <v>3785</v>
      </c>
      <c r="B382" s="85">
        <v>2</v>
      </c>
      <c r="C382" s="118">
        <v>0.0015412762325573914</v>
      </c>
      <c r="D382" s="85" t="s">
        <v>3803</v>
      </c>
      <c r="E382" s="85" t="b">
        <v>0</v>
      </c>
      <c r="F382" s="85" t="b">
        <v>0</v>
      </c>
      <c r="G382" s="85" t="b">
        <v>0</v>
      </c>
    </row>
    <row r="383" spans="1:7" ht="15">
      <c r="A383" s="85" t="s">
        <v>3786</v>
      </c>
      <c r="B383" s="85">
        <v>2</v>
      </c>
      <c r="C383" s="118">
        <v>0.0015412762325573914</v>
      </c>
      <c r="D383" s="85" t="s">
        <v>3803</v>
      </c>
      <c r="E383" s="85" t="b">
        <v>0</v>
      </c>
      <c r="F383" s="85" t="b">
        <v>0</v>
      </c>
      <c r="G383" s="85" t="b">
        <v>0</v>
      </c>
    </row>
    <row r="384" spans="1:7" ht="15">
      <c r="A384" s="85" t="s">
        <v>3787</v>
      </c>
      <c r="B384" s="85">
        <v>2</v>
      </c>
      <c r="C384" s="118">
        <v>0.0015412762325573914</v>
      </c>
      <c r="D384" s="85" t="s">
        <v>3803</v>
      </c>
      <c r="E384" s="85" t="b">
        <v>0</v>
      </c>
      <c r="F384" s="85" t="b">
        <v>0</v>
      </c>
      <c r="G384" s="85" t="b">
        <v>0</v>
      </c>
    </row>
    <row r="385" spans="1:7" ht="15">
      <c r="A385" s="85" t="s">
        <v>3788</v>
      </c>
      <c r="B385" s="85">
        <v>2</v>
      </c>
      <c r="C385" s="118">
        <v>0.0015412762325573914</v>
      </c>
      <c r="D385" s="85" t="s">
        <v>3803</v>
      </c>
      <c r="E385" s="85" t="b">
        <v>0</v>
      </c>
      <c r="F385" s="85" t="b">
        <v>0</v>
      </c>
      <c r="G385" s="85" t="b">
        <v>0</v>
      </c>
    </row>
    <row r="386" spans="1:7" ht="15">
      <c r="A386" s="85" t="s">
        <v>218</v>
      </c>
      <c r="B386" s="85">
        <v>2</v>
      </c>
      <c r="C386" s="118">
        <v>0.0015412762325573914</v>
      </c>
      <c r="D386" s="85" t="s">
        <v>3803</v>
      </c>
      <c r="E386" s="85" t="b">
        <v>0</v>
      </c>
      <c r="F386" s="85" t="b">
        <v>0</v>
      </c>
      <c r="G386" s="85" t="b">
        <v>0</v>
      </c>
    </row>
    <row r="387" spans="1:7" ht="15">
      <c r="A387" s="85" t="s">
        <v>3789</v>
      </c>
      <c r="B387" s="85">
        <v>2</v>
      </c>
      <c r="C387" s="118">
        <v>0.0015412762325573914</v>
      </c>
      <c r="D387" s="85" t="s">
        <v>3803</v>
      </c>
      <c r="E387" s="85" t="b">
        <v>0</v>
      </c>
      <c r="F387" s="85" t="b">
        <v>0</v>
      </c>
      <c r="G387" s="85" t="b">
        <v>0</v>
      </c>
    </row>
    <row r="388" spans="1:7" ht="15">
      <c r="A388" s="85" t="s">
        <v>3790</v>
      </c>
      <c r="B388" s="85">
        <v>2</v>
      </c>
      <c r="C388" s="118">
        <v>0.0015412762325573914</v>
      </c>
      <c r="D388" s="85" t="s">
        <v>3803</v>
      </c>
      <c r="E388" s="85" t="b">
        <v>0</v>
      </c>
      <c r="F388" s="85" t="b">
        <v>0</v>
      </c>
      <c r="G388" s="85" t="b">
        <v>0</v>
      </c>
    </row>
    <row r="389" spans="1:7" ht="15">
      <c r="A389" s="85" t="s">
        <v>3791</v>
      </c>
      <c r="B389" s="85">
        <v>2</v>
      </c>
      <c r="C389" s="118">
        <v>0.0015412762325573914</v>
      </c>
      <c r="D389" s="85" t="s">
        <v>3803</v>
      </c>
      <c r="E389" s="85" t="b">
        <v>0</v>
      </c>
      <c r="F389" s="85" t="b">
        <v>0</v>
      </c>
      <c r="G389" s="85" t="b">
        <v>0</v>
      </c>
    </row>
    <row r="390" spans="1:7" ht="15">
      <c r="A390" s="85" t="s">
        <v>3792</v>
      </c>
      <c r="B390" s="85">
        <v>2</v>
      </c>
      <c r="C390" s="118">
        <v>0.0015412762325573914</v>
      </c>
      <c r="D390" s="85" t="s">
        <v>3803</v>
      </c>
      <c r="E390" s="85" t="b">
        <v>0</v>
      </c>
      <c r="F390" s="85" t="b">
        <v>0</v>
      </c>
      <c r="G390" s="85" t="b">
        <v>0</v>
      </c>
    </row>
    <row r="391" spans="1:7" ht="15">
      <c r="A391" s="85" t="s">
        <v>3793</v>
      </c>
      <c r="B391" s="85">
        <v>2</v>
      </c>
      <c r="C391" s="118">
        <v>0.0015412762325573914</v>
      </c>
      <c r="D391" s="85" t="s">
        <v>3803</v>
      </c>
      <c r="E391" s="85" t="b">
        <v>0</v>
      </c>
      <c r="F391" s="85" t="b">
        <v>0</v>
      </c>
      <c r="G391" s="85" t="b">
        <v>0</v>
      </c>
    </row>
    <row r="392" spans="1:7" ht="15">
      <c r="A392" s="85" t="s">
        <v>3794</v>
      </c>
      <c r="B392" s="85">
        <v>2</v>
      </c>
      <c r="C392" s="118">
        <v>0.0015412762325573914</v>
      </c>
      <c r="D392" s="85" t="s">
        <v>3803</v>
      </c>
      <c r="E392" s="85" t="b">
        <v>1</v>
      </c>
      <c r="F392" s="85" t="b">
        <v>0</v>
      </c>
      <c r="G392" s="85" t="b">
        <v>0</v>
      </c>
    </row>
    <row r="393" spans="1:7" ht="15">
      <c r="A393" s="85" t="s">
        <v>3795</v>
      </c>
      <c r="B393" s="85">
        <v>2</v>
      </c>
      <c r="C393" s="118">
        <v>0.0015412762325573914</v>
      </c>
      <c r="D393" s="85" t="s">
        <v>3803</v>
      </c>
      <c r="E393" s="85" t="b">
        <v>0</v>
      </c>
      <c r="F393" s="85" t="b">
        <v>0</v>
      </c>
      <c r="G393" s="85" t="b">
        <v>0</v>
      </c>
    </row>
    <row r="394" spans="1:7" ht="15">
      <c r="A394" s="85" t="s">
        <v>3796</v>
      </c>
      <c r="B394" s="85">
        <v>2</v>
      </c>
      <c r="C394" s="118">
        <v>0.0015412762325573914</v>
      </c>
      <c r="D394" s="85" t="s">
        <v>3803</v>
      </c>
      <c r="E394" s="85" t="b">
        <v>0</v>
      </c>
      <c r="F394" s="85" t="b">
        <v>0</v>
      </c>
      <c r="G394" s="85" t="b">
        <v>0</v>
      </c>
    </row>
    <row r="395" spans="1:7" ht="15">
      <c r="A395" s="85" t="s">
        <v>3797</v>
      </c>
      <c r="B395" s="85">
        <v>2</v>
      </c>
      <c r="C395" s="118">
        <v>0.0015412762325573914</v>
      </c>
      <c r="D395" s="85" t="s">
        <v>3803</v>
      </c>
      <c r="E395" s="85" t="b">
        <v>0</v>
      </c>
      <c r="F395" s="85" t="b">
        <v>0</v>
      </c>
      <c r="G395" s="85" t="b">
        <v>0</v>
      </c>
    </row>
    <row r="396" spans="1:7" ht="15">
      <c r="A396" s="85" t="s">
        <v>3798</v>
      </c>
      <c r="B396" s="85">
        <v>2</v>
      </c>
      <c r="C396" s="118">
        <v>0.0015412762325573914</v>
      </c>
      <c r="D396" s="85" t="s">
        <v>3803</v>
      </c>
      <c r="E396" s="85" t="b">
        <v>0</v>
      </c>
      <c r="F396" s="85" t="b">
        <v>0</v>
      </c>
      <c r="G396" s="85" t="b">
        <v>0</v>
      </c>
    </row>
    <row r="397" spans="1:7" ht="15">
      <c r="A397" s="85" t="s">
        <v>3799</v>
      </c>
      <c r="B397" s="85">
        <v>2</v>
      </c>
      <c r="C397" s="118">
        <v>0.0015412762325573914</v>
      </c>
      <c r="D397" s="85" t="s">
        <v>3803</v>
      </c>
      <c r="E397" s="85" t="b">
        <v>0</v>
      </c>
      <c r="F397" s="85" t="b">
        <v>0</v>
      </c>
      <c r="G397" s="85" t="b">
        <v>0</v>
      </c>
    </row>
    <row r="398" spans="1:7" ht="15">
      <c r="A398" s="85" t="s">
        <v>3800</v>
      </c>
      <c r="B398" s="85">
        <v>2</v>
      </c>
      <c r="C398" s="118">
        <v>0.0015412762325573914</v>
      </c>
      <c r="D398" s="85" t="s">
        <v>3803</v>
      </c>
      <c r="E398" s="85" t="b">
        <v>1</v>
      </c>
      <c r="F398" s="85" t="b">
        <v>0</v>
      </c>
      <c r="G398" s="85" t="b">
        <v>0</v>
      </c>
    </row>
    <row r="399" spans="1:7" ht="15">
      <c r="A399" s="85" t="s">
        <v>2972</v>
      </c>
      <c r="B399" s="85">
        <v>30</v>
      </c>
      <c r="C399" s="118">
        <v>0.004490429832568515</v>
      </c>
      <c r="D399" s="85" t="s">
        <v>2809</v>
      </c>
      <c r="E399" s="85" t="b">
        <v>0</v>
      </c>
      <c r="F399" s="85" t="b">
        <v>0</v>
      </c>
      <c r="G399" s="85" t="b">
        <v>0</v>
      </c>
    </row>
    <row r="400" spans="1:7" ht="15">
      <c r="A400" s="85" t="s">
        <v>2928</v>
      </c>
      <c r="B400" s="85">
        <v>18</v>
      </c>
      <c r="C400" s="118">
        <v>0.015051918095062587</v>
      </c>
      <c r="D400" s="85" t="s">
        <v>2809</v>
      </c>
      <c r="E400" s="85" t="b">
        <v>0</v>
      </c>
      <c r="F400" s="85" t="b">
        <v>0</v>
      </c>
      <c r="G400" s="85" t="b">
        <v>0</v>
      </c>
    </row>
    <row r="401" spans="1:7" ht="15">
      <c r="A401" s="85" t="s">
        <v>2973</v>
      </c>
      <c r="B401" s="85">
        <v>12</v>
      </c>
      <c r="C401" s="118">
        <v>0.013657315493261908</v>
      </c>
      <c r="D401" s="85" t="s">
        <v>2809</v>
      </c>
      <c r="E401" s="85" t="b">
        <v>0</v>
      </c>
      <c r="F401" s="85" t="b">
        <v>0</v>
      </c>
      <c r="G401" s="85" t="b">
        <v>0</v>
      </c>
    </row>
    <row r="402" spans="1:7" ht="15">
      <c r="A402" s="85" t="s">
        <v>2976</v>
      </c>
      <c r="B402" s="85">
        <v>6</v>
      </c>
      <c r="C402" s="118">
        <v>0.008825912102650022</v>
      </c>
      <c r="D402" s="85" t="s">
        <v>2809</v>
      </c>
      <c r="E402" s="85" t="b">
        <v>0</v>
      </c>
      <c r="F402" s="85" t="b">
        <v>0</v>
      </c>
      <c r="G402" s="85" t="b">
        <v>0</v>
      </c>
    </row>
    <row r="403" spans="1:7" ht="15">
      <c r="A403" s="85" t="s">
        <v>2977</v>
      </c>
      <c r="B403" s="85">
        <v>6</v>
      </c>
      <c r="C403" s="118">
        <v>0.008825912102650022</v>
      </c>
      <c r="D403" s="85" t="s">
        <v>2809</v>
      </c>
      <c r="E403" s="85" t="b">
        <v>0</v>
      </c>
      <c r="F403" s="85" t="b">
        <v>0</v>
      </c>
      <c r="G403" s="85" t="b">
        <v>0</v>
      </c>
    </row>
    <row r="404" spans="1:7" ht="15">
      <c r="A404" s="85" t="s">
        <v>2978</v>
      </c>
      <c r="B404" s="85">
        <v>5</v>
      </c>
      <c r="C404" s="118">
        <v>0.008103331724303105</v>
      </c>
      <c r="D404" s="85" t="s">
        <v>2809</v>
      </c>
      <c r="E404" s="85" t="b">
        <v>0</v>
      </c>
      <c r="F404" s="85" t="b">
        <v>0</v>
      </c>
      <c r="G404" s="85" t="b">
        <v>0</v>
      </c>
    </row>
    <row r="405" spans="1:7" ht="15">
      <c r="A405" s="85" t="s">
        <v>2979</v>
      </c>
      <c r="B405" s="85">
        <v>4</v>
      </c>
      <c r="C405" s="118">
        <v>0.008160160650643667</v>
      </c>
      <c r="D405" s="85" t="s">
        <v>2809</v>
      </c>
      <c r="E405" s="85" t="b">
        <v>0</v>
      </c>
      <c r="F405" s="85" t="b">
        <v>0</v>
      </c>
      <c r="G405" s="85" t="b">
        <v>0</v>
      </c>
    </row>
    <row r="406" spans="1:7" ht="15">
      <c r="A406" s="85" t="s">
        <v>2980</v>
      </c>
      <c r="B406" s="85">
        <v>4</v>
      </c>
      <c r="C406" s="118">
        <v>0.0072154443057793945</v>
      </c>
      <c r="D406" s="85" t="s">
        <v>2809</v>
      </c>
      <c r="E406" s="85" t="b">
        <v>0</v>
      </c>
      <c r="F406" s="85" t="b">
        <v>0</v>
      </c>
      <c r="G406" s="85" t="b">
        <v>0</v>
      </c>
    </row>
    <row r="407" spans="1:7" ht="15">
      <c r="A407" s="85" t="s">
        <v>2981</v>
      </c>
      <c r="B407" s="85">
        <v>4</v>
      </c>
      <c r="C407" s="118">
        <v>0.0072154443057793945</v>
      </c>
      <c r="D407" s="85" t="s">
        <v>2809</v>
      </c>
      <c r="E407" s="85" t="b">
        <v>1</v>
      </c>
      <c r="F407" s="85" t="b">
        <v>0</v>
      </c>
      <c r="G407" s="85" t="b">
        <v>0</v>
      </c>
    </row>
    <row r="408" spans="1:7" ht="15">
      <c r="A408" s="85" t="s">
        <v>2982</v>
      </c>
      <c r="B408" s="85">
        <v>3</v>
      </c>
      <c r="C408" s="118">
        <v>0.00612012048798275</v>
      </c>
      <c r="D408" s="85" t="s">
        <v>2809</v>
      </c>
      <c r="E408" s="85" t="b">
        <v>0</v>
      </c>
      <c r="F408" s="85" t="b">
        <v>0</v>
      </c>
      <c r="G408" s="85" t="b">
        <v>0</v>
      </c>
    </row>
    <row r="409" spans="1:7" ht="15">
      <c r="A409" s="85" t="s">
        <v>2993</v>
      </c>
      <c r="B409" s="85">
        <v>3</v>
      </c>
      <c r="C409" s="118">
        <v>0.00612012048798275</v>
      </c>
      <c r="D409" s="85" t="s">
        <v>2809</v>
      </c>
      <c r="E409" s="85" t="b">
        <v>0</v>
      </c>
      <c r="F409" s="85" t="b">
        <v>0</v>
      </c>
      <c r="G409" s="85" t="b">
        <v>0</v>
      </c>
    </row>
    <row r="410" spans="1:7" ht="15">
      <c r="A410" s="85" t="s">
        <v>3534</v>
      </c>
      <c r="B410" s="85">
        <v>3</v>
      </c>
      <c r="C410" s="118">
        <v>0.00612012048798275</v>
      </c>
      <c r="D410" s="85" t="s">
        <v>2809</v>
      </c>
      <c r="E410" s="85" t="b">
        <v>0</v>
      </c>
      <c r="F410" s="85" t="b">
        <v>0</v>
      </c>
      <c r="G410" s="85" t="b">
        <v>0</v>
      </c>
    </row>
    <row r="411" spans="1:7" ht="15">
      <c r="A411" s="85" t="s">
        <v>2929</v>
      </c>
      <c r="B411" s="85">
        <v>3</v>
      </c>
      <c r="C411" s="118">
        <v>0.00612012048798275</v>
      </c>
      <c r="D411" s="85" t="s">
        <v>2809</v>
      </c>
      <c r="E411" s="85" t="b">
        <v>0</v>
      </c>
      <c r="F411" s="85" t="b">
        <v>0</v>
      </c>
      <c r="G411" s="85" t="b">
        <v>0</v>
      </c>
    </row>
    <row r="412" spans="1:7" ht="15">
      <c r="A412" s="85" t="s">
        <v>3533</v>
      </c>
      <c r="B412" s="85">
        <v>3</v>
      </c>
      <c r="C412" s="118">
        <v>0.00612012048798275</v>
      </c>
      <c r="D412" s="85" t="s">
        <v>2809</v>
      </c>
      <c r="E412" s="85" t="b">
        <v>0</v>
      </c>
      <c r="F412" s="85" t="b">
        <v>0</v>
      </c>
      <c r="G412" s="85" t="b">
        <v>0</v>
      </c>
    </row>
    <row r="413" spans="1:7" ht="15">
      <c r="A413" s="85" t="s">
        <v>3536</v>
      </c>
      <c r="B413" s="85">
        <v>3</v>
      </c>
      <c r="C413" s="118">
        <v>0.00612012048798275</v>
      </c>
      <c r="D413" s="85" t="s">
        <v>2809</v>
      </c>
      <c r="E413" s="85" t="b">
        <v>0</v>
      </c>
      <c r="F413" s="85" t="b">
        <v>0</v>
      </c>
      <c r="G413" s="85" t="b">
        <v>0</v>
      </c>
    </row>
    <row r="414" spans="1:7" ht="15">
      <c r="A414" s="85" t="s">
        <v>3067</v>
      </c>
      <c r="B414" s="85">
        <v>3</v>
      </c>
      <c r="C414" s="118">
        <v>0.008825912102650022</v>
      </c>
      <c r="D414" s="85" t="s">
        <v>2809</v>
      </c>
      <c r="E414" s="85" t="b">
        <v>0</v>
      </c>
      <c r="F414" s="85" t="b">
        <v>0</v>
      </c>
      <c r="G414" s="85" t="b">
        <v>0</v>
      </c>
    </row>
    <row r="415" spans="1:7" ht="15">
      <c r="A415" s="85" t="s">
        <v>3580</v>
      </c>
      <c r="B415" s="85">
        <v>3</v>
      </c>
      <c r="C415" s="118">
        <v>0.007118747665992284</v>
      </c>
      <c r="D415" s="85" t="s">
        <v>2809</v>
      </c>
      <c r="E415" s="85" t="b">
        <v>0</v>
      </c>
      <c r="F415" s="85" t="b">
        <v>0</v>
      </c>
      <c r="G415" s="85" t="b">
        <v>0</v>
      </c>
    </row>
    <row r="416" spans="1:7" ht="15">
      <c r="A416" s="85" t="s">
        <v>3004</v>
      </c>
      <c r="B416" s="85">
        <v>3</v>
      </c>
      <c r="C416" s="118">
        <v>0.00612012048798275</v>
      </c>
      <c r="D416" s="85" t="s">
        <v>2809</v>
      </c>
      <c r="E416" s="85" t="b">
        <v>0</v>
      </c>
      <c r="F416" s="85" t="b">
        <v>0</v>
      </c>
      <c r="G416" s="85" t="b">
        <v>0</v>
      </c>
    </row>
    <row r="417" spans="1:7" ht="15">
      <c r="A417" s="85" t="s">
        <v>3009</v>
      </c>
      <c r="B417" s="85">
        <v>3</v>
      </c>
      <c r="C417" s="118">
        <v>0.00612012048798275</v>
      </c>
      <c r="D417" s="85" t="s">
        <v>2809</v>
      </c>
      <c r="E417" s="85" t="b">
        <v>0</v>
      </c>
      <c r="F417" s="85" t="b">
        <v>0</v>
      </c>
      <c r="G417" s="85" t="b">
        <v>0</v>
      </c>
    </row>
    <row r="418" spans="1:7" ht="15">
      <c r="A418" s="85" t="s">
        <v>3629</v>
      </c>
      <c r="B418" s="85">
        <v>3</v>
      </c>
      <c r="C418" s="118">
        <v>0.00612012048798275</v>
      </c>
      <c r="D418" s="85" t="s">
        <v>2809</v>
      </c>
      <c r="E418" s="85" t="b">
        <v>0</v>
      </c>
      <c r="F418" s="85" t="b">
        <v>0</v>
      </c>
      <c r="G418" s="85" t="b">
        <v>0</v>
      </c>
    </row>
    <row r="419" spans="1:7" ht="15">
      <c r="A419" s="85" t="s">
        <v>3630</v>
      </c>
      <c r="B419" s="85">
        <v>3</v>
      </c>
      <c r="C419" s="118">
        <v>0.00612012048798275</v>
      </c>
      <c r="D419" s="85" t="s">
        <v>2809</v>
      </c>
      <c r="E419" s="85" t="b">
        <v>0</v>
      </c>
      <c r="F419" s="85" t="b">
        <v>0</v>
      </c>
      <c r="G419" s="85" t="b">
        <v>0</v>
      </c>
    </row>
    <row r="420" spans="1:7" ht="15">
      <c r="A420" s="85" t="s">
        <v>3555</v>
      </c>
      <c r="B420" s="85">
        <v>3</v>
      </c>
      <c r="C420" s="118">
        <v>0.00612012048798275</v>
      </c>
      <c r="D420" s="85" t="s">
        <v>2809</v>
      </c>
      <c r="E420" s="85" t="b">
        <v>0</v>
      </c>
      <c r="F420" s="85" t="b">
        <v>0</v>
      </c>
      <c r="G420" s="85" t="b">
        <v>0</v>
      </c>
    </row>
    <row r="421" spans="1:7" ht="15">
      <c r="A421" s="85" t="s">
        <v>3538</v>
      </c>
      <c r="B421" s="85">
        <v>3</v>
      </c>
      <c r="C421" s="118">
        <v>0.00612012048798275</v>
      </c>
      <c r="D421" s="85" t="s">
        <v>2809</v>
      </c>
      <c r="E421" s="85" t="b">
        <v>0</v>
      </c>
      <c r="F421" s="85" t="b">
        <v>0</v>
      </c>
      <c r="G421" s="85" t="b">
        <v>0</v>
      </c>
    </row>
    <row r="422" spans="1:7" ht="15">
      <c r="A422" s="85" t="s">
        <v>3772</v>
      </c>
      <c r="B422" s="85">
        <v>2</v>
      </c>
      <c r="C422" s="118">
        <v>0.0047458317773281895</v>
      </c>
      <c r="D422" s="85" t="s">
        <v>2809</v>
      </c>
      <c r="E422" s="85" t="b">
        <v>0</v>
      </c>
      <c r="F422" s="85" t="b">
        <v>0</v>
      </c>
      <c r="G422" s="85" t="b">
        <v>0</v>
      </c>
    </row>
    <row r="423" spans="1:7" ht="15">
      <c r="A423" s="85" t="s">
        <v>3771</v>
      </c>
      <c r="B423" s="85">
        <v>2</v>
      </c>
      <c r="C423" s="118">
        <v>0.0047458317773281895</v>
      </c>
      <c r="D423" s="85" t="s">
        <v>2809</v>
      </c>
      <c r="E423" s="85" t="b">
        <v>0</v>
      </c>
      <c r="F423" s="85" t="b">
        <v>0</v>
      </c>
      <c r="G423" s="85" t="b">
        <v>0</v>
      </c>
    </row>
    <row r="424" spans="1:7" ht="15">
      <c r="A424" s="85" t="s">
        <v>2931</v>
      </c>
      <c r="B424" s="85">
        <v>2</v>
      </c>
      <c r="C424" s="118">
        <v>0.0047458317773281895</v>
      </c>
      <c r="D424" s="85" t="s">
        <v>2809</v>
      </c>
      <c r="E424" s="85" t="b">
        <v>0</v>
      </c>
      <c r="F424" s="85" t="b">
        <v>0</v>
      </c>
      <c r="G424" s="85" t="b">
        <v>0</v>
      </c>
    </row>
    <row r="425" spans="1:7" ht="15">
      <c r="A425" s="85" t="s">
        <v>3660</v>
      </c>
      <c r="B425" s="85">
        <v>2</v>
      </c>
      <c r="C425" s="118">
        <v>0.005883941401766682</v>
      </c>
      <c r="D425" s="85" t="s">
        <v>2809</v>
      </c>
      <c r="E425" s="85" t="b">
        <v>0</v>
      </c>
      <c r="F425" s="85" t="b">
        <v>0</v>
      </c>
      <c r="G425" s="85" t="b">
        <v>0</v>
      </c>
    </row>
    <row r="426" spans="1:7" ht="15">
      <c r="A426" s="85" t="s">
        <v>3732</v>
      </c>
      <c r="B426" s="85">
        <v>2</v>
      </c>
      <c r="C426" s="118">
        <v>0.0047458317773281895</v>
      </c>
      <c r="D426" s="85" t="s">
        <v>2809</v>
      </c>
      <c r="E426" s="85" t="b">
        <v>1</v>
      </c>
      <c r="F426" s="85" t="b">
        <v>0</v>
      </c>
      <c r="G426" s="85" t="b">
        <v>0</v>
      </c>
    </row>
    <row r="427" spans="1:7" ht="15">
      <c r="A427" s="85" t="s">
        <v>3709</v>
      </c>
      <c r="B427" s="85">
        <v>2</v>
      </c>
      <c r="C427" s="118">
        <v>0.0047458317773281895</v>
      </c>
      <c r="D427" s="85" t="s">
        <v>2809</v>
      </c>
      <c r="E427" s="85" t="b">
        <v>0</v>
      </c>
      <c r="F427" s="85" t="b">
        <v>0</v>
      </c>
      <c r="G427" s="85" t="b">
        <v>0</v>
      </c>
    </row>
    <row r="428" spans="1:7" ht="15">
      <c r="A428" s="85" t="s">
        <v>3542</v>
      </c>
      <c r="B428" s="85">
        <v>2</v>
      </c>
      <c r="C428" s="118">
        <v>0.0047458317773281895</v>
      </c>
      <c r="D428" s="85" t="s">
        <v>2809</v>
      </c>
      <c r="E428" s="85" t="b">
        <v>0</v>
      </c>
      <c r="F428" s="85" t="b">
        <v>0</v>
      </c>
      <c r="G428" s="85" t="b">
        <v>0</v>
      </c>
    </row>
    <row r="429" spans="1:7" ht="15">
      <c r="A429" s="85" t="s">
        <v>3546</v>
      </c>
      <c r="B429" s="85">
        <v>2</v>
      </c>
      <c r="C429" s="118">
        <v>0.0047458317773281895</v>
      </c>
      <c r="D429" s="85" t="s">
        <v>2809</v>
      </c>
      <c r="E429" s="85" t="b">
        <v>0</v>
      </c>
      <c r="F429" s="85" t="b">
        <v>0</v>
      </c>
      <c r="G429" s="85" t="b">
        <v>0</v>
      </c>
    </row>
    <row r="430" spans="1:7" ht="15">
      <c r="A430" s="85" t="s">
        <v>3773</v>
      </c>
      <c r="B430" s="85">
        <v>2</v>
      </c>
      <c r="C430" s="118">
        <v>0.005883941401766682</v>
      </c>
      <c r="D430" s="85" t="s">
        <v>2809</v>
      </c>
      <c r="E430" s="85" t="b">
        <v>0</v>
      </c>
      <c r="F430" s="85" t="b">
        <v>0</v>
      </c>
      <c r="G430" s="85" t="b">
        <v>0</v>
      </c>
    </row>
    <row r="431" spans="1:7" ht="15">
      <c r="A431" s="85" t="s">
        <v>3712</v>
      </c>
      <c r="B431" s="85">
        <v>2</v>
      </c>
      <c r="C431" s="118">
        <v>0.0047458317773281895</v>
      </c>
      <c r="D431" s="85" t="s">
        <v>2809</v>
      </c>
      <c r="E431" s="85" t="b">
        <v>0</v>
      </c>
      <c r="F431" s="85" t="b">
        <v>0</v>
      </c>
      <c r="G431" s="85" t="b">
        <v>0</v>
      </c>
    </row>
    <row r="432" spans="1:7" ht="15">
      <c r="A432" s="85" t="s">
        <v>3707</v>
      </c>
      <c r="B432" s="85">
        <v>2</v>
      </c>
      <c r="C432" s="118">
        <v>0.0047458317773281895</v>
      </c>
      <c r="D432" s="85" t="s">
        <v>2809</v>
      </c>
      <c r="E432" s="85" t="b">
        <v>0</v>
      </c>
      <c r="F432" s="85" t="b">
        <v>0</v>
      </c>
      <c r="G432" s="85" t="b">
        <v>0</v>
      </c>
    </row>
    <row r="433" spans="1:7" ht="15">
      <c r="A433" s="85" t="s">
        <v>3729</v>
      </c>
      <c r="B433" s="85">
        <v>2</v>
      </c>
      <c r="C433" s="118">
        <v>0.0047458317773281895</v>
      </c>
      <c r="D433" s="85" t="s">
        <v>2809</v>
      </c>
      <c r="E433" s="85" t="b">
        <v>0</v>
      </c>
      <c r="F433" s="85" t="b">
        <v>0</v>
      </c>
      <c r="G433" s="85" t="b">
        <v>0</v>
      </c>
    </row>
    <row r="434" spans="1:7" ht="15">
      <c r="A434" s="85" t="s">
        <v>3041</v>
      </c>
      <c r="B434" s="85">
        <v>2</v>
      </c>
      <c r="C434" s="118">
        <v>0.0047458317773281895</v>
      </c>
      <c r="D434" s="85" t="s">
        <v>2809</v>
      </c>
      <c r="E434" s="85" t="b">
        <v>0</v>
      </c>
      <c r="F434" s="85" t="b">
        <v>0</v>
      </c>
      <c r="G434" s="85" t="b">
        <v>0</v>
      </c>
    </row>
    <row r="435" spans="1:7" ht="15">
      <c r="A435" s="85" t="s">
        <v>3711</v>
      </c>
      <c r="B435" s="85">
        <v>2</v>
      </c>
      <c r="C435" s="118">
        <v>0.0047458317773281895</v>
      </c>
      <c r="D435" s="85" t="s">
        <v>2809</v>
      </c>
      <c r="E435" s="85" t="b">
        <v>0</v>
      </c>
      <c r="F435" s="85" t="b">
        <v>0</v>
      </c>
      <c r="G435" s="85" t="b">
        <v>0</v>
      </c>
    </row>
    <row r="436" spans="1:7" ht="15">
      <c r="A436" s="85" t="s">
        <v>3524</v>
      </c>
      <c r="B436" s="85">
        <v>2</v>
      </c>
      <c r="C436" s="118">
        <v>0.0047458317773281895</v>
      </c>
      <c r="D436" s="85" t="s">
        <v>2809</v>
      </c>
      <c r="E436" s="85" t="b">
        <v>0</v>
      </c>
      <c r="F436" s="85" t="b">
        <v>0</v>
      </c>
      <c r="G436" s="85" t="b">
        <v>0</v>
      </c>
    </row>
    <row r="437" spans="1:7" ht="15">
      <c r="A437" s="85" t="s">
        <v>3537</v>
      </c>
      <c r="B437" s="85">
        <v>2</v>
      </c>
      <c r="C437" s="118">
        <v>0.0047458317773281895</v>
      </c>
      <c r="D437" s="85" t="s">
        <v>2809</v>
      </c>
      <c r="E437" s="85" t="b">
        <v>0</v>
      </c>
      <c r="F437" s="85" t="b">
        <v>0</v>
      </c>
      <c r="G437" s="85" t="b">
        <v>0</v>
      </c>
    </row>
    <row r="438" spans="1:7" ht="15">
      <c r="A438" s="85" t="s">
        <v>3731</v>
      </c>
      <c r="B438" s="85">
        <v>2</v>
      </c>
      <c r="C438" s="118">
        <v>0.0047458317773281895</v>
      </c>
      <c r="D438" s="85" t="s">
        <v>2809</v>
      </c>
      <c r="E438" s="85" t="b">
        <v>0</v>
      </c>
      <c r="F438" s="85" t="b">
        <v>0</v>
      </c>
      <c r="G438" s="85" t="b">
        <v>0</v>
      </c>
    </row>
    <row r="439" spans="1:7" ht="15">
      <c r="A439" s="85" t="s">
        <v>3628</v>
      </c>
      <c r="B439" s="85">
        <v>2</v>
      </c>
      <c r="C439" s="118">
        <v>0.0047458317773281895</v>
      </c>
      <c r="D439" s="85" t="s">
        <v>2809</v>
      </c>
      <c r="E439" s="85" t="b">
        <v>0</v>
      </c>
      <c r="F439" s="85" t="b">
        <v>0</v>
      </c>
      <c r="G439" s="85" t="b">
        <v>0</v>
      </c>
    </row>
    <row r="440" spans="1:7" ht="15">
      <c r="A440" s="85" t="s">
        <v>3535</v>
      </c>
      <c r="B440" s="85">
        <v>2</v>
      </c>
      <c r="C440" s="118">
        <v>0.0047458317773281895</v>
      </c>
      <c r="D440" s="85" t="s">
        <v>2809</v>
      </c>
      <c r="E440" s="85" t="b">
        <v>0</v>
      </c>
      <c r="F440" s="85" t="b">
        <v>0</v>
      </c>
      <c r="G440" s="85" t="b">
        <v>0</v>
      </c>
    </row>
    <row r="441" spans="1:7" ht="15">
      <c r="A441" s="85" t="s">
        <v>3696</v>
      </c>
      <c r="B441" s="85">
        <v>2</v>
      </c>
      <c r="C441" s="118">
        <v>0.0047458317773281895</v>
      </c>
      <c r="D441" s="85" t="s">
        <v>2809</v>
      </c>
      <c r="E441" s="85" t="b">
        <v>0</v>
      </c>
      <c r="F441" s="85" t="b">
        <v>0</v>
      </c>
      <c r="G441" s="85" t="b">
        <v>0</v>
      </c>
    </row>
    <row r="442" spans="1:7" ht="15">
      <c r="A442" s="85" t="s">
        <v>3010</v>
      </c>
      <c r="B442" s="85">
        <v>2</v>
      </c>
      <c r="C442" s="118">
        <v>0.0047458317773281895</v>
      </c>
      <c r="D442" s="85" t="s">
        <v>2809</v>
      </c>
      <c r="E442" s="85" t="b">
        <v>0</v>
      </c>
      <c r="F442" s="85" t="b">
        <v>0</v>
      </c>
      <c r="G442" s="85" t="b">
        <v>0</v>
      </c>
    </row>
    <row r="443" spans="1:7" ht="15">
      <c r="A443" s="85" t="s">
        <v>3697</v>
      </c>
      <c r="B443" s="85">
        <v>2</v>
      </c>
      <c r="C443" s="118">
        <v>0.0047458317773281895</v>
      </c>
      <c r="D443" s="85" t="s">
        <v>2809</v>
      </c>
      <c r="E443" s="85" t="b">
        <v>0</v>
      </c>
      <c r="F443" s="85" t="b">
        <v>0</v>
      </c>
      <c r="G443" s="85" t="b">
        <v>0</v>
      </c>
    </row>
    <row r="444" spans="1:7" ht="15">
      <c r="A444" s="85" t="s">
        <v>3708</v>
      </c>
      <c r="B444" s="85">
        <v>2</v>
      </c>
      <c r="C444" s="118">
        <v>0.0047458317773281895</v>
      </c>
      <c r="D444" s="85" t="s">
        <v>2809</v>
      </c>
      <c r="E444" s="85" t="b">
        <v>0</v>
      </c>
      <c r="F444" s="85" t="b">
        <v>0</v>
      </c>
      <c r="G444" s="85" t="b">
        <v>0</v>
      </c>
    </row>
    <row r="445" spans="1:7" ht="15">
      <c r="A445" s="85" t="s">
        <v>3721</v>
      </c>
      <c r="B445" s="85">
        <v>2</v>
      </c>
      <c r="C445" s="118">
        <v>0.0047458317773281895</v>
      </c>
      <c r="D445" s="85" t="s">
        <v>2809</v>
      </c>
      <c r="E445" s="85" t="b">
        <v>0</v>
      </c>
      <c r="F445" s="85" t="b">
        <v>0</v>
      </c>
      <c r="G445" s="85" t="b">
        <v>0</v>
      </c>
    </row>
    <row r="446" spans="1:7" ht="15">
      <c r="A446" s="85" t="s">
        <v>3722</v>
      </c>
      <c r="B446" s="85">
        <v>2</v>
      </c>
      <c r="C446" s="118">
        <v>0.0047458317773281895</v>
      </c>
      <c r="D446" s="85" t="s">
        <v>2809</v>
      </c>
      <c r="E446" s="85" t="b">
        <v>0</v>
      </c>
      <c r="F446" s="85" t="b">
        <v>0</v>
      </c>
      <c r="G446" s="85" t="b">
        <v>0</v>
      </c>
    </row>
    <row r="447" spans="1:7" ht="15">
      <c r="A447" s="85" t="s">
        <v>3723</v>
      </c>
      <c r="B447" s="85">
        <v>2</v>
      </c>
      <c r="C447" s="118">
        <v>0.0047458317773281895</v>
      </c>
      <c r="D447" s="85" t="s">
        <v>2809</v>
      </c>
      <c r="E447" s="85" t="b">
        <v>0</v>
      </c>
      <c r="F447" s="85" t="b">
        <v>0</v>
      </c>
      <c r="G447" s="85" t="b">
        <v>0</v>
      </c>
    </row>
    <row r="448" spans="1:7" ht="15">
      <c r="A448" s="85" t="s">
        <v>3539</v>
      </c>
      <c r="B448" s="85">
        <v>2</v>
      </c>
      <c r="C448" s="118">
        <v>0.0047458317773281895</v>
      </c>
      <c r="D448" s="85" t="s">
        <v>2809</v>
      </c>
      <c r="E448" s="85" t="b">
        <v>0</v>
      </c>
      <c r="F448" s="85" t="b">
        <v>0</v>
      </c>
      <c r="G448" s="85" t="b">
        <v>0</v>
      </c>
    </row>
    <row r="449" spans="1:7" ht="15">
      <c r="A449" s="85" t="s">
        <v>3724</v>
      </c>
      <c r="B449" s="85">
        <v>2</v>
      </c>
      <c r="C449" s="118">
        <v>0.0047458317773281895</v>
      </c>
      <c r="D449" s="85" t="s">
        <v>2809</v>
      </c>
      <c r="E449" s="85" t="b">
        <v>0</v>
      </c>
      <c r="F449" s="85" t="b">
        <v>0</v>
      </c>
      <c r="G449" s="85" t="b">
        <v>0</v>
      </c>
    </row>
    <row r="450" spans="1:7" ht="15">
      <c r="A450" s="85" t="s">
        <v>3725</v>
      </c>
      <c r="B450" s="85">
        <v>2</v>
      </c>
      <c r="C450" s="118">
        <v>0.0047458317773281895</v>
      </c>
      <c r="D450" s="85" t="s">
        <v>2809</v>
      </c>
      <c r="E450" s="85" t="b">
        <v>1</v>
      </c>
      <c r="F450" s="85" t="b">
        <v>0</v>
      </c>
      <c r="G450" s="85" t="b">
        <v>0</v>
      </c>
    </row>
    <row r="451" spans="1:7" ht="15">
      <c r="A451" s="85" t="s">
        <v>3726</v>
      </c>
      <c r="B451" s="85">
        <v>2</v>
      </c>
      <c r="C451" s="118">
        <v>0.0047458317773281895</v>
      </c>
      <c r="D451" s="85" t="s">
        <v>2809</v>
      </c>
      <c r="E451" s="85" t="b">
        <v>0</v>
      </c>
      <c r="F451" s="85" t="b">
        <v>0</v>
      </c>
      <c r="G451" s="85" t="b">
        <v>0</v>
      </c>
    </row>
    <row r="452" spans="1:7" ht="15">
      <c r="A452" s="85" t="s">
        <v>3634</v>
      </c>
      <c r="B452" s="85">
        <v>2</v>
      </c>
      <c r="C452" s="118">
        <v>0.0047458317773281895</v>
      </c>
      <c r="D452" s="85" t="s">
        <v>2809</v>
      </c>
      <c r="E452" s="85" t="b">
        <v>0</v>
      </c>
      <c r="F452" s="85" t="b">
        <v>0</v>
      </c>
      <c r="G452" s="85" t="b">
        <v>0</v>
      </c>
    </row>
    <row r="453" spans="1:7" ht="15">
      <c r="A453" s="85" t="s">
        <v>3727</v>
      </c>
      <c r="B453" s="85">
        <v>2</v>
      </c>
      <c r="C453" s="118">
        <v>0.0047458317773281895</v>
      </c>
      <c r="D453" s="85" t="s">
        <v>2809</v>
      </c>
      <c r="E453" s="85" t="b">
        <v>0</v>
      </c>
      <c r="F453" s="85" t="b">
        <v>0</v>
      </c>
      <c r="G453" s="85" t="b">
        <v>0</v>
      </c>
    </row>
    <row r="454" spans="1:7" ht="15">
      <c r="A454" s="85" t="s">
        <v>3728</v>
      </c>
      <c r="B454" s="85">
        <v>2</v>
      </c>
      <c r="C454" s="118">
        <v>0.0047458317773281895</v>
      </c>
      <c r="D454" s="85" t="s">
        <v>2809</v>
      </c>
      <c r="E454" s="85" t="b">
        <v>0</v>
      </c>
      <c r="F454" s="85" t="b">
        <v>0</v>
      </c>
      <c r="G454" s="85" t="b">
        <v>0</v>
      </c>
    </row>
    <row r="455" spans="1:7" ht="15">
      <c r="A455" s="85" t="s">
        <v>3635</v>
      </c>
      <c r="B455" s="85">
        <v>2</v>
      </c>
      <c r="C455" s="118">
        <v>0.0047458317773281895</v>
      </c>
      <c r="D455" s="85" t="s">
        <v>2809</v>
      </c>
      <c r="E455" s="85" t="b">
        <v>0</v>
      </c>
      <c r="F455" s="85" t="b">
        <v>0</v>
      </c>
      <c r="G455" s="85" t="b">
        <v>0</v>
      </c>
    </row>
    <row r="456" spans="1:7" ht="15">
      <c r="A456" s="85" t="s">
        <v>3014</v>
      </c>
      <c r="B456" s="85">
        <v>2</v>
      </c>
      <c r="C456" s="118">
        <v>0.0047458317773281895</v>
      </c>
      <c r="D456" s="85" t="s">
        <v>2809</v>
      </c>
      <c r="E456" s="85" t="b">
        <v>0</v>
      </c>
      <c r="F456" s="85" t="b">
        <v>0</v>
      </c>
      <c r="G456" s="85" t="b">
        <v>0</v>
      </c>
    </row>
    <row r="457" spans="1:7" ht="15">
      <c r="A457" s="85" t="s">
        <v>2927</v>
      </c>
      <c r="B457" s="85">
        <v>2</v>
      </c>
      <c r="C457" s="118">
        <v>0.0047458317773281895</v>
      </c>
      <c r="D457" s="85" t="s">
        <v>2809</v>
      </c>
      <c r="E457" s="85" t="b">
        <v>0</v>
      </c>
      <c r="F457" s="85" t="b">
        <v>0</v>
      </c>
      <c r="G457" s="85" t="b">
        <v>0</v>
      </c>
    </row>
    <row r="458" spans="1:7" ht="15">
      <c r="A458" s="85" t="s">
        <v>3625</v>
      </c>
      <c r="B458" s="85">
        <v>2</v>
      </c>
      <c r="C458" s="118">
        <v>0.0047458317773281895</v>
      </c>
      <c r="D458" s="85" t="s">
        <v>2809</v>
      </c>
      <c r="E458" s="85" t="b">
        <v>0</v>
      </c>
      <c r="F458" s="85" t="b">
        <v>0</v>
      </c>
      <c r="G458" s="85" t="b">
        <v>0</v>
      </c>
    </row>
    <row r="459" spans="1:7" ht="15">
      <c r="A459" s="85" t="s">
        <v>3710</v>
      </c>
      <c r="B459" s="85">
        <v>2</v>
      </c>
      <c r="C459" s="118">
        <v>0.0047458317773281895</v>
      </c>
      <c r="D459" s="85" t="s">
        <v>2809</v>
      </c>
      <c r="E459" s="85" t="b">
        <v>0</v>
      </c>
      <c r="F459" s="85" t="b">
        <v>0</v>
      </c>
      <c r="G459" s="85" t="b">
        <v>0</v>
      </c>
    </row>
    <row r="460" spans="1:7" ht="15">
      <c r="A460" s="85" t="s">
        <v>3525</v>
      </c>
      <c r="B460" s="85">
        <v>2</v>
      </c>
      <c r="C460" s="118">
        <v>0.0047458317773281895</v>
      </c>
      <c r="D460" s="85" t="s">
        <v>2809</v>
      </c>
      <c r="E460" s="85" t="b">
        <v>0</v>
      </c>
      <c r="F460" s="85" t="b">
        <v>0</v>
      </c>
      <c r="G460" s="85" t="b">
        <v>0</v>
      </c>
    </row>
    <row r="461" spans="1:7" ht="15">
      <c r="A461" s="85" t="s">
        <v>3679</v>
      </c>
      <c r="B461" s="85">
        <v>2</v>
      </c>
      <c r="C461" s="118">
        <v>0.0047458317773281895</v>
      </c>
      <c r="D461" s="85" t="s">
        <v>2809</v>
      </c>
      <c r="E461" s="85" t="b">
        <v>0</v>
      </c>
      <c r="F461" s="85" t="b">
        <v>0</v>
      </c>
      <c r="G461" s="85" t="b">
        <v>0</v>
      </c>
    </row>
    <row r="462" spans="1:7" ht="15">
      <c r="A462" s="85" t="s">
        <v>3607</v>
      </c>
      <c r="B462" s="85">
        <v>2</v>
      </c>
      <c r="C462" s="118">
        <v>0.0047458317773281895</v>
      </c>
      <c r="D462" s="85" t="s">
        <v>2809</v>
      </c>
      <c r="E462" s="85" t="b">
        <v>0</v>
      </c>
      <c r="F462" s="85" t="b">
        <v>0</v>
      </c>
      <c r="G462" s="85" t="b">
        <v>0</v>
      </c>
    </row>
    <row r="463" spans="1:7" ht="15">
      <c r="A463" s="85" t="s">
        <v>3680</v>
      </c>
      <c r="B463" s="85">
        <v>2</v>
      </c>
      <c r="C463" s="118">
        <v>0.0047458317773281895</v>
      </c>
      <c r="D463" s="85" t="s">
        <v>2809</v>
      </c>
      <c r="E463" s="85" t="b">
        <v>0</v>
      </c>
      <c r="F463" s="85" t="b">
        <v>0</v>
      </c>
      <c r="G463" s="85" t="b">
        <v>0</v>
      </c>
    </row>
    <row r="464" spans="1:7" ht="15">
      <c r="A464" s="85" t="s">
        <v>3681</v>
      </c>
      <c r="B464" s="85">
        <v>2</v>
      </c>
      <c r="C464" s="118">
        <v>0.0047458317773281895</v>
      </c>
      <c r="D464" s="85" t="s">
        <v>2809</v>
      </c>
      <c r="E464" s="85" t="b">
        <v>0</v>
      </c>
      <c r="F464" s="85" t="b">
        <v>1</v>
      </c>
      <c r="G464" s="85" t="b">
        <v>0</v>
      </c>
    </row>
    <row r="465" spans="1:7" ht="15">
      <c r="A465" s="85" t="s">
        <v>3683</v>
      </c>
      <c r="B465" s="85">
        <v>2</v>
      </c>
      <c r="C465" s="118">
        <v>0.0047458317773281895</v>
      </c>
      <c r="D465" s="85" t="s">
        <v>2809</v>
      </c>
      <c r="E465" s="85" t="b">
        <v>0</v>
      </c>
      <c r="F465" s="85" t="b">
        <v>0</v>
      </c>
      <c r="G465" s="85" t="b">
        <v>0</v>
      </c>
    </row>
    <row r="466" spans="1:7" ht="15">
      <c r="A466" s="85" t="s">
        <v>3684</v>
      </c>
      <c r="B466" s="85">
        <v>2</v>
      </c>
      <c r="C466" s="118">
        <v>0.0047458317773281895</v>
      </c>
      <c r="D466" s="85" t="s">
        <v>2809</v>
      </c>
      <c r="E466" s="85" t="b">
        <v>0</v>
      </c>
      <c r="F466" s="85" t="b">
        <v>0</v>
      </c>
      <c r="G466" s="85" t="b">
        <v>0</v>
      </c>
    </row>
    <row r="467" spans="1:7" ht="15">
      <c r="A467" s="85" t="s">
        <v>3550</v>
      </c>
      <c r="B467" s="85">
        <v>2</v>
      </c>
      <c r="C467" s="118">
        <v>0.0047458317773281895</v>
      </c>
      <c r="D467" s="85" t="s">
        <v>2809</v>
      </c>
      <c r="E467" s="85" t="b">
        <v>0</v>
      </c>
      <c r="F467" s="85" t="b">
        <v>0</v>
      </c>
      <c r="G467" s="85" t="b">
        <v>0</v>
      </c>
    </row>
    <row r="468" spans="1:7" ht="15">
      <c r="A468" s="85" t="s">
        <v>363</v>
      </c>
      <c r="B468" s="85">
        <v>20</v>
      </c>
      <c r="C468" s="118">
        <v>0.0014869683557851292</v>
      </c>
      <c r="D468" s="85" t="s">
        <v>2810</v>
      </c>
      <c r="E468" s="85" t="b">
        <v>0</v>
      </c>
      <c r="F468" s="85" t="b">
        <v>0</v>
      </c>
      <c r="G468" s="85" t="b">
        <v>0</v>
      </c>
    </row>
    <row r="469" spans="1:7" ht="15">
      <c r="A469" s="85" t="s">
        <v>2972</v>
      </c>
      <c r="B469" s="85">
        <v>19</v>
      </c>
      <c r="C469" s="118">
        <v>0.0028977129187393565</v>
      </c>
      <c r="D469" s="85" t="s">
        <v>2810</v>
      </c>
      <c r="E469" s="85" t="b">
        <v>0</v>
      </c>
      <c r="F469" s="85" t="b">
        <v>0</v>
      </c>
      <c r="G469" s="85" t="b">
        <v>0</v>
      </c>
    </row>
    <row r="470" spans="1:7" ht="15">
      <c r="A470" s="85" t="s">
        <v>2984</v>
      </c>
      <c r="B470" s="85">
        <v>14</v>
      </c>
      <c r="C470" s="118">
        <v>0.008650096936068552</v>
      </c>
      <c r="D470" s="85" t="s">
        <v>2810</v>
      </c>
      <c r="E470" s="85" t="b">
        <v>0</v>
      </c>
      <c r="F470" s="85" t="b">
        <v>0</v>
      </c>
      <c r="G470" s="85" t="b">
        <v>0</v>
      </c>
    </row>
    <row r="471" spans="1:7" ht="15">
      <c r="A471" s="85" t="s">
        <v>2985</v>
      </c>
      <c r="B471" s="85">
        <v>14</v>
      </c>
      <c r="C471" s="118">
        <v>0.008650096936068552</v>
      </c>
      <c r="D471" s="85" t="s">
        <v>2810</v>
      </c>
      <c r="E471" s="85" t="b">
        <v>0</v>
      </c>
      <c r="F471" s="85" t="b">
        <v>1</v>
      </c>
      <c r="G471" s="85" t="b">
        <v>0</v>
      </c>
    </row>
    <row r="472" spans="1:7" ht="15">
      <c r="A472" s="85" t="s">
        <v>2986</v>
      </c>
      <c r="B472" s="85">
        <v>14</v>
      </c>
      <c r="C472" s="118">
        <v>0.008650096936068552</v>
      </c>
      <c r="D472" s="85" t="s">
        <v>2810</v>
      </c>
      <c r="E472" s="85" t="b">
        <v>0</v>
      </c>
      <c r="F472" s="85" t="b">
        <v>0</v>
      </c>
      <c r="G472" s="85" t="b">
        <v>0</v>
      </c>
    </row>
    <row r="473" spans="1:7" ht="15">
      <c r="A473" s="85" t="s">
        <v>2987</v>
      </c>
      <c r="B473" s="85">
        <v>14</v>
      </c>
      <c r="C473" s="118">
        <v>0.008650096936068552</v>
      </c>
      <c r="D473" s="85" t="s">
        <v>2810</v>
      </c>
      <c r="E473" s="85" t="b">
        <v>0</v>
      </c>
      <c r="F473" s="85" t="b">
        <v>0</v>
      </c>
      <c r="G473" s="85" t="b">
        <v>0</v>
      </c>
    </row>
    <row r="474" spans="1:7" ht="15">
      <c r="A474" s="85" t="s">
        <v>2988</v>
      </c>
      <c r="B474" s="85">
        <v>14</v>
      </c>
      <c r="C474" s="118">
        <v>0.008650096936068552</v>
      </c>
      <c r="D474" s="85" t="s">
        <v>2810</v>
      </c>
      <c r="E474" s="85" t="b">
        <v>0</v>
      </c>
      <c r="F474" s="85" t="b">
        <v>0</v>
      </c>
      <c r="G474" s="85" t="b">
        <v>0</v>
      </c>
    </row>
    <row r="475" spans="1:7" ht="15">
      <c r="A475" s="85" t="s">
        <v>2989</v>
      </c>
      <c r="B475" s="85">
        <v>14</v>
      </c>
      <c r="C475" s="118">
        <v>0.008650096936068552</v>
      </c>
      <c r="D475" s="85" t="s">
        <v>2810</v>
      </c>
      <c r="E475" s="85" t="b">
        <v>0</v>
      </c>
      <c r="F475" s="85" t="b">
        <v>0</v>
      </c>
      <c r="G475" s="85" t="b">
        <v>0</v>
      </c>
    </row>
    <row r="476" spans="1:7" ht="15">
      <c r="A476" s="85" t="s">
        <v>2990</v>
      </c>
      <c r="B476" s="85">
        <v>14</v>
      </c>
      <c r="C476" s="118">
        <v>0.008650096936068552</v>
      </c>
      <c r="D476" s="85" t="s">
        <v>2810</v>
      </c>
      <c r="E476" s="85" t="b">
        <v>0</v>
      </c>
      <c r="F476" s="85" t="b">
        <v>0</v>
      </c>
      <c r="G476" s="85" t="b">
        <v>0</v>
      </c>
    </row>
    <row r="477" spans="1:7" ht="15">
      <c r="A477" s="85" t="s">
        <v>356</v>
      </c>
      <c r="B477" s="85">
        <v>13</v>
      </c>
      <c r="C477" s="118">
        <v>0.009500306145796746</v>
      </c>
      <c r="D477" s="85" t="s">
        <v>2810</v>
      </c>
      <c r="E477" s="85" t="b">
        <v>0</v>
      </c>
      <c r="F477" s="85" t="b">
        <v>0</v>
      </c>
      <c r="G477" s="85" t="b">
        <v>0</v>
      </c>
    </row>
    <row r="478" spans="1:7" ht="15">
      <c r="A478" s="85" t="s">
        <v>3530</v>
      </c>
      <c r="B478" s="85">
        <v>13</v>
      </c>
      <c r="C478" s="118">
        <v>0.009500306145796746</v>
      </c>
      <c r="D478" s="85" t="s">
        <v>2810</v>
      </c>
      <c r="E478" s="85" t="b">
        <v>1</v>
      </c>
      <c r="F478" s="85" t="b">
        <v>0</v>
      </c>
      <c r="G478" s="85" t="b">
        <v>0</v>
      </c>
    </row>
    <row r="479" spans="1:7" ht="15">
      <c r="A479" s="85" t="s">
        <v>3531</v>
      </c>
      <c r="B479" s="85">
        <v>13</v>
      </c>
      <c r="C479" s="118">
        <v>0.009500306145796746</v>
      </c>
      <c r="D479" s="85" t="s">
        <v>2810</v>
      </c>
      <c r="E479" s="85" t="b">
        <v>0</v>
      </c>
      <c r="F479" s="85" t="b">
        <v>0</v>
      </c>
      <c r="G479" s="85" t="b">
        <v>0</v>
      </c>
    </row>
    <row r="480" spans="1:7" ht="15">
      <c r="A480" s="85" t="s">
        <v>2931</v>
      </c>
      <c r="B480" s="85">
        <v>3</v>
      </c>
      <c r="C480" s="118">
        <v>0.010749361042841453</v>
      </c>
      <c r="D480" s="85" t="s">
        <v>2810</v>
      </c>
      <c r="E480" s="85" t="b">
        <v>0</v>
      </c>
      <c r="F480" s="85" t="b">
        <v>0</v>
      </c>
      <c r="G480" s="85" t="b">
        <v>0</v>
      </c>
    </row>
    <row r="481" spans="1:7" ht="15">
      <c r="A481" s="85" t="s">
        <v>3691</v>
      </c>
      <c r="B481" s="85">
        <v>2</v>
      </c>
      <c r="C481" s="118">
        <v>0.007166240695227636</v>
      </c>
      <c r="D481" s="85" t="s">
        <v>2810</v>
      </c>
      <c r="E481" s="85" t="b">
        <v>0</v>
      </c>
      <c r="F481" s="85" t="b">
        <v>0</v>
      </c>
      <c r="G481" s="85" t="b">
        <v>0</v>
      </c>
    </row>
    <row r="482" spans="1:7" ht="15">
      <c r="A482" s="85" t="s">
        <v>3692</v>
      </c>
      <c r="B482" s="85">
        <v>2</v>
      </c>
      <c r="C482" s="118">
        <v>0.007166240695227636</v>
      </c>
      <c r="D482" s="85" t="s">
        <v>2810</v>
      </c>
      <c r="E482" s="85" t="b">
        <v>0</v>
      </c>
      <c r="F482" s="85" t="b">
        <v>0</v>
      </c>
      <c r="G482" s="85" t="b">
        <v>0</v>
      </c>
    </row>
    <row r="483" spans="1:7" ht="15">
      <c r="A483" s="85" t="s">
        <v>2934</v>
      </c>
      <c r="B483" s="85">
        <v>2</v>
      </c>
      <c r="C483" s="118">
        <v>0.007166240695227636</v>
      </c>
      <c r="D483" s="85" t="s">
        <v>2810</v>
      </c>
      <c r="E483" s="85" t="b">
        <v>0</v>
      </c>
      <c r="F483" s="85" t="b">
        <v>0</v>
      </c>
      <c r="G483" s="85" t="b">
        <v>0</v>
      </c>
    </row>
    <row r="484" spans="1:7" ht="15">
      <c r="A484" s="85" t="s">
        <v>2933</v>
      </c>
      <c r="B484" s="85">
        <v>2</v>
      </c>
      <c r="C484" s="118">
        <v>0.007166240695227636</v>
      </c>
      <c r="D484" s="85" t="s">
        <v>2810</v>
      </c>
      <c r="E484" s="85" t="b">
        <v>0</v>
      </c>
      <c r="F484" s="85" t="b">
        <v>1</v>
      </c>
      <c r="G484" s="85" t="b">
        <v>0</v>
      </c>
    </row>
    <row r="485" spans="1:7" ht="15">
      <c r="A485" s="85" t="s">
        <v>3535</v>
      </c>
      <c r="B485" s="85">
        <v>2</v>
      </c>
      <c r="C485" s="118">
        <v>0.007166240695227636</v>
      </c>
      <c r="D485" s="85" t="s">
        <v>2810</v>
      </c>
      <c r="E485" s="85" t="b">
        <v>0</v>
      </c>
      <c r="F485" s="85" t="b">
        <v>0</v>
      </c>
      <c r="G485" s="85" t="b">
        <v>0</v>
      </c>
    </row>
    <row r="486" spans="1:7" ht="15">
      <c r="A486" s="85" t="s">
        <v>3693</v>
      </c>
      <c r="B486" s="85">
        <v>2</v>
      </c>
      <c r="C486" s="118">
        <v>0.007166240695227636</v>
      </c>
      <c r="D486" s="85" t="s">
        <v>2810</v>
      </c>
      <c r="E486" s="85" t="b">
        <v>0</v>
      </c>
      <c r="F486" s="85" t="b">
        <v>0</v>
      </c>
      <c r="G486" s="85" t="b">
        <v>0</v>
      </c>
    </row>
    <row r="487" spans="1:7" ht="15">
      <c r="A487" s="85" t="s">
        <v>3694</v>
      </c>
      <c r="B487" s="85">
        <v>2</v>
      </c>
      <c r="C487" s="118">
        <v>0.007166240695227636</v>
      </c>
      <c r="D487" s="85" t="s">
        <v>2810</v>
      </c>
      <c r="E487" s="85" t="b">
        <v>0</v>
      </c>
      <c r="F487" s="85" t="b">
        <v>0</v>
      </c>
      <c r="G487" s="85" t="b">
        <v>0</v>
      </c>
    </row>
    <row r="488" spans="1:7" ht="15">
      <c r="A488" s="85" t="s">
        <v>3695</v>
      </c>
      <c r="B488" s="85">
        <v>2</v>
      </c>
      <c r="C488" s="118">
        <v>0.007166240695227636</v>
      </c>
      <c r="D488" s="85" t="s">
        <v>2810</v>
      </c>
      <c r="E488" s="85" t="b">
        <v>0</v>
      </c>
      <c r="F488" s="85" t="b">
        <v>1</v>
      </c>
      <c r="G488" s="85" t="b">
        <v>0</v>
      </c>
    </row>
    <row r="489" spans="1:7" ht="15">
      <c r="A489" s="85" t="s">
        <v>3568</v>
      </c>
      <c r="B489" s="85">
        <v>2</v>
      </c>
      <c r="C489" s="118">
        <v>0.007166240695227636</v>
      </c>
      <c r="D489" s="85" t="s">
        <v>2810</v>
      </c>
      <c r="E489" s="85" t="b">
        <v>0</v>
      </c>
      <c r="F489" s="85" t="b">
        <v>0</v>
      </c>
      <c r="G489" s="85" t="b">
        <v>0</v>
      </c>
    </row>
    <row r="490" spans="1:7" ht="15">
      <c r="A490" s="85" t="s">
        <v>388</v>
      </c>
      <c r="B490" s="85">
        <v>2</v>
      </c>
      <c r="C490" s="118">
        <v>0.007166240695227636</v>
      </c>
      <c r="D490" s="85" t="s">
        <v>2810</v>
      </c>
      <c r="E490" s="85" t="b">
        <v>0</v>
      </c>
      <c r="F490" s="85" t="b">
        <v>0</v>
      </c>
      <c r="G490" s="85" t="b">
        <v>0</v>
      </c>
    </row>
    <row r="491" spans="1:7" ht="15">
      <c r="A491" s="85" t="s">
        <v>3762</v>
      </c>
      <c r="B491" s="85">
        <v>2</v>
      </c>
      <c r="C491" s="118">
        <v>0.007166240695227636</v>
      </c>
      <c r="D491" s="85" t="s">
        <v>2810</v>
      </c>
      <c r="E491" s="85" t="b">
        <v>0</v>
      </c>
      <c r="F491" s="85" t="b">
        <v>0</v>
      </c>
      <c r="G491" s="85" t="b">
        <v>0</v>
      </c>
    </row>
    <row r="492" spans="1:7" ht="15">
      <c r="A492" s="85" t="s">
        <v>3573</v>
      </c>
      <c r="B492" s="85">
        <v>2</v>
      </c>
      <c r="C492" s="118">
        <v>0.007166240695227636</v>
      </c>
      <c r="D492" s="85" t="s">
        <v>2810</v>
      </c>
      <c r="E492" s="85" t="b">
        <v>0</v>
      </c>
      <c r="F492" s="85" t="b">
        <v>0</v>
      </c>
      <c r="G492" s="85" t="b">
        <v>0</v>
      </c>
    </row>
    <row r="493" spans="1:7" ht="15">
      <c r="A493" s="85" t="s">
        <v>3763</v>
      </c>
      <c r="B493" s="85">
        <v>2</v>
      </c>
      <c r="C493" s="118">
        <v>0.007166240695227636</v>
      </c>
      <c r="D493" s="85" t="s">
        <v>2810</v>
      </c>
      <c r="E493" s="85" t="b">
        <v>0</v>
      </c>
      <c r="F493" s="85" t="b">
        <v>1</v>
      </c>
      <c r="G493" s="85" t="b">
        <v>0</v>
      </c>
    </row>
    <row r="494" spans="1:7" ht="15">
      <c r="A494" s="85" t="s">
        <v>3764</v>
      </c>
      <c r="B494" s="85">
        <v>2</v>
      </c>
      <c r="C494" s="118">
        <v>0.007166240695227636</v>
      </c>
      <c r="D494" s="85" t="s">
        <v>2810</v>
      </c>
      <c r="E494" s="85" t="b">
        <v>0</v>
      </c>
      <c r="F494" s="85" t="b">
        <v>1</v>
      </c>
      <c r="G494" s="85" t="b">
        <v>0</v>
      </c>
    </row>
    <row r="495" spans="1:7" ht="15">
      <c r="A495" s="85" t="s">
        <v>3765</v>
      </c>
      <c r="B495" s="85">
        <v>2</v>
      </c>
      <c r="C495" s="118">
        <v>0.007166240695227636</v>
      </c>
      <c r="D495" s="85" t="s">
        <v>2810</v>
      </c>
      <c r="E495" s="85" t="b">
        <v>0</v>
      </c>
      <c r="F495" s="85" t="b">
        <v>0</v>
      </c>
      <c r="G495" s="85" t="b">
        <v>0</v>
      </c>
    </row>
    <row r="496" spans="1:7" ht="15">
      <c r="A496" s="85" t="s">
        <v>3766</v>
      </c>
      <c r="B496" s="85">
        <v>2</v>
      </c>
      <c r="C496" s="118">
        <v>0.007166240695227636</v>
      </c>
      <c r="D496" s="85" t="s">
        <v>2810</v>
      </c>
      <c r="E496" s="85" t="b">
        <v>0</v>
      </c>
      <c r="F496" s="85" t="b">
        <v>0</v>
      </c>
      <c r="G496" s="85" t="b">
        <v>0</v>
      </c>
    </row>
    <row r="497" spans="1:7" ht="15">
      <c r="A497" s="85" t="s">
        <v>3767</v>
      </c>
      <c r="B497" s="85">
        <v>2</v>
      </c>
      <c r="C497" s="118">
        <v>0.007166240695227636</v>
      </c>
      <c r="D497" s="85" t="s">
        <v>2810</v>
      </c>
      <c r="E497" s="85" t="b">
        <v>0</v>
      </c>
      <c r="F497" s="85" t="b">
        <v>0</v>
      </c>
      <c r="G497" s="85" t="b">
        <v>0</v>
      </c>
    </row>
    <row r="498" spans="1:7" ht="15">
      <c r="A498" s="85" t="s">
        <v>3768</v>
      </c>
      <c r="B498" s="85">
        <v>2</v>
      </c>
      <c r="C498" s="118">
        <v>0.007166240695227636</v>
      </c>
      <c r="D498" s="85" t="s">
        <v>2810</v>
      </c>
      <c r="E498" s="85" t="b">
        <v>0</v>
      </c>
      <c r="F498" s="85" t="b">
        <v>0</v>
      </c>
      <c r="G498" s="85" t="b">
        <v>0</v>
      </c>
    </row>
    <row r="499" spans="1:7" ht="15">
      <c r="A499" s="85" t="s">
        <v>3769</v>
      </c>
      <c r="B499" s="85">
        <v>2</v>
      </c>
      <c r="C499" s="118">
        <v>0.007166240695227636</v>
      </c>
      <c r="D499" s="85" t="s">
        <v>2810</v>
      </c>
      <c r="E499" s="85" t="b">
        <v>0</v>
      </c>
      <c r="F499" s="85" t="b">
        <v>0</v>
      </c>
      <c r="G499" s="85" t="b">
        <v>0</v>
      </c>
    </row>
    <row r="500" spans="1:7" ht="15">
      <c r="A500" s="85" t="s">
        <v>3770</v>
      </c>
      <c r="B500" s="85">
        <v>2</v>
      </c>
      <c r="C500" s="118">
        <v>0.007166240695227636</v>
      </c>
      <c r="D500" s="85" t="s">
        <v>2810</v>
      </c>
      <c r="E500" s="85" t="b">
        <v>0</v>
      </c>
      <c r="F500" s="85" t="b">
        <v>0</v>
      </c>
      <c r="G500" s="85" t="b">
        <v>0</v>
      </c>
    </row>
    <row r="501" spans="1:7" ht="15">
      <c r="A501" s="85" t="s">
        <v>3638</v>
      </c>
      <c r="B501" s="85">
        <v>2</v>
      </c>
      <c r="C501" s="118">
        <v>0.007166240695227636</v>
      </c>
      <c r="D501" s="85" t="s">
        <v>2810</v>
      </c>
      <c r="E501" s="85" t="b">
        <v>0</v>
      </c>
      <c r="F501" s="85" t="b">
        <v>0</v>
      </c>
      <c r="G501" s="85" t="b">
        <v>0</v>
      </c>
    </row>
    <row r="502" spans="1:7" ht="15">
      <c r="A502" s="85" t="s">
        <v>3779</v>
      </c>
      <c r="B502" s="85">
        <v>2</v>
      </c>
      <c r="C502" s="118">
        <v>0.007166240695227636</v>
      </c>
      <c r="D502" s="85" t="s">
        <v>2810</v>
      </c>
      <c r="E502" s="85" t="b">
        <v>0</v>
      </c>
      <c r="F502" s="85" t="b">
        <v>0</v>
      </c>
      <c r="G502" s="85" t="b">
        <v>0</v>
      </c>
    </row>
    <row r="503" spans="1:7" ht="15">
      <c r="A503" s="85" t="s">
        <v>3598</v>
      </c>
      <c r="B503" s="85">
        <v>2</v>
      </c>
      <c r="C503" s="118">
        <v>0.007166240695227636</v>
      </c>
      <c r="D503" s="85" t="s">
        <v>2810</v>
      </c>
      <c r="E503" s="85" t="b">
        <v>0</v>
      </c>
      <c r="F503" s="85" t="b">
        <v>0</v>
      </c>
      <c r="G503" s="85" t="b">
        <v>0</v>
      </c>
    </row>
    <row r="504" spans="1:7" ht="15">
      <c r="A504" s="85" t="s">
        <v>3780</v>
      </c>
      <c r="B504" s="85">
        <v>2</v>
      </c>
      <c r="C504" s="118">
        <v>0.007166240695227636</v>
      </c>
      <c r="D504" s="85" t="s">
        <v>2810</v>
      </c>
      <c r="E504" s="85" t="b">
        <v>1</v>
      </c>
      <c r="F504" s="85" t="b">
        <v>0</v>
      </c>
      <c r="G504" s="85" t="b">
        <v>0</v>
      </c>
    </row>
    <row r="505" spans="1:7" ht="15">
      <c r="A505" s="85" t="s">
        <v>3781</v>
      </c>
      <c r="B505" s="85">
        <v>2</v>
      </c>
      <c r="C505" s="118">
        <v>0.007166240695227636</v>
      </c>
      <c r="D505" s="85" t="s">
        <v>2810</v>
      </c>
      <c r="E505" s="85" t="b">
        <v>0</v>
      </c>
      <c r="F505" s="85" t="b">
        <v>0</v>
      </c>
      <c r="G505" s="85" t="b">
        <v>0</v>
      </c>
    </row>
    <row r="506" spans="1:7" ht="15">
      <c r="A506" s="85" t="s">
        <v>2980</v>
      </c>
      <c r="B506" s="85">
        <v>2</v>
      </c>
      <c r="C506" s="118">
        <v>0.007166240695227636</v>
      </c>
      <c r="D506" s="85" t="s">
        <v>2810</v>
      </c>
      <c r="E506" s="85" t="b">
        <v>0</v>
      </c>
      <c r="F506" s="85" t="b">
        <v>0</v>
      </c>
      <c r="G506" s="85" t="b">
        <v>0</v>
      </c>
    </row>
    <row r="507" spans="1:7" ht="15">
      <c r="A507" s="85" t="s">
        <v>3782</v>
      </c>
      <c r="B507" s="85">
        <v>2</v>
      </c>
      <c r="C507" s="118">
        <v>0.007166240695227636</v>
      </c>
      <c r="D507" s="85" t="s">
        <v>2810</v>
      </c>
      <c r="E507" s="85" t="b">
        <v>0</v>
      </c>
      <c r="F507" s="85" t="b">
        <v>0</v>
      </c>
      <c r="G507" s="85" t="b">
        <v>0</v>
      </c>
    </row>
    <row r="508" spans="1:7" ht="15">
      <c r="A508" s="85" t="s">
        <v>2979</v>
      </c>
      <c r="B508" s="85">
        <v>2</v>
      </c>
      <c r="C508" s="118">
        <v>0.007166240695227636</v>
      </c>
      <c r="D508" s="85" t="s">
        <v>2810</v>
      </c>
      <c r="E508" s="85" t="b">
        <v>0</v>
      </c>
      <c r="F508" s="85" t="b">
        <v>0</v>
      </c>
      <c r="G508" s="85" t="b">
        <v>0</v>
      </c>
    </row>
    <row r="509" spans="1:7" ht="15">
      <c r="A509" s="85" t="s">
        <v>2992</v>
      </c>
      <c r="B509" s="85">
        <v>8</v>
      </c>
      <c r="C509" s="118">
        <v>0.012286938598529844</v>
      </c>
      <c r="D509" s="85" t="s">
        <v>2811</v>
      </c>
      <c r="E509" s="85" t="b">
        <v>0</v>
      </c>
      <c r="F509" s="85" t="b">
        <v>0</v>
      </c>
      <c r="G509" s="85" t="b">
        <v>0</v>
      </c>
    </row>
    <row r="510" spans="1:7" ht="15">
      <c r="A510" s="85" t="s">
        <v>2993</v>
      </c>
      <c r="B510" s="85">
        <v>7</v>
      </c>
      <c r="C510" s="118">
        <v>0.005532212856633685</v>
      </c>
      <c r="D510" s="85" t="s">
        <v>2811</v>
      </c>
      <c r="E510" s="85" t="b">
        <v>0</v>
      </c>
      <c r="F510" s="85" t="b">
        <v>0</v>
      </c>
      <c r="G510" s="85" t="b">
        <v>0</v>
      </c>
    </row>
    <row r="511" spans="1:7" ht="15">
      <c r="A511" s="85" t="s">
        <v>2972</v>
      </c>
      <c r="B511" s="85">
        <v>6</v>
      </c>
      <c r="C511" s="118">
        <v>0.0067912882535619305</v>
      </c>
      <c r="D511" s="85" t="s">
        <v>2811</v>
      </c>
      <c r="E511" s="85" t="b">
        <v>0</v>
      </c>
      <c r="F511" s="85" t="b">
        <v>0</v>
      </c>
      <c r="G511" s="85" t="b">
        <v>0</v>
      </c>
    </row>
    <row r="512" spans="1:7" ht="15">
      <c r="A512" s="85" t="s">
        <v>2994</v>
      </c>
      <c r="B512" s="85">
        <v>6</v>
      </c>
      <c r="C512" s="118">
        <v>0.0067912882535619305</v>
      </c>
      <c r="D512" s="85" t="s">
        <v>2811</v>
      </c>
      <c r="E512" s="85" t="b">
        <v>0</v>
      </c>
      <c r="F512" s="85" t="b">
        <v>0</v>
      </c>
      <c r="G512" s="85" t="b">
        <v>0</v>
      </c>
    </row>
    <row r="513" spans="1:7" ht="15">
      <c r="A513" s="85" t="s">
        <v>2929</v>
      </c>
      <c r="B513" s="85">
        <v>6</v>
      </c>
      <c r="C513" s="118">
        <v>0.0067912882535619305</v>
      </c>
      <c r="D513" s="85" t="s">
        <v>2811</v>
      </c>
      <c r="E513" s="85" t="b">
        <v>0</v>
      </c>
      <c r="F513" s="85" t="b">
        <v>0</v>
      </c>
      <c r="G513" s="85" t="b">
        <v>0</v>
      </c>
    </row>
    <row r="514" spans="1:7" ht="15">
      <c r="A514" s="85" t="s">
        <v>2928</v>
      </c>
      <c r="B514" s="85">
        <v>5</v>
      </c>
      <c r="C514" s="118">
        <v>0.007679336624081153</v>
      </c>
      <c r="D514" s="85" t="s">
        <v>2811</v>
      </c>
      <c r="E514" s="85" t="b">
        <v>0</v>
      </c>
      <c r="F514" s="85" t="b">
        <v>0</v>
      </c>
      <c r="G514" s="85" t="b">
        <v>0</v>
      </c>
    </row>
    <row r="515" spans="1:7" ht="15">
      <c r="A515" s="85" t="s">
        <v>2995</v>
      </c>
      <c r="B515" s="85">
        <v>5</v>
      </c>
      <c r="C515" s="118">
        <v>0.007679336624081153</v>
      </c>
      <c r="D515" s="85" t="s">
        <v>2811</v>
      </c>
      <c r="E515" s="85" t="b">
        <v>0</v>
      </c>
      <c r="F515" s="85" t="b">
        <v>0</v>
      </c>
      <c r="G515" s="85" t="b">
        <v>0</v>
      </c>
    </row>
    <row r="516" spans="1:7" ht="15">
      <c r="A516" s="85" t="s">
        <v>2996</v>
      </c>
      <c r="B516" s="85">
        <v>5</v>
      </c>
      <c r="C516" s="118">
        <v>0.007679336624081153</v>
      </c>
      <c r="D516" s="85" t="s">
        <v>2811</v>
      </c>
      <c r="E516" s="85" t="b">
        <v>0</v>
      </c>
      <c r="F516" s="85" t="b">
        <v>0</v>
      </c>
      <c r="G516" s="85" t="b">
        <v>0</v>
      </c>
    </row>
    <row r="517" spans="1:7" ht="15">
      <c r="A517" s="85" t="s">
        <v>2997</v>
      </c>
      <c r="B517" s="85">
        <v>5</v>
      </c>
      <c r="C517" s="118">
        <v>0.007679336624081153</v>
      </c>
      <c r="D517" s="85" t="s">
        <v>2811</v>
      </c>
      <c r="E517" s="85" t="b">
        <v>0</v>
      </c>
      <c r="F517" s="85" t="b">
        <v>0</v>
      </c>
      <c r="G517" s="85" t="b">
        <v>0</v>
      </c>
    </row>
    <row r="518" spans="1:7" ht="15">
      <c r="A518" s="85" t="s">
        <v>381</v>
      </c>
      <c r="B518" s="85">
        <v>5</v>
      </c>
      <c r="C518" s="118">
        <v>0.007679336624081153</v>
      </c>
      <c r="D518" s="85" t="s">
        <v>2811</v>
      </c>
      <c r="E518" s="85" t="b">
        <v>0</v>
      </c>
      <c r="F518" s="85" t="b">
        <v>0</v>
      </c>
      <c r="G518" s="85" t="b">
        <v>0</v>
      </c>
    </row>
    <row r="519" spans="1:7" ht="15">
      <c r="A519" s="85" t="s">
        <v>3558</v>
      </c>
      <c r="B519" s="85">
        <v>5</v>
      </c>
      <c r="C519" s="118">
        <v>0.007679336624081153</v>
      </c>
      <c r="D519" s="85" t="s">
        <v>2811</v>
      </c>
      <c r="E519" s="85" t="b">
        <v>0</v>
      </c>
      <c r="F519" s="85" t="b">
        <v>0</v>
      </c>
      <c r="G519" s="85" t="b">
        <v>0</v>
      </c>
    </row>
    <row r="520" spans="1:7" ht="15">
      <c r="A520" s="85" t="s">
        <v>3559</v>
      </c>
      <c r="B520" s="85">
        <v>5</v>
      </c>
      <c r="C520" s="118">
        <v>0.007679336624081153</v>
      </c>
      <c r="D520" s="85" t="s">
        <v>2811</v>
      </c>
      <c r="E520" s="85" t="b">
        <v>0</v>
      </c>
      <c r="F520" s="85" t="b">
        <v>1</v>
      </c>
      <c r="G520" s="85" t="b">
        <v>0</v>
      </c>
    </row>
    <row r="521" spans="1:7" ht="15">
      <c r="A521" s="85" t="s">
        <v>380</v>
      </c>
      <c r="B521" s="85">
        <v>5</v>
      </c>
      <c r="C521" s="118">
        <v>0.007679336624081153</v>
      </c>
      <c r="D521" s="85" t="s">
        <v>2811</v>
      </c>
      <c r="E521" s="85" t="b">
        <v>0</v>
      </c>
      <c r="F521" s="85" t="b">
        <v>0</v>
      </c>
      <c r="G521" s="85" t="b">
        <v>0</v>
      </c>
    </row>
    <row r="522" spans="1:7" ht="15">
      <c r="A522" s="85" t="s">
        <v>3560</v>
      </c>
      <c r="B522" s="85">
        <v>5</v>
      </c>
      <c r="C522" s="118">
        <v>0.007679336624081153</v>
      </c>
      <c r="D522" s="85" t="s">
        <v>2811</v>
      </c>
      <c r="E522" s="85" t="b">
        <v>0</v>
      </c>
      <c r="F522" s="85" t="b">
        <v>0</v>
      </c>
      <c r="G522" s="85" t="b">
        <v>0</v>
      </c>
    </row>
    <row r="523" spans="1:7" ht="15">
      <c r="A523" s="85" t="s">
        <v>371</v>
      </c>
      <c r="B523" s="85">
        <v>5</v>
      </c>
      <c r="C523" s="118">
        <v>0.007679336624081153</v>
      </c>
      <c r="D523" s="85" t="s">
        <v>2811</v>
      </c>
      <c r="E523" s="85" t="b">
        <v>0</v>
      </c>
      <c r="F523" s="85" t="b">
        <v>0</v>
      </c>
      <c r="G523" s="85" t="b">
        <v>0</v>
      </c>
    </row>
    <row r="524" spans="1:7" ht="15">
      <c r="A524" s="85" t="s">
        <v>346</v>
      </c>
      <c r="B524" s="85">
        <v>4</v>
      </c>
      <c r="C524" s="118">
        <v>0.008121224666776276</v>
      </c>
      <c r="D524" s="85" t="s">
        <v>2811</v>
      </c>
      <c r="E524" s="85" t="b">
        <v>0</v>
      </c>
      <c r="F524" s="85" t="b">
        <v>0</v>
      </c>
      <c r="G524" s="85" t="b">
        <v>0</v>
      </c>
    </row>
    <row r="525" spans="1:7" ht="15">
      <c r="A525" s="85" t="s">
        <v>3551</v>
      </c>
      <c r="B525" s="85">
        <v>4</v>
      </c>
      <c r="C525" s="118">
        <v>0.008121224666776276</v>
      </c>
      <c r="D525" s="85" t="s">
        <v>2811</v>
      </c>
      <c r="E525" s="85" t="b">
        <v>1</v>
      </c>
      <c r="F525" s="85" t="b">
        <v>0</v>
      </c>
      <c r="G525" s="85" t="b">
        <v>0</v>
      </c>
    </row>
    <row r="526" spans="1:7" ht="15">
      <c r="A526" s="85" t="s">
        <v>3583</v>
      </c>
      <c r="B526" s="85">
        <v>4</v>
      </c>
      <c r="C526" s="118">
        <v>0.008121224666776276</v>
      </c>
      <c r="D526" s="85" t="s">
        <v>2811</v>
      </c>
      <c r="E526" s="85" t="b">
        <v>0</v>
      </c>
      <c r="F526" s="85" t="b">
        <v>0</v>
      </c>
      <c r="G526" s="85" t="b">
        <v>0</v>
      </c>
    </row>
    <row r="527" spans="1:7" ht="15">
      <c r="A527" s="85" t="s">
        <v>3584</v>
      </c>
      <c r="B527" s="85">
        <v>4</v>
      </c>
      <c r="C527" s="118">
        <v>0.008121224666776276</v>
      </c>
      <c r="D527" s="85" t="s">
        <v>2811</v>
      </c>
      <c r="E527" s="85" t="b">
        <v>0</v>
      </c>
      <c r="F527" s="85" t="b">
        <v>0</v>
      </c>
      <c r="G527" s="85" t="b">
        <v>0</v>
      </c>
    </row>
    <row r="528" spans="1:7" ht="15">
      <c r="A528" s="85" t="s">
        <v>3585</v>
      </c>
      <c r="B528" s="85">
        <v>4</v>
      </c>
      <c r="C528" s="118">
        <v>0.008121224666776276</v>
      </c>
      <c r="D528" s="85" t="s">
        <v>2811</v>
      </c>
      <c r="E528" s="85" t="b">
        <v>0</v>
      </c>
      <c r="F528" s="85" t="b">
        <v>0</v>
      </c>
      <c r="G528" s="85" t="b">
        <v>0</v>
      </c>
    </row>
    <row r="529" spans="1:7" ht="15">
      <c r="A529" s="85" t="s">
        <v>3597</v>
      </c>
      <c r="B529" s="85">
        <v>4</v>
      </c>
      <c r="C529" s="118">
        <v>0.008121224666776276</v>
      </c>
      <c r="D529" s="85" t="s">
        <v>2811</v>
      </c>
      <c r="E529" s="85" t="b">
        <v>0</v>
      </c>
      <c r="F529" s="85" t="b">
        <v>0</v>
      </c>
      <c r="G529" s="85" t="b">
        <v>0</v>
      </c>
    </row>
    <row r="530" spans="1:7" ht="15">
      <c r="A530" s="85" t="s">
        <v>3582</v>
      </c>
      <c r="B530" s="85">
        <v>3</v>
      </c>
      <c r="C530" s="118">
        <v>0.008003246101229657</v>
      </c>
      <c r="D530" s="85" t="s">
        <v>2811</v>
      </c>
      <c r="E530" s="85" t="b">
        <v>0</v>
      </c>
      <c r="F530" s="85" t="b">
        <v>0</v>
      </c>
      <c r="G530" s="85" t="b">
        <v>0</v>
      </c>
    </row>
    <row r="531" spans="1:7" ht="15">
      <c r="A531" s="85" t="s">
        <v>3639</v>
      </c>
      <c r="B531" s="85">
        <v>3</v>
      </c>
      <c r="C531" s="118">
        <v>0.008003246101229657</v>
      </c>
      <c r="D531" s="85" t="s">
        <v>2811</v>
      </c>
      <c r="E531" s="85" t="b">
        <v>0</v>
      </c>
      <c r="F531" s="85" t="b">
        <v>0</v>
      </c>
      <c r="G531" s="85" t="b">
        <v>0</v>
      </c>
    </row>
    <row r="532" spans="1:7" ht="15">
      <c r="A532" s="85" t="s">
        <v>2939</v>
      </c>
      <c r="B532" s="85">
        <v>3</v>
      </c>
      <c r="C532" s="118">
        <v>0.008003246101229657</v>
      </c>
      <c r="D532" s="85" t="s">
        <v>2811</v>
      </c>
      <c r="E532" s="85" t="b">
        <v>0</v>
      </c>
      <c r="F532" s="85" t="b">
        <v>0</v>
      </c>
      <c r="G532" s="85" t="b">
        <v>0</v>
      </c>
    </row>
    <row r="533" spans="1:7" ht="15">
      <c r="A533" s="85" t="s">
        <v>370</v>
      </c>
      <c r="B533" s="85">
        <v>3</v>
      </c>
      <c r="C533" s="118">
        <v>0.008003246101229657</v>
      </c>
      <c r="D533" s="85" t="s">
        <v>2811</v>
      </c>
      <c r="E533" s="85" t="b">
        <v>0</v>
      </c>
      <c r="F533" s="85" t="b">
        <v>0</v>
      </c>
      <c r="G533" s="85" t="b">
        <v>0</v>
      </c>
    </row>
    <row r="534" spans="1:7" ht="15">
      <c r="A534" s="85" t="s">
        <v>369</v>
      </c>
      <c r="B534" s="85">
        <v>3</v>
      </c>
      <c r="C534" s="118">
        <v>0.008003246101229657</v>
      </c>
      <c r="D534" s="85" t="s">
        <v>2811</v>
      </c>
      <c r="E534" s="85" t="b">
        <v>0</v>
      </c>
      <c r="F534" s="85" t="b">
        <v>0</v>
      </c>
      <c r="G534" s="85" t="b">
        <v>0</v>
      </c>
    </row>
    <row r="535" spans="1:7" ht="15">
      <c r="A535" s="85" t="s">
        <v>368</v>
      </c>
      <c r="B535" s="85">
        <v>3</v>
      </c>
      <c r="C535" s="118">
        <v>0.008003246101229657</v>
      </c>
      <c r="D535" s="85" t="s">
        <v>2811</v>
      </c>
      <c r="E535" s="85" t="b">
        <v>0</v>
      </c>
      <c r="F535" s="85" t="b">
        <v>0</v>
      </c>
      <c r="G535" s="85" t="b">
        <v>0</v>
      </c>
    </row>
    <row r="536" spans="1:7" ht="15">
      <c r="A536" s="85" t="s">
        <v>367</v>
      </c>
      <c r="B536" s="85">
        <v>3</v>
      </c>
      <c r="C536" s="118">
        <v>0.008003246101229657</v>
      </c>
      <c r="D536" s="85" t="s">
        <v>2811</v>
      </c>
      <c r="E536" s="85" t="b">
        <v>0</v>
      </c>
      <c r="F536" s="85" t="b">
        <v>0</v>
      </c>
      <c r="G536" s="85" t="b">
        <v>0</v>
      </c>
    </row>
    <row r="537" spans="1:7" ht="15">
      <c r="A537" s="85" t="s">
        <v>409</v>
      </c>
      <c r="B537" s="85">
        <v>2</v>
      </c>
      <c r="C537" s="118">
        <v>0.0071323469830206</v>
      </c>
      <c r="D537" s="85" t="s">
        <v>2811</v>
      </c>
      <c r="E537" s="85" t="b">
        <v>0</v>
      </c>
      <c r="F537" s="85" t="b">
        <v>0</v>
      </c>
      <c r="G537" s="85" t="b">
        <v>0</v>
      </c>
    </row>
    <row r="538" spans="1:7" ht="15">
      <c r="A538" s="85" t="s">
        <v>375</v>
      </c>
      <c r="B538" s="85">
        <v>2</v>
      </c>
      <c r="C538" s="118">
        <v>0.0071323469830206</v>
      </c>
      <c r="D538" s="85" t="s">
        <v>2811</v>
      </c>
      <c r="E538" s="85" t="b">
        <v>0</v>
      </c>
      <c r="F538" s="85" t="b">
        <v>0</v>
      </c>
      <c r="G538" s="85" t="b">
        <v>0</v>
      </c>
    </row>
    <row r="539" spans="1:7" ht="15">
      <c r="A539" s="85" t="s">
        <v>374</v>
      </c>
      <c r="B539" s="85">
        <v>2</v>
      </c>
      <c r="C539" s="118">
        <v>0.0071323469830206</v>
      </c>
      <c r="D539" s="85" t="s">
        <v>2811</v>
      </c>
      <c r="E539" s="85" t="b">
        <v>0</v>
      </c>
      <c r="F539" s="85" t="b">
        <v>0</v>
      </c>
      <c r="G539" s="85" t="b">
        <v>0</v>
      </c>
    </row>
    <row r="540" spans="1:7" ht="15">
      <c r="A540" s="85" t="s">
        <v>348</v>
      </c>
      <c r="B540" s="85">
        <v>2</v>
      </c>
      <c r="C540" s="118">
        <v>0.0071323469830206</v>
      </c>
      <c r="D540" s="85" t="s">
        <v>2811</v>
      </c>
      <c r="E540" s="85" t="b">
        <v>0</v>
      </c>
      <c r="F540" s="85" t="b">
        <v>0</v>
      </c>
      <c r="G540" s="85" t="b">
        <v>0</v>
      </c>
    </row>
    <row r="541" spans="1:7" ht="15">
      <c r="A541" s="85" t="s">
        <v>235</v>
      </c>
      <c r="B541" s="85">
        <v>2</v>
      </c>
      <c r="C541" s="118">
        <v>0.0071323469830206</v>
      </c>
      <c r="D541" s="85" t="s">
        <v>2811</v>
      </c>
      <c r="E541" s="85" t="b">
        <v>0</v>
      </c>
      <c r="F541" s="85" t="b">
        <v>0</v>
      </c>
      <c r="G541" s="85" t="b">
        <v>0</v>
      </c>
    </row>
    <row r="542" spans="1:7" ht="15">
      <c r="A542" s="85" t="s">
        <v>3778</v>
      </c>
      <c r="B542" s="85">
        <v>2</v>
      </c>
      <c r="C542" s="118">
        <v>0.0071323469830206</v>
      </c>
      <c r="D542" s="85" t="s">
        <v>2811</v>
      </c>
      <c r="E542" s="85" t="b">
        <v>0</v>
      </c>
      <c r="F542" s="85" t="b">
        <v>0</v>
      </c>
      <c r="G542" s="85" t="b">
        <v>0</v>
      </c>
    </row>
    <row r="543" spans="1:7" ht="15">
      <c r="A543" s="85" t="s">
        <v>2974</v>
      </c>
      <c r="B543" s="85">
        <v>32</v>
      </c>
      <c r="C543" s="118">
        <v>0.011801830243522684</v>
      </c>
      <c r="D543" s="85" t="s">
        <v>2812</v>
      </c>
      <c r="E543" s="85" t="b">
        <v>0</v>
      </c>
      <c r="F543" s="85" t="b">
        <v>0</v>
      </c>
      <c r="G543" s="85" t="b">
        <v>0</v>
      </c>
    </row>
    <row r="544" spans="1:7" ht="15">
      <c r="A544" s="85" t="s">
        <v>2999</v>
      </c>
      <c r="B544" s="85">
        <v>17</v>
      </c>
      <c r="C544" s="118">
        <v>0.006269722316871427</v>
      </c>
      <c r="D544" s="85" t="s">
        <v>2812</v>
      </c>
      <c r="E544" s="85" t="b">
        <v>0</v>
      </c>
      <c r="F544" s="85" t="b">
        <v>0</v>
      </c>
      <c r="G544" s="85" t="b">
        <v>0</v>
      </c>
    </row>
    <row r="545" spans="1:7" ht="15">
      <c r="A545" s="85" t="s">
        <v>347</v>
      </c>
      <c r="B545" s="85">
        <v>16</v>
      </c>
      <c r="C545" s="118">
        <v>0.005900915121761342</v>
      </c>
      <c r="D545" s="85" t="s">
        <v>2812</v>
      </c>
      <c r="E545" s="85" t="b">
        <v>0</v>
      </c>
      <c r="F545" s="85" t="b">
        <v>0</v>
      </c>
      <c r="G545" s="85" t="b">
        <v>0</v>
      </c>
    </row>
    <row r="546" spans="1:7" ht="15">
      <c r="A546" s="85" t="s">
        <v>3000</v>
      </c>
      <c r="B546" s="85">
        <v>16</v>
      </c>
      <c r="C546" s="118">
        <v>0.005900915121761342</v>
      </c>
      <c r="D546" s="85" t="s">
        <v>2812</v>
      </c>
      <c r="E546" s="85" t="b">
        <v>0</v>
      </c>
      <c r="F546" s="85" t="b">
        <v>1</v>
      </c>
      <c r="G546" s="85" t="b">
        <v>0</v>
      </c>
    </row>
    <row r="547" spans="1:7" ht="15">
      <c r="A547" s="85" t="s">
        <v>3001</v>
      </c>
      <c r="B547" s="85">
        <v>16</v>
      </c>
      <c r="C547" s="118">
        <v>0.005900915121761342</v>
      </c>
      <c r="D547" s="85" t="s">
        <v>2812</v>
      </c>
      <c r="E547" s="85" t="b">
        <v>0</v>
      </c>
      <c r="F547" s="85" t="b">
        <v>0</v>
      </c>
      <c r="G547" s="85" t="b">
        <v>0</v>
      </c>
    </row>
    <row r="548" spans="1:7" ht="15">
      <c r="A548" s="85" t="s">
        <v>3002</v>
      </c>
      <c r="B548" s="85">
        <v>16</v>
      </c>
      <c r="C548" s="118">
        <v>0.005900915121761342</v>
      </c>
      <c r="D548" s="85" t="s">
        <v>2812</v>
      </c>
      <c r="E548" s="85" t="b">
        <v>0</v>
      </c>
      <c r="F548" s="85" t="b">
        <v>0</v>
      </c>
      <c r="G548" s="85" t="b">
        <v>0</v>
      </c>
    </row>
    <row r="549" spans="1:7" ht="15">
      <c r="A549" s="85" t="s">
        <v>3003</v>
      </c>
      <c r="B549" s="85">
        <v>16</v>
      </c>
      <c r="C549" s="118">
        <v>0.005900915121761342</v>
      </c>
      <c r="D549" s="85" t="s">
        <v>2812</v>
      </c>
      <c r="E549" s="85" t="b">
        <v>0</v>
      </c>
      <c r="F549" s="85" t="b">
        <v>0</v>
      </c>
      <c r="G549" s="85" t="b">
        <v>0</v>
      </c>
    </row>
    <row r="550" spans="1:7" ht="15">
      <c r="A550" s="85" t="s">
        <v>3004</v>
      </c>
      <c r="B550" s="85">
        <v>16</v>
      </c>
      <c r="C550" s="118">
        <v>0.005900915121761342</v>
      </c>
      <c r="D550" s="85" t="s">
        <v>2812</v>
      </c>
      <c r="E550" s="85" t="b">
        <v>0</v>
      </c>
      <c r="F550" s="85" t="b">
        <v>0</v>
      </c>
      <c r="G550" s="85" t="b">
        <v>0</v>
      </c>
    </row>
    <row r="551" spans="1:7" ht="15">
      <c r="A551" s="85" t="s">
        <v>3005</v>
      </c>
      <c r="B551" s="85">
        <v>16</v>
      </c>
      <c r="C551" s="118">
        <v>0.005900915121761342</v>
      </c>
      <c r="D551" s="85" t="s">
        <v>2812</v>
      </c>
      <c r="E551" s="85" t="b">
        <v>0</v>
      </c>
      <c r="F551" s="85" t="b">
        <v>0</v>
      </c>
      <c r="G551" s="85" t="b">
        <v>0</v>
      </c>
    </row>
    <row r="552" spans="1:7" ht="15">
      <c r="A552" s="85" t="s">
        <v>3006</v>
      </c>
      <c r="B552" s="85">
        <v>16</v>
      </c>
      <c r="C552" s="118">
        <v>0.005900915121761342</v>
      </c>
      <c r="D552" s="85" t="s">
        <v>2812</v>
      </c>
      <c r="E552" s="85" t="b">
        <v>0</v>
      </c>
      <c r="F552" s="85" t="b">
        <v>0</v>
      </c>
      <c r="G552" s="85" t="b">
        <v>0</v>
      </c>
    </row>
    <row r="553" spans="1:7" ht="15">
      <c r="A553" s="85" t="s">
        <v>3030</v>
      </c>
      <c r="B553" s="85">
        <v>16</v>
      </c>
      <c r="C553" s="118">
        <v>0.005900915121761342</v>
      </c>
      <c r="D553" s="85" t="s">
        <v>2812</v>
      </c>
      <c r="E553" s="85" t="b">
        <v>0</v>
      </c>
      <c r="F553" s="85" t="b">
        <v>0</v>
      </c>
      <c r="G553" s="85" t="b">
        <v>0</v>
      </c>
    </row>
    <row r="554" spans="1:7" ht="15">
      <c r="A554" s="85" t="s">
        <v>3526</v>
      </c>
      <c r="B554" s="85">
        <v>16</v>
      </c>
      <c r="C554" s="118">
        <v>0.005900915121761342</v>
      </c>
      <c r="D554" s="85" t="s">
        <v>2812</v>
      </c>
      <c r="E554" s="85" t="b">
        <v>0</v>
      </c>
      <c r="F554" s="85" t="b">
        <v>0</v>
      </c>
      <c r="G554" s="85" t="b">
        <v>0</v>
      </c>
    </row>
    <row r="555" spans="1:7" ht="15">
      <c r="A555" s="85" t="s">
        <v>3527</v>
      </c>
      <c r="B555" s="85">
        <v>16</v>
      </c>
      <c r="C555" s="118">
        <v>0.005900915121761342</v>
      </c>
      <c r="D555" s="85" t="s">
        <v>2812</v>
      </c>
      <c r="E555" s="85" t="b">
        <v>0</v>
      </c>
      <c r="F555" s="85" t="b">
        <v>0</v>
      </c>
      <c r="G555" s="85" t="b">
        <v>0</v>
      </c>
    </row>
    <row r="556" spans="1:7" ht="15">
      <c r="A556" s="85" t="s">
        <v>3528</v>
      </c>
      <c r="B556" s="85">
        <v>16</v>
      </c>
      <c r="C556" s="118">
        <v>0.005900915121761342</v>
      </c>
      <c r="D556" s="85" t="s">
        <v>2812</v>
      </c>
      <c r="E556" s="85" t="b">
        <v>0</v>
      </c>
      <c r="F556" s="85" t="b">
        <v>0</v>
      </c>
      <c r="G556" s="85" t="b">
        <v>0</v>
      </c>
    </row>
    <row r="557" spans="1:7" ht="15">
      <c r="A557" s="85" t="s">
        <v>3524</v>
      </c>
      <c r="B557" s="85">
        <v>16</v>
      </c>
      <c r="C557" s="118">
        <v>0.005900915121761342</v>
      </c>
      <c r="D557" s="85" t="s">
        <v>2812</v>
      </c>
      <c r="E557" s="85" t="b">
        <v>0</v>
      </c>
      <c r="F557" s="85" t="b">
        <v>0</v>
      </c>
      <c r="G557" s="85" t="b">
        <v>0</v>
      </c>
    </row>
    <row r="558" spans="1:7" ht="15">
      <c r="A558" s="85" t="s">
        <v>3529</v>
      </c>
      <c r="B558" s="85">
        <v>15</v>
      </c>
      <c r="C558" s="118">
        <v>0.006653256870660999</v>
      </c>
      <c r="D558" s="85" t="s">
        <v>2812</v>
      </c>
      <c r="E558" s="85" t="b">
        <v>0</v>
      </c>
      <c r="F558" s="85" t="b">
        <v>0</v>
      </c>
      <c r="G558" s="85" t="b">
        <v>0</v>
      </c>
    </row>
    <row r="559" spans="1:7" ht="15">
      <c r="A559" s="85" t="s">
        <v>2972</v>
      </c>
      <c r="B559" s="85">
        <v>4</v>
      </c>
      <c r="C559" s="118">
        <v>0.007897202021271935</v>
      </c>
      <c r="D559" s="85" t="s">
        <v>2812</v>
      </c>
      <c r="E559" s="85" t="b">
        <v>0</v>
      </c>
      <c r="F559" s="85" t="b">
        <v>0</v>
      </c>
      <c r="G559" s="85" t="b">
        <v>0</v>
      </c>
    </row>
    <row r="560" spans="1:7" ht="15">
      <c r="A560" s="85" t="s">
        <v>3566</v>
      </c>
      <c r="B560" s="85">
        <v>3</v>
      </c>
      <c r="C560" s="118">
        <v>0.006922411408820351</v>
      </c>
      <c r="D560" s="85" t="s">
        <v>2812</v>
      </c>
      <c r="E560" s="85" t="b">
        <v>0</v>
      </c>
      <c r="F560" s="85" t="b">
        <v>0</v>
      </c>
      <c r="G560" s="85" t="b">
        <v>0</v>
      </c>
    </row>
    <row r="561" spans="1:7" ht="15">
      <c r="A561" s="85" t="s">
        <v>2929</v>
      </c>
      <c r="B561" s="85">
        <v>3</v>
      </c>
      <c r="C561" s="118">
        <v>0.006922411408820351</v>
      </c>
      <c r="D561" s="85" t="s">
        <v>2812</v>
      </c>
      <c r="E561" s="85" t="b">
        <v>0</v>
      </c>
      <c r="F561" s="85" t="b">
        <v>0</v>
      </c>
      <c r="G561" s="85" t="b">
        <v>0</v>
      </c>
    </row>
    <row r="562" spans="1:7" ht="15">
      <c r="A562" s="85" t="s">
        <v>3532</v>
      </c>
      <c r="B562" s="85">
        <v>3</v>
      </c>
      <c r="C562" s="118">
        <v>0.008331141481265802</v>
      </c>
      <c r="D562" s="85" t="s">
        <v>2812</v>
      </c>
      <c r="E562" s="85" t="b">
        <v>0</v>
      </c>
      <c r="F562" s="85" t="b">
        <v>0</v>
      </c>
      <c r="G562" s="85" t="b">
        <v>0</v>
      </c>
    </row>
    <row r="563" spans="1:7" ht="15">
      <c r="A563" s="85" t="s">
        <v>348</v>
      </c>
      <c r="B563" s="85">
        <v>2</v>
      </c>
      <c r="C563" s="118">
        <v>0.005554094320843867</v>
      </c>
      <c r="D563" s="85" t="s">
        <v>2812</v>
      </c>
      <c r="E563" s="85" t="b">
        <v>0</v>
      </c>
      <c r="F563" s="85" t="b">
        <v>0</v>
      </c>
      <c r="G563" s="85" t="b">
        <v>0</v>
      </c>
    </row>
    <row r="564" spans="1:7" ht="15">
      <c r="A564" s="85" t="s">
        <v>3608</v>
      </c>
      <c r="B564" s="85">
        <v>2</v>
      </c>
      <c r="C564" s="118">
        <v>0.005554094320843867</v>
      </c>
      <c r="D564" s="85" t="s">
        <v>2812</v>
      </c>
      <c r="E564" s="85" t="b">
        <v>0</v>
      </c>
      <c r="F564" s="85" t="b">
        <v>0</v>
      </c>
      <c r="G564" s="85" t="b">
        <v>0</v>
      </c>
    </row>
    <row r="565" spans="1:7" ht="15">
      <c r="A565" s="85" t="s">
        <v>3543</v>
      </c>
      <c r="B565" s="85">
        <v>2</v>
      </c>
      <c r="C565" s="118">
        <v>0.005554094320843867</v>
      </c>
      <c r="D565" s="85" t="s">
        <v>2812</v>
      </c>
      <c r="E565" s="85" t="b">
        <v>0</v>
      </c>
      <c r="F565" s="85" t="b">
        <v>0</v>
      </c>
      <c r="G565" s="85" t="b">
        <v>0</v>
      </c>
    </row>
    <row r="566" spans="1:7" ht="15">
      <c r="A566" s="85" t="s">
        <v>3609</v>
      </c>
      <c r="B566" s="85">
        <v>2</v>
      </c>
      <c r="C566" s="118">
        <v>0.005554094320843867</v>
      </c>
      <c r="D566" s="85" t="s">
        <v>2812</v>
      </c>
      <c r="E566" s="85" t="b">
        <v>0</v>
      </c>
      <c r="F566" s="85" t="b">
        <v>0</v>
      </c>
      <c r="G566" s="85" t="b">
        <v>0</v>
      </c>
    </row>
    <row r="567" spans="1:7" ht="15">
      <c r="A567" s="85" t="s">
        <v>3610</v>
      </c>
      <c r="B567" s="85">
        <v>2</v>
      </c>
      <c r="C567" s="118">
        <v>0.005554094320843867</v>
      </c>
      <c r="D567" s="85" t="s">
        <v>2812</v>
      </c>
      <c r="E567" s="85" t="b">
        <v>0</v>
      </c>
      <c r="F567" s="85" t="b">
        <v>0</v>
      </c>
      <c r="G567" s="85" t="b">
        <v>0</v>
      </c>
    </row>
    <row r="568" spans="1:7" ht="15">
      <c r="A568" s="85" t="s">
        <v>3611</v>
      </c>
      <c r="B568" s="85">
        <v>2</v>
      </c>
      <c r="C568" s="118">
        <v>0.005554094320843867</v>
      </c>
      <c r="D568" s="85" t="s">
        <v>2812</v>
      </c>
      <c r="E568" s="85" t="b">
        <v>0</v>
      </c>
      <c r="F568" s="85" t="b">
        <v>0</v>
      </c>
      <c r="G568" s="85" t="b">
        <v>0</v>
      </c>
    </row>
    <row r="569" spans="1:7" ht="15">
      <c r="A569" s="85" t="s">
        <v>3565</v>
      </c>
      <c r="B569" s="85">
        <v>2</v>
      </c>
      <c r="C569" s="118">
        <v>0.005554094320843867</v>
      </c>
      <c r="D569" s="85" t="s">
        <v>2812</v>
      </c>
      <c r="E569" s="85" t="b">
        <v>1</v>
      </c>
      <c r="F569" s="85" t="b">
        <v>0</v>
      </c>
      <c r="G569" s="85" t="b">
        <v>0</v>
      </c>
    </row>
    <row r="570" spans="1:7" ht="15">
      <c r="A570" s="85" t="s">
        <v>3567</v>
      </c>
      <c r="B570" s="85">
        <v>2</v>
      </c>
      <c r="C570" s="118">
        <v>0.005554094320843867</v>
      </c>
      <c r="D570" s="85" t="s">
        <v>2812</v>
      </c>
      <c r="E570" s="85" t="b">
        <v>0</v>
      </c>
      <c r="F570" s="85" t="b">
        <v>0</v>
      </c>
      <c r="G570" s="85" t="b">
        <v>0</v>
      </c>
    </row>
    <row r="571" spans="1:7" ht="15">
      <c r="A571" s="85" t="s">
        <v>3612</v>
      </c>
      <c r="B571" s="85">
        <v>2</v>
      </c>
      <c r="C571" s="118">
        <v>0.005554094320843867</v>
      </c>
      <c r="D571" s="85" t="s">
        <v>2812</v>
      </c>
      <c r="E571" s="85" t="b">
        <v>0</v>
      </c>
      <c r="F571" s="85" t="b">
        <v>0</v>
      </c>
      <c r="G571" s="85" t="b">
        <v>0</v>
      </c>
    </row>
    <row r="572" spans="1:7" ht="15">
      <c r="A572" s="85" t="s">
        <v>3613</v>
      </c>
      <c r="B572" s="85">
        <v>2</v>
      </c>
      <c r="C572" s="118">
        <v>0.005554094320843867</v>
      </c>
      <c r="D572" s="85" t="s">
        <v>2812</v>
      </c>
      <c r="E572" s="85" t="b">
        <v>0</v>
      </c>
      <c r="F572" s="85" t="b">
        <v>0</v>
      </c>
      <c r="G572" s="85" t="b">
        <v>0</v>
      </c>
    </row>
    <row r="573" spans="1:7" ht="15">
      <c r="A573" s="85" t="s">
        <v>3614</v>
      </c>
      <c r="B573" s="85">
        <v>2</v>
      </c>
      <c r="C573" s="118">
        <v>0.005554094320843867</v>
      </c>
      <c r="D573" s="85" t="s">
        <v>2812</v>
      </c>
      <c r="E573" s="85" t="b">
        <v>0</v>
      </c>
      <c r="F573" s="85" t="b">
        <v>0</v>
      </c>
      <c r="G573" s="85" t="b">
        <v>0</v>
      </c>
    </row>
    <row r="574" spans="1:7" ht="15">
      <c r="A574" s="85" t="s">
        <v>3199</v>
      </c>
      <c r="B574" s="85">
        <v>2</v>
      </c>
      <c r="C574" s="118">
        <v>0.005554094320843867</v>
      </c>
      <c r="D574" s="85" t="s">
        <v>2812</v>
      </c>
      <c r="E574" s="85" t="b">
        <v>0</v>
      </c>
      <c r="F574" s="85" t="b">
        <v>0</v>
      </c>
      <c r="G574" s="85" t="b">
        <v>0</v>
      </c>
    </row>
    <row r="575" spans="1:7" ht="15">
      <c r="A575" s="85" t="s">
        <v>3742</v>
      </c>
      <c r="B575" s="85">
        <v>2</v>
      </c>
      <c r="C575" s="118">
        <v>0.005554094320843867</v>
      </c>
      <c r="D575" s="85" t="s">
        <v>2812</v>
      </c>
      <c r="E575" s="85" t="b">
        <v>0</v>
      </c>
      <c r="F575" s="85" t="b">
        <v>0</v>
      </c>
      <c r="G575" s="85" t="b">
        <v>0</v>
      </c>
    </row>
    <row r="576" spans="1:7" ht="15">
      <c r="A576" s="85" t="s">
        <v>3647</v>
      </c>
      <c r="B576" s="85">
        <v>2</v>
      </c>
      <c r="C576" s="118">
        <v>0.005554094320843867</v>
      </c>
      <c r="D576" s="85" t="s">
        <v>2812</v>
      </c>
      <c r="E576" s="85" t="b">
        <v>0</v>
      </c>
      <c r="F576" s="85" t="b">
        <v>0</v>
      </c>
      <c r="G576" s="85" t="b">
        <v>0</v>
      </c>
    </row>
    <row r="577" spans="1:7" ht="15">
      <c r="A577" s="85" t="s">
        <v>3546</v>
      </c>
      <c r="B577" s="85">
        <v>2</v>
      </c>
      <c r="C577" s="118">
        <v>0.005554094320843867</v>
      </c>
      <c r="D577" s="85" t="s">
        <v>2812</v>
      </c>
      <c r="E577" s="85" t="b">
        <v>0</v>
      </c>
      <c r="F577" s="85" t="b">
        <v>0</v>
      </c>
      <c r="G577" s="85" t="b">
        <v>0</v>
      </c>
    </row>
    <row r="578" spans="1:7" ht="15">
      <c r="A578" s="85" t="s">
        <v>3648</v>
      </c>
      <c r="B578" s="85">
        <v>2</v>
      </c>
      <c r="C578" s="118">
        <v>0.005554094320843867</v>
      </c>
      <c r="D578" s="85" t="s">
        <v>2812</v>
      </c>
      <c r="E578" s="85" t="b">
        <v>0</v>
      </c>
      <c r="F578" s="85" t="b">
        <v>0</v>
      </c>
      <c r="G578" s="85" t="b">
        <v>0</v>
      </c>
    </row>
    <row r="579" spans="1:7" ht="15">
      <c r="A579" s="85" t="s">
        <v>3649</v>
      </c>
      <c r="B579" s="85">
        <v>2</v>
      </c>
      <c r="C579" s="118">
        <v>0.005554094320843867</v>
      </c>
      <c r="D579" s="85" t="s">
        <v>2812</v>
      </c>
      <c r="E579" s="85" t="b">
        <v>0</v>
      </c>
      <c r="F579" s="85" t="b">
        <v>0</v>
      </c>
      <c r="G579" s="85" t="b">
        <v>0</v>
      </c>
    </row>
    <row r="580" spans="1:7" ht="15">
      <c r="A580" s="85" t="s">
        <v>3650</v>
      </c>
      <c r="B580" s="85">
        <v>2</v>
      </c>
      <c r="C580" s="118">
        <v>0.005554094320843867</v>
      </c>
      <c r="D580" s="85" t="s">
        <v>2812</v>
      </c>
      <c r="E580" s="85" t="b">
        <v>0</v>
      </c>
      <c r="F580" s="85" t="b">
        <v>0</v>
      </c>
      <c r="G580" s="85" t="b">
        <v>0</v>
      </c>
    </row>
    <row r="581" spans="1:7" ht="15">
      <c r="A581" s="85" t="s">
        <v>3651</v>
      </c>
      <c r="B581" s="85">
        <v>2</v>
      </c>
      <c r="C581" s="118">
        <v>0.005554094320843867</v>
      </c>
      <c r="D581" s="85" t="s">
        <v>2812</v>
      </c>
      <c r="E581" s="85" t="b">
        <v>0</v>
      </c>
      <c r="F581" s="85" t="b">
        <v>0</v>
      </c>
      <c r="G581" s="85" t="b">
        <v>0</v>
      </c>
    </row>
    <row r="582" spans="1:7" ht="15">
      <c r="A582" s="85" t="s">
        <v>3533</v>
      </c>
      <c r="B582" s="85">
        <v>2</v>
      </c>
      <c r="C582" s="118">
        <v>0.005554094320843867</v>
      </c>
      <c r="D582" s="85" t="s">
        <v>2812</v>
      </c>
      <c r="E582" s="85" t="b">
        <v>0</v>
      </c>
      <c r="F582" s="85" t="b">
        <v>0</v>
      </c>
      <c r="G582" s="85" t="b">
        <v>0</v>
      </c>
    </row>
    <row r="583" spans="1:7" ht="15">
      <c r="A583" s="85" t="s">
        <v>3652</v>
      </c>
      <c r="B583" s="85">
        <v>2</v>
      </c>
      <c r="C583" s="118">
        <v>0.005554094320843867</v>
      </c>
      <c r="D583" s="85" t="s">
        <v>2812</v>
      </c>
      <c r="E583" s="85" t="b">
        <v>0</v>
      </c>
      <c r="F583" s="85" t="b">
        <v>0</v>
      </c>
      <c r="G583" s="85" t="b">
        <v>0</v>
      </c>
    </row>
    <row r="584" spans="1:7" ht="15">
      <c r="A584" s="85" t="s">
        <v>3653</v>
      </c>
      <c r="B584" s="85">
        <v>2</v>
      </c>
      <c r="C584" s="118">
        <v>0.005554094320843867</v>
      </c>
      <c r="D584" s="85" t="s">
        <v>2812</v>
      </c>
      <c r="E584" s="85" t="b">
        <v>0</v>
      </c>
      <c r="F584" s="85" t="b">
        <v>0</v>
      </c>
      <c r="G584" s="85" t="b">
        <v>0</v>
      </c>
    </row>
    <row r="585" spans="1:7" ht="15">
      <c r="A585" s="85" t="s">
        <v>3654</v>
      </c>
      <c r="B585" s="85">
        <v>2</v>
      </c>
      <c r="C585" s="118">
        <v>0.005554094320843867</v>
      </c>
      <c r="D585" s="85" t="s">
        <v>2812</v>
      </c>
      <c r="E585" s="85" t="b">
        <v>0</v>
      </c>
      <c r="F585" s="85" t="b">
        <v>0</v>
      </c>
      <c r="G585" s="85" t="b">
        <v>0</v>
      </c>
    </row>
    <row r="586" spans="1:7" ht="15">
      <c r="A586" s="85" t="s">
        <v>2928</v>
      </c>
      <c r="B586" s="85">
        <v>2</v>
      </c>
      <c r="C586" s="118">
        <v>0.005554094320843867</v>
      </c>
      <c r="D586" s="85" t="s">
        <v>2812</v>
      </c>
      <c r="E586" s="85" t="b">
        <v>0</v>
      </c>
      <c r="F586" s="85" t="b">
        <v>0</v>
      </c>
      <c r="G586" s="85" t="b">
        <v>0</v>
      </c>
    </row>
    <row r="587" spans="1:7" ht="15">
      <c r="A587" s="85" t="s">
        <v>3655</v>
      </c>
      <c r="B587" s="85">
        <v>2</v>
      </c>
      <c r="C587" s="118">
        <v>0.005554094320843867</v>
      </c>
      <c r="D587" s="85" t="s">
        <v>2812</v>
      </c>
      <c r="E587" s="85" t="b">
        <v>0</v>
      </c>
      <c r="F587" s="85" t="b">
        <v>0</v>
      </c>
      <c r="G587" s="85" t="b">
        <v>0</v>
      </c>
    </row>
    <row r="588" spans="1:7" ht="15">
      <c r="A588" s="85" t="s">
        <v>3541</v>
      </c>
      <c r="B588" s="85">
        <v>2</v>
      </c>
      <c r="C588" s="118">
        <v>0.005554094320843867</v>
      </c>
      <c r="D588" s="85" t="s">
        <v>2812</v>
      </c>
      <c r="E588" s="85" t="b">
        <v>0</v>
      </c>
      <c r="F588" s="85" t="b">
        <v>0</v>
      </c>
      <c r="G588" s="85" t="b">
        <v>0</v>
      </c>
    </row>
    <row r="589" spans="1:7" ht="15">
      <c r="A589" s="85" t="s">
        <v>3741</v>
      </c>
      <c r="B589" s="85">
        <v>2</v>
      </c>
      <c r="C589" s="118">
        <v>0.007159587631051766</v>
      </c>
      <c r="D589" s="85" t="s">
        <v>2812</v>
      </c>
      <c r="E589" s="85" t="b">
        <v>0</v>
      </c>
      <c r="F589" s="85" t="b">
        <v>0</v>
      </c>
      <c r="G589" s="85" t="b">
        <v>0</v>
      </c>
    </row>
    <row r="590" spans="1:7" ht="15">
      <c r="A590" s="85" t="s">
        <v>405</v>
      </c>
      <c r="B590" s="85">
        <v>2</v>
      </c>
      <c r="C590" s="118">
        <v>0</v>
      </c>
      <c r="D590" s="85" t="s">
        <v>2813</v>
      </c>
      <c r="E590" s="85" t="b">
        <v>0</v>
      </c>
      <c r="F590" s="85" t="b">
        <v>0</v>
      </c>
      <c r="G590" s="85" t="b">
        <v>0</v>
      </c>
    </row>
    <row r="591" spans="1:7" ht="15">
      <c r="A591" s="85" t="s">
        <v>404</v>
      </c>
      <c r="B591" s="85">
        <v>2</v>
      </c>
      <c r="C591" s="118">
        <v>0</v>
      </c>
      <c r="D591" s="85" t="s">
        <v>2813</v>
      </c>
      <c r="E591" s="85" t="b">
        <v>0</v>
      </c>
      <c r="F591" s="85" t="b">
        <v>0</v>
      </c>
      <c r="G591" s="85" t="b">
        <v>0</v>
      </c>
    </row>
    <row r="592" spans="1:7" ht="15">
      <c r="A592" s="85" t="s">
        <v>303</v>
      </c>
      <c r="B592" s="85">
        <v>15</v>
      </c>
      <c r="C592" s="118">
        <v>0.0020710879507569117</v>
      </c>
      <c r="D592" s="85" t="s">
        <v>2814</v>
      </c>
      <c r="E592" s="85" t="b">
        <v>0</v>
      </c>
      <c r="F592" s="85" t="b">
        <v>0</v>
      </c>
      <c r="G592" s="85" t="b">
        <v>0</v>
      </c>
    </row>
    <row r="593" spans="1:7" ht="15">
      <c r="A593" s="85" t="s">
        <v>304</v>
      </c>
      <c r="B593" s="85">
        <v>10</v>
      </c>
      <c r="C593" s="118">
        <v>0.010055171559405163</v>
      </c>
      <c r="D593" s="85" t="s">
        <v>2814</v>
      </c>
      <c r="E593" s="85" t="b">
        <v>0</v>
      </c>
      <c r="F593" s="85" t="b">
        <v>0</v>
      </c>
      <c r="G593" s="85" t="b">
        <v>0</v>
      </c>
    </row>
    <row r="594" spans="1:7" ht="15">
      <c r="A594" s="85" t="s">
        <v>3009</v>
      </c>
      <c r="B594" s="85">
        <v>10</v>
      </c>
      <c r="C594" s="118">
        <v>0.010055171559405163</v>
      </c>
      <c r="D594" s="85" t="s">
        <v>2814</v>
      </c>
      <c r="E594" s="85" t="b">
        <v>0</v>
      </c>
      <c r="F594" s="85" t="b">
        <v>0</v>
      </c>
      <c r="G594" s="85" t="b">
        <v>0</v>
      </c>
    </row>
    <row r="595" spans="1:7" ht="15">
      <c r="A595" s="85" t="s">
        <v>3010</v>
      </c>
      <c r="B595" s="85">
        <v>9</v>
      </c>
      <c r="C595" s="118">
        <v>0.01107831162044039</v>
      </c>
      <c r="D595" s="85" t="s">
        <v>2814</v>
      </c>
      <c r="E595" s="85" t="b">
        <v>0</v>
      </c>
      <c r="F595" s="85" t="b">
        <v>0</v>
      </c>
      <c r="G595" s="85" t="b">
        <v>0</v>
      </c>
    </row>
    <row r="596" spans="1:7" ht="15">
      <c r="A596" s="85" t="s">
        <v>2972</v>
      </c>
      <c r="B596" s="85">
        <v>8</v>
      </c>
      <c r="C596" s="118">
        <v>0.011863251060649506</v>
      </c>
      <c r="D596" s="85" t="s">
        <v>2814</v>
      </c>
      <c r="E596" s="85" t="b">
        <v>0</v>
      </c>
      <c r="F596" s="85" t="b">
        <v>0</v>
      </c>
      <c r="G596" s="85" t="b">
        <v>0</v>
      </c>
    </row>
    <row r="597" spans="1:7" ht="15">
      <c r="A597" s="85" t="s">
        <v>3011</v>
      </c>
      <c r="B597" s="85">
        <v>6</v>
      </c>
      <c r="C597" s="118">
        <v>0.012590208835633923</v>
      </c>
      <c r="D597" s="85" t="s">
        <v>2814</v>
      </c>
      <c r="E597" s="85" t="b">
        <v>0</v>
      </c>
      <c r="F597" s="85" t="b">
        <v>0</v>
      </c>
      <c r="G597" s="85" t="b">
        <v>0</v>
      </c>
    </row>
    <row r="598" spans="1:7" ht="15">
      <c r="A598" s="85" t="s">
        <v>3012</v>
      </c>
      <c r="B598" s="85">
        <v>6</v>
      </c>
      <c r="C598" s="118">
        <v>0.012590208835633923</v>
      </c>
      <c r="D598" s="85" t="s">
        <v>2814</v>
      </c>
      <c r="E598" s="85" t="b">
        <v>0</v>
      </c>
      <c r="F598" s="85" t="b">
        <v>0</v>
      </c>
      <c r="G598" s="85" t="b">
        <v>0</v>
      </c>
    </row>
    <row r="599" spans="1:7" ht="15">
      <c r="A599" s="85" t="s">
        <v>3013</v>
      </c>
      <c r="B599" s="85">
        <v>5</v>
      </c>
      <c r="C599" s="118">
        <v>0.012442117692608523</v>
      </c>
      <c r="D599" s="85" t="s">
        <v>2814</v>
      </c>
      <c r="E599" s="85" t="b">
        <v>0</v>
      </c>
      <c r="F599" s="85" t="b">
        <v>0</v>
      </c>
      <c r="G599" s="85" t="b">
        <v>0</v>
      </c>
    </row>
    <row r="600" spans="1:7" ht="15">
      <c r="A600" s="85" t="s">
        <v>3014</v>
      </c>
      <c r="B600" s="85">
        <v>5</v>
      </c>
      <c r="C600" s="118">
        <v>0.012442117692608523</v>
      </c>
      <c r="D600" s="85" t="s">
        <v>2814</v>
      </c>
      <c r="E600" s="85" t="b">
        <v>0</v>
      </c>
      <c r="F600" s="85" t="b">
        <v>0</v>
      </c>
      <c r="G600" s="85" t="b">
        <v>0</v>
      </c>
    </row>
    <row r="601" spans="1:7" ht="15">
      <c r="A601" s="85" t="s">
        <v>3015</v>
      </c>
      <c r="B601" s="85">
        <v>5</v>
      </c>
      <c r="C601" s="118">
        <v>0.012442117692608523</v>
      </c>
      <c r="D601" s="85" t="s">
        <v>2814</v>
      </c>
      <c r="E601" s="85" t="b">
        <v>0</v>
      </c>
      <c r="F601" s="85" t="b">
        <v>0</v>
      </c>
      <c r="G601" s="85" t="b">
        <v>0</v>
      </c>
    </row>
    <row r="602" spans="1:7" ht="15">
      <c r="A602" s="85" t="s">
        <v>3554</v>
      </c>
      <c r="B602" s="85">
        <v>5</v>
      </c>
      <c r="C602" s="118">
        <v>0.012442117692608523</v>
      </c>
      <c r="D602" s="85" t="s">
        <v>2814</v>
      </c>
      <c r="E602" s="85" t="b">
        <v>0</v>
      </c>
      <c r="F602" s="85" t="b">
        <v>0</v>
      </c>
      <c r="G602" s="85" t="b">
        <v>0</v>
      </c>
    </row>
    <row r="603" spans="1:7" ht="15">
      <c r="A603" s="85" t="s">
        <v>2977</v>
      </c>
      <c r="B603" s="85">
        <v>5</v>
      </c>
      <c r="C603" s="118">
        <v>0.012442117692608523</v>
      </c>
      <c r="D603" s="85" t="s">
        <v>2814</v>
      </c>
      <c r="E603" s="85" t="b">
        <v>0</v>
      </c>
      <c r="F603" s="85" t="b">
        <v>0</v>
      </c>
      <c r="G603" s="85" t="b">
        <v>0</v>
      </c>
    </row>
    <row r="604" spans="1:7" ht="15">
      <c r="A604" s="85" t="s">
        <v>3547</v>
      </c>
      <c r="B604" s="85">
        <v>5</v>
      </c>
      <c r="C604" s="118">
        <v>0.012442117692608523</v>
      </c>
      <c r="D604" s="85" t="s">
        <v>2814</v>
      </c>
      <c r="E604" s="85" t="b">
        <v>0</v>
      </c>
      <c r="F604" s="85" t="b">
        <v>0</v>
      </c>
      <c r="G604" s="85" t="b">
        <v>0</v>
      </c>
    </row>
    <row r="605" spans="1:7" ht="15">
      <c r="A605" s="85" t="s">
        <v>3556</v>
      </c>
      <c r="B605" s="85">
        <v>5</v>
      </c>
      <c r="C605" s="118">
        <v>0.012442117692608523</v>
      </c>
      <c r="D605" s="85" t="s">
        <v>2814</v>
      </c>
      <c r="E605" s="85" t="b">
        <v>0</v>
      </c>
      <c r="F605" s="85" t="b">
        <v>1</v>
      </c>
      <c r="G605" s="85" t="b">
        <v>0</v>
      </c>
    </row>
    <row r="606" spans="1:7" ht="15">
      <c r="A606" s="85" t="s">
        <v>3548</v>
      </c>
      <c r="B606" s="85">
        <v>5</v>
      </c>
      <c r="C606" s="118">
        <v>0.012442117692608523</v>
      </c>
      <c r="D606" s="85" t="s">
        <v>2814</v>
      </c>
      <c r="E606" s="85" t="b">
        <v>0</v>
      </c>
      <c r="F606" s="85" t="b">
        <v>0</v>
      </c>
      <c r="G606" s="85" t="b">
        <v>0</v>
      </c>
    </row>
    <row r="607" spans="1:7" ht="15">
      <c r="A607" s="85" t="s">
        <v>2933</v>
      </c>
      <c r="B607" s="85">
        <v>5</v>
      </c>
      <c r="C607" s="118">
        <v>0.012442117692608523</v>
      </c>
      <c r="D607" s="85" t="s">
        <v>2814</v>
      </c>
      <c r="E607" s="85" t="b">
        <v>0</v>
      </c>
      <c r="F607" s="85" t="b">
        <v>1</v>
      </c>
      <c r="G607" s="85" t="b">
        <v>0</v>
      </c>
    </row>
    <row r="608" spans="1:7" ht="15">
      <c r="A608" s="85" t="s">
        <v>2980</v>
      </c>
      <c r="B608" s="85">
        <v>5</v>
      </c>
      <c r="C608" s="118">
        <v>0.012442117692608523</v>
      </c>
      <c r="D608" s="85" t="s">
        <v>2814</v>
      </c>
      <c r="E608" s="85" t="b">
        <v>0</v>
      </c>
      <c r="F608" s="85" t="b">
        <v>0</v>
      </c>
      <c r="G608" s="85" t="b">
        <v>0</v>
      </c>
    </row>
    <row r="609" spans="1:7" ht="15">
      <c r="A609" s="85" t="s">
        <v>3557</v>
      </c>
      <c r="B609" s="85">
        <v>5</v>
      </c>
      <c r="C609" s="118">
        <v>0.012442117692608523</v>
      </c>
      <c r="D609" s="85" t="s">
        <v>2814</v>
      </c>
      <c r="E609" s="85" t="b">
        <v>0</v>
      </c>
      <c r="F609" s="85" t="b">
        <v>0</v>
      </c>
      <c r="G609" s="85" t="b">
        <v>0</v>
      </c>
    </row>
    <row r="610" spans="1:7" ht="15">
      <c r="A610" s="85" t="s">
        <v>309</v>
      </c>
      <c r="B610" s="85">
        <v>4</v>
      </c>
      <c r="C610" s="118">
        <v>0.011863251060649506</v>
      </c>
      <c r="D610" s="85" t="s">
        <v>2814</v>
      </c>
      <c r="E610" s="85" t="b">
        <v>0</v>
      </c>
      <c r="F610" s="85" t="b">
        <v>0</v>
      </c>
      <c r="G610" s="85" t="b">
        <v>0</v>
      </c>
    </row>
    <row r="611" spans="1:7" ht="15">
      <c r="A611" s="85" t="s">
        <v>3574</v>
      </c>
      <c r="B611" s="85">
        <v>4</v>
      </c>
      <c r="C611" s="118">
        <v>0.011863251060649506</v>
      </c>
      <c r="D611" s="85" t="s">
        <v>2814</v>
      </c>
      <c r="E611" s="85" t="b">
        <v>0</v>
      </c>
      <c r="F611" s="85" t="b">
        <v>0</v>
      </c>
      <c r="G611" s="85" t="b">
        <v>0</v>
      </c>
    </row>
    <row r="612" spans="1:7" ht="15">
      <c r="A612" s="85" t="s">
        <v>308</v>
      </c>
      <c r="B612" s="85">
        <v>4</v>
      </c>
      <c r="C612" s="118">
        <v>0.011863251060649506</v>
      </c>
      <c r="D612" s="85" t="s">
        <v>2814</v>
      </c>
      <c r="E612" s="85" t="b">
        <v>0</v>
      </c>
      <c r="F612" s="85" t="b">
        <v>0</v>
      </c>
      <c r="G612" s="85" t="b">
        <v>0</v>
      </c>
    </row>
    <row r="613" spans="1:7" ht="15">
      <c r="A613" s="85" t="s">
        <v>3575</v>
      </c>
      <c r="B613" s="85">
        <v>4</v>
      </c>
      <c r="C613" s="118">
        <v>0.011863251060649506</v>
      </c>
      <c r="D613" s="85" t="s">
        <v>2814</v>
      </c>
      <c r="E613" s="85" t="b">
        <v>0</v>
      </c>
      <c r="F613" s="85" t="b">
        <v>0</v>
      </c>
      <c r="G613" s="85" t="b">
        <v>0</v>
      </c>
    </row>
    <row r="614" spans="1:7" ht="15">
      <c r="A614" s="85" t="s">
        <v>3576</v>
      </c>
      <c r="B614" s="85">
        <v>4</v>
      </c>
      <c r="C614" s="118">
        <v>0.011863251060649506</v>
      </c>
      <c r="D614" s="85" t="s">
        <v>2814</v>
      </c>
      <c r="E614" s="85" t="b">
        <v>0</v>
      </c>
      <c r="F614" s="85" t="b">
        <v>0</v>
      </c>
      <c r="G614" s="85" t="b">
        <v>0</v>
      </c>
    </row>
    <row r="615" spans="1:7" ht="15">
      <c r="A615" s="85" t="s">
        <v>3577</v>
      </c>
      <c r="B615" s="85">
        <v>4</v>
      </c>
      <c r="C615" s="118">
        <v>0.011863251060649506</v>
      </c>
      <c r="D615" s="85" t="s">
        <v>2814</v>
      </c>
      <c r="E615" s="85" t="b">
        <v>0</v>
      </c>
      <c r="F615" s="85" t="b">
        <v>0</v>
      </c>
      <c r="G615" s="85" t="b">
        <v>0</v>
      </c>
    </row>
    <row r="616" spans="1:7" ht="15">
      <c r="A616" s="85" t="s">
        <v>3578</v>
      </c>
      <c r="B616" s="85">
        <v>4</v>
      </c>
      <c r="C616" s="118">
        <v>0.011863251060649506</v>
      </c>
      <c r="D616" s="85" t="s">
        <v>2814</v>
      </c>
      <c r="E616" s="85" t="b">
        <v>0</v>
      </c>
      <c r="F616" s="85" t="b">
        <v>0</v>
      </c>
      <c r="G616" s="85" t="b">
        <v>0</v>
      </c>
    </row>
    <row r="617" spans="1:7" ht="15">
      <c r="A617" s="85" t="s">
        <v>3579</v>
      </c>
      <c r="B617" s="85">
        <v>4</v>
      </c>
      <c r="C617" s="118">
        <v>0.011863251060649506</v>
      </c>
      <c r="D617" s="85" t="s">
        <v>2814</v>
      </c>
      <c r="E617" s="85" t="b">
        <v>0</v>
      </c>
      <c r="F617" s="85" t="b">
        <v>0</v>
      </c>
      <c r="G617" s="85" t="b">
        <v>0</v>
      </c>
    </row>
    <row r="618" spans="1:7" ht="15">
      <c r="A618" s="85" t="s">
        <v>302</v>
      </c>
      <c r="B618" s="85">
        <v>4</v>
      </c>
      <c r="C618" s="118">
        <v>0.011863251060649506</v>
      </c>
      <c r="D618" s="85" t="s">
        <v>2814</v>
      </c>
      <c r="E618" s="85" t="b">
        <v>0</v>
      </c>
      <c r="F618" s="85" t="b">
        <v>0</v>
      </c>
      <c r="G618" s="85" t="b">
        <v>0</v>
      </c>
    </row>
    <row r="619" spans="1:7" ht="15">
      <c r="A619" s="85" t="s">
        <v>307</v>
      </c>
      <c r="B619" s="85">
        <v>3</v>
      </c>
      <c r="C619" s="118">
        <v>0.010743823565560527</v>
      </c>
      <c r="D619" s="85" t="s">
        <v>2814</v>
      </c>
      <c r="E619" s="85" t="b">
        <v>0</v>
      </c>
      <c r="F619" s="85" t="b">
        <v>0</v>
      </c>
      <c r="G619" s="85" t="b">
        <v>0</v>
      </c>
    </row>
    <row r="620" spans="1:7" ht="15">
      <c r="A620" s="85" t="s">
        <v>3204</v>
      </c>
      <c r="B620" s="85">
        <v>3</v>
      </c>
      <c r="C620" s="118">
        <v>0.010743823565560527</v>
      </c>
      <c r="D620" s="85" t="s">
        <v>2814</v>
      </c>
      <c r="E620" s="85" t="b">
        <v>0</v>
      </c>
      <c r="F620" s="85" t="b">
        <v>0</v>
      </c>
      <c r="G620" s="85" t="b">
        <v>0</v>
      </c>
    </row>
    <row r="621" spans="1:7" ht="15">
      <c r="A621" s="85" t="s">
        <v>2976</v>
      </c>
      <c r="B621" s="85">
        <v>3</v>
      </c>
      <c r="C621" s="118">
        <v>0.010743823565560527</v>
      </c>
      <c r="D621" s="85" t="s">
        <v>2814</v>
      </c>
      <c r="E621" s="85" t="b">
        <v>0</v>
      </c>
      <c r="F621" s="85" t="b">
        <v>0</v>
      </c>
      <c r="G621" s="85" t="b">
        <v>0</v>
      </c>
    </row>
    <row r="622" spans="1:7" ht="15">
      <c r="A622" s="85" t="s">
        <v>3535</v>
      </c>
      <c r="B622" s="85">
        <v>2</v>
      </c>
      <c r="C622" s="118">
        <v>0.008897438295487128</v>
      </c>
      <c r="D622" s="85" t="s">
        <v>2814</v>
      </c>
      <c r="E622" s="85" t="b">
        <v>0</v>
      </c>
      <c r="F622" s="85" t="b">
        <v>0</v>
      </c>
      <c r="G622" s="85" t="b">
        <v>0</v>
      </c>
    </row>
    <row r="623" spans="1:7" ht="15">
      <c r="A623" s="85" t="s">
        <v>3025</v>
      </c>
      <c r="B623" s="85">
        <v>2</v>
      </c>
      <c r="C623" s="118">
        <v>0.011863251060649506</v>
      </c>
      <c r="D623" s="85" t="s">
        <v>2814</v>
      </c>
      <c r="E623" s="85" t="b">
        <v>0</v>
      </c>
      <c r="F623" s="85" t="b">
        <v>0</v>
      </c>
      <c r="G623" s="85" t="b">
        <v>0</v>
      </c>
    </row>
    <row r="624" spans="1:7" ht="15">
      <c r="A624" s="85" t="s">
        <v>3017</v>
      </c>
      <c r="B624" s="85">
        <v>2</v>
      </c>
      <c r="C624" s="118">
        <v>0</v>
      </c>
      <c r="D624" s="85" t="s">
        <v>2815</v>
      </c>
      <c r="E624" s="85" t="b">
        <v>0</v>
      </c>
      <c r="F624" s="85" t="b">
        <v>0</v>
      </c>
      <c r="G624" s="85" t="b">
        <v>0</v>
      </c>
    </row>
    <row r="625" spans="1:7" ht="15">
      <c r="A625" s="85" t="s">
        <v>3018</v>
      </c>
      <c r="B625" s="85">
        <v>2</v>
      </c>
      <c r="C625" s="118">
        <v>0</v>
      </c>
      <c r="D625" s="85" t="s">
        <v>2815</v>
      </c>
      <c r="E625" s="85" t="b">
        <v>0</v>
      </c>
      <c r="F625" s="85" t="b">
        <v>0</v>
      </c>
      <c r="G625" s="85" t="b">
        <v>0</v>
      </c>
    </row>
    <row r="626" spans="1:7" ht="15">
      <c r="A626" s="85" t="s">
        <v>3019</v>
      </c>
      <c r="B626" s="85">
        <v>2</v>
      </c>
      <c r="C626" s="118">
        <v>0</v>
      </c>
      <c r="D626" s="85" t="s">
        <v>2815</v>
      </c>
      <c r="E626" s="85" t="b">
        <v>0</v>
      </c>
      <c r="F626" s="85" t="b">
        <v>0</v>
      </c>
      <c r="G626" s="85" t="b">
        <v>0</v>
      </c>
    </row>
    <row r="627" spans="1:7" ht="15">
      <c r="A627" s="85" t="s">
        <v>3020</v>
      </c>
      <c r="B627" s="85">
        <v>2</v>
      </c>
      <c r="C627" s="118">
        <v>0</v>
      </c>
      <c r="D627" s="85" t="s">
        <v>2815</v>
      </c>
      <c r="E627" s="85" t="b">
        <v>0</v>
      </c>
      <c r="F627" s="85" t="b">
        <v>0</v>
      </c>
      <c r="G627" s="85" t="b">
        <v>0</v>
      </c>
    </row>
    <row r="628" spans="1:7" ht="15">
      <c r="A628" s="85" t="s">
        <v>2976</v>
      </c>
      <c r="B628" s="85">
        <v>2</v>
      </c>
      <c r="C628" s="118">
        <v>0</v>
      </c>
      <c r="D628" s="85" t="s">
        <v>2815</v>
      </c>
      <c r="E628" s="85" t="b">
        <v>0</v>
      </c>
      <c r="F628" s="85" t="b">
        <v>0</v>
      </c>
      <c r="G628" s="85" t="b">
        <v>0</v>
      </c>
    </row>
    <row r="629" spans="1:7" ht="15">
      <c r="A629" s="85" t="s">
        <v>3021</v>
      </c>
      <c r="B629" s="85">
        <v>2</v>
      </c>
      <c r="C629" s="118">
        <v>0</v>
      </c>
      <c r="D629" s="85" t="s">
        <v>2815</v>
      </c>
      <c r="E629" s="85" t="b">
        <v>0</v>
      </c>
      <c r="F629" s="85" t="b">
        <v>1</v>
      </c>
      <c r="G629" s="85" t="b">
        <v>0</v>
      </c>
    </row>
    <row r="630" spans="1:7" ht="15">
      <c r="A630" s="85" t="s">
        <v>2980</v>
      </c>
      <c r="B630" s="85">
        <v>2</v>
      </c>
      <c r="C630" s="118">
        <v>0</v>
      </c>
      <c r="D630" s="85" t="s">
        <v>2815</v>
      </c>
      <c r="E630" s="85" t="b">
        <v>0</v>
      </c>
      <c r="F630" s="85" t="b">
        <v>0</v>
      </c>
      <c r="G630" s="85" t="b">
        <v>0</v>
      </c>
    </row>
    <row r="631" spans="1:7" ht="15">
      <c r="A631" s="85" t="s">
        <v>2934</v>
      </c>
      <c r="B631" s="85">
        <v>2</v>
      </c>
      <c r="C631" s="118">
        <v>0</v>
      </c>
      <c r="D631" s="85" t="s">
        <v>2815</v>
      </c>
      <c r="E631" s="85" t="b">
        <v>0</v>
      </c>
      <c r="F631" s="85" t="b">
        <v>0</v>
      </c>
      <c r="G631" s="85" t="b">
        <v>0</v>
      </c>
    </row>
    <row r="632" spans="1:7" ht="15">
      <c r="A632" s="85" t="s">
        <v>3022</v>
      </c>
      <c r="B632" s="85">
        <v>2</v>
      </c>
      <c r="C632" s="118">
        <v>0</v>
      </c>
      <c r="D632" s="85" t="s">
        <v>2815</v>
      </c>
      <c r="E632" s="85" t="b">
        <v>0</v>
      </c>
      <c r="F632" s="85" t="b">
        <v>0</v>
      </c>
      <c r="G632" s="85" t="b">
        <v>0</v>
      </c>
    </row>
    <row r="633" spans="1:7" ht="15">
      <c r="A633" s="85" t="s">
        <v>3023</v>
      </c>
      <c r="B633" s="85">
        <v>2</v>
      </c>
      <c r="C633" s="118">
        <v>0</v>
      </c>
      <c r="D633" s="85" t="s">
        <v>2815</v>
      </c>
      <c r="E633" s="85" t="b">
        <v>0</v>
      </c>
      <c r="F633" s="85" t="b">
        <v>0</v>
      </c>
      <c r="G633" s="85" t="b">
        <v>0</v>
      </c>
    </row>
    <row r="634" spans="1:7" ht="15">
      <c r="A634" s="85" t="s">
        <v>385</v>
      </c>
      <c r="B634" s="85">
        <v>2</v>
      </c>
      <c r="C634" s="118">
        <v>0</v>
      </c>
      <c r="D634" s="85" t="s">
        <v>2815</v>
      </c>
      <c r="E634" s="85" t="b">
        <v>0</v>
      </c>
      <c r="F634" s="85" t="b">
        <v>0</v>
      </c>
      <c r="G634" s="85" t="b">
        <v>0</v>
      </c>
    </row>
    <row r="635" spans="1:7" ht="15">
      <c r="A635" s="85" t="s">
        <v>384</v>
      </c>
      <c r="B635" s="85">
        <v>2</v>
      </c>
      <c r="C635" s="118">
        <v>0</v>
      </c>
      <c r="D635" s="85" t="s">
        <v>2815</v>
      </c>
      <c r="E635" s="85" t="b">
        <v>0</v>
      </c>
      <c r="F635" s="85" t="b">
        <v>0</v>
      </c>
      <c r="G635" s="85" t="b">
        <v>0</v>
      </c>
    </row>
    <row r="636" spans="1:7" ht="15">
      <c r="A636" s="85" t="s">
        <v>383</v>
      </c>
      <c r="B636" s="85">
        <v>2</v>
      </c>
      <c r="C636" s="118">
        <v>0</v>
      </c>
      <c r="D636" s="85" t="s">
        <v>2815</v>
      </c>
      <c r="E636" s="85" t="b">
        <v>0</v>
      </c>
      <c r="F636" s="85" t="b">
        <v>0</v>
      </c>
      <c r="G636" s="85" t="b">
        <v>0</v>
      </c>
    </row>
    <row r="637" spans="1:7" ht="15">
      <c r="A637" s="85" t="s">
        <v>2972</v>
      </c>
      <c r="B637" s="85">
        <v>2</v>
      </c>
      <c r="C637" s="118">
        <v>0</v>
      </c>
      <c r="D637" s="85" t="s">
        <v>2815</v>
      </c>
      <c r="E637" s="85" t="b">
        <v>0</v>
      </c>
      <c r="F637" s="85" t="b">
        <v>0</v>
      </c>
      <c r="G637" s="85" t="b">
        <v>0</v>
      </c>
    </row>
    <row r="638" spans="1:7" ht="15">
      <c r="A638" s="85" t="s">
        <v>3637</v>
      </c>
      <c r="B638" s="85">
        <v>2</v>
      </c>
      <c r="C638" s="118">
        <v>0</v>
      </c>
      <c r="D638" s="85" t="s">
        <v>2815</v>
      </c>
      <c r="E638" s="85" t="b">
        <v>0</v>
      </c>
      <c r="F638" s="85" t="b">
        <v>0</v>
      </c>
      <c r="G638" s="85" t="b">
        <v>0</v>
      </c>
    </row>
    <row r="639" spans="1:7" ht="15">
      <c r="A639" s="85" t="s">
        <v>3025</v>
      </c>
      <c r="B639" s="85">
        <v>8</v>
      </c>
      <c r="C639" s="118">
        <v>0.009597726793651493</v>
      </c>
      <c r="D639" s="85" t="s">
        <v>2816</v>
      </c>
      <c r="E639" s="85" t="b">
        <v>0</v>
      </c>
      <c r="F639" s="85" t="b">
        <v>0</v>
      </c>
      <c r="G639" s="85" t="b">
        <v>0</v>
      </c>
    </row>
    <row r="640" spans="1:7" ht="15">
      <c r="A640" s="85" t="s">
        <v>3026</v>
      </c>
      <c r="B640" s="85">
        <v>4</v>
      </c>
      <c r="C640" s="118">
        <v>0.010672197518526137</v>
      </c>
      <c r="D640" s="85" t="s">
        <v>2816</v>
      </c>
      <c r="E640" s="85" t="b">
        <v>0</v>
      </c>
      <c r="F640" s="85" t="b">
        <v>0</v>
      </c>
      <c r="G640" s="85" t="b">
        <v>0</v>
      </c>
    </row>
    <row r="641" spans="1:7" ht="15">
      <c r="A641" s="85" t="s">
        <v>3027</v>
      </c>
      <c r="B641" s="85">
        <v>4</v>
      </c>
      <c r="C641" s="118">
        <v>0.010672197518526137</v>
      </c>
      <c r="D641" s="85" t="s">
        <v>2816</v>
      </c>
      <c r="E641" s="85" t="b">
        <v>0</v>
      </c>
      <c r="F641" s="85" t="b">
        <v>0</v>
      </c>
      <c r="G641" s="85" t="b">
        <v>0</v>
      </c>
    </row>
    <row r="642" spans="1:7" ht="15">
      <c r="A642" s="85" t="s">
        <v>3028</v>
      </c>
      <c r="B642" s="85">
        <v>4</v>
      </c>
      <c r="C642" s="118">
        <v>0.010672197518526137</v>
      </c>
      <c r="D642" s="85" t="s">
        <v>2816</v>
      </c>
      <c r="E642" s="85" t="b">
        <v>0</v>
      </c>
      <c r="F642" s="85" t="b">
        <v>0</v>
      </c>
      <c r="G642" s="85" t="b">
        <v>0</v>
      </c>
    </row>
    <row r="643" spans="1:7" ht="15">
      <c r="A643" s="85" t="s">
        <v>3029</v>
      </c>
      <c r="B643" s="85">
        <v>4</v>
      </c>
      <c r="C643" s="118">
        <v>0.010672197518526137</v>
      </c>
      <c r="D643" s="85" t="s">
        <v>2816</v>
      </c>
      <c r="E643" s="85" t="b">
        <v>0</v>
      </c>
      <c r="F643" s="85" t="b">
        <v>0</v>
      </c>
      <c r="G643" s="85" t="b">
        <v>0</v>
      </c>
    </row>
    <row r="644" spans="1:7" ht="15">
      <c r="A644" s="85" t="s">
        <v>3030</v>
      </c>
      <c r="B644" s="85">
        <v>4</v>
      </c>
      <c r="C644" s="118">
        <v>0.010672197518526137</v>
      </c>
      <c r="D644" s="85" t="s">
        <v>2816</v>
      </c>
      <c r="E644" s="85" t="b">
        <v>0</v>
      </c>
      <c r="F644" s="85" t="b">
        <v>0</v>
      </c>
      <c r="G644" s="85" t="b">
        <v>0</v>
      </c>
    </row>
    <row r="645" spans="1:7" ht="15">
      <c r="A645" s="85" t="s">
        <v>2999</v>
      </c>
      <c r="B645" s="85">
        <v>4</v>
      </c>
      <c r="C645" s="118">
        <v>0.010672197518526137</v>
      </c>
      <c r="D645" s="85" t="s">
        <v>2816</v>
      </c>
      <c r="E645" s="85" t="b">
        <v>0</v>
      </c>
      <c r="F645" s="85" t="b">
        <v>0</v>
      </c>
      <c r="G645" s="85" t="b">
        <v>0</v>
      </c>
    </row>
    <row r="646" spans="1:7" ht="15">
      <c r="A646" s="85" t="s">
        <v>3031</v>
      </c>
      <c r="B646" s="85">
        <v>4</v>
      </c>
      <c r="C646" s="118">
        <v>0.010672197518526137</v>
      </c>
      <c r="D646" s="85" t="s">
        <v>2816</v>
      </c>
      <c r="E646" s="85" t="b">
        <v>0</v>
      </c>
      <c r="F646" s="85" t="b">
        <v>0</v>
      </c>
      <c r="G646" s="85" t="b">
        <v>0</v>
      </c>
    </row>
    <row r="647" spans="1:7" ht="15">
      <c r="A647" s="85" t="s">
        <v>2972</v>
      </c>
      <c r="B647" s="85">
        <v>3</v>
      </c>
      <c r="C647" s="118">
        <v>0.013683181621090055</v>
      </c>
      <c r="D647" s="85" t="s">
        <v>2816</v>
      </c>
      <c r="E647" s="85" t="b">
        <v>0</v>
      </c>
      <c r="F647" s="85" t="b">
        <v>0</v>
      </c>
      <c r="G647" s="85" t="b">
        <v>0</v>
      </c>
    </row>
    <row r="648" spans="1:7" ht="15">
      <c r="A648" s="85" t="s">
        <v>3032</v>
      </c>
      <c r="B648" s="85">
        <v>3</v>
      </c>
      <c r="C648" s="118">
        <v>0.013683181621090055</v>
      </c>
      <c r="D648" s="85" t="s">
        <v>2816</v>
      </c>
      <c r="E648" s="85" t="b">
        <v>0</v>
      </c>
      <c r="F648" s="85" t="b">
        <v>0</v>
      </c>
      <c r="G648" s="85" t="b">
        <v>0</v>
      </c>
    </row>
    <row r="649" spans="1:7" ht="15">
      <c r="A649" s="85" t="s">
        <v>3010</v>
      </c>
      <c r="B649" s="85">
        <v>2</v>
      </c>
      <c r="C649" s="118">
        <v>0.014458219839989772</v>
      </c>
      <c r="D649" s="85" t="s">
        <v>2816</v>
      </c>
      <c r="E649" s="85" t="b">
        <v>0</v>
      </c>
      <c r="F649" s="85" t="b">
        <v>0</v>
      </c>
      <c r="G649" s="85" t="b">
        <v>0</v>
      </c>
    </row>
    <row r="650" spans="1:7" ht="15">
      <c r="A650" s="85" t="s">
        <v>2928</v>
      </c>
      <c r="B650" s="85">
        <v>2</v>
      </c>
      <c r="C650" s="118">
        <v>0.014458219839989772</v>
      </c>
      <c r="D650" s="85" t="s">
        <v>2816</v>
      </c>
      <c r="E650" s="85" t="b">
        <v>0</v>
      </c>
      <c r="F650" s="85" t="b">
        <v>0</v>
      </c>
      <c r="G650" s="85" t="b">
        <v>0</v>
      </c>
    </row>
    <row r="651" spans="1:7" ht="15">
      <c r="A651" s="85" t="s">
        <v>3740</v>
      </c>
      <c r="B651" s="85">
        <v>2</v>
      </c>
      <c r="C651" s="118">
        <v>0.014458219839989772</v>
      </c>
      <c r="D651" s="85" t="s">
        <v>2816</v>
      </c>
      <c r="E651" s="85" t="b">
        <v>0</v>
      </c>
      <c r="F651" s="85" t="b">
        <v>0</v>
      </c>
      <c r="G651" s="85" t="b">
        <v>0</v>
      </c>
    </row>
    <row r="652" spans="1:7" ht="15">
      <c r="A652" s="85" t="s">
        <v>312</v>
      </c>
      <c r="B652" s="85">
        <v>2</v>
      </c>
      <c r="C652" s="118">
        <v>0.014458219839989772</v>
      </c>
      <c r="D652" s="85" t="s">
        <v>2816</v>
      </c>
      <c r="E652" s="85" t="b">
        <v>0</v>
      </c>
      <c r="F652" s="85" t="b">
        <v>0</v>
      </c>
      <c r="G652" s="85" t="b">
        <v>0</v>
      </c>
    </row>
    <row r="653" spans="1:7" ht="15">
      <c r="A653" s="85" t="s">
        <v>3034</v>
      </c>
      <c r="B653" s="85">
        <v>3</v>
      </c>
      <c r="C653" s="118">
        <v>0</v>
      </c>
      <c r="D653" s="85" t="s">
        <v>2817</v>
      </c>
      <c r="E653" s="85" t="b">
        <v>0</v>
      </c>
      <c r="F653" s="85" t="b">
        <v>0</v>
      </c>
      <c r="G653" s="85" t="b">
        <v>0</v>
      </c>
    </row>
    <row r="654" spans="1:7" ht="15">
      <c r="A654" s="85" t="s">
        <v>3035</v>
      </c>
      <c r="B654" s="85">
        <v>3</v>
      </c>
      <c r="C654" s="118">
        <v>0</v>
      </c>
      <c r="D654" s="85" t="s">
        <v>2817</v>
      </c>
      <c r="E654" s="85" t="b">
        <v>0</v>
      </c>
      <c r="F654" s="85" t="b">
        <v>0</v>
      </c>
      <c r="G654" s="85" t="b">
        <v>0</v>
      </c>
    </row>
    <row r="655" spans="1:7" ht="15">
      <c r="A655" s="85" t="s">
        <v>3036</v>
      </c>
      <c r="B655" s="85">
        <v>3</v>
      </c>
      <c r="C655" s="118">
        <v>0</v>
      </c>
      <c r="D655" s="85" t="s">
        <v>2817</v>
      </c>
      <c r="E655" s="85" t="b">
        <v>0</v>
      </c>
      <c r="F655" s="85" t="b">
        <v>0</v>
      </c>
      <c r="G655" s="85" t="b">
        <v>0</v>
      </c>
    </row>
    <row r="656" spans="1:7" ht="15">
      <c r="A656" s="85" t="s">
        <v>3037</v>
      </c>
      <c r="B656" s="85">
        <v>3</v>
      </c>
      <c r="C656" s="118">
        <v>0</v>
      </c>
      <c r="D656" s="85" t="s">
        <v>2817</v>
      </c>
      <c r="E656" s="85" t="b">
        <v>1</v>
      </c>
      <c r="F656" s="85" t="b">
        <v>0</v>
      </c>
      <c r="G656" s="85" t="b">
        <v>0</v>
      </c>
    </row>
    <row r="657" spans="1:7" ht="15">
      <c r="A657" s="85" t="s">
        <v>3014</v>
      </c>
      <c r="B657" s="85">
        <v>3</v>
      </c>
      <c r="C657" s="118">
        <v>0</v>
      </c>
      <c r="D657" s="85" t="s">
        <v>2817</v>
      </c>
      <c r="E657" s="85" t="b">
        <v>0</v>
      </c>
      <c r="F657" s="85" t="b">
        <v>0</v>
      </c>
      <c r="G657" s="85" t="b">
        <v>0</v>
      </c>
    </row>
    <row r="658" spans="1:7" ht="15">
      <c r="A658" s="85" t="s">
        <v>2927</v>
      </c>
      <c r="B658" s="85">
        <v>3</v>
      </c>
      <c r="C658" s="118">
        <v>0</v>
      </c>
      <c r="D658" s="85" t="s">
        <v>2817</v>
      </c>
      <c r="E658" s="85" t="b">
        <v>0</v>
      </c>
      <c r="F658" s="85" t="b">
        <v>0</v>
      </c>
      <c r="G658" s="85" t="b">
        <v>0</v>
      </c>
    </row>
    <row r="659" spans="1:7" ht="15">
      <c r="A659" s="85" t="s">
        <v>3038</v>
      </c>
      <c r="B659" s="85">
        <v>3</v>
      </c>
      <c r="C659" s="118">
        <v>0</v>
      </c>
      <c r="D659" s="85" t="s">
        <v>2817</v>
      </c>
      <c r="E659" s="85" t="b">
        <v>0</v>
      </c>
      <c r="F659" s="85" t="b">
        <v>1</v>
      </c>
      <c r="G659" s="85" t="b">
        <v>0</v>
      </c>
    </row>
    <row r="660" spans="1:7" ht="15">
      <c r="A660" s="85" t="s">
        <v>3039</v>
      </c>
      <c r="B660" s="85">
        <v>3</v>
      </c>
      <c r="C660" s="118">
        <v>0</v>
      </c>
      <c r="D660" s="85" t="s">
        <v>2817</v>
      </c>
      <c r="E660" s="85" t="b">
        <v>0</v>
      </c>
      <c r="F660" s="85" t="b">
        <v>0</v>
      </c>
      <c r="G660" s="85" t="b">
        <v>0</v>
      </c>
    </row>
    <row r="661" spans="1:7" ht="15">
      <c r="A661" s="85" t="s">
        <v>3040</v>
      </c>
      <c r="B661" s="85">
        <v>3</v>
      </c>
      <c r="C661" s="118">
        <v>0</v>
      </c>
      <c r="D661" s="85" t="s">
        <v>2817</v>
      </c>
      <c r="E661" s="85" t="b">
        <v>0</v>
      </c>
      <c r="F661" s="85" t="b">
        <v>0</v>
      </c>
      <c r="G661" s="85" t="b">
        <v>0</v>
      </c>
    </row>
    <row r="662" spans="1:7" ht="15">
      <c r="A662" s="85" t="s">
        <v>3041</v>
      </c>
      <c r="B662" s="85">
        <v>3</v>
      </c>
      <c r="C662" s="118">
        <v>0</v>
      </c>
      <c r="D662" s="85" t="s">
        <v>2817</v>
      </c>
      <c r="E662" s="85" t="b">
        <v>0</v>
      </c>
      <c r="F662" s="85" t="b">
        <v>0</v>
      </c>
      <c r="G662" s="85" t="b">
        <v>0</v>
      </c>
    </row>
    <row r="663" spans="1:7" ht="15">
      <c r="A663" s="85" t="s">
        <v>3631</v>
      </c>
      <c r="B663" s="85">
        <v>3</v>
      </c>
      <c r="C663" s="118">
        <v>0</v>
      </c>
      <c r="D663" s="85" t="s">
        <v>2817</v>
      </c>
      <c r="E663" s="85" t="b">
        <v>0</v>
      </c>
      <c r="F663" s="85" t="b">
        <v>0</v>
      </c>
      <c r="G663" s="85" t="b">
        <v>0</v>
      </c>
    </row>
    <row r="664" spans="1:7" ht="15">
      <c r="A664" s="85" t="s">
        <v>3632</v>
      </c>
      <c r="B664" s="85">
        <v>3</v>
      </c>
      <c r="C664" s="118">
        <v>0</v>
      </c>
      <c r="D664" s="85" t="s">
        <v>2817</v>
      </c>
      <c r="E664" s="85" t="b">
        <v>0</v>
      </c>
      <c r="F664" s="85" t="b">
        <v>0</v>
      </c>
      <c r="G664" s="85" t="b">
        <v>0</v>
      </c>
    </row>
    <row r="665" spans="1:7" ht="15">
      <c r="A665" s="85" t="s">
        <v>3636</v>
      </c>
      <c r="B665" s="85">
        <v>3</v>
      </c>
      <c r="C665" s="118">
        <v>0.031116603568673636</v>
      </c>
      <c r="D665" s="85" t="s">
        <v>2817</v>
      </c>
      <c r="E665" s="85" t="b">
        <v>0</v>
      </c>
      <c r="F665" s="85" t="b">
        <v>1</v>
      </c>
      <c r="G665" s="85" t="b">
        <v>0</v>
      </c>
    </row>
    <row r="666" spans="1:7" ht="15">
      <c r="A666" s="85" t="s">
        <v>289</v>
      </c>
      <c r="B666" s="85">
        <v>2</v>
      </c>
      <c r="C666" s="118">
        <v>0.007656141698073097</v>
      </c>
      <c r="D666" s="85" t="s">
        <v>2817</v>
      </c>
      <c r="E666" s="85" t="b">
        <v>0</v>
      </c>
      <c r="F666" s="85" t="b">
        <v>0</v>
      </c>
      <c r="G666" s="85" t="b">
        <v>0</v>
      </c>
    </row>
    <row r="667" spans="1:7" ht="15">
      <c r="A667" s="85" t="s">
        <v>2978</v>
      </c>
      <c r="B667" s="85">
        <v>3</v>
      </c>
      <c r="C667" s="118">
        <v>0</v>
      </c>
      <c r="D667" s="85" t="s">
        <v>2819</v>
      </c>
      <c r="E667" s="85" t="b">
        <v>0</v>
      </c>
      <c r="F667" s="85" t="b">
        <v>0</v>
      </c>
      <c r="G667" s="85" t="b">
        <v>0</v>
      </c>
    </row>
    <row r="668" spans="1:7" ht="15">
      <c r="A668" s="85" t="s">
        <v>3041</v>
      </c>
      <c r="B668" s="85">
        <v>3</v>
      </c>
      <c r="C668" s="118">
        <v>0</v>
      </c>
      <c r="D668" s="85" t="s">
        <v>2819</v>
      </c>
      <c r="E668" s="85" t="b">
        <v>0</v>
      </c>
      <c r="F668" s="85" t="b">
        <v>0</v>
      </c>
      <c r="G668" s="85" t="b">
        <v>0</v>
      </c>
    </row>
    <row r="669" spans="1:7" ht="15">
      <c r="A669" s="85" t="s">
        <v>2979</v>
      </c>
      <c r="B669" s="85">
        <v>3</v>
      </c>
      <c r="C669" s="118">
        <v>0</v>
      </c>
      <c r="D669" s="85" t="s">
        <v>2819</v>
      </c>
      <c r="E669" s="85" t="b">
        <v>0</v>
      </c>
      <c r="F669" s="85" t="b">
        <v>0</v>
      </c>
      <c r="G669" s="85" t="b">
        <v>0</v>
      </c>
    </row>
    <row r="670" spans="1:7" ht="15">
      <c r="A670" s="85" t="s">
        <v>2972</v>
      </c>
      <c r="B670" s="85">
        <v>3</v>
      </c>
      <c r="C670" s="118">
        <v>0</v>
      </c>
      <c r="D670" s="85" t="s">
        <v>2819</v>
      </c>
      <c r="E670" s="85" t="b">
        <v>0</v>
      </c>
      <c r="F670" s="85" t="b">
        <v>0</v>
      </c>
      <c r="G670" s="85" t="b">
        <v>0</v>
      </c>
    </row>
    <row r="671" spans="1:7" ht="15">
      <c r="A671" s="85" t="s">
        <v>3563</v>
      </c>
      <c r="B671" s="85">
        <v>3</v>
      </c>
      <c r="C671" s="118">
        <v>0</v>
      </c>
      <c r="D671" s="85" t="s">
        <v>2819</v>
      </c>
      <c r="E671" s="85" t="b">
        <v>0</v>
      </c>
      <c r="F671" s="85" t="b">
        <v>0</v>
      </c>
      <c r="G671" s="85" t="b">
        <v>0</v>
      </c>
    </row>
    <row r="672" spans="1:7" ht="15">
      <c r="A672" s="85" t="s">
        <v>3600</v>
      </c>
      <c r="B672" s="85">
        <v>3</v>
      </c>
      <c r="C672" s="118">
        <v>0</v>
      </c>
      <c r="D672" s="85" t="s">
        <v>2819</v>
      </c>
      <c r="E672" s="85" t="b">
        <v>0</v>
      </c>
      <c r="F672" s="85" t="b">
        <v>0</v>
      </c>
      <c r="G672" s="85" t="b">
        <v>0</v>
      </c>
    </row>
    <row r="673" spans="1:7" ht="15">
      <c r="A673" s="85" t="s">
        <v>2929</v>
      </c>
      <c r="B673" s="85">
        <v>3</v>
      </c>
      <c r="C673" s="118">
        <v>0</v>
      </c>
      <c r="D673" s="85" t="s">
        <v>2819</v>
      </c>
      <c r="E673" s="85" t="b">
        <v>0</v>
      </c>
      <c r="F673" s="85" t="b">
        <v>0</v>
      </c>
      <c r="G673" s="85" t="b">
        <v>0</v>
      </c>
    </row>
    <row r="674" spans="1:7" ht="15">
      <c r="A674" s="85" t="s">
        <v>3601</v>
      </c>
      <c r="B674" s="85">
        <v>3</v>
      </c>
      <c r="C674" s="118">
        <v>0</v>
      </c>
      <c r="D674" s="85" t="s">
        <v>2819</v>
      </c>
      <c r="E674" s="85" t="b">
        <v>0</v>
      </c>
      <c r="F674" s="85" t="b">
        <v>0</v>
      </c>
      <c r="G674" s="85" t="b">
        <v>0</v>
      </c>
    </row>
    <row r="675" spans="1:7" ht="15">
      <c r="A675" s="85" t="s">
        <v>3602</v>
      </c>
      <c r="B675" s="85">
        <v>3</v>
      </c>
      <c r="C675" s="118">
        <v>0</v>
      </c>
      <c r="D675" s="85" t="s">
        <v>2819</v>
      </c>
      <c r="E675" s="85" t="b">
        <v>0</v>
      </c>
      <c r="F675" s="85" t="b">
        <v>0</v>
      </c>
      <c r="G675" s="85" t="b">
        <v>0</v>
      </c>
    </row>
    <row r="676" spans="1:7" ht="15">
      <c r="A676" s="85" t="s">
        <v>3603</v>
      </c>
      <c r="B676" s="85">
        <v>3</v>
      </c>
      <c r="C676" s="118">
        <v>0</v>
      </c>
      <c r="D676" s="85" t="s">
        <v>2819</v>
      </c>
      <c r="E676" s="85" t="b">
        <v>0</v>
      </c>
      <c r="F676" s="85" t="b">
        <v>0</v>
      </c>
      <c r="G676" s="85" t="b">
        <v>0</v>
      </c>
    </row>
    <row r="677" spans="1:7" ht="15">
      <c r="A677" s="85" t="s">
        <v>3564</v>
      </c>
      <c r="B677" s="85">
        <v>3</v>
      </c>
      <c r="C677" s="118">
        <v>0</v>
      </c>
      <c r="D677" s="85" t="s">
        <v>2819</v>
      </c>
      <c r="E677" s="85" t="b">
        <v>0</v>
      </c>
      <c r="F677" s="85" t="b">
        <v>0</v>
      </c>
      <c r="G677" s="85" t="b">
        <v>0</v>
      </c>
    </row>
    <row r="678" spans="1:7" ht="15">
      <c r="A678" s="85" t="s">
        <v>360</v>
      </c>
      <c r="B678" s="85">
        <v>2</v>
      </c>
      <c r="C678" s="118">
        <v>0.008804562952784062</v>
      </c>
      <c r="D678" s="85" t="s">
        <v>2819</v>
      </c>
      <c r="E678" s="85" t="b">
        <v>0</v>
      </c>
      <c r="F678" s="85" t="b">
        <v>0</v>
      </c>
      <c r="G678" s="85" t="b">
        <v>0</v>
      </c>
    </row>
    <row r="679" spans="1:7" ht="15">
      <c r="A679" s="85" t="s">
        <v>3540</v>
      </c>
      <c r="B679" s="85">
        <v>2</v>
      </c>
      <c r="C679" s="118">
        <v>0.008804562952784062</v>
      </c>
      <c r="D679" s="85" t="s">
        <v>2819</v>
      </c>
      <c r="E679" s="85" t="b">
        <v>0</v>
      </c>
      <c r="F679" s="85" t="b">
        <v>0</v>
      </c>
      <c r="G679" s="85" t="b">
        <v>0</v>
      </c>
    </row>
    <row r="680" spans="1:7" ht="15">
      <c r="A680" s="85" t="s">
        <v>3672</v>
      </c>
      <c r="B680" s="85">
        <v>2</v>
      </c>
      <c r="C680" s="118">
        <v>0.008804562952784062</v>
      </c>
      <c r="D680" s="85" t="s">
        <v>2819</v>
      </c>
      <c r="E680" s="85" t="b">
        <v>0</v>
      </c>
      <c r="F680" s="85" t="b">
        <v>0</v>
      </c>
      <c r="G680" s="85" t="b">
        <v>0</v>
      </c>
    </row>
    <row r="681" spans="1:7" ht="15">
      <c r="A681" s="85" t="s">
        <v>3673</v>
      </c>
      <c r="B681" s="85">
        <v>2</v>
      </c>
      <c r="C681" s="118">
        <v>0</v>
      </c>
      <c r="D681" s="85" t="s">
        <v>2820</v>
      </c>
      <c r="E681" s="85" t="b">
        <v>0</v>
      </c>
      <c r="F681" s="85" t="b">
        <v>0</v>
      </c>
      <c r="G681" s="85" t="b">
        <v>0</v>
      </c>
    </row>
    <row r="682" spans="1:7" ht="15">
      <c r="A682" s="85" t="s">
        <v>3674</v>
      </c>
      <c r="B682" s="85">
        <v>2</v>
      </c>
      <c r="C682" s="118">
        <v>0</v>
      </c>
      <c r="D682" s="85" t="s">
        <v>2820</v>
      </c>
      <c r="E682" s="85" t="b">
        <v>0</v>
      </c>
      <c r="F682" s="85" t="b">
        <v>0</v>
      </c>
      <c r="G682" s="85" t="b">
        <v>0</v>
      </c>
    </row>
    <row r="683" spans="1:7" ht="15">
      <c r="A683" s="85" t="s">
        <v>2928</v>
      </c>
      <c r="B683" s="85">
        <v>2</v>
      </c>
      <c r="C683" s="118">
        <v>0</v>
      </c>
      <c r="D683" s="85" t="s">
        <v>2820</v>
      </c>
      <c r="E683" s="85" t="b">
        <v>0</v>
      </c>
      <c r="F683" s="85" t="b">
        <v>0</v>
      </c>
      <c r="G683" s="85" t="b">
        <v>0</v>
      </c>
    </row>
    <row r="684" spans="1:7" ht="15">
      <c r="A684" s="85" t="s">
        <v>2973</v>
      </c>
      <c r="B684" s="85">
        <v>2</v>
      </c>
      <c r="C684" s="118">
        <v>0</v>
      </c>
      <c r="D684" s="85" t="s">
        <v>2820</v>
      </c>
      <c r="E684" s="85" t="b">
        <v>0</v>
      </c>
      <c r="F684" s="85" t="b">
        <v>0</v>
      </c>
      <c r="G684" s="85" t="b">
        <v>0</v>
      </c>
    </row>
    <row r="685" spans="1:7" ht="15">
      <c r="A685" s="85" t="s">
        <v>430</v>
      </c>
      <c r="B685" s="85">
        <v>2</v>
      </c>
      <c r="C685" s="118">
        <v>0</v>
      </c>
      <c r="D685" s="85" t="s">
        <v>2820</v>
      </c>
      <c r="E685" s="85" t="b">
        <v>0</v>
      </c>
      <c r="F685" s="85" t="b">
        <v>0</v>
      </c>
      <c r="G685" s="85" t="b">
        <v>0</v>
      </c>
    </row>
    <row r="686" spans="1:7" ht="15">
      <c r="A686" s="85" t="s">
        <v>3675</v>
      </c>
      <c r="B686" s="85">
        <v>2</v>
      </c>
      <c r="C686" s="118">
        <v>0</v>
      </c>
      <c r="D686" s="85" t="s">
        <v>2820</v>
      </c>
      <c r="E686" s="85" t="b">
        <v>0</v>
      </c>
      <c r="F686" s="85" t="b">
        <v>0</v>
      </c>
      <c r="G686" s="85" t="b">
        <v>0</v>
      </c>
    </row>
    <row r="687" spans="1:7" ht="15">
      <c r="A687" s="85" t="s">
        <v>3615</v>
      </c>
      <c r="B687" s="85">
        <v>3</v>
      </c>
      <c r="C687" s="118">
        <v>0</v>
      </c>
      <c r="D687" s="85" t="s">
        <v>2821</v>
      </c>
      <c r="E687" s="85" t="b">
        <v>0</v>
      </c>
      <c r="F687" s="85" t="b">
        <v>0</v>
      </c>
      <c r="G687" s="85" t="b">
        <v>0</v>
      </c>
    </row>
    <row r="688" spans="1:7" ht="15">
      <c r="A688" s="85" t="s">
        <v>653</v>
      </c>
      <c r="B688" s="85">
        <v>3</v>
      </c>
      <c r="C688" s="118">
        <v>0</v>
      </c>
      <c r="D688" s="85" t="s">
        <v>2821</v>
      </c>
      <c r="E688" s="85" t="b">
        <v>0</v>
      </c>
      <c r="F688" s="85" t="b">
        <v>0</v>
      </c>
      <c r="G688" s="85" t="b">
        <v>0</v>
      </c>
    </row>
    <row r="689" spans="1:7" ht="15">
      <c r="A689" s="85" t="s">
        <v>3616</v>
      </c>
      <c r="B689" s="85">
        <v>3</v>
      </c>
      <c r="C689" s="118">
        <v>0</v>
      </c>
      <c r="D689" s="85" t="s">
        <v>2821</v>
      </c>
      <c r="E689" s="85" t="b">
        <v>0</v>
      </c>
      <c r="F689" s="85" t="b">
        <v>0</v>
      </c>
      <c r="G689" s="85" t="b">
        <v>0</v>
      </c>
    </row>
    <row r="690" spans="1:7" ht="15">
      <c r="A690" s="85" t="s">
        <v>3617</v>
      </c>
      <c r="B690" s="85">
        <v>3</v>
      </c>
      <c r="C690" s="118">
        <v>0</v>
      </c>
      <c r="D690" s="85" t="s">
        <v>2821</v>
      </c>
      <c r="E690" s="85" t="b">
        <v>0</v>
      </c>
      <c r="F690" s="85" t="b">
        <v>0</v>
      </c>
      <c r="G690" s="85" t="b">
        <v>0</v>
      </c>
    </row>
    <row r="691" spans="1:7" ht="15">
      <c r="A691" s="85" t="s">
        <v>3618</v>
      </c>
      <c r="B691" s="85">
        <v>3</v>
      </c>
      <c r="C691" s="118">
        <v>0</v>
      </c>
      <c r="D691" s="85" t="s">
        <v>2821</v>
      </c>
      <c r="E691" s="85" t="b">
        <v>0</v>
      </c>
      <c r="F691" s="85" t="b">
        <v>0</v>
      </c>
      <c r="G691" s="85" t="b">
        <v>0</v>
      </c>
    </row>
    <row r="692" spans="1:7" ht="15">
      <c r="A692" s="85" t="s">
        <v>3619</v>
      </c>
      <c r="B692" s="85">
        <v>3</v>
      </c>
      <c r="C692" s="118">
        <v>0</v>
      </c>
      <c r="D692" s="85" t="s">
        <v>2821</v>
      </c>
      <c r="E692" s="85" t="b">
        <v>0</v>
      </c>
      <c r="F692" s="85" t="b">
        <v>0</v>
      </c>
      <c r="G692" s="85" t="b">
        <v>0</v>
      </c>
    </row>
    <row r="693" spans="1:7" ht="15">
      <c r="A693" s="85" t="s">
        <v>342</v>
      </c>
      <c r="B693" s="85">
        <v>2</v>
      </c>
      <c r="C693" s="118">
        <v>0.017609125905568124</v>
      </c>
      <c r="D693" s="85" t="s">
        <v>2821</v>
      </c>
      <c r="E693" s="85" t="b">
        <v>0</v>
      </c>
      <c r="F693" s="85" t="b">
        <v>0</v>
      </c>
      <c r="G693" s="85" t="b">
        <v>0</v>
      </c>
    </row>
    <row r="694" spans="1:7" ht="15">
      <c r="A694" s="85" t="s">
        <v>2957</v>
      </c>
      <c r="B694" s="85">
        <v>2</v>
      </c>
      <c r="C694" s="118">
        <v>0</v>
      </c>
      <c r="D694" s="85" t="s">
        <v>2822</v>
      </c>
      <c r="E694" s="85" t="b">
        <v>1</v>
      </c>
      <c r="F694" s="85" t="b">
        <v>0</v>
      </c>
      <c r="G694" s="85" t="b">
        <v>0</v>
      </c>
    </row>
    <row r="695" spans="1:7" ht="15">
      <c r="A695" s="85" t="s">
        <v>3570</v>
      </c>
      <c r="B695" s="85">
        <v>2</v>
      </c>
      <c r="C695" s="118">
        <v>0</v>
      </c>
      <c r="D695" s="85" t="s">
        <v>2822</v>
      </c>
      <c r="E695" s="85" t="b">
        <v>0</v>
      </c>
      <c r="F695" s="85" t="b">
        <v>1</v>
      </c>
      <c r="G695" s="85" t="b">
        <v>0</v>
      </c>
    </row>
    <row r="696" spans="1:7" ht="15">
      <c r="A696" s="85" t="s">
        <v>3539</v>
      </c>
      <c r="B696" s="85">
        <v>3</v>
      </c>
      <c r="C696" s="118">
        <v>0</v>
      </c>
      <c r="D696" s="85" t="s">
        <v>2823</v>
      </c>
      <c r="E696" s="85" t="b">
        <v>0</v>
      </c>
      <c r="F696" s="85" t="b">
        <v>0</v>
      </c>
      <c r="G696" s="85" t="b">
        <v>0</v>
      </c>
    </row>
    <row r="697" spans="1:7" ht="15">
      <c r="A697" s="85" t="s">
        <v>3011</v>
      </c>
      <c r="B697" s="85">
        <v>3</v>
      </c>
      <c r="C697" s="118">
        <v>0</v>
      </c>
      <c r="D697" s="85" t="s">
        <v>2823</v>
      </c>
      <c r="E697" s="85" t="b">
        <v>0</v>
      </c>
      <c r="F697" s="85" t="b">
        <v>0</v>
      </c>
      <c r="G697" s="85" t="b">
        <v>0</v>
      </c>
    </row>
    <row r="698" spans="1:7" ht="15">
      <c r="A698" s="85" t="s">
        <v>3544</v>
      </c>
      <c r="B698" s="85">
        <v>3</v>
      </c>
      <c r="C698" s="118">
        <v>0</v>
      </c>
      <c r="D698" s="85" t="s">
        <v>2823</v>
      </c>
      <c r="E698" s="85" t="b">
        <v>0</v>
      </c>
      <c r="F698" s="85" t="b">
        <v>0</v>
      </c>
      <c r="G698" s="85" t="b">
        <v>0</v>
      </c>
    </row>
    <row r="699" spans="1:7" ht="15">
      <c r="A699" s="85" t="s">
        <v>3545</v>
      </c>
      <c r="B699" s="85">
        <v>3</v>
      </c>
      <c r="C699" s="118">
        <v>0</v>
      </c>
      <c r="D699" s="85" t="s">
        <v>2823</v>
      </c>
      <c r="E699" s="85" t="b">
        <v>0</v>
      </c>
      <c r="F699" s="85" t="b">
        <v>0</v>
      </c>
      <c r="G699" s="85" t="b">
        <v>0</v>
      </c>
    </row>
    <row r="700" spans="1:7" ht="15">
      <c r="A700" s="85" t="s">
        <v>3010</v>
      </c>
      <c r="B700" s="85">
        <v>3</v>
      </c>
      <c r="C700" s="118">
        <v>0</v>
      </c>
      <c r="D700" s="85" t="s">
        <v>2823</v>
      </c>
      <c r="E700" s="85" t="b">
        <v>0</v>
      </c>
      <c r="F700" s="85" t="b">
        <v>0</v>
      </c>
      <c r="G700" s="85" t="b">
        <v>0</v>
      </c>
    </row>
    <row r="701" spans="1:7" ht="15">
      <c r="A701" s="85" t="s">
        <v>3009</v>
      </c>
      <c r="B701" s="85">
        <v>3</v>
      </c>
      <c r="C701" s="118">
        <v>0</v>
      </c>
      <c r="D701" s="85" t="s">
        <v>2823</v>
      </c>
      <c r="E701" s="85" t="b">
        <v>0</v>
      </c>
      <c r="F701" s="85" t="b">
        <v>0</v>
      </c>
      <c r="G701" s="85" t="b">
        <v>0</v>
      </c>
    </row>
    <row r="702" spans="1:7" ht="15">
      <c r="A702" s="85" t="s">
        <v>3538</v>
      </c>
      <c r="B702" s="85">
        <v>3</v>
      </c>
      <c r="C702" s="118">
        <v>0</v>
      </c>
      <c r="D702" s="85" t="s">
        <v>2823</v>
      </c>
      <c r="E702" s="85" t="b">
        <v>0</v>
      </c>
      <c r="F702" s="85" t="b">
        <v>0</v>
      </c>
      <c r="G702" s="85" t="b">
        <v>0</v>
      </c>
    </row>
    <row r="703" spans="1:7" ht="15">
      <c r="A703" s="85" t="s">
        <v>3535</v>
      </c>
      <c r="B703" s="85">
        <v>3</v>
      </c>
      <c r="C703" s="118">
        <v>0</v>
      </c>
      <c r="D703" s="85" t="s">
        <v>2823</v>
      </c>
      <c r="E703" s="85" t="b">
        <v>0</v>
      </c>
      <c r="F703" s="85" t="b">
        <v>0</v>
      </c>
      <c r="G703" s="85" t="b">
        <v>0</v>
      </c>
    </row>
    <row r="704" spans="1:7" ht="15">
      <c r="A704" s="85" t="s">
        <v>3571</v>
      </c>
      <c r="B704" s="85">
        <v>3</v>
      </c>
      <c r="C704" s="118">
        <v>0</v>
      </c>
      <c r="D704" s="85" t="s">
        <v>2823</v>
      </c>
      <c r="E704" s="85" t="b">
        <v>0</v>
      </c>
      <c r="F704" s="85" t="b">
        <v>0</v>
      </c>
      <c r="G704" s="85" t="b">
        <v>0</v>
      </c>
    </row>
    <row r="705" spans="1:7" ht="15">
      <c r="A705" s="85" t="s">
        <v>3012</v>
      </c>
      <c r="B705" s="85">
        <v>3</v>
      </c>
      <c r="C705" s="118">
        <v>0</v>
      </c>
      <c r="D705" s="85" t="s">
        <v>2823</v>
      </c>
      <c r="E705" s="85" t="b">
        <v>0</v>
      </c>
      <c r="F705" s="85" t="b">
        <v>0</v>
      </c>
      <c r="G705" s="85" t="b">
        <v>0</v>
      </c>
    </row>
    <row r="706" spans="1:7" ht="15">
      <c r="A706" s="85" t="s">
        <v>3572</v>
      </c>
      <c r="B706" s="85">
        <v>3</v>
      </c>
      <c r="C706" s="118">
        <v>0</v>
      </c>
      <c r="D706" s="85" t="s">
        <v>2823</v>
      </c>
      <c r="E706" s="85" t="b">
        <v>0</v>
      </c>
      <c r="F706" s="85" t="b">
        <v>0</v>
      </c>
      <c r="G706" s="85" t="b">
        <v>0</v>
      </c>
    </row>
    <row r="707" spans="1:7" ht="15">
      <c r="A707" s="85" t="s">
        <v>316</v>
      </c>
      <c r="B707" s="85">
        <v>2</v>
      </c>
      <c r="C707" s="118">
        <v>0.010062357660324641</v>
      </c>
      <c r="D707" s="85" t="s">
        <v>2823</v>
      </c>
      <c r="E707" s="85" t="b">
        <v>0</v>
      </c>
      <c r="F707" s="85" t="b">
        <v>0</v>
      </c>
      <c r="G707" s="85" t="b">
        <v>0</v>
      </c>
    </row>
    <row r="708" spans="1:7" ht="15">
      <c r="A708" s="85" t="s">
        <v>2973</v>
      </c>
      <c r="B708" s="85">
        <v>6</v>
      </c>
      <c r="C708" s="118">
        <v>0</v>
      </c>
      <c r="D708" s="85" t="s">
        <v>2826</v>
      </c>
      <c r="E708" s="85" t="b">
        <v>0</v>
      </c>
      <c r="F708" s="85" t="b">
        <v>0</v>
      </c>
      <c r="G708" s="85" t="b">
        <v>0</v>
      </c>
    </row>
    <row r="709" spans="1:7" ht="15">
      <c r="A709" s="85" t="s">
        <v>2929</v>
      </c>
      <c r="B709" s="85">
        <v>4</v>
      </c>
      <c r="C709" s="118">
        <v>0</v>
      </c>
      <c r="D709" s="85" t="s">
        <v>2826</v>
      </c>
      <c r="E709" s="85" t="b">
        <v>0</v>
      </c>
      <c r="F709" s="85" t="b">
        <v>0</v>
      </c>
      <c r="G709" s="85" t="b">
        <v>0</v>
      </c>
    </row>
    <row r="710" spans="1:7" ht="15">
      <c r="A710" s="85" t="s">
        <v>3641</v>
      </c>
      <c r="B710" s="85">
        <v>3</v>
      </c>
      <c r="C710" s="118">
        <v>0</v>
      </c>
      <c r="D710" s="85" t="s">
        <v>2826</v>
      </c>
      <c r="E710" s="85" t="b">
        <v>0</v>
      </c>
      <c r="F710" s="85" t="b">
        <v>0</v>
      </c>
      <c r="G710" s="85" t="b">
        <v>0</v>
      </c>
    </row>
    <row r="711" spans="1:7" ht="15">
      <c r="A711" s="85" t="s">
        <v>3642</v>
      </c>
      <c r="B711" s="85">
        <v>3</v>
      </c>
      <c r="C711" s="118">
        <v>0</v>
      </c>
      <c r="D711" s="85" t="s">
        <v>2826</v>
      </c>
      <c r="E711" s="85" t="b">
        <v>0</v>
      </c>
      <c r="F711" s="85" t="b">
        <v>0</v>
      </c>
      <c r="G711" s="85" t="b">
        <v>0</v>
      </c>
    </row>
    <row r="712" spans="1:7" ht="15">
      <c r="A712" s="85" t="s">
        <v>3552</v>
      </c>
      <c r="B712" s="85">
        <v>3</v>
      </c>
      <c r="C712" s="118">
        <v>0</v>
      </c>
      <c r="D712" s="85" t="s">
        <v>2826</v>
      </c>
      <c r="E712" s="85" t="b">
        <v>1</v>
      </c>
      <c r="F712" s="85" t="b">
        <v>0</v>
      </c>
      <c r="G712" s="85" t="b">
        <v>0</v>
      </c>
    </row>
    <row r="713" spans="1:7" ht="15">
      <c r="A713" s="85" t="s">
        <v>3643</v>
      </c>
      <c r="B713" s="85">
        <v>3</v>
      </c>
      <c r="C713" s="118">
        <v>0</v>
      </c>
      <c r="D713" s="85" t="s">
        <v>2826</v>
      </c>
      <c r="E713" s="85" t="b">
        <v>0</v>
      </c>
      <c r="F713" s="85" t="b">
        <v>0</v>
      </c>
      <c r="G713" s="85" t="b">
        <v>0</v>
      </c>
    </row>
    <row r="714" spans="1:7" ht="15">
      <c r="A714" s="85" t="s">
        <v>3586</v>
      </c>
      <c r="B714" s="85">
        <v>3</v>
      </c>
      <c r="C714" s="118">
        <v>0</v>
      </c>
      <c r="D714" s="85" t="s">
        <v>2826</v>
      </c>
      <c r="E714" s="85" t="b">
        <v>1</v>
      </c>
      <c r="F714" s="85" t="b">
        <v>0</v>
      </c>
      <c r="G714" s="85" t="b">
        <v>0</v>
      </c>
    </row>
    <row r="715" spans="1:7" ht="15">
      <c r="A715" s="85" t="s">
        <v>3644</v>
      </c>
      <c r="B715" s="85">
        <v>3</v>
      </c>
      <c r="C715" s="118">
        <v>0</v>
      </c>
      <c r="D715" s="85" t="s">
        <v>2826</v>
      </c>
      <c r="E715" s="85" t="b">
        <v>0</v>
      </c>
      <c r="F715" s="85" t="b">
        <v>0</v>
      </c>
      <c r="G715" s="85" t="b">
        <v>0</v>
      </c>
    </row>
    <row r="716" spans="1:7" ht="15">
      <c r="A716" s="85" t="s">
        <v>3534</v>
      </c>
      <c r="B716" s="85">
        <v>3</v>
      </c>
      <c r="C716" s="118">
        <v>0</v>
      </c>
      <c r="D716" s="85" t="s">
        <v>2826</v>
      </c>
      <c r="E716" s="85" t="b">
        <v>0</v>
      </c>
      <c r="F716" s="85" t="b">
        <v>0</v>
      </c>
      <c r="G716" s="85" t="b">
        <v>0</v>
      </c>
    </row>
    <row r="717" spans="1:7" ht="15">
      <c r="A717" s="85" t="s">
        <v>3645</v>
      </c>
      <c r="B717" s="85">
        <v>3</v>
      </c>
      <c r="C717" s="118">
        <v>0</v>
      </c>
      <c r="D717" s="85" t="s">
        <v>2826</v>
      </c>
      <c r="E717" s="85" t="b">
        <v>1</v>
      </c>
      <c r="F717" s="85" t="b">
        <v>0</v>
      </c>
      <c r="G717" s="85" t="b">
        <v>0</v>
      </c>
    </row>
    <row r="718" spans="1:7" ht="15">
      <c r="A718" s="85" t="s">
        <v>275</v>
      </c>
      <c r="B718" s="85">
        <v>2</v>
      </c>
      <c r="C718" s="118">
        <v>0.007656141698073097</v>
      </c>
      <c r="D718" s="85" t="s">
        <v>2826</v>
      </c>
      <c r="E718" s="85" t="b">
        <v>0</v>
      </c>
      <c r="F718" s="85" t="b">
        <v>0</v>
      </c>
      <c r="G718" s="85" t="b">
        <v>0</v>
      </c>
    </row>
    <row r="719" spans="1:7" ht="15">
      <c r="A719" s="85" t="s">
        <v>3067</v>
      </c>
      <c r="B719" s="85">
        <v>7</v>
      </c>
      <c r="C719" s="118">
        <v>0</v>
      </c>
      <c r="D719" s="85" t="s">
        <v>2828</v>
      </c>
      <c r="E719" s="85" t="b">
        <v>0</v>
      </c>
      <c r="F719" s="85" t="b">
        <v>0</v>
      </c>
      <c r="G719" s="85" t="b">
        <v>0</v>
      </c>
    </row>
    <row r="720" spans="1:7" ht="15">
      <c r="A720" s="85" t="s">
        <v>3533</v>
      </c>
      <c r="B720" s="85">
        <v>3</v>
      </c>
      <c r="C720" s="118">
        <v>0</v>
      </c>
      <c r="D720" s="85" t="s">
        <v>2828</v>
      </c>
      <c r="E720" s="85" t="b">
        <v>0</v>
      </c>
      <c r="F720" s="85" t="b">
        <v>0</v>
      </c>
      <c r="G720" s="85" t="b">
        <v>0</v>
      </c>
    </row>
    <row r="721" spans="1:7" ht="15">
      <c r="A721" s="85" t="s">
        <v>3588</v>
      </c>
      <c r="B721" s="85">
        <v>3</v>
      </c>
      <c r="C721" s="118">
        <v>0</v>
      </c>
      <c r="D721" s="85" t="s">
        <v>2828</v>
      </c>
      <c r="E721" s="85" t="b">
        <v>0</v>
      </c>
      <c r="F721" s="85" t="b">
        <v>0</v>
      </c>
      <c r="G721" s="85" t="b">
        <v>0</v>
      </c>
    </row>
    <row r="722" spans="1:7" ht="15">
      <c r="A722" s="85" t="s">
        <v>3536</v>
      </c>
      <c r="B722" s="85">
        <v>3</v>
      </c>
      <c r="C722" s="118">
        <v>0</v>
      </c>
      <c r="D722" s="85" t="s">
        <v>2828</v>
      </c>
      <c r="E722" s="85" t="b">
        <v>0</v>
      </c>
      <c r="F722" s="85" t="b">
        <v>0</v>
      </c>
      <c r="G722" s="85" t="b">
        <v>0</v>
      </c>
    </row>
    <row r="723" spans="1:7" ht="15">
      <c r="A723" s="85" t="s">
        <v>3589</v>
      </c>
      <c r="B723" s="85">
        <v>3</v>
      </c>
      <c r="C723" s="118">
        <v>0</v>
      </c>
      <c r="D723" s="85" t="s">
        <v>2828</v>
      </c>
      <c r="E723" s="85" t="b">
        <v>0</v>
      </c>
      <c r="F723" s="85" t="b">
        <v>0</v>
      </c>
      <c r="G723" s="85" t="b">
        <v>0</v>
      </c>
    </row>
    <row r="724" spans="1:7" ht="15">
      <c r="A724" s="85" t="s">
        <v>3590</v>
      </c>
      <c r="B724" s="85">
        <v>3</v>
      </c>
      <c r="C724" s="118">
        <v>0</v>
      </c>
      <c r="D724" s="85" t="s">
        <v>2828</v>
      </c>
      <c r="E724" s="85" t="b">
        <v>0</v>
      </c>
      <c r="F724" s="85" t="b">
        <v>0</v>
      </c>
      <c r="G724" s="85" t="b">
        <v>0</v>
      </c>
    </row>
    <row r="725" spans="1:7" ht="15">
      <c r="A725" s="85" t="s">
        <v>3591</v>
      </c>
      <c r="B725" s="85">
        <v>3</v>
      </c>
      <c r="C725" s="118">
        <v>0</v>
      </c>
      <c r="D725" s="85" t="s">
        <v>2828</v>
      </c>
      <c r="E725" s="85" t="b">
        <v>0</v>
      </c>
      <c r="F725" s="85" t="b">
        <v>0</v>
      </c>
      <c r="G725" s="85" t="b">
        <v>0</v>
      </c>
    </row>
    <row r="726" spans="1:7" ht="15">
      <c r="A726" s="85" t="s">
        <v>3592</v>
      </c>
      <c r="B726" s="85">
        <v>3</v>
      </c>
      <c r="C726" s="118">
        <v>0</v>
      </c>
      <c r="D726" s="85" t="s">
        <v>2828</v>
      </c>
      <c r="E726" s="85" t="b">
        <v>0</v>
      </c>
      <c r="F726" s="85" t="b">
        <v>0</v>
      </c>
      <c r="G726" s="85" t="b">
        <v>0</v>
      </c>
    </row>
    <row r="727" spans="1:7" ht="15">
      <c r="A727" s="85" t="s">
        <v>3593</v>
      </c>
      <c r="B727" s="85">
        <v>3</v>
      </c>
      <c r="C727" s="118">
        <v>0</v>
      </c>
      <c r="D727" s="85" t="s">
        <v>2828</v>
      </c>
      <c r="E727" s="85" t="b">
        <v>0</v>
      </c>
      <c r="F727" s="85" t="b">
        <v>0</v>
      </c>
      <c r="G727" s="85" t="b">
        <v>0</v>
      </c>
    </row>
    <row r="728" spans="1:7" ht="15">
      <c r="A728" s="85" t="s">
        <v>3537</v>
      </c>
      <c r="B728" s="85">
        <v>3</v>
      </c>
      <c r="C728" s="118">
        <v>0</v>
      </c>
      <c r="D728" s="85" t="s">
        <v>2828</v>
      </c>
      <c r="E728" s="85" t="b">
        <v>0</v>
      </c>
      <c r="F728" s="85" t="b">
        <v>0</v>
      </c>
      <c r="G728" s="85" t="b">
        <v>0</v>
      </c>
    </row>
    <row r="729" spans="1:7" ht="15">
      <c r="A729" s="85" t="s">
        <v>3594</v>
      </c>
      <c r="B729" s="85">
        <v>3</v>
      </c>
      <c r="C729" s="118">
        <v>0</v>
      </c>
      <c r="D729" s="85" t="s">
        <v>2828</v>
      </c>
      <c r="E729" s="85" t="b">
        <v>0</v>
      </c>
      <c r="F729" s="85" t="b">
        <v>0</v>
      </c>
      <c r="G729" s="85" t="b">
        <v>0</v>
      </c>
    </row>
    <row r="730" spans="1:7" ht="15">
      <c r="A730" s="85" t="s">
        <v>3595</v>
      </c>
      <c r="B730" s="85">
        <v>3</v>
      </c>
      <c r="C730" s="118">
        <v>0</v>
      </c>
      <c r="D730" s="85" t="s">
        <v>2828</v>
      </c>
      <c r="E730" s="85" t="b">
        <v>0</v>
      </c>
      <c r="F730" s="85" t="b">
        <v>0</v>
      </c>
      <c r="G730" s="85" t="b">
        <v>0</v>
      </c>
    </row>
    <row r="731" spans="1:7" ht="15">
      <c r="A731" s="85" t="s">
        <v>270</v>
      </c>
      <c r="B731" s="85">
        <v>2</v>
      </c>
      <c r="C731" s="118">
        <v>0.006178640668620394</v>
      </c>
      <c r="D731" s="85" t="s">
        <v>2828</v>
      </c>
      <c r="E731" s="85" t="b">
        <v>0</v>
      </c>
      <c r="F731" s="85" t="b">
        <v>0</v>
      </c>
      <c r="G731" s="85" t="b">
        <v>0</v>
      </c>
    </row>
    <row r="732" spans="1:7" ht="15">
      <c r="A732" s="85" t="s">
        <v>3744</v>
      </c>
      <c r="B732" s="85">
        <v>2</v>
      </c>
      <c r="C732" s="118">
        <v>0.006178640668620394</v>
      </c>
      <c r="D732" s="85" t="s">
        <v>2828</v>
      </c>
      <c r="E732" s="85" t="b">
        <v>0</v>
      </c>
      <c r="F732" s="85" t="b">
        <v>0</v>
      </c>
      <c r="G732" s="85" t="b">
        <v>0</v>
      </c>
    </row>
    <row r="733" spans="1:7" ht="15">
      <c r="A733" s="85" t="s">
        <v>2973</v>
      </c>
      <c r="B733" s="85">
        <v>4</v>
      </c>
      <c r="C733" s="118">
        <v>0</v>
      </c>
      <c r="D733" s="85" t="s">
        <v>2829</v>
      </c>
      <c r="E733" s="85" t="b">
        <v>0</v>
      </c>
      <c r="F733" s="85" t="b">
        <v>0</v>
      </c>
      <c r="G733" s="85" t="b">
        <v>0</v>
      </c>
    </row>
    <row r="734" spans="1:7" ht="15">
      <c r="A734" s="85" t="s">
        <v>3774</v>
      </c>
      <c r="B734" s="85">
        <v>2</v>
      </c>
      <c r="C734" s="118">
        <v>0</v>
      </c>
      <c r="D734" s="85" t="s">
        <v>2830</v>
      </c>
      <c r="E734" s="85" t="b">
        <v>0</v>
      </c>
      <c r="F734" s="85" t="b">
        <v>0</v>
      </c>
      <c r="G734" s="85" t="b">
        <v>0</v>
      </c>
    </row>
    <row r="735" spans="1:7" ht="15">
      <c r="A735" s="85" t="s">
        <v>3775</v>
      </c>
      <c r="B735" s="85">
        <v>2</v>
      </c>
      <c r="C735" s="118">
        <v>0</v>
      </c>
      <c r="D735" s="85" t="s">
        <v>2830</v>
      </c>
      <c r="E735" s="85" t="b">
        <v>0</v>
      </c>
      <c r="F735" s="85" t="b">
        <v>0</v>
      </c>
      <c r="G735" s="85" t="b">
        <v>0</v>
      </c>
    </row>
    <row r="736" spans="1:7" ht="15">
      <c r="A736" s="85" t="s">
        <v>372</v>
      </c>
      <c r="B736" s="85">
        <v>2</v>
      </c>
      <c r="C736" s="118">
        <v>0</v>
      </c>
      <c r="D736" s="85" t="s">
        <v>2830</v>
      </c>
      <c r="E736" s="85" t="b">
        <v>0</v>
      </c>
      <c r="F736" s="85" t="b">
        <v>0</v>
      </c>
      <c r="G736" s="85" t="b">
        <v>0</v>
      </c>
    </row>
    <row r="737" spans="1:7" ht="15">
      <c r="A737" s="85" t="s">
        <v>3598</v>
      </c>
      <c r="B737" s="85">
        <v>2</v>
      </c>
      <c r="C737" s="118">
        <v>0</v>
      </c>
      <c r="D737" s="85" t="s">
        <v>2830</v>
      </c>
      <c r="E737" s="85" t="b">
        <v>0</v>
      </c>
      <c r="F737" s="85" t="b">
        <v>0</v>
      </c>
      <c r="G737" s="85" t="b">
        <v>0</v>
      </c>
    </row>
    <row r="738" spans="1:7" ht="15">
      <c r="A738" s="85" t="s">
        <v>3776</v>
      </c>
      <c r="B738" s="85">
        <v>2</v>
      </c>
      <c r="C738" s="118">
        <v>0</v>
      </c>
      <c r="D738" s="85" t="s">
        <v>2830</v>
      </c>
      <c r="E738" s="85" t="b">
        <v>0</v>
      </c>
      <c r="F738" s="85" t="b">
        <v>1</v>
      </c>
      <c r="G738" s="85" t="b">
        <v>0</v>
      </c>
    </row>
    <row r="739" spans="1:7" ht="15">
      <c r="A739" s="85" t="s">
        <v>3777</v>
      </c>
      <c r="B739" s="85">
        <v>2</v>
      </c>
      <c r="C739" s="118">
        <v>0</v>
      </c>
      <c r="D739" s="85" t="s">
        <v>2830</v>
      </c>
      <c r="E739" s="85" t="b">
        <v>0</v>
      </c>
      <c r="F739" s="85" t="b">
        <v>1</v>
      </c>
      <c r="G739" s="85" t="b">
        <v>0</v>
      </c>
    </row>
    <row r="740" spans="1:7" ht="15">
      <c r="A740" s="85" t="s">
        <v>2972</v>
      </c>
      <c r="B740" s="85">
        <v>2</v>
      </c>
      <c r="C740" s="118">
        <v>0</v>
      </c>
      <c r="D740" s="85" t="s">
        <v>2830</v>
      </c>
      <c r="E740" s="85" t="b">
        <v>0</v>
      </c>
      <c r="F740" s="85" t="b">
        <v>0</v>
      </c>
      <c r="G740" s="85" t="b">
        <v>0</v>
      </c>
    </row>
    <row r="741" spans="1:7" ht="15">
      <c r="A741" s="85" t="s">
        <v>2976</v>
      </c>
      <c r="B741" s="85">
        <v>2</v>
      </c>
      <c r="C741" s="118">
        <v>0</v>
      </c>
      <c r="D741" s="85" t="s">
        <v>2830</v>
      </c>
      <c r="E741" s="85" t="b">
        <v>0</v>
      </c>
      <c r="F741" s="85" t="b">
        <v>0</v>
      </c>
      <c r="G741" s="85" t="b">
        <v>0</v>
      </c>
    </row>
    <row r="742" spans="1:7" ht="15">
      <c r="A742" s="85" t="s">
        <v>3525</v>
      </c>
      <c r="B742" s="85">
        <v>12</v>
      </c>
      <c r="C742" s="118">
        <v>0</v>
      </c>
      <c r="D742" s="85" t="s">
        <v>2832</v>
      </c>
      <c r="E742" s="85" t="b">
        <v>0</v>
      </c>
      <c r="F742" s="85" t="b">
        <v>0</v>
      </c>
      <c r="G742" s="85" t="b">
        <v>0</v>
      </c>
    </row>
    <row r="743" spans="1:7" ht="15">
      <c r="A743" s="85" t="s">
        <v>2929</v>
      </c>
      <c r="B743" s="85">
        <v>6</v>
      </c>
      <c r="C743" s="118">
        <v>0</v>
      </c>
      <c r="D743" s="85" t="s">
        <v>2832</v>
      </c>
      <c r="E743" s="85" t="b">
        <v>0</v>
      </c>
      <c r="F743" s="85" t="b">
        <v>0</v>
      </c>
      <c r="G743" s="85" t="b">
        <v>0</v>
      </c>
    </row>
    <row r="744" spans="1:7" ht="15">
      <c r="A744" s="85" t="s">
        <v>3553</v>
      </c>
      <c r="B744" s="85">
        <v>3</v>
      </c>
      <c r="C744" s="118">
        <v>0</v>
      </c>
      <c r="D744" s="85" t="s">
        <v>2832</v>
      </c>
      <c r="E744" s="85" t="b">
        <v>0</v>
      </c>
      <c r="F744" s="85" t="b">
        <v>0</v>
      </c>
      <c r="G744" s="85" t="b">
        <v>0</v>
      </c>
    </row>
    <row r="745" spans="1:7" ht="15">
      <c r="A745" s="85" t="s">
        <v>3661</v>
      </c>
      <c r="B745" s="85">
        <v>3</v>
      </c>
      <c r="C745" s="118">
        <v>0</v>
      </c>
      <c r="D745" s="85" t="s">
        <v>2832</v>
      </c>
      <c r="E745" s="85" t="b">
        <v>0</v>
      </c>
      <c r="F745" s="85" t="b">
        <v>0</v>
      </c>
      <c r="G745" s="85" t="b">
        <v>0</v>
      </c>
    </row>
    <row r="746" spans="1:7" ht="15">
      <c r="A746" s="85" t="s">
        <v>3662</v>
      </c>
      <c r="B746" s="85">
        <v>3</v>
      </c>
      <c r="C746" s="118">
        <v>0</v>
      </c>
      <c r="D746" s="85" t="s">
        <v>2832</v>
      </c>
      <c r="E746" s="85" t="b">
        <v>0</v>
      </c>
      <c r="F746" s="85" t="b">
        <v>0</v>
      </c>
      <c r="G746" s="85" t="b">
        <v>0</v>
      </c>
    </row>
    <row r="747" spans="1:7" ht="15">
      <c r="A747" s="85" t="s">
        <v>2957</v>
      </c>
      <c r="B747" s="85">
        <v>3</v>
      </c>
      <c r="C747" s="118">
        <v>0</v>
      </c>
      <c r="D747" s="85" t="s">
        <v>2832</v>
      </c>
      <c r="E747" s="85" t="b">
        <v>1</v>
      </c>
      <c r="F747" s="85" t="b">
        <v>0</v>
      </c>
      <c r="G747" s="85" t="b">
        <v>0</v>
      </c>
    </row>
    <row r="748" spans="1:7" ht="15">
      <c r="A748" s="85" t="s">
        <v>3663</v>
      </c>
      <c r="B748" s="85">
        <v>3</v>
      </c>
      <c r="C748" s="118">
        <v>0</v>
      </c>
      <c r="D748" s="85" t="s">
        <v>2832</v>
      </c>
      <c r="E748" s="85" t="b">
        <v>0</v>
      </c>
      <c r="F748" s="85" t="b">
        <v>0</v>
      </c>
      <c r="G748" s="85" t="b">
        <v>0</v>
      </c>
    </row>
    <row r="749" spans="1:7" ht="15">
      <c r="A749" s="85" t="s">
        <v>3664</v>
      </c>
      <c r="B749" s="85">
        <v>3</v>
      </c>
      <c r="C749" s="118">
        <v>0</v>
      </c>
      <c r="D749" s="85" t="s">
        <v>2832</v>
      </c>
      <c r="E749" s="85" t="b">
        <v>0</v>
      </c>
      <c r="F749" s="85" t="b">
        <v>0</v>
      </c>
      <c r="G749" s="85" t="b">
        <v>0</v>
      </c>
    </row>
    <row r="750" spans="1:7" ht="15">
      <c r="A750" s="85" t="s">
        <v>3665</v>
      </c>
      <c r="B750" s="85">
        <v>3</v>
      </c>
      <c r="C750" s="118">
        <v>0</v>
      </c>
      <c r="D750" s="85" t="s">
        <v>2832</v>
      </c>
      <c r="E750" s="85" t="b">
        <v>0</v>
      </c>
      <c r="F750" s="85" t="b">
        <v>0</v>
      </c>
      <c r="G750" s="85" t="b">
        <v>0</v>
      </c>
    </row>
    <row r="751" spans="1:7" ht="15">
      <c r="A751" s="85" t="s">
        <v>3666</v>
      </c>
      <c r="B751" s="85">
        <v>3</v>
      </c>
      <c r="C751" s="118">
        <v>0</v>
      </c>
      <c r="D751" s="85" t="s">
        <v>2832</v>
      </c>
      <c r="E751" s="85" t="b">
        <v>0</v>
      </c>
      <c r="F751" s="85" t="b">
        <v>0</v>
      </c>
      <c r="G751" s="85" t="b">
        <v>0</v>
      </c>
    </row>
    <row r="752" spans="1:7" ht="15">
      <c r="A752" s="85" t="s">
        <v>3667</v>
      </c>
      <c r="B752" s="85">
        <v>3</v>
      </c>
      <c r="C752" s="118">
        <v>0</v>
      </c>
      <c r="D752" s="85" t="s">
        <v>2832</v>
      </c>
      <c r="E752" s="85" t="b">
        <v>0</v>
      </c>
      <c r="F752" s="85" t="b">
        <v>0</v>
      </c>
      <c r="G752" s="85" t="b">
        <v>0</v>
      </c>
    </row>
    <row r="753" spans="1:7" ht="15">
      <c r="A753" s="85" t="s">
        <v>3668</v>
      </c>
      <c r="B753" s="85">
        <v>3</v>
      </c>
      <c r="C753" s="118">
        <v>0</v>
      </c>
      <c r="D753" s="85" t="s">
        <v>2832</v>
      </c>
      <c r="E753" s="85" t="b">
        <v>0</v>
      </c>
      <c r="F753" s="85" t="b">
        <v>0</v>
      </c>
      <c r="G753" s="85" t="b">
        <v>0</v>
      </c>
    </row>
    <row r="754" spans="1:7" ht="15">
      <c r="A754" s="85" t="s">
        <v>3669</v>
      </c>
      <c r="B754" s="85">
        <v>3</v>
      </c>
      <c r="C754" s="118">
        <v>0</v>
      </c>
      <c r="D754" s="85" t="s">
        <v>2832</v>
      </c>
      <c r="E754" s="85" t="b">
        <v>0</v>
      </c>
      <c r="F754" s="85" t="b">
        <v>0</v>
      </c>
      <c r="G754" s="85" t="b">
        <v>0</v>
      </c>
    </row>
    <row r="755" spans="1:7" ht="15">
      <c r="A755" s="85" t="s">
        <v>3670</v>
      </c>
      <c r="B755" s="85">
        <v>3</v>
      </c>
      <c r="C755" s="118">
        <v>0</v>
      </c>
      <c r="D755" s="85" t="s">
        <v>2832</v>
      </c>
      <c r="E755" s="85" t="b">
        <v>0</v>
      </c>
      <c r="F755" s="85" t="b">
        <v>0</v>
      </c>
      <c r="G755" s="85" t="b">
        <v>0</v>
      </c>
    </row>
    <row r="756" spans="1:7" ht="15">
      <c r="A756" s="85" t="s">
        <v>3671</v>
      </c>
      <c r="B756" s="85">
        <v>3</v>
      </c>
      <c r="C756" s="118">
        <v>0</v>
      </c>
      <c r="D756" s="85" t="s">
        <v>2832</v>
      </c>
      <c r="E756" s="85" t="b">
        <v>1</v>
      </c>
      <c r="F756" s="85" t="b">
        <v>0</v>
      </c>
      <c r="G756" s="85" t="b">
        <v>0</v>
      </c>
    </row>
    <row r="757" spans="1:7" ht="15">
      <c r="A757" s="85" t="s">
        <v>3596</v>
      </c>
      <c r="B757" s="85">
        <v>3</v>
      </c>
      <c r="C757" s="118">
        <v>0</v>
      </c>
      <c r="D757" s="85" t="s">
        <v>2832</v>
      </c>
      <c r="E757" s="85" t="b">
        <v>0</v>
      </c>
      <c r="F757" s="85" t="b">
        <v>0</v>
      </c>
      <c r="G757" s="85" t="b">
        <v>0</v>
      </c>
    </row>
    <row r="758" spans="1:7" ht="15">
      <c r="A758" s="85" t="s">
        <v>218</v>
      </c>
      <c r="B758" s="85">
        <v>2</v>
      </c>
      <c r="C758" s="118">
        <v>0.005502851845490039</v>
      </c>
      <c r="D758" s="85" t="s">
        <v>2832</v>
      </c>
      <c r="E758" s="85" t="b">
        <v>0</v>
      </c>
      <c r="F758" s="85" t="b">
        <v>0</v>
      </c>
      <c r="G758" s="85" t="b">
        <v>0</v>
      </c>
    </row>
    <row r="759" spans="1:7" ht="15">
      <c r="A759" s="85" t="s">
        <v>3789</v>
      </c>
      <c r="B759" s="85">
        <v>2</v>
      </c>
      <c r="C759" s="118">
        <v>0.005502851845490039</v>
      </c>
      <c r="D759" s="85" t="s">
        <v>2832</v>
      </c>
      <c r="E759" s="85" t="b">
        <v>0</v>
      </c>
      <c r="F759" s="85" t="b">
        <v>0</v>
      </c>
      <c r="G759" s="85" t="b">
        <v>0</v>
      </c>
    </row>
    <row r="760" spans="1:7" ht="15">
      <c r="A760" s="85" t="s">
        <v>3685</v>
      </c>
      <c r="B760" s="85">
        <v>2</v>
      </c>
      <c r="C760" s="118">
        <v>0</v>
      </c>
      <c r="D760" s="85" t="s">
        <v>2833</v>
      </c>
      <c r="E760" s="85" t="b">
        <v>0</v>
      </c>
      <c r="F760" s="85" t="b">
        <v>1</v>
      </c>
      <c r="G760" s="85" t="b">
        <v>0</v>
      </c>
    </row>
    <row r="761" spans="1:7" ht="15">
      <c r="A761" s="85" t="s">
        <v>3686</v>
      </c>
      <c r="B761" s="85">
        <v>2</v>
      </c>
      <c r="C761" s="118">
        <v>0</v>
      </c>
      <c r="D761" s="85" t="s">
        <v>2833</v>
      </c>
      <c r="E761" s="85" t="b">
        <v>0</v>
      </c>
      <c r="F761" s="85" t="b">
        <v>0</v>
      </c>
      <c r="G761" s="85" t="b">
        <v>0</v>
      </c>
    </row>
    <row r="762" spans="1:7" ht="15">
      <c r="A762" s="85" t="s">
        <v>3687</v>
      </c>
      <c r="B762" s="85">
        <v>2</v>
      </c>
      <c r="C762" s="118">
        <v>0</v>
      </c>
      <c r="D762" s="85" t="s">
        <v>2833</v>
      </c>
      <c r="E762" s="85" t="b">
        <v>1</v>
      </c>
      <c r="F762" s="85" t="b">
        <v>0</v>
      </c>
      <c r="G762" s="85" t="b">
        <v>0</v>
      </c>
    </row>
    <row r="763" spans="1:7" ht="15">
      <c r="A763" s="85" t="s">
        <v>2919</v>
      </c>
      <c r="B763" s="85">
        <v>2</v>
      </c>
      <c r="C763" s="118">
        <v>0.011360726390689111</v>
      </c>
      <c r="D763" s="85" t="s">
        <v>2838</v>
      </c>
      <c r="E763" s="85" t="b">
        <v>0</v>
      </c>
      <c r="F763" s="85" t="b">
        <v>0</v>
      </c>
      <c r="G763" s="85" t="b">
        <v>0</v>
      </c>
    </row>
    <row r="764" spans="1:7" ht="15">
      <c r="A764" s="85" t="s">
        <v>3702</v>
      </c>
      <c r="B764" s="85">
        <v>2</v>
      </c>
      <c r="C764" s="118">
        <v>0.011360726390689111</v>
      </c>
      <c r="D764" s="85" t="s">
        <v>2838</v>
      </c>
      <c r="E764" s="85" t="b">
        <v>0</v>
      </c>
      <c r="F764" s="85" t="b">
        <v>0</v>
      </c>
      <c r="G764" s="85" t="b">
        <v>0</v>
      </c>
    </row>
    <row r="765" spans="1:7" ht="15">
      <c r="A765" s="85" t="s">
        <v>3550</v>
      </c>
      <c r="B765" s="85">
        <v>2</v>
      </c>
      <c r="C765" s="118">
        <v>0.011360726390689111</v>
      </c>
      <c r="D765" s="85" t="s">
        <v>2838</v>
      </c>
      <c r="E765" s="85" t="b">
        <v>0</v>
      </c>
      <c r="F765" s="85" t="b">
        <v>0</v>
      </c>
      <c r="G765" s="85" t="b">
        <v>0</v>
      </c>
    </row>
    <row r="766" spans="1:7" ht="15">
      <c r="A766" s="85" t="s">
        <v>3703</v>
      </c>
      <c r="B766" s="85">
        <v>2</v>
      </c>
      <c r="C766" s="118">
        <v>0.011360726390689111</v>
      </c>
      <c r="D766" s="85" t="s">
        <v>2838</v>
      </c>
      <c r="E766" s="85" t="b">
        <v>0</v>
      </c>
      <c r="F766" s="85" t="b">
        <v>0</v>
      </c>
      <c r="G766" s="85" t="b">
        <v>0</v>
      </c>
    </row>
    <row r="767" spans="1:7" ht="15">
      <c r="A767" s="85" t="s">
        <v>3704</v>
      </c>
      <c r="B767" s="85">
        <v>2</v>
      </c>
      <c r="C767" s="118">
        <v>0.011360726390689111</v>
      </c>
      <c r="D767" s="85" t="s">
        <v>2838</v>
      </c>
      <c r="E767" s="85" t="b">
        <v>0</v>
      </c>
      <c r="F767" s="85" t="b">
        <v>1</v>
      </c>
      <c r="G767" s="85" t="b">
        <v>0</v>
      </c>
    </row>
    <row r="768" spans="1:7" ht="15">
      <c r="A768" s="85" t="s">
        <v>3705</v>
      </c>
      <c r="B768" s="85">
        <v>2</v>
      </c>
      <c r="C768" s="118">
        <v>0.011360726390689111</v>
      </c>
      <c r="D768" s="85" t="s">
        <v>2838</v>
      </c>
      <c r="E768" s="85" t="b">
        <v>0</v>
      </c>
      <c r="F768" s="85" t="b">
        <v>0</v>
      </c>
      <c r="G768" s="85" t="b">
        <v>0</v>
      </c>
    </row>
    <row r="769" spans="1:7" ht="15">
      <c r="A769" s="85" t="s">
        <v>3540</v>
      </c>
      <c r="B769" s="85">
        <v>2</v>
      </c>
      <c r="C769" s="118">
        <v>0.011360726390689111</v>
      </c>
      <c r="D769" s="85" t="s">
        <v>2838</v>
      </c>
      <c r="E769" s="85" t="b">
        <v>0</v>
      </c>
      <c r="F769" s="85" t="b">
        <v>0</v>
      </c>
      <c r="G769" s="85" t="b">
        <v>0</v>
      </c>
    </row>
    <row r="770" spans="1:7" ht="15">
      <c r="A770" s="85" t="s">
        <v>3706</v>
      </c>
      <c r="B770" s="85">
        <v>2</v>
      </c>
      <c r="C770" s="118">
        <v>0.011360726390689111</v>
      </c>
      <c r="D770" s="85" t="s">
        <v>2838</v>
      </c>
      <c r="E770" s="85" t="b">
        <v>0</v>
      </c>
      <c r="F770" s="85" t="b">
        <v>1</v>
      </c>
      <c r="G770" s="85" t="b">
        <v>0</v>
      </c>
    </row>
    <row r="771" spans="1:7" ht="15">
      <c r="A771" s="85" t="s">
        <v>2976</v>
      </c>
      <c r="B771" s="85">
        <v>2</v>
      </c>
      <c r="C771" s="118">
        <v>0.011360726390689111</v>
      </c>
      <c r="D771" s="85" t="s">
        <v>2838</v>
      </c>
      <c r="E771" s="85" t="b">
        <v>0</v>
      </c>
      <c r="F771" s="85" t="b">
        <v>0</v>
      </c>
      <c r="G771" s="85" t="b">
        <v>0</v>
      </c>
    </row>
    <row r="772" spans="1:7" ht="15">
      <c r="A772" s="85" t="s">
        <v>2972</v>
      </c>
      <c r="B772" s="85">
        <v>2</v>
      </c>
      <c r="C772" s="118">
        <v>0.011360726390689111</v>
      </c>
      <c r="D772" s="85" t="s">
        <v>2838</v>
      </c>
      <c r="E772" s="85" t="b">
        <v>0</v>
      </c>
      <c r="F772" s="85" t="b">
        <v>0</v>
      </c>
      <c r="G772" s="85" t="b">
        <v>0</v>
      </c>
    </row>
    <row r="773" spans="1:7" ht="15">
      <c r="A773" s="85" t="s">
        <v>3581</v>
      </c>
      <c r="B773" s="85">
        <v>4</v>
      </c>
      <c r="C773" s="118">
        <v>0</v>
      </c>
      <c r="D773" s="85" t="s">
        <v>2840</v>
      </c>
      <c r="E773" s="85" t="b">
        <v>0</v>
      </c>
      <c r="F773" s="85" t="b">
        <v>0</v>
      </c>
      <c r="G773" s="85" t="b">
        <v>0</v>
      </c>
    </row>
    <row r="774" spans="1:7" ht="15">
      <c r="A774" s="85" t="s">
        <v>3633</v>
      </c>
      <c r="B774" s="85">
        <v>2</v>
      </c>
      <c r="C774" s="118">
        <v>0</v>
      </c>
      <c r="D774" s="85" t="s">
        <v>2840</v>
      </c>
      <c r="E774" s="85" t="b">
        <v>0</v>
      </c>
      <c r="F774" s="85" t="b">
        <v>0</v>
      </c>
      <c r="G774" s="85" t="b">
        <v>0</v>
      </c>
    </row>
    <row r="775" spans="1:7" ht="15">
      <c r="A775" s="85" t="s">
        <v>3623</v>
      </c>
      <c r="B775" s="85">
        <v>2</v>
      </c>
      <c r="C775" s="118">
        <v>0</v>
      </c>
      <c r="D775" s="85" t="s">
        <v>2840</v>
      </c>
      <c r="E775" s="85" t="b">
        <v>0</v>
      </c>
      <c r="F775" s="85" t="b">
        <v>0</v>
      </c>
      <c r="G775" s="85" t="b">
        <v>0</v>
      </c>
    </row>
    <row r="776" spans="1:7" ht="15">
      <c r="A776" s="85" t="s">
        <v>3713</v>
      </c>
      <c r="B776" s="85">
        <v>2</v>
      </c>
      <c r="C776" s="118">
        <v>0</v>
      </c>
      <c r="D776" s="85" t="s">
        <v>2840</v>
      </c>
      <c r="E776" s="85" t="b">
        <v>1</v>
      </c>
      <c r="F776" s="85" t="b">
        <v>0</v>
      </c>
      <c r="G776" s="85" t="b">
        <v>0</v>
      </c>
    </row>
    <row r="777" spans="1:7" ht="15">
      <c r="A777" s="85" t="s">
        <v>3714</v>
      </c>
      <c r="B777" s="85">
        <v>2</v>
      </c>
      <c r="C777" s="118">
        <v>0</v>
      </c>
      <c r="D777" s="85" t="s">
        <v>2840</v>
      </c>
      <c r="E777" s="85" t="b">
        <v>0</v>
      </c>
      <c r="F777" s="85" t="b">
        <v>0</v>
      </c>
      <c r="G777" s="85" t="b">
        <v>0</v>
      </c>
    </row>
    <row r="778" spans="1:7" ht="15">
      <c r="A778" s="85" t="s">
        <v>3536</v>
      </c>
      <c r="B778" s="85">
        <v>2</v>
      </c>
      <c r="C778" s="118">
        <v>0</v>
      </c>
      <c r="D778" s="85" t="s">
        <v>2840</v>
      </c>
      <c r="E778" s="85" t="b">
        <v>0</v>
      </c>
      <c r="F778" s="85" t="b">
        <v>0</v>
      </c>
      <c r="G778" s="85" t="b">
        <v>0</v>
      </c>
    </row>
    <row r="779" spans="1:7" ht="15">
      <c r="A779" s="85" t="s">
        <v>3715</v>
      </c>
      <c r="B779" s="85">
        <v>2</v>
      </c>
      <c r="C779" s="118">
        <v>0</v>
      </c>
      <c r="D779" s="85" t="s">
        <v>2840</v>
      </c>
      <c r="E779" s="85" t="b">
        <v>1</v>
      </c>
      <c r="F779" s="85" t="b">
        <v>0</v>
      </c>
      <c r="G779" s="85" t="b">
        <v>0</v>
      </c>
    </row>
    <row r="780" spans="1:7" ht="15">
      <c r="A780" s="85" t="s">
        <v>690</v>
      </c>
      <c r="B780" s="85">
        <v>2</v>
      </c>
      <c r="C780" s="118">
        <v>0</v>
      </c>
      <c r="D780" s="85" t="s">
        <v>2840</v>
      </c>
      <c r="E780" s="85" t="b">
        <v>0</v>
      </c>
      <c r="F780" s="85" t="b">
        <v>1</v>
      </c>
      <c r="G780" s="85" t="b">
        <v>0</v>
      </c>
    </row>
    <row r="781" spans="1:7" ht="15">
      <c r="A781" s="85" t="s">
        <v>3716</v>
      </c>
      <c r="B781" s="85">
        <v>2</v>
      </c>
      <c r="C781" s="118">
        <v>0</v>
      </c>
      <c r="D781" s="85" t="s">
        <v>2840</v>
      </c>
      <c r="E781" s="85" t="b">
        <v>0</v>
      </c>
      <c r="F781" s="85" t="b">
        <v>0</v>
      </c>
      <c r="G781" s="85" t="b">
        <v>0</v>
      </c>
    </row>
    <row r="782" spans="1:7" ht="15">
      <c r="A782" s="85" t="s">
        <v>3717</v>
      </c>
      <c r="B782" s="85">
        <v>2</v>
      </c>
      <c r="C782" s="118">
        <v>0</v>
      </c>
      <c r="D782" s="85" t="s">
        <v>2840</v>
      </c>
      <c r="E782" s="85" t="b">
        <v>0</v>
      </c>
      <c r="F782" s="85" t="b">
        <v>0</v>
      </c>
      <c r="G782" s="85" t="b">
        <v>0</v>
      </c>
    </row>
    <row r="783" spans="1:7" ht="15">
      <c r="A783" s="85" t="s">
        <v>3718</v>
      </c>
      <c r="B783" s="85">
        <v>2</v>
      </c>
      <c r="C783" s="118">
        <v>0</v>
      </c>
      <c r="D783" s="85" t="s">
        <v>2840</v>
      </c>
      <c r="E783" s="85" t="b">
        <v>0</v>
      </c>
      <c r="F783" s="85" t="b">
        <v>0</v>
      </c>
      <c r="G783" s="85" t="b">
        <v>0</v>
      </c>
    </row>
    <row r="784" spans="1:7" ht="15">
      <c r="A784" s="85" t="s">
        <v>3719</v>
      </c>
      <c r="B784" s="85">
        <v>2</v>
      </c>
      <c r="C784" s="118">
        <v>0</v>
      </c>
      <c r="D784" s="85" t="s">
        <v>2840</v>
      </c>
      <c r="E784" s="85" t="b">
        <v>1</v>
      </c>
      <c r="F784" s="85" t="b">
        <v>0</v>
      </c>
      <c r="G784" s="85" t="b">
        <v>0</v>
      </c>
    </row>
    <row r="785" spans="1:7" ht="15">
      <c r="A785" s="85" t="s">
        <v>3720</v>
      </c>
      <c r="B785" s="85">
        <v>2</v>
      </c>
      <c r="C785" s="118">
        <v>0</v>
      </c>
      <c r="D785" s="85" t="s">
        <v>2840</v>
      </c>
      <c r="E785" s="85" t="b">
        <v>0</v>
      </c>
      <c r="F785" s="85" t="b">
        <v>0</v>
      </c>
      <c r="G785" s="85" t="b">
        <v>0</v>
      </c>
    </row>
    <row r="786" spans="1:7" ht="15">
      <c r="A786" s="85" t="s">
        <v>3735</v>
      </c>
      <c r="B786" s="85">
        <v>2</v>
      </c>
      <c r="C786" s="118">
        <v>0</v>
      </c>
      <c r="D786" s="85" t="s">
        <v>2842</v>
      </c>
      <c r="E786" s="85" t="b">
        <v>0</v>
      </c>
      <c r="F786" s="85" t="b">
        <v>0</v>
      </c>
      <c r="G786" s="85" t="b">
        <v>0</v>
      </c>
    </row>
    <row r="787" spans="1:7" ht="15">
      <c r="A787" s="85" t="s">
        <v>3736</v>
      </c>
      <c r="B787" s="85">
        <v>2</v>
      </c>
      <c r="C787" s="118">
        <v>0</v>
      </c>
      <c r="D787" s="85" t="s">
        <v>2842</v>
      </c>
      <c r="E787" s="85" t="b">
        <v>0</v>
      </c>
      <c r="F787" s="85" t="b">
        <v>0</v>
      </c>
      <c r="G787" s="85" t="b">
        <v>0</v>
      </c>
    </row>
    <row r="788" spans="1:7" ht="15">
      <c r="A788" s="85" t="s">
        <v>3737</v>
      </c>
      <c r="B788" s="85">
        <v>2</v>
      </c>
      <c r="C788" s="118">
        <v>0</v>
      </c>
      <c r="D788" s="85" t="s">
        <v>2842</v>
      </c>
      <c r="E788" s="85" t="b">
        <v>0</v>
      </c>
      <c r="F788" s="85" t="b">
        <v>0</v>
      </c>
      <c r="G788" s="85" t="b">
        <v>0</v>
      </c>
    </row>
    <row r="789" spans="1:7" ht="15">
      <c r="A789" s="85" t="s">
        <v>3640</v>
      </c>
      <c r="B789" s="85">
        <v>2</v>
      </c>
      <c r="C789" s="118">
        <v>0</v>
      </c>
      <c r="D789" s="85" t="s">
        <v>2842</v>
      </c>
      <c r="E789" s="85" t="b">
        <v>0</v>
      </c>
      <c r="F789" s="85" t="b">
        <v>0</v>
      </c>
      <c r="G789" s="85" t="b">
        <v>0</v>
      </c>
    </row>
    <row r="790" spans="1:7" ht="15">
      <c r="A790" s="85" t="s">
        <v>3738</v>
      </c>
      <c r="B790" s="85">
        <v>2</v>
      </c>
      <c r="C790" s="118">
        <v>0</v>
      </c>
      <c r="D790" s="85" t="s">
        <v>2842</v>
      </c>
      <c r="E790" s="85" t="b">
        <v>0</v>
      </c>
      <c r="F790" s="85" t="b">
        <v>0</v>
      </c>
      <c r="G790" s="85" t="b">
        <v>0</v>
      </c>
    </row>
    <row r="791" spans="1:7" ht="15">
      <c r="A791" s="85" t="s">
        <v>2982</v>
      </c>
      <c r="B791" s="85">
        <v>2</v>
      </c>
      <c r="C791" s="118">
        <v>0</v>
      </c>
      <c r="D791" s="85" t="s">
        <v>2842</v>
      </c>
      <c r="E791" s="85" t="b">
        <v>0</v>
      </c>
      <c r="F791" s="85" t="b">
        <v>0</v>
      </c>
      <c r="G791" s="85" t="b">
        <v>0</v>
      </c>
    </row>
    <row r="792" spans="1:7" ht="15">
      <c r="A792" s="85" t="s">
        <v>408</v>
      </c>
      <c r="B792" s="85">
        <v>2</v>
      </c>
      <c r="C792" s="118">
        <v>0</v>
      </c>
      <c r="D792" s="85" t="s">
        <v>2842</v>
      </c>
      <c r="E792" s="85" t="b">
        <v>0</v>
      </c>
      <c r="F792" s="85" t="b">
        <v>0</v>
      </c>
      <c r="G792" s="85" t="b">
        <v>0</v>
      </c>
    </row>
    <row r="793" spans="1:7" ht="15">
      <c r="A793" s="85" t="s">
        <v>3739</v>
      </c>
      <c r="B793" s="85">
        <v>2</v>
      </c>
      <c r="C793" s="118">
        <v>0</v>
      </c>
      <c r="D793" s="85" t="s">
        <v>2842</v>
      </c>
      <c r="E793" s="85" t="b">
        <v>0</v>
      </c>
      <c r="F793" s="85" t="b">
        <v>0</v>
      </c>
      <c r="G793" s="85" t="b">
        <v>0</v>
      </c>
    </row>
    <row r="794" spans="1:7" ht="15">
      <c r="A794" s="85" t="s">
        <v>3014</v>
      </c>
      <c r="B794" s="85">
        <v>5</v>
      </c>
      <c r="C794" s="118">
        <v>0</v>
      </c>
      <c r="D794" s="85" t="s">
        <v>2843</v>
      </c>
      <c r="E794" s="85" t="b">
        <v>0</v>
      </c>
      <c r="F794" s="85" t="b">
        <v>0</v>
      </c>
      <c r="G794" s="85" t="b">
        <v>0</v>
      </c>
    </row>
    <row r="795" spans="1:7" ht="15">
      <c r="A795" s="85" t="s">
        <v>2972</v>
      </c>
      <c r="B795" s="85">
        <v>4</v>
      </c>
      <c r="C795" s="118">
        <v>0.007048000946040467</v>
      </c>
      <c r="D795" s="85" t="s">
        <v>2843</v>
      </c>
      <c r="E795" s="85" t="b">
        <v>0</v>
      </c>
      <c r="F795" s="85" t="b">
        <v>0</v>
      </c>
      <c r="G795" s="85" t="b">
        <v>0</v>
      </c>
    </row>
    <row r="796" spans="1:7" ht="15">
      <c r="A796" s="85" t="s">
        <v>3561</v>
      </c>
      <c r="B796" s="85">
        <v>3</v>
      </c>
      <c r="C796" s="118">
        <v>0.021705818654838414</v>
      </c>
      <c r="D796" s="85" t="s">
        <v>2843</v>
      </c>
      <c r="E796" s="85" t="b">
        <v>0</v>
      </c>
      <c r="F796" s="85" t="b">
        <v>0</v>
      </c>
      <c r="G796" s="85" t="b">
        <v>0</v>
      </c>
    </row>
    <row r="797" spans="1:7" ht="15">
      <c r="A797" s="85" t="s">
        <v>2989</v>
      </c>
      <c r="B797" s="85">
        <v>3</v>
      </c>
      <c r="C797" s="118">
        <v>0.012100840888164894</v>
      </c>
      <c r="D797" s="85" t="s">
        <v>2843</v>
      </c>
      <c r="E797" s="85" t="b">
        <v>0</v>
      </c>
      <c r="F797" s="85" t="b">
        <v>0</v>
      </c>
      <c r="G797" s="85" t="b">
        <v>0</v>
      </c>
    </row>
    <row r="798" spans="1:7" ht="15">
      <c r="A798" s="85" t="s">
        <v>3658</v>
      </c>
      <c r="B798" s="85">
        <v>3</v>
      </c>
      <c r="C798" s="118">
        <v>0.012100840888164894</v>
      </c>
      <c r="D798" s="85" t="s">
        <v>2843</v>
      </c>
      <c r="E798" s="85" t="b">
        <v>0</v>
      </c>
      <c r="F798" s="85" t="b">
        <v>1</v>
      </c>
      <c r="G798" s="85" t="b">
        <v>0</v>
      </c>
    </row>
    <row r="799" spans="1:7" ht="15">
      <c r="A799" s="85" t="s">
        <v>3543</v>
      </c>
      <c r="B799" s="85">
        <v>3</v>
      </c>
      <c r="C799" s="118">
        <v>0.012100840888164894</v>
      </c>
      <c r="D799" s="85" t="s">
        <v>2843</v>
      </c>
      <c r="E799" s="85" t="b">
        <v>0</v>
      </c>
      <c r="F799" s="85" t="b">
        <v>0</v>
      </c>
      <c r="G799" s="85" t="b">
        <v>0</v>
      </c>
    </row>
    <row r="800" spans="1:7" ht="15">
      <c r="A800" s="85" t="s">
        <v>3659</v>
      </c>
      <c r="B800" s="85">
        <v>3</v>
      </c>
      <c r="C800" s="118">
        <v>0.012100840888164894</v>
      </c>
      <c r="D800" s="85" t="s">
        <v>2843</v>
      </c>
      <c r="E800" s="85" t="b">
        <v>0</v>
      </c>
      <c r="F800" s="85" t="b">
        <v>0</v>
      </c>
      <c r="G800" s="85" t="b">
        <v>0</v>
      </c>
    </row>
    <row r="801" spans="1:7" ht="15">
      <c r="A801" s="85" t="s">
        <v>3754</v>
      </c>
      <c r="B801" s="85">
        <v>2</v>
      </c>
      <c r="C801" s="118">
        <v>0.014470545769892276</v>
      </c>
      <c r="D801" s="85" t="s">
        <v>2843</v>
      </c>
      <c r="E801" s="85" t="b">
        <v>0</v>
      </c>
      <c r="F801" s="85" t="b">
        <v>0</v>
      </c>
      <c r="G801" s="85" t="b">
        <v>0</v>
      </c>
    </row>
    <row r="802" spans="1:7" ht="15">
      <c r="A802" s="85" t="s">
        <v>3549</v>
      </c>
      <c r="B802" s="85">
        <v>2</v>
      </c>
      <c r="C802" s="118">
        <v>0.014470545769892276</v>
      </c>
      <c r="D802" s="85" t="s">
        <v>2843</v>
      </c>
      <c r="E802" s="85" t="b">
        <v>0</v>
      </c>
      <c r="F802" s="85" t="b">
        <v>0</v>
      </c>
      <c r="G802" s="85" t="b">
        <v>0</v>
      </c>
    </row>
    <row r="803" spans="1:7" ht="15">
      <c r="A803" s="85" t="s">
        <v>3657</v>
      </c>
      <c r="B803" s="85">
        <v>2</v>
      </c>
      <c r="C803" s="118">
        <v>0.014470545769892276</v>
      </c>
      <c r="D803" s="85" t="s">
        <v>2843</v>
      </c>
      <c r="E803" s="85" t="b">
        <v>0</v>
      </c>
      <c r="F803" s="85" t="b">
        <v>0</v>
      </c>
      <c r="G803" s="85" t="b">
        <v>0</v>
      </c>
    </row>
    <row r="804" spans="1:7" ht="15">
      <c r="A804" s="85" t="s">
        <v>3755</v>
      </c>
      <c r="B804" s="85">
        <v>2</v>
      </c>
      <c r="C804" s="118">
        <v>0.014470545769892276</v>
      </c>
      <c r="D804" s="85" t="s">
        <v>2843</v>
      </c>
      <c r="E804" s="85" t="b">
        <v>0</v>
      </c>
      <c r="F804" s="85" t="b">
        <v>0</v>
      </c>
      <c r="G804" s="85" t="b">
        <v>0</v>
      </c>
    </row>
    <row r="805" spans="1:7" ht="15">
      <c r="A805" s="85" t="s">
        <v>3756</v>
      </c>
      <c r="B805" s="85">
        <v>2</v>
      </c>
      <c r="C805" s="118">
        <v>0.014470545769892276</v>
      </c>
      <c r="D805" s="85" t="s">
        <v>2843</v>
      </c>
      <c r="E805" s="85" t="b">
        <v>0</v>
      </c>
      <c r="F805" s="85" t="b">
        <v>0</v>
      </c>
      <c r="G805" s="85" t="b">
        <v>0</v>
      </c>
    </row>
    <row r="806" spans="1:7" ht="15">
      <c r="A806" s="85" t="s">
        <v>3757</v>
      </c>
      <c r="B806" s="85">
        <v>2</v>
      </c>
      <c r="C806" s="118">
        <v>0.014470545769892276</v>
      </c>
      <c r="D806" s="85" t="s">
        <v>2843</v>
      </c>
      <c r="E806" s="85" t="b">
        <v>0</v>
      </c>
      <c r="F806" s="85" t="b">
        <v>0</v>
      </c>
      <c r="G806" s="85" t="b">
        <v>0</v>
      </c>
    </row>
    <row r="807" spans="1:7" ht="15">
      <c r="A807" s="85" t="s">
        <v>3541</v>
      </c>
      <c r="B807" s="85">
        <v>2</v>
      </c>
      <c r="C807" s="118">
        <v>0.014470545769892276</v>
      </c>
      <c r="D807" s="85" t="s">
        <v>2843</v>
      </c>
      <c r="E807" s="85" t="b">
        <v>0</v>
      </c>
      <c r="F807" s="85" t="b">
        <v>0</v>
      </c>
      <c r="G807" s="85" t="b">
        <v>0</v>
      </c>
    </row>
    <row r="808" spans="1:7" ht="15">
      <c r="A808" s="85" t="s">
        <v>3758</v>
      </c>
      <c r="B808" s="85">
        <v>2</v>
      </c>
      <c r="C808" s="118">
        <v>0.014470545769892276</v>
      </c>
      <c r="D808" s="85" t="s">
        <v>2843</v>
      </c>
      <c r="E808" s="85" t="b">
        <v>0</v>
      </c>
      <c r="F808" s="85" t="b">
        <v>0</v>
      </c>
      <c r="G808" s="85" t="b">
        <v>0</v>
      </c>
    </row>
    <row r="809" spans="1:7" ht="15">
      <c r="A809" s="85" t="s">
        <v>3646</v>
      </c>
      <c r="B809" s="85">
        <v>2</v>
      </c>
      <c r="C809" s="118">
        <v>0.014470545769892276</v>
      </c>
      <c r="D809" s="85" t="s">
        <v>2843</v>
      </c>
      <c r="E809" s="85" t="b">
        <v>0</v>
      </c>
      <c r="F809" s="85" t="b">
        <v>0</v>
      </c>
      <c r="G809" s="85" t="b">
        <v>0</v>
      </c>
    </row>
    <row r="810" spans="1:7" ht="15">
      <c r="A810" s="85" t="s">
        <v>3759</v>
      </c>
      <c r="B810" s="85">
        <v>2</v>
      </c>
      <c r="C810" s="118">
        <v>0.014470545769892276</v>
      </c>
      <c r="D810" s="85" t="s">
        <v>2843</v>
      </c>
      <c r="E810" s="85" t="b">
        <v>0</v>
      </c>
      <c r="F810" s="85" t="b">
        <v>0</v>
      </c>
      <c r="G810" s="85" t="b">
        <v>0</v>
      </c>
    </row>
    <row r="811" spans="1:7" ht="15">
      <c r="A811" s="85" t="s">
        <v>3624</v>
      </c>
      <c r="B811" s="85">
        <v>2</v>
      </c>
      <c r="C811" s="118">
        <v>0.014470545769892276</v>
      </c>
      <c r="D811" s="85" t="s">
        <v>2843</v>
      </c>
      <c r="E811" s="85" t="b">
        <v>0</v>
      </c>
      <c r="F811" s="85" t="b">
        <v>0</v>
      </c>
      <c r="G811" s="85" t="b">
        <v>0</v>
      </c>
    </row>
    <row r="812" spans="1:7" ht="15">
      <c r="A812" s="85" t="s">
        <v>3532</v>
      </c>
      <c r="B812" s="85">
        <v>2</v>
      </c>
      <c r="C812" s="118">
        <v>0.025417091066764323</v>
      </c>
      <c r="D812" s="85" t="s">
        <v>2843</v>
      </c>
      <c r="E812" s="85" t="b">
        <v>0</v>
      </c>
      <c r="F812" s="85" t="b">
        <v>0</v>
      </c>
      <c r="G812" s="85" t="b">
        <v>0</v>
      </c>
    </row>
    <row r="813" spans="1:7" ht="15">
      <c r="A813" s="85" t="s">
        <v>3067</v>
      </c>
      <c r="B813" s="85">
        <v>3</v>
      </c>
      <c r="C813" s="118">
        <v>0</v>
      </c>
      <c r="D813" s="85" t="s">
        <v>2844</v>
      </c>
      <c r="E813" s="85" t="b">
        <v>0</v>
      </c>
      <c r="F813" s="85" t="b">
        <v>0</v>
      </c>
      <c r="G813" s="85" t="b">
        <v>0</v>
      </c>
    </row>
    <row r="814" spans="1:7" ht="15">
      <c r="A814" s="85" t="s">
        <v>2973</v>
      </c>
      <c r="B814" s="85">
        <v>8</v>
      </c>
      <c r="C814" s="118">
        <v>0</v>
      </c>
      <c r="D814" s="85" t="s">
        <v>2847</v>
      </c>
      <c r="E814" s="85" t="b">
        <v>0</v>
      </c>
      <c r="F814" s="85" t="b">
        <v>0</v>
      </c>
      <c r="G814" s="85" t="b">
        <v>0</v>
      </c>
    </row>
    <row r="815" spans="1:7" ht="15">
      <c r="A815" s="85" t="s">
        <v>3783</v>
      </c>
      <c r="B815" s="85">
        <v>2</v>
      </c>
      <c r="C815" s="118">
        <v>0</v>
      </c>
      <c r="D815" s="85" t="s">
        <v>2847</v>
      </c>
      <c r="E815" s="85" t="b">
        <v>0</v>
      </c>
      <c r="F815" s="85" t="b">
        <v>0</v>
      </c>
      <c r="G815" s="85" t="b">
        <v>0</v>
      </c>
    </row>
    <row r="816" spans="1:7" ht="15">
      <c r="A816" s="85" t="s">
        <v>3784</v>
      </c>
      <c r="B816" s="85">
        <v>2</v>
      </c>
      <c r="C816" s="118">
        <v>0</v>
      </c>
      <c r="D816" s="85" t="s">
        <v>2847</v>
      </c>
      <c r="E816" s="85" t="b">
        <v>0</v>
      </c>
      <c r="F816" s="85" t="b">
        <v>0</v>
      </c>
      <c r="G816" s="85" t="b">
        <v>0</v>
      </c>
    </row>
    <row r="817" spans="1:7" ht="15">
      <c r="A817" s="85" t="s">
        <v>3561</v>
      </c>
      <c r="B817" s="85">
        <v>2</v>
      </c>
      <c r="C817" s="118">
        <v>0</v>
      </c>
      <c r="D817" s="85" t="s">
        <v>2847</v>
      </c>
      <c r="E817" s="85" t="b">
        <v>0</v>
      </c>
      <c r="F817" s="85" t="b">
        <v>0</v>
      </c>
      <c r="G817" s="85" t="b">
        <v>0</v>
      </c>
    </row>
    <row r="818" spans="1:7" ht="15">
      <c r="A818" s="85" t="s">
        <v>3785</v>
      </c>
      <c r="B818" s="85">
        <v>2</v>
      </c>
      <c r="C818" s="118">
        <v>0</v>
      </c>
      <c r="D818" s="85" t="s">
        <v>2847</v>
      </c>
      <c r="E818" s="85" t="b">
        <v>0</v>
      </c>
      <c r="F818" s="85" t="b">
        <v>0</v>
      </c>
      <c r="G818" s="85" t="b">
        <v>0</v>
      </c>
    </row>
    <row r="819" spans="1:7" ht="15">
      <c r="A819" s="85" t="s">
        <v>3786</v>
      </c>
      <c r="B819" s="85">
        <v>2</v>
      </c>
      <c r="C819" s="118">
        <v>0</v>
      </c>
      <c r="D819" s="85" t="s">
        <v>2847</v>
      </c>
      <c r="E819" s="85" t="b">
        <v>0</v>
      </c>
      <c r="F819" s="85" t="b">
        <v>0</v>
      </c>
      <c r="G819" s="85" t="b">
        <v>0</v>
      </c>
    </row>
    <row r="820" spans="1:7" ht="15">
      <c r="A820" s="85" t="s">
        <v>3599</v>
      </c>
      <c r="B820" s="85">
        <v>2</v>
      </c>
      <c r="C820" s="118">
        <v>0</v>
      </c>
      <c r="D820" s="85" t="s">
        <v>2847</v>
      </c>
      <c r="E820" s="85" t="b">
        <v>0</v>
      </c>
      <c r="F820" s="85" t="b">
        <v>0</v>
      </c>
      <c r="G820" s="85" t="b">
        <v>0</v>
      </c>
    </row>
    <row r="821" spans="1:7" ht="15">
      <c r="A821" s="85" t="s">
        <v>3014</v>
      </c>
      <c r="B821" s="85">
        <v>2</v>
      </c>
      <c r="C821" s="118">
        <v>0</v>
      </c>
      <c r="D821" s="85" t="s">
        <v>2847</v>
      </c>
      <c r="E821" s="85" t="b">
        <v>0</v>
      </c>
      <c r="F821" s="85" t="b">
        <v>0</v>
      </c>
      <c r="G821" s="85" t="b">
        <v>0</v>
      </c>
    </row>
    <row r="822" spans="1:7" ht="15">
      <c r="A822" s="85" t="s">
        <v>3787</v>
      </c>
      <c r="B822" s="85">
        <v>2</v>
      </c>
      <c r="C822" s="118">
        <v>0</v>
      </c>
      <c r="D822" s="85" t="s">
        <v>2847</v>
      </c>
      <c r="E822" s="85" t="b">
        <v>0</v>
      </c>
      <c r="F822" s="85" t="b">
        <v>0</v>
      </c>
      <c r="G822" s="85" t="b">
        <v>0</v>
      </c>
    </row>
    <row r="823" spans="1:7" ht="15">
      <c r="A823" s="85" t="s">
        <v>3621</v>
      </c>
      <c r="B823" s="85">
        <v>2</v>
      </c>
      <c r="C823" s="118">
        <v>0</v>
      </c>
      <c r="D823" s="85" t="s">
        <v>2847</v>
      </c>
      <c r="E823" s="85" t="b">
        <v>0</v>
      </c>
      <c r="F823" s="85" t="b">
        <v>1</v>
      </c>
      <c r="G823" s="85" t="b">
        <v>0</v>
      </c>
    </row>
    <row r="824" spans="1:7" ht="15">
      <c r="A824" s="85" t="s">
        <v>3788</v>
      </c>
      <c r="B824" s="85">
        <v>2</v>
      </c>
      <c r="C824" s="118">
        <v>0</v>
      </c>
      <c r="D824" s="85" t="s">
        <v>2847</v>
      </c>
      <c r="E824" s="85" t="b">
        <v>0</v>
      </c>
      <c r="F824" s="85" t="b">
        <v>0</v>
      </c>
      <c r="G824" s="85" t="b">
        <v>0</v>
      </c>
    </row>
    <row r="825" spans="1:7" ht="15">
      <c r="A825" s="85" t="s">
        <v>2928</v>
      </c>
      <c r="B825" s="85">
        <v>2</v>
      </c>
      <c r="C825" s="118">
        <v>0</v>
      </c>
      <c r="D825" s="85" t="s">
        <v>2847</v>
      </c>
      <c r="E825" s="85" t="b">
        <v>0</v>
      </c>
      <c r="F825" s="85" t="b">
        <v>0</v>
      </c>
      <c r="G825" s="85" t="b">
        <v>0</v>
      </c>
    </row>
    <row r="826" spans="1:7" ht="15">
      <c r="A826" s="85" t="s">
        <v>3562</v>
      </c>
      <c r="B826" s="85">
        <v>5</v>
      </c>
      <c r="C826" s="118">
        <v>0</v>
      </c>
      <c r="D826" s="85" t="s">
        <v>2848</v>
      </c>
      <c r="E826" s="85" t="b">
        <v>0</v>
      </c>
      <c r="F826" s="85" t="b">
        <v>0</v>
      </c>
      <c r="G826" s="85" t="b">
        <v>0</v>
      </c>
    </row>
    <row r="827" spans="1:7" ht="15">
      <c r="A827" s="85" t="s">
        <v>3013</v>
      </c>
      <c r="B827" s="85">
        <v>4</v>
      </c>
      <c r="C827" s="118">
        <v>0</v>
      </c>
      <c r="D827" s="85" t="s">
        <v>2848</v>
      </c>
      <c r="E827" s="85" t="b">
        <v>0</v>
      </c>
      <c r="F827" s="85" t="b">
        <v>0</v>
      </c>
      <c r="G827" s="85" t="b">
        <v>0</v>
      </c>
    </row>
    <row r="828" spans="1:7" ht="15">
      <c r="A828" s="85" t="s">
        <v>2973</v>
      </c>
      <c r="B828" s="85">
        <v>3</v>
      </c>
      <c r="C828" s="118">
        <v>0</v>
      </c>
      <c r="D828" s="85" t="s">
        <v>2848</v>
      </c>
      <c r="E828" s="85" t="b">
        <v>0</v>
      </c>
      <c r="F828" s="85" t="b">
        <v>0</v>
      </c>
      <c r="G828" s="85" t="b">
        <v>0</v>
      </c>
    </row>
    <row r="829" spans="1:7" ht="15">
      <c r="A829" s="85" t="s">
        <v>3790</v>
      </c>
      <c r="B829" s="85">
        <v>2</v>
      </c>
      <c r="C829" s="118">
        <v>0</v>
      </c>
      <c r="D829" s="85" t="s">
        <v>2848</v>
      </c>
      <c r="E829" s="85" t="b">
        <v>0</v>
      </c>
      <c r="F829" s="85" t="b">
        <v>0</v>
      </c>
      <c r="G829" s="85" t="b">
        <v>0</v>
      </c>
    </row>
    <row r="830" spans="1:7" ht="15">
      <c r="A830" s="85" t="s">
        <v>3791</v>
      </c>
      <c r="B830" s="85">
        <v>2</v>
      </c>
      <c r="C830" s="118">
        <v>0</v>
      </c>
      <c r="D830" s="85" t="s">
        <v>2848</v>
      </c>
      <c r="E830" s="85" t="b">
        <v>0</v>
      </c>
      <c r="F830" s="85" t="b">
        <v>0</v>
      </c>
      <c r="G830" s="85" t="b">
        <v>0</v>
      </c>
    </row>
    <row r="831" spans="1:7" ht="15">
      <c r="A831" s="85" t="s">
        <v>2919</v>
      </c>
      <c r="B831" s="85">
        <v>2</v>
      </c>
      <c r="C831" s="118">
        <v>0</v>
      </c>
      <c r="D831" s="85" t="s">
        <v>2848</v>
      </c>
      <c r="E831" s="85" t="b">
        <v>0</v>
      </c>
      <c r="F831" s="85" t="b">
        <v>0</v>
      </c>
      <c r="G831" s="85" t="b">
        <v>0</v>
      </c>
    </row>
    <row r="832" spans="1:7" ht="15">
      <c r="A832" s="85" t="s">
        <v>2928</v>
      </c>
      <c r="B832" s="85">
        <v>2</v>
      </c>
      <c r="C832" s="118">
        <v>0</v>
      </c>
      <c r="D832" s="85" t="s">
        <v>2848</v>
      </c>
      <c r="E832" s="85" t="b">
        <v>0</v>
      </c>
      <c r="F832" s="85" t="b">
        <v>0</v>
      </c>
      <c r="G832" s="85" t="b">
        <v>0</v>
      </c>
    </row>
    <row r="833" spans="1:7" ht="15">
      <c r="A833" s="85" t="s">
        <v>3599</v>
      </c>
      <c r="B833" s="85">
        <v>2</v>
      </c>
      <c r="C833" s="118">
        <v>0</v>
      </c>
      <c r="D833" s="85" t="s">
        <v>2848</v>
      </c>
      <c r="E833" s="85" t="b">
        <v>0</v>
      </c>
      <c r="F833" s="85" t="b">
        <v>0</v>
      </c>
      <c r="G833" s="85" t="b">
        <v>0</v>
      </c>
    </row>
    <row r="834" spans="1:7" ht="15">
      <c r="A834" s="85" t="s">
        <v>3604</v>
      </c>
      <c r="B834" s="85">
        <v>2</v>
      </c>
      <c r="C834" s="118">
        <v>0</v>
      </c>
      <c r="D834" s="85" t="s">
        <v>2848</v>
      </c>
      <c r="E834" s="85" t="b">
        <v>0</v>
      </c>
      <c r="F834" s="85" t="b">
        <v>0</v>
      </c>
      <c r="G834" s="85" t="b">
        <v>0</v>
      </c>
    </row>
    <row r="835" spans="1:7" ht="15">
      <c r="A835" s="85" t="s">
        <v>3792</v>
      </c>
      <c r="B835" s="85">
        <v>2</v>
      </c>
      <c r="C835" s="118">
        <v>0</v>
      </c>
      <c r="D835" s="85" t="s">
        <v>2848</v>
      </c>
      <c r="E835" s="85" t="b">
        <v>0</v>
      </c>
      <c r="F835" s="85" t="b">
        <v>0</v>
      </c>
      <c r="G835" s="85" t="b">
        <v>0</v>
      </c>
    </row>
    <row r="836" spans="1:7" ht="15">
      <c r="A836" s="85" t="s">
        <v>212</v>
      </c>
      <c r="B836" s="85">
        <v>3</v>
      </c>
      <c r="C836" s="118">
        <v>0</v>
      </c>
      <c r="D836" s="85" t="s">
        <v>2850</v>
      </c>
      <c r="E836" s="85" t="b">
        <v>0</v>
      </c>
      <c r="F836" s="85" t="b">
        <v>0</v>
      </c>
      <c r="G836" s="85" t="b">
        <v>0</v>
      </c>
    </row>
    <row r="837" spans="1:7" ht="15">
      <c r="A837" s="85" t="s">
        <v>3793</v>
      </c>
      <c r="B837" s="85">
        <v>2</v>
      </c>
      <c r="C837" s="118">
        <v>0</v>
      </c>
      <c r="D837" s="85" t="s">
        <v>2850</v>
      </c>
      <c r="E837" s="85" t="b">
        <v>0</v>
      </c>
      <c r="F837" s="85" t="b">
        <v>0</v>
      </c>
      <c r="G837" s="85" t="b">
        <v>0</v>
      </c>
    </row>
    <row r="838" spans="1:7" ht="15">
      <c r="A838" s="85" t="s">
        <v>3525</v>
      </c>
      <c r="B838" s="85">
        <v>2</v>
      </c>
      <c r="C838" s="118">
        <v>0</v>
      </c>
      <c r="D838" s="85" t="s">
        <v>2850</v>
      </c>
      <c r="E838" s="85" t="b">
        <v>0</v>
      </c>
      <c r="F838" s="85" t="b">
        <v>0</v>
      </c>
      <c r="G838" s="85" t="b">
        <v>0</v>
      </c>
    </row>
    <row r="839" spans="1:7" ht="15">
      <c r="A839" s="85" t="s">
        <v>3794</v>
      </c>
      <c r="B839" s="85">
        <v>2</v>
      </c>
      <c r="C839" s="118">
        <v>0</v>
      </c>
      <c r="D839" s="85" t="s">
        <v>2850</v>
      </c>
      <c r="E839" s="85" t="b">
        <v>1</v>
      </c>
      <c r="F839" s="85" t="b">
        <v>0</v>
      </c>
      <c r="G839" s="85" t="b">
        <v>0</v>
      </c>
    </row>
    <row r="840" spans="1:7" ht="15">
      <c r="A840" s="85" t="s">
        <v>3795</v>
      </c>
      <c r="B840" s="85">
        <v>2</v>
      </c>
      <c r="C840" s="118">
        <v>0</v>
      </c>
      <c r="D840" s="85" t="s">
        <v>2850</v>
      </c>
      <c r="E840" s="85" t="b">
        <v>0</v>
      </c>
      <c r="F840" s="85" t="b">
        <v>0</v>
      </c>
      <c r="G840" s="85" t="b">
        <v>0</v>
      </c>
    </row>
    <row r="841" spans="1:7" ht="15">
      <c r="A841" s="85" t="s">
        <v>3587</v>
      </c>
      <c r="B841" s="85">
        <v>2</v>
      </c>
      <c r="C841" s="118">
        <v>0</v>
      </c>
      <c r="D841" s="85" t="s">
        <v>2850</v>
      </c>
      <c r="E841" s="85" t="b">
        <v>0</v>
      </c>
      <c r="F841" s="85" t="b">
        <v>0</v>
      </c>
      <c r="G841" s="85" t="b">
        <v>0</v>
      </c>
    </row>
    <row r="842" spans="1:7" ht="15">
      <c r="A842" s="85" t="s">
        <v>3796</v>
      </c>
      <c r="B842" s="85">
        <v>2</v>
      </c>
      <c r="C842" s="118">
        <v>0</v>
      </c>
      <c r="D842" s="85" t="s">
        <v>2850</v>
      </c>
      <c r="E842" s="85" t="b">
        <v>0</v>
      </c>
      <c r="F842" s="85" t="b">
        <v>0</v>
      </c>
      <c r="G842" s="85" t="b">
        <v>0</v>
      </c>
    </row>
    <row r="843" spans="1:7" ht="15">
      <c r="A843" s="85" t="s">
        <v>3797</v>
      </c>
      <c r="B843" s="85">
        <v>2</v>
      </c>
      <c r="C843" s="118">
        <v>0</v>
      </c>
      <c r="D843" s="85" t="s">
        <v>2850</v>
      </c>
      <c r="E843" s="85" t="b">
        <v>0</v>
      </c>
      <c r="F843" s="85" t="b">
        <v>0</v>
      </c>
      <c r="G843" s="85" t="b">
        <v>0</v>
      </c>
    </row>
    <row r="844" spans="1:7" ht="15">
      <c r="A844" s="85" t="s">
        <v>3798</v>
      </c>
      <c r="B844" s="85">
        <v>2</v>
      </c>
      <c r="C844" s="118">
        <v>0</v>
      </c>
      <c r="D844" s="85" t="s">
        <v>2850</v>
      </c>
      <c r="E844" s="85" t="b">
        <v>0</v>
      </c>
      <c r="F844" s="85" t="b">
        <v>0</v>
      </c>
      <c r="G844" s="85" t="b">
        <v>0</v>
      </c>
    </row>
    <row r="845" spans="1:7" ht="15">
      <c r="A845" s="85" t="s">
        <v>3799</v>
      </c>
      <c r="B845" s="85">
        <v>2</v>
      </c>
      <c r="C845" s="118">
        <v>0</v>
      </c>
      <c r="D845" s="85" t="s">
        <v>2850</v>
      </c>
      <c r="E845" s="85" t="b">
        <v>0</v>
      </c>
      <c r="F845" s="85" t="b">
        <v>0</v>
      </c>
      <c r="G845" s="85" t="b">
        <v>0</v>
      </c>
    </row>
    <row r="846" spans="1:7" ht="15">
      <c r="A846" s="85" t="s">
        <v>3800</v>
      </c>
      <c r="B846" s="85">
        <v>2</v>
      </c>
      <c r="C846" s="118">
        <v>0</v>
      </c>
      <c r="D846" s="85" t="s">
        <v>2850</v>
      </c>
      <c r="E846" s="85" t="b">
        <v>1</v>
      </c>
      <c r="F846" s="85" t="b">
        <v>0</v>
      </c>
      <c r="G846" s="85" t="b">
        <v>0</v>
      </c>
    </row>
    <row r="847" spans="1:7" ht="15">
      <c r="A847" s="85" t="s">
        <v>2972</v>
      </c>
      <c r="B847" s="85">
        <v>2</v>
      </c>
      <c r="C847" s="118">
        <v>0</v>
      </c>
      <c r="D847" s="85" t="s">
        <v>2850</v>
      </c>
      <c r="E847" s="85" t="b">
        <v>0</v>
      </c>
      <c r="F847" s="85" t="b">
        <v>0</v>
      </c>
      <c r="G84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2019-08-16T13:25:21Z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